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100 - Vedlejší rozpočt..." sheetId="2" r:id="rId2"/>
    <sheet name="SO 101 - Procházkova ul.1..." sheetId="3" r:id="rId3"/>
    <sheet name="SO 102 - Procházkova ul.2..." sheetId="4" r:id="rId4"/>
    <sheet name="SO 103 - Procházkova ul.3..." sheetId="5" r:id="rId5"/>
    <sheet name="SO 104 - MK U Slunce" sheetId="6" r:id="rId6"/>
    <sheet name="SO 105 - MK Vícenice-kole..." sheetId="7" r:id="rId7"/>
    <sheet name="SO 106 - Gorkého ul.-chodník" sheetId="8" r:id="rId8"/>
    <sheet name="SO 107 - OZ Sportovní - c..." sheetId="9" r:id="rId9"/>
    <sheet name="SO 108 - Vnitroblok za pe..." sheetId="10" r:id="rId10"/>
    <sheet name="SO 109 - Vniitrblok u čp...." sheetId="11" r:id="rId11"/>
    <sheet name="SO 110 - MK Štěpánovice z..." sheetId="12" r:id="rId12"/>
    <sheet name="SO 301 - Odvodnění MK Ště..." sheetId="13" r:id="rId13"/>
    <sheet name="SO 401 - VO Procházkova" sheetId="14" r:id="rId14"/>
    <sheet name="SO 402 - VO U Slunce" sheetId="15" r:id="rId15"/>
    <sheet name="SO 403 - VO Gorkého" sheetId="16" r:id="rId16"/>
    <sheet name="Pokyny pro vyplnění" sheetId="17" r:id="rId17"/>
  </sheets>
  <definedNames>
    <definedName name="_xlnm.Print_Area" localSheetId="0">'Rekapitulace stavby'!$D$4:$AO$36,'Rekapitulace stavby'!$C$42:$AQ$70</definedName>
    <definedName name="_xlnm._FilterDatabase" localSheetId="1" hidden="1">'SO 100 - Vedlejší rozpočt...'!$C$83:$K$105</definedName>
    <definedName name="_xlnm.Print_Area" localSheetId="1">'SO 100 - Vedlejší rozpočt...'!$C$4:$J$39,'SO 100 - Vedlejší rozpočt...'!$C$45:$J$65,'SO 100 - Vedlejší rozpočt...'!$C$71:$K$105</definedName>
    <definedName name="_xlnm._FilterDatabase" localSheetId="2" hidden="1">'SO 101 - Procházkova ul.1...'!$C$84:$K$171</definedName>
    <definedName name="_xlnm.Print_Area" localSheetId="2">'SO 101 - Procházkova ul.1...'!$C$4:$J$39,'SO 101 - Procházkova ul.1...'!$C$45:$J$66,'SO 101 - Procházkova ul.1...'!$C$72:$K$171</definedName>
    <definedName name="_xlnm._FilterDatabase" localSheetId="3" hidden="1">'SO 102 - Procházkova ul.2...'!$C$84:$K$164</definedName>
    <definedName name="_xlnm.Print_Area" localSheetId="3">'SO 102 - Procházkova ul.2...'!$C$4:$J$39,'SO 102 - Procházkova ul.2...'!$C$45:$J$66,'SO 102 - Procházkova ul.2...'!$C$72:$K$164</definedName>
    <definedName name="_xlnm._FilterDatabase" localSheetId="4" hidden="1">'SO 103 - Procházkova ul.3...'!$C$85:$K$198</definedName>
    <definedName name="_xlnm.Print_Area" localSheetId="4">'SO 103 - Procházkova ul.3...'!$C$4:$J$39,'SO 103 - Procházkova ul.3...'!$C$45:$J$67,'SO 103 - Procházkova ul.3...'!$C$73:$K$198</definedName>
    <definedName name="_xlnm._FilterDatabase" localSheetId="5" hidden="1">'SO 104 - MK U Slunce'!$C$85:$K$199</definedName>
    <definedName name="_xlnm.Print_Area" localSheetId="5">'SO 104 - MK U Slunce'!$C$4:$J$39,'SO 104 - MK U Slunce'!$C$45:$J$67,'SO 104 - MK U Slunce'!$C$73:$K$199</definedName>
    <definedName name="_xlnm._FilterDatabase" localSheetId="6" hidden="1">'SO 105 - MK Vícenice-kole...'!$C$84:$K$188</definedName>
    <definedName name="_xlnm.Print_Area" localSheetId="6">'SO 105 - MK Vícenice-kole...'!$C$4:$J$39,'SO 105 - MK Vícenice-kole...'!$C$45:$J$66,'SO 105 - MK Vícenice-kole...'!$C$72:$K$188</definedName>
    <definedName name="_xlnm._FilterDatabase" localSheetId="7" hidden="1">'SO 106 - Gorkého ul.-chodník'!$C$85:$K$173</definedName>
    <definedName name="_xlnm.Print_Area" localSheetId="7">'SO 106 - Gorkého ul.-chodník'!$C$4:$J$39,'SO 106 - Gorkého ul.-chodník'!$C$45:$J$67,'SO 106 - Gorkého ul.-chodník'!$C$73:$K$173</definedName>
    <definedName name="_xlnm._FilterDatabase" localSheetId="8" hidden="1">'SO 107 - OZ Sportovní - c...'!$C$83:$K$127</definedName>
    <definedName name="_xlnm.Print_Area" localSheetId="8">'SO 107 - OZ Sportovní - c...'!$C$4:$J$39,'SO 107 - OZ Sportovní - c...'!$C$45:$J$65,'SO 107 - OZ Sportovní - c...'!$C$71:$K$127</definedName>
    <definedName name="_xlnm._FilterDatabase" localSheetId="9" hidden="1">'SO 108 - Vnitroblok za pe...'!$C$85:$K$164</definedName>
    <definedName name="_xlnm.Print_Area" localSheetId="9">'SO 108 - Vnitroblok za pe...'!$C$4:$J$39,'SO 108 - Vnitroblok za pe...'!$C$45:$J$67,'SO 108 - Vnitroblok za pe...'!$C$73:$K$164</definedName>
    <definedName name="_xlnm._FilterDatabase" localSheetId="10" hidden="1">'SO 109 - Vniitrblok u čp....'!$C$84:$K$124</definedName>
    <definedName name="_xlnm.Print_Area" localSheetId="10">'SO 109 - Vniitrblok u čp....'!$C$4:$J$39,'SO 109 - Vniitrblok u čp....'!$C$45:$J$66,'SO 109 - Vniitrblok u čp....'!$C$72:$K$124</definedName>
    <definedName name="_xlnm._FilterDatabase" localSheetId="11" hidden="1">'SO 110 - MK Štěpánovice z...'!$C$85:$K$151</definedName>
    <definedName name="_xlnm.Print_Area" localSheetId="11">'SO 110 - MK Štěpánovice z...'!$C$4:$J$39,'SO 110 - MK Štěpánovice z...'!$C$45:$J$67,'SO 110 - MK Štěpánovice z...'!$C$73:$K$151</definedName>
    <definedName name="_xlnm._FilterDatabase" localSheetId="12" hidden="1">'SO 301 - Odvodnění MK Ště...'!$C$83:$K$127</definedName>
    <definedName name="_xlnm.Print_Area" localSheetId="12">'SO 301 - Odvodnění MK Ště...'!$C$4:$J$39,'SO 301 - Odvodnění MK Ště...'!$C$45:$J$65,'SO 301 - Odvodnění MK Ště...'!$C$71:$K$127</definedName>
    <definedName name="_xlnm._FilterDatabase" localSheetId="13" hidden="1">'SO 401 - VO Procházkova'!$C$88:$K$167</definedName>
    <definedName name="_xlnm.Print_Area" localSheetId="13">'SO 401 - VO Procházkova'!$C$4:$J$39,'SO 401 - VO Procházkova'!$C$45:$J$70,'SO 401 - VO Procházkova'!$C$76:$K$167</definedName>
    <definedName name="_xlnm._FilterDatabase" localSheetId="14" hidden="1">'SO 402 - VO U Slunce'!$C$87:$K$140</definedName>
    <definedName name="_xlnm.Print_Area" localSheetId="14">'SO 402 - VO U Slunce'!$C$4:$J$39,'SO 402 - VO U Slunce'!$C$45:$J$69,'SO 402 - VO U Slunce'!$C$75:$K$140</definedName>
    <definedName name="_xlnm._FilterDatabase" localSheetId="15" hidden="1">'SO 403 - VO Gorkého'!$C$88:$K$156</definedName>
    <definedName name="_xlnm.Print_Area" localSheetId="15">'SO 403 - VO Gorkého'!$C$4:$J$39,'SO 403 - VO Gorkého'!$C$45:$J$70,'SO 403 - VO Gorkého'!$C$76:$K$156</definedName>
    <definedName name="_xlnm.Print_Area" localSheetId="16">'Pokyny pro vyplnění'!$B$2:$K$71,'Pokyny pro vyplnění'!$B$74:$K$118,'Pokyny pro vyplnění'!$B$121:$K$190,'Pokyny pro vyplnění'!$B$198:$K$218</definedName>
    <definedName name="_xlnm.Print_Titles" localSheetId="0">'Rekapitulace stavby'!$52:$52</definedName>
    <definedName name="_xlnm.Print_Titles" localSheetId="1">'SO 100 - Vedlejší rozpočt...'!$83:$83</definedName>
    <definedName name="_xlnm.Print_Titles" localSheetId="2">'SO 101 - Procházkova ul.1...'!$84:$84</definedName>
    <definedName name="_xlnm.Print_Titles" localSheetId="3">'SO 102 - Procházkova ul.2...'!$84:$84</definedName>
    <definedName name="_xlnm.Print_Titles" localSheetId="4">'SO 103 - Procházkova ul.3...'!$85:$85</definedName>
    <definedName name="_xlnm.Print_Titles" localSheetId="5">'SO 104 - MK U Slunce'!$85:$85</definedName>
    <definedName name="_xlnm.Print_Titles" localSheetId="6">'SO 105 - MK Vícenice-kole...'!$84:$84</definedName>
    <definedName name="_xlnm.Print_Titles" localSheetId="7">'SO 106 - Gorkého ul.-chodník'!$85:$85</definedName>
    <definedName name="_xlnm.Print_Titles" localSheetId="8">'SO 107 - OZ Sportovní - c...'!$83:$83</definedName>
    <definedName name="_xlnm.Print_Titles" localSheetId="9">'SO 108 - Vnitroblok za pe...'!$85:$85</definedName>
    <definedName name="_xlnm.Print_Titles" localSheetId="10">'SO 109 - Vniitrblok u čp....'!$84:$84</definedName>
    <definedName name="_xlnm.Print_Titles" localSheetId="11">'SO 110 - MK Štěpánovice z...'!$85:$85</definedName>
    <definedName name="_xlnm.Print_Titles" localSheetId="12">'SO 301 - Odvodnění MK Ště...'!$83:$83</definedName>
    <definedName name="_xlnm.Print_Titles" localSheetId="13">'SO 401 - VO Procházkova'!$88:$88</definedName>
    <definedName name="_xlnm.Print_Titles" localSheetId="14">'SO 402 - VO U Slunce'!$87:$87</definedName>
    <definedName name="_xlnm.Print_Titles" localSheetId="15">'SO 403 - VO Gorkého'!$88:$88</definedName>
  </definedNames>
  <calcPr fullCalcOnLoad="1"/>
</workbook>
</file>

<file path=xl/sharedStrings.xml><?xml version="1.0" encoding="utf-8"?>
<sst xmlns="http://schemas.openxmlformats.org/spreadsheetml/2006/main" count="13457" uniqueCount="1584">
  <si>
    <t>Export Komplet</t>
  </si>
  <si>
    <t>VZ</t>
  </si>
  <si>
    <t>2.0</t>
  </si>
  <si>
    <t>ZAMOK</t>
  </si>
  <si>
    <t>False</t>
  </si>
  <si>
    <t>{caf9d24d-0844-4ec1-a04e-70590fe67e15}</t>
  </si>
  <si>
    <t>0,01</t>
  </si>
  <si>
    <t>21</t>
  </si>
  <si>
    <t>15</t>
  </si>
  <si>
    <t>REKAPITULACE STAVBY</t>
  </si>
  <si>
    <t>v ---  níže se nacházejí doplnkové a pomocné údaje k sestavám  --- v</t>
  </si>
  <si>
    <t>Návod na vyplnění</t>
  </si>
  <si>
    <t>0,001</t>
  </si>
  <si>
    <t>Kód:</t>
  </si>
  <si>
    <t>02-UDR/2021</t>
  </si>
  <si>
    <t>Měnit lze pouze buňky se žlutým podbarvením!
1) v Rekapitulaci stavby vyplňte údaje o Uchazeči (přenesou se do ostatních sestav i v jiných listech)
2) na vybraných listech vyplňte v sestavě Soupis prací ceny u položek</t>
  </si>
  <si>
    <t>Stavba:</t>
  </si>
  <si>
    <t>Oprava povrchu komunikací v Klatovech 2021, 2.část</t>
  </si>
  <si>
    <t>KSO:</t>
  </si>
  <si>
    <t/>
  </si>
  <si>
    <t>CC-CZ:</t>
  </si>
  <si>
    <t>Místo:</t>
  </si>
  <si>
    <t>Klatovy</t>
  </si>
  <si>
    <t>Datum:</t>
  </si>
  <si>
    <t>18. 12. 2020</t>
  </si>
  <si>
    <t>Zadavatel:</t>
  </si>
  <si>
    <t>IČ:</t>
  </si>
  <si>
    <t>00255661</t>
  </si>
  <si>
    <t>Město Klatovy</t>
  </si>
  <si>
    <t>DIČ:</t>
  </si>
  <si>
    <t>Uchazeč:</t>
  </si>
  <si>
    <t>Vyplň údaj</t>
  </si>
  <si>
    <t>Projektant:</t>
  </si>
  <si>
    <t>Josef Kohout</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</si>
  <si>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</si>
  <si>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</si>
  <si>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</si>
  <si>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</si>
  <si>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</si>
  <si>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</si>
  <si>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</si>
  <si>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</si>
  <si>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</si>
  <si>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</si>
  <si>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</si>
  <si>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</si>
  <si>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</si>
  <si>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</si>
  <si>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</si>
  <si>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</si>
  <si>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</si>
  <si>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</si>
  <si>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</si>
  <si>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</si>
  <si>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</si>
  <si>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</si>
  <si>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</si>
  <si>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</si>
  <si>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</si>
  <si>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</si>
  <si>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</si>
  <si>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</si>
  <si>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</si>
  <si>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</si>
  <si>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</si>
  <si>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</si>
  <si>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</si>
  <si>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</si>
  <si>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</si>
  <si>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</si>
  <si>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</si>
  <si>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</si>
  <si>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</si>
  <si>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</si>
  <si>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</si>
  <si>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</si>
  <si>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</si>
  <si>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100</t>
  </si>
  <si>
    <t>Vedlejší rozpočtové náklady</t>
  </si>
  <si>
    <t>STA</t>
  </si>
  <si>
    <t>1</t>
  </si>
  <si>
    <t>{1ca8497c-635a-4c24-b033-5a1e43269daa}</t>
  </si>
  <si>
    <t>2</t>
  </si>
  <si>
    <t>SO 101</t>
  </si>
  <si>
    <t>Procházkova ul.1 část,chodník</t>
  </si>
  <si>
    <t>{55bbef0d-f052-41e1-8472-57c2f4e455c5}</t>
  </si>
  <si>
    <t>SO 102</t>
  </si>
  <si>
    <t>Procházkova ul.2 část-chodník</t>
  </si>
  <si>
    <t>{bf7a731b-5f0e-4d10-aac8-1e509371da30}</t>
  </si>
  <si>
    <t>SO 103</t>
  </si>
  <si>
    <t>Procházkova ul.3 část-chodník</t>
  </si>
  <si>
    <t>{994df13a-f824-498e-b093-9d33a67638e6}</t>
  </si>
  <si>
    <t>SO 104</t>
  </si>
  <si>
    <t>MK U Slunce</t>
  </si>
  <si>
    <t>{88246ec9-449e-48ac-b943-e87c7709720c}</t>
  </si>
  <si>
    <t>SO 105</t>
  </si>
  <si>
    <t>MK Vícenice-kolem nádrže</t>
  </si>
  <si>
    <t>{28435d7d-7256-48e8-b07e-9e98a2a3b625}</t>
  </si>
  <si>
    <t>SO 106</t>
  </si>
  <si>
    <t>Gorkého ul.-chodník</t>
  </si>
  <si>
    <t>{93344d33-7c6e-4408-8d06-6f98296f34a6}</t>
  </si>
  <si>
    <t>SO 107</t>
  </si>
  <si>
    <t>OZ Sportovní - chodník</t>
  </si>
  <si>
    <t>{e4d04d5c-62d4-4232-af96-001e25c05901}</t>
  </si>
  <si>
    <t>SO 108</t>
  </si>
  <si>
    <t>Vnitroblok za pekárnou (Beránek)</t>
  </si>
  <si>
    <t>{008a883f-7efe-4af3-86bb-e255a5f083ba}</t>
  </si>
  <si>
    <t>SO 109</t>
  </si>
  <si>
    <t>Vniitrblok u čp. 412 Plánická</t>
  </si>
  <si>
    <t>{09035979-63c1-4a66-a66b-e18fd7406bd4}</t>
  </si>
  <si>
    <t>SO 110</t>
  </si>
  <si>
    <t>MK Štěpánovice za prodejnou Ezr</t>
  </si>
  <si>
    <t>{75c0de81-3a6c-4a9a-83d0-b760a1438eea}</t>
  </si>
  <si>
    <t>SO 301</t>
  </si>
  <si>
    <t>Odvodnění MK Štěpánovice za prodejnou Ezr</t>
  </si>
  <si>
    <t>{879d5310-c491-4eb3-81f4-a8e0639382a7}</t>
  </si>
  <si>
    <t>SO 401</t>
  </si>
  <si>
    <t>VO Procházkova</t>
  </si>
  <si>
    <t>{7c4b4073-26e9-4e28-ab8c-0db68107e824}</t>
  </si>
  <si>
    <t>SO 402</t>
  </si>
  <si>
    <t>VO U Slunce</t>
  </si>
  <si>
    <t>{b3b7fc38-4ea0-4922-aaef-bbf6d9caccad}</t>
  </si>
  <si>
    <t>SO 403</t>
  </si>
  <si>
    <t>VO Gorkého</t>
  </si>
  <si>
    <t>{1c3315f5-1808-4e09-836e-91c92de641cc}</t>
  </si>
  <si>
    <t>KRYCÍ LIST SOUPISU PRACÍ</t>
  </si>
  <si>
    <t>Objekt:</t>
  </si>
  <si>
    <t>SO 100 - Vedlejší rozpočtové náklady</t>
  </si>
  <si>
    <t xml:space="preserve"> </t>
  </si>
  <si>
    <t>REKAPITULACE ČLENĚNÍ SOUPISU PRACÍ</t>
  </si>
  <si>
    <t>Kód dílu - Popis</t>
  </si>
  <si>
    <t>Cena celkem [CZK]</t>
  </si>
  <si>
    <t>-1</t>
  </si>
  <si>
    <t>VRN - Vedlejší rozpočtové náklady</t>
  </si>
  <si>
    <t xml:space="preserve">    VRN1 - Průzkumné, geodetické a projektové práce</t>
  </si>
  <si>
    <t xml:space="preserve">    VRN3 - Zařízení staveniště</t>
  </si>
  <si>
    <t xml:space="preserve">    VRN4 - Inženýrská činnost</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</si>
  <si>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</si>
  <si>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</si>
  <si>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</si>
  <si>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</si>
  <si>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</si>
  <si>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</si>
  <si>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</si>
  <si>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</si>
  <si>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</si>
  <si>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</si>
  <si>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</si>
  <si>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</si>
  <si>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</si>
  <si>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</si>
  <si>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VRN</t>
  </si>
  <si>
    <t>5</t>
  </si>
  <si>
    <t>ROZPOCET</t>
  </si>
  <si>
    <t>VRN1</t>
  </si>
  <si>
    <t>Průzkumné, geodetické a projektové práce</t>
  </si>
  <si>
    <t>K</t>
  </si>
  <si>
    <t>012203000</t>
  </si>
  <si>
    <t>Průzkumné, geodetické a projektové práce geodetické práce při provádění stavby</t>
  </si>
  <si>
    <t>Kč</t>
  </si>
  <si>
    <t>CS ÚRS 2017-02</t>
  </si>
  <si>
    <t>1024</t>
  </si>
  <si>
    <t>-1209855828</t>
  </si>
  <si>
    <t>P</t>
  </si>
  <si>
    <t>Poznámka k položce:
Geodetické vytýčení stavby - silničních obrubníků</t>
  </si>
  <si>
    <t>012303000</t>
  </si>
  <si>
    <t>Průzkumné, geodetické a projektové práce geodetické práce po výstavbě - zamaření uličních vpustí a odvodněníí MK Štěpánovice</t>
  </si>
  <si>
    <t>-1792617642</t>
  </si>
  <si>
    <t>Poznámka k položce:
Geodetické zaměření mříží uličních vpustí v počtu 10 ks</t>
  </si>
  <si>
    <t>8</t>
  </si>
  <si>
    <t>R001</t>
  </si>
  <si>
    <t>Stanovení PAU asfaltových směsí v souladu s Vyhl. 130/2019 Sb.</t>
  </si>
  <si>
    <t>4</t>
  </si>
  <si>
    <t>1315845817</t>
  </si>
  <si>
    <t>VV</t>
  </si>
  <si>
    <t>3</t>
  </si>
  <si>
    <t>VRN3</t>
  </si>
  <si>
    <t>Zařízení staveniště</t>
  </si>
  <si>
    <t>030001000</t>
  </si>
  <si>
    <t>Základní rozdělení průvodních činností a nákladů zařízení staveniště</t>
  </si>
  <si>
    <t>654839768</t>
  </si>
  <si>
    <t>Poznámka k položce:
zařízení staveniště včetně nákadů na jeho zrušení a úklidu po dokončení stavby</t>
  </si>
  <si>
    <t>034403000</t>
  </si>
  <si>
    <t xml:space="preserve">Zařízení staveniště zabezpečení staveniště dopravní značení na staveništi </t>
  </si>
  <si>
    <t>-564011311</t>
  </si>
  <si>
    <t xml:space="preserve">Poznámka k položce:
Dopravně inženýrské opatření </t>
  </si>
  <si>
    <t>VRN4</t>
  </si>
  <si>
    <t>Inženýrská činnost</t>
  </si>
  <si>
    <t>043002000</t>
  </si>
  <si>
    <t>Hlavní tituly průvodních činností a nákladů inženýrská činnost zkoušky a ostatní měření</t>
  </si>
  <si>
    <t>ks</t>
  </si>
  <si>
    <t>-175798162</t>
  </si>
  <si>
    <t>Poznámka k položce:
zkoušky měření hutnění , pláně, hutnění asfaltových směsí</t>
  </si>
  <si>
    <t>VRN9</t>
  </si>
  <si>
    <t>Ostatní náklady</t>
  </si>
  <si>
    <t>6</t>
  </si>
  <si>
    <t>049002000</t>
  </si>
  <si>
    <t>Hlavní tituly průvodních činností a nákladů inženýrská činnost ostatní inženýrská činnost - vytýčení sítí</t>
  </si>
  <si>
    <t>-499065399</t>
  </si>
  <si>
    <t>Poznámka k položce:
vytýčení inženýrských sítí před výstavbou</t>
  </si>
  <si>
    <t>7</t>
  </si>
  <si>
    <t>091704000</t>
  </si>
  <si>
    <t>Ostatní náklady související s objektem náklady na údržbu</t>
  </si>
  <si>
    <t>1861393824</t>
  </si>
  <si>
    <t>Poznámka k položce:
Úklid staveniště po doby stavby</t>
  </si>
  <si>
    <t>SO 101 - Procházkova ul.1 část,chodník</t>
  </si>
  <si>
    <t>Kohout</t>
  </si>
  <si>
    <t>HSV - Práce a dodávky HSV</t>
  </si>
  <si>
    <t xml:space="preserve">    1 - Zemní práce</t>
  </si>
  <si>
    <t xml:space="preserve">    5 - Komunikace pozemní</t>
  </si>
  <si>
    <t xml:space="preserve">    9 - Ostatní konstrukce a práce, bourání</t>
  </si>
  <si>
    <t xml:space="preserve">    997 - Přesun sutě</t>
  </si>
  <si>
    <t xml:space="preserve">    998 - Přesun hmot</t>
  </si>
  <si>
    <t>HSV</t>
  </si>
  <si>
    <t>Práce a dodávky HSV</t>
  </si>
  <si>
    <t>Zemní práce</t>
  </si>
  <si>
    <t>113107242</t>
  </si>
  <si>
    <t>Odstranění podkladů nebo krytů strojně plochy jednotlivě přes 200 m2 s přemístěním hmot na skládku na vzdálenost do 20 m nebo s naložením na dopravní prostředek živičných, o tl. vrstvy přes 50 do 100 mm</t>
  </si>
  <si>
    <t>m2</t>
  </si>
  <si>
    <t>CS ÚRS 2020 01</t>
  </si>
  <si>
    <t>1470004817</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</si>
  <si>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</si>
  <si>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</si>
  <si>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56*1,4 "chodník podél plotu hotelu Rozvoj"</t>
  </si>
  <si>
    <t>(47*2)+(4,5*3,5)+(2,25*1,5)+(5,5*4)+(83*2)</t>
  </si>
  <si>
    <t>Součet</t>
  </si>
  <si>
    <t>113202111</t>
  </si>
  <si>
    <t>Vytrhání obrub s vybouráním lože, s přemístěním hmot na skládku na vzdálenost do 3 m nebo s naložením na dopravní prostředek z krajníků nebo obrubníků stojatých</t>
  </si>
  <si>
    <t>m</t>
  </si>
  <si>
    <t>257049697</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</si>
  <si>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</si>
  <si>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132</t>
  </si>
  <si>
    <t>56*2 "chodník podél plotu htelu Rozvoj"</t>
  </si>
  <si>
    <t>122452204</t>
  </si>
  <si>
    <t>Odkopávky a prokopávky nezapažené pro silnice a dálnice strojně v hornině třídy těžitelnosti II přes 100 do 500 m3</t>
  </si>
  <si>
    <t>m3</t>
  </si>
  <si>
    <t>-1419299682</t>
  </si>
  <si>
    <t xml:space="preserve">Poznámka k souboru cen:
1. Ceny jsou určeny pro vykopávky:
a) příkopů pro silnice, dálnice a to i tehdy, jsou-li vykopávky příkopů prováděny samostatně,
b) v zemnících na suchu, jestliže tyto zemníky přímo souvisejí s odkopávkami nebo prokopávkami pro spodní stavbu silnic a dálnic.
2. V cenách jsou započteny i náklady na přemístění výkopku v příčných profilech na vzdálenost do 15 m nebo naložení na dopravní prostředek.
</t>
  </si>
  <si>
    <t>56*2 *0,2"chodník hotel Rozvoj"</t>
  </si>
  <si>
    <t>(301,125*0,20)+(81*0,05) "chodník a vjezdy"</t>
  </si>
  <si>
    <t>132151101</t>
  </si>
  <si>
    <t>Hloubení nezapažených rýh šířky do 800 mm strojně s urovnáním dna do předepsaného profilu a spádu v hornině třídy těžitelnosti I skupiny 1 a 2 do 20 m3</t>
  </si>
  <si>
    <t>537523826</t>
  </si>
  <si>
    <t xml:space="preserve">Poznámka k souboru cen:
1. V cenách jsou započteny i náklady na přehození výkopku na přilehlém terénu na vzdálenost do 3 m od podélné osy rýhy nebo naložení na dopravní prostředek.
</t>
  </si>
  <si>
    <t>(53+19)*0,5*0,25</t>
  </si>
  <si>
    <t>132212112</t>
  </si>
  <si>
    <t>Hloubení rýh šířky do 800 mm ručně zapažených i nezapažených, s urovnáním dna do předepsaného profilu a spádu v hornině třídy těžitelnosti I skupiny 3 nesoudržných</t>
  </si>
  <si>
    <t>-41514623</t>
  </si>
  <si>
    <t xml:space="preserve">Poznámka k souboru cen:
1. V cenách jsou započteny i náklady na přehození výkopku na přilehlém terénu na vzdálenost do 3 m od podélné osy rýhy nebo naložení výkopku na dopravní prostředek.
</t>
  </si>
  <si>
    <t>(46+86)*0,25*0,3</t>
  </si>
  <si>
    <t>162701105vl</t>
  </si>
  <si>
    <t>Vodorovné přemístění výkopku nebo sypaniny po suchu na obvyklém dopravním prostředku, bez naložení výkopku, avšak se složením bez rozhrnutí z horniny tř. 1 až 4 na vzdálenost přes 9 000 do 10 000 m včetně likvidace v souladu se zákonem o odpoadech č. 185</t>
  </si>
  <si>
    <t>-2084869509</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</si>
  <si>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</si>
  <si>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86,137+9+9,9</t>
  </si>
  <si>
    <t>180404111</t>
  </si>
  <si>
    <t>Založení hřišťového trávníku výsevem na vrstvě ornice</t>
  </si>
  <si>
    <t>-1486313503</t>
  </si>
  <si>
    <t xml:space="preserve">Poznámka k souboru cen:
1. V ceně jsou započteny i náklady vyprofilování, přihnojení organickými hnojivy, pletí, válcování, zalévání, pokosení, naložení, odvoz shrabků a pokosené trávy na vzdálenost do 10 km s jejich složením a náklady na ošetřování trávníku do dvou měsíců po provedení výsevu.
2. V cenách nejsou započteny náklady na dodání travního semene, které se oceňuje ve specifikaci. Ztratné lze stanovit ve výši 5 %.
3. V cenách nejsou započteny náklady na dodání hnojiva, které se oceňuje ve specifikaci. Ztratné lze stanovit ve výši 8 %.
</t>
  </si>
  <si>
    <t>(10*1,5)+(8*1,5)</t>
  </si>
  <si>
    <t>M</t>
  </si>
  <si>
    <t>00572410</t>
  </si>
  <si>
    <t>osivo směs travní parková</t>
  </si>
  <si>
    <t>kg</t>
  </si>
  <si>
    <t>1819019717</t>
  </si>
  <si>
    <t>27*0,03 'Přepočtené koeficientem množství</t>
  </si>
  <si>
    <t>9</t>
  </si>
  <si>
    <t>182303111</t>
  </si>
  <si>
    <t>Doplnění zeminy nebo substrátu na travnatých plochách tloušťky do 50 mm v rovině nebo na svahu do 1:5</t>
  </si>
  <si>
    <t>-497095579</t>
  </si>
  <si>
    <t xml:space="preserve">Poznámka k souboru cen:
1. V cenách jsou započteny i náklady na vodorovné přemístění na vzdálenost do 3 m.
2. V cenách nejsou započteny náklady na substrát.
</t>
  </si>
  <si>
    <t>112*1</t>
  </si>
  <si>
    <t>27</t>
  </si>
  <si>
    <t>10</t>
  </si>
  <si>
    <t>10364101</t>
  </si>
  <si>
    <t>zemina pro terénní úpravy -  ornice</t>
  </si>
  <si>
    <t>t</t>
  </si>
  <si>
    <t>-1257360324</t>
  </si>
  <si>
    <t>139*0,05*1,8</t>
  </si>
  <si>
    <t>11</t>
  </si>
  <si>
    <t>181951112</t>
  </si>
  <si>
    <t>Úprava pláně vyrovnáním výškových rozdílů strojně v hornině třídy těžitelnosti I, skupiny 1 až 3 se zhutněním</t>
  </si>
  <si>
    <t>27592471</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</si>
  <si>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</si>
  <si>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301,125+112</t>
  </si>
  <si>
    <t>Komunikace pozemní</t>
  </si>
  <si>
    <t>12</t>
  </si>
  <si>
    <t>564861111</t>
  </si>
  <si>
    <t>Podklad ze štěrkodrti ŠD s rozprostřením a zhutněním, po zhutnění tl. 200 mm</t>
  </si>
  <si>
    <t>1837110044</t>
  </si>
  <si>
    <t>301,125 "chodník"</t>
  </si>
  <si>
    <t>(53+19)*0,5 "pod obrrubníky"</t>
  </si>
  <si>
    <t>56*2 "chodník hotel Rozvoj"</t>
  </si>
  <si>
    <t>(46+86)*0,25 "pod záhonové obrubník"</t>
  </si>
  <si>
    <t>13</t>
  </si>
  <si>
    <t>577143111</t>
  </si>
  <si>
    <t>Asfaltový beton vrstva obrusná ACO 8 (ABJ) s rozprostřením a se zhutněním z nemodifikovaného asfaltu v pruhu šířky do 3 m, po zhutnění tl. 50 mm</t>
  </si>
  <si>
    <t>211711438</t>
  </si>
  <si>
    <t>301,125+78,4</t>
  </si>
  <si>
    <t>14</t>
  </si>
  <si>
    <t>577155112</t>
  </si>
  <si>
    <t>Asfaltový beton vrstva ložní ACL 16 (ABH) s rozprostřením a zhutněním z nemodifikovaného asfaltu v pruhu šířky do 3 m, po zhutnění tl. 60 mm</t>
  </si>
  <si>
    <t>66533239</t>
  </si>
  <si>
    <t xml:space="preserve">Poznámka k souboru cen:
1. Cenami 577 1.-50 lze oceňovat např. chodníky, úzké cesty a vjezdy v pruhu šířky do 1,5 m jakékoliv délky a jednotlivé plochy velikosti do 10 m2.
2. ČSN EN 13108-1 připouští pro ACL 16 pouze tl. 50 až 70 mm.
</t>
  </si>
  <si>
    <t>(14*2)+(4*2)+(6*7,5) "ve vjezdech"</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</si>
  <si>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</si>
  <si>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</si>
  <si>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-1337589450</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</si>
  <si>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</si>
  <si>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(3+5+4+14)*0,4</t>
  </si>
  <si>
    <t>16</t>
  </si>
  <si>
    <t>59245006</t>
  </si>
  <si>
    <t>dlažba tvar obdélník betonová pro nevidomé 200x100x60mm barevná</t>
  </si>
  <si>
    <t>206748063</t>
  </si>
  <si>
    <t>10,4</t>
  </si>
  <si>
    <t>17</t>
  </si>
  <si>
    <t>599142111</t>
  </si>
  <si>
    <t>Úprava zálivky dilatačních nebo pracovních spár v cementobetonovém krytu, hloubky do 40 mm, šířky přes 20 do 40 mm</t>
  </si>
  <si>
    <t>70749895</t>
  </si>
  <si>
    <t xml:space="preserve">Poznámka k souboru cen:
1. Ceny lze použít i pro spáry v cementobetonovém krytu pro pěší.
2. V cenách jsou započteny i náklady na odstranění zvětralé asfaltové zálivky, na vyčištění spár, zalití spár asfaltovou zálivkou, nátěr asfaltovým lakem a posyp drtí.
</t>
  </si>
  <si>
    <t>Ostatní konstrukce a práce, bourání</t>
  </si>
  <si>
    <t>18</t>
  </si>
  <si>
    <t>916111123</t>
  </si>
  <si>
    <t>Osazení silniční obruby z dlažebních kostek v jedné řadě s ložem tl. přes 50 do 100 mm, s vyplněním a zatřením spár cementovou maltou z drobných kostek s boční opěrou z betonu prostého tř. C 12/15, do lože z betonu prostého téže značky</t>
  </si>
  <si>
    <t>834271142</t>
  </si>
  <si>
    <t xml:space="preserve">Poznámka k souboru cen:
1. Část lože z betonu prostého přesahující tl. 100 mm se oceňuje cenou 916 99-1121 Lože pod obrubníky, krajníky nebo obruby z dlažebních kostek.
2. V cenách nejsou započteny náklady na dodání dlažebních kostek, tyto se oceňují ve specifikaci. Množství uvedené ve specifikaci se určí jako součin celkové délky obrub a objemové hmotnosti 1 m obruby a to:
a) 0,065 t/m pro velké kostky,
b) 0,024 t/m pro malé kostky. Ztratné lze dohodnout ve výši 1 % pro velké kostky, 2 % pro malé kostky.
3. Osazení silniční obruby ze dvou řad kostek se oceňuje:
a) bez boční opěry jako dvojnásobné množství silniční obruby z jedné řady kostek,
b) s boční opěrou jako osazení silniční obruby z jedné řady kostek s boční opěrou a osazení silniční obruby z jedné řady kostek bez boční opěry.
</t>
  </si>
  <si>
    <t>19</t>
  </si>
  <si>
    <t>59245018</t>
  </si>
  <si>
    <t>dlažba tvar obdélník betonová 200x100x60mm přírodní</t>
  </si>
  <si>
    <t>-1821363574</t>
  </si>
  <si>
    <t>83*0,1</t>
  </si>
  <si>
    <t>20</t>
  </si>
  <si>
    <t>916231213</t>
  </si>
  <si>
    <t>Osazení chodníkového obrubníku betonového se zřízením lože, s vyplněním a zatřením spár cementovou maltou stojatého s boční opěrou z betonu prostého, do lože z betonu prostého</t>
  </si>
  <si>
    <t>910170867</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</si>
  <si>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</si>
  <si>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53+19+112</t>
  </si>
  <si>
    <t>PSB.30020100</t>
  </si>
  <si>
    <t>Chodníkový obrubník 1000x80x200 mm</t>
  </si>
  <si>
    <t>kus</t>
  </si>
  <si>
    <t>1132455614</t>
  </si>
  <si>
    <t>22</t>
  </si>
  <si>
    <t>916241213</t>
  </si>
  <si>
    <t>Osazení obrubníku kamenného se zřízením lože, s vyplněním a zatřením spár cementovou maltou stojatého s boční opěrou z betonu prostého, do lože z betonu prostého</t>
  </si>
  <si>
    <t>311101802</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</si>
  <si>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</si>
  <si>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23</t>
  </si>
  <si>
    <t>919111114</t>
  </si>
  <si>
    <t>Řezání dilatačních spár v čerstvém cementobetonovém krytu příčných nebo podélných, šířky 4 mm, hloubky přes 90 do 100 mm</t>
  </si>
  <si>
    <t>-923115510</t>
  </si>
  <si>
    <t xml:space="preserve">Poznámka k souboru cen:
1. V cenách jsou započteny i náklady na vyčištění spár po řezání.
</t>
  </si>
  <si>
    <t>24</t>
  </si>
  <si>
    <t>919121111</t>
  </si>
  <si>
    <t>Utěsnění dilatačních spár zálivkou za studena v cementobetonovém nebo živičném krytu včetně adhezního nátěru s těsnicím profilem pod zálivkou, pro komůrky šířky 10 mm, hloubky 20 mm</t>
  </si>
  <si>
    <t>-541566269</t>
  </si>
  <si>
    <t xml:space="preserve">Poznámka k souboru cen:
1. V cenách jsou započteny i náklady na vyčištění spár před těsněním a zalitím a náklady na impregnaci, těsnění a zalití spár včetně dodání hmot.
</t>
  </si>
  <si>
    <t>25</t>
  </si>
  <si>
    <t>979024443</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</si>
  <si>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</si>
  <si>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-912265095</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</si>
  <si>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</si>
  <si>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997</t>
  </si>
  <si>
    <t>Přesun sutě</t>
  </si>
  <si>
    <t>26</t>
  </si>
  <si>
    <t>997211511vl</t>
  </si>
  <si>
    <t>Vodorovná doprava suti nebo vybouraných hmot suti se složením a hrubým urovnáním, na vzdálenost do 1 km včetně likvidace v souladu se zákonem o odpadech č.185/2001 Sb.</t>
  </si>
  <si>
    <t>CS ÚRS 2019 02</t>
  </si>
  <si>
    <t>1724795818</t>
  </si>
  <si>
    <t xml:space="preserve">Poznámka k souboru cen:
1. Ceny nelze použít pro vodorovnou dopravu po železnici, po vodě nebo neobvyklými dopravními prostředky.
2. Je-li na dopravní dráze pro vodorovnou dopravu překážka, pro kterou je nutné překládat suť nebo vybourané hmoty z jednoho obvyklého dopravního prostředku na jiný, oceňuje se tato lomená doprava v každém úseku samostatně.
</t>
  </si>
  <si>
    <t>Poznámka k položce:
Do nabídkové ceny bude uvažováno s asfalty bez dehtu (tedy kód odpadu 170 302). Investor do doby zahájení výstavby zajistí rozbory a zatřídění vyfrézované směsy dle vyhl. č. 130 /2019 Sb. a pokud se bude jednat o nebezpečný odpad, bude poté řešeno dodatkem  ke smlouvě, přípdaně si investor zajistí likvidaci sám.</t>
  </si>
  <si>
    <t>997211519</t>
  </si>
  <si>
    <t>Vodorovná doprava suti nebo vybouraných hmot suti se složením a hrubým urovnáním, na vzdálenost Příplatek k ceně za každý další i započatý 1 km přes 1 km</t>
  </si>
  <si>
    <t>-400292939</t>
  </si>
  <si>
    <t>106,456*15</t>
  </si>
  <si>
    <t>998</t>
  </si>
  <si>
    <t>Přesun hmot</t>
  </si>
  <si>
    <t>28</t>
  </si>
  <si>
    <t>998225111</t>
  </si>
  <si>
    <t>Přesun hmot pro komunikace s krytem z kameniva, monolitickým betonovým nebo živičným dopravní vzdálenost do 200 m jakékoliv délky objektu</t>
  </si>
  <si>
    <t>475806468</t>
  </si>
  <si>
    <t xml:space="preserve">Poznámka k souboru cen:
1. Ceny lze použít i pro plochy letišť s krytem monolitickým betonovým nebo živičným.
</t>
  </si>
  <si>
    <t>SO 102 - Procházkova ul.2 část-chodník</t>
  </si>
  <si>
    <t>-147671998</t>
  </si>
  <si>
    <t>111,5*2</t>
  </si>
  <si>
    <t>113154334</t>
  </si>
  <si>
    <t>Frézování živičného podkladu nebo krytu s naložením na dopravní prostředek plochy přes 1 000 do 10 000 m2 bez překážek v trase pruhu šířky přes 1 m do 2 m, tloušťky vrstvy 100 mm</t>
  </si>
  <si>
    <t>-1767814835</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</si>
  <si>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</si>
  <si>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(18,5*0,5)+(58*0,5)</t>
  </si>
  <si>
    <t>-586314010</t>
  </si>
  <si>
    <t>18,5+58</t>
  </si>
  <si>
    <t>122252203</t>
  </si>
  <si>
    <t>Odkopávky a prokopávky nezapažené pro silnice a dálnice strojně v hornině třídy těžitelnosti I do 100 m3</t>
  </si>
  <si>
    <t>-459400664</t>
  </si>
  <si>
    <t>(223+38,25)*0,3</t>
  </si>
  <si>
    <t>(9*2*0,3)</t>
  </si>
  <si>
    <t>132251102</t>
  </si>
  <si>
    <t>Hloubení nezapažených rýh šířky do 800 mm strojně s urovnáním dna do předepsaného profilu a spádu v hornině třídy těžitelnosti I skupiny 3 přes 20 do 50 m3</t>
  </si>
  <si>
    <t>253678727</t>
  </si>
  <si>
    <t>(86,5+53)*0,5*0,2</t>
  </si>
  <si>
    <t>997759165</t>
  </si>
  <si>
    <t>83,775+13,95</t>
  </si>
  <si>
    <t>-473256173</t>
  </si>
  <si>
    <t>(11+9+11)*2</t>
  </si>
  <si>
    <t>1271513649</t>
  </si>
  <si>
    <t>62</t>
  </si>
  <si>
    <t>62*0,03 'Přepočtené koeficientem množství</t>
  </si>
  <si>
    <t>1347669527</t>
  </si>
  <si>
    <t>1296642040</t>
  </si>
  <si>
    <t>62*0,05*1,8</t>
  </si>
  <si>
    <t>513081073</t>
  </si>
  <si>
    <t>(121,5*2)+(18,5*0,5)+(58*0,5)</t>
  </si>
  <si>
    <t>-536678139</t>
  </si>
  <si>
    <t>241</t>
  </si>
  <si>
    <t>577144111</t>
  </si>
  <si>
    <t>Asfaltový beton vrstva obrusná ACO 11 (ABS) s rozprostřením a se zhutněním z nemodifikovaného asfaltu v pruhu šířky do 3 m tř. I, po zhutnění tl. 50 mm</t>
  </si>
  <si>
    <t>253263397</t>
  </si>
  <si>
    <t xml:space="preserve">Poznámka k souboru cen:
1. Cenami 577 1.-40 lze oceňovat např. chodníky, úzké cesty a vjezdy v pruhu šířky do 1,5 m jakékoliv délky a jednotlivé plochy velikosti do 10 m2.
2. ČSN EN 13108-1 připouští pro ACO 11 pouze tl. 35 až 50 mm.
</t>
  </si>
  <si>
    <t>76,5*0,5</t>
  </si>
  <si>
    <t>1306397157</t>
  </si>
  <si>
    <t>38,25 "vozovka"</t>
  </si>
  <si>
    <t>25*2 "ve vjezdech"</t>
  </si>
  <si>
    <t>596211111</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</si>
  <si>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t>
  </si>
  <si>
    <t>-1467999999</t>
  </si>
  <si>
    <t>9,2</t>
  </si>
  <si>
    <t>257954123</t>
  </si>
  <si>
    <t>960511567</t>
  </si>
  <si>
    <t>-277065658</t>
  </si>
  <si>
    <t>59245020</t>
  </si>
  <si>
    <t>dlažba tvar obdélník betonová 200x100x80mm přírodní</t>
  </si>
  <si>
    <t>949221819</t>
  </si>
  <si>
    <t>56,5*0,1</t>
  </si>
  <si>
    <t>916131213</t>
  </si>
  <si>
    <t>Osazení silničního obrubníku betonového se zřízením lože, s vyplněním a zatřením spár cementovou maltou stojatého s boční opěrou z betonu prostého, do lože z betonu prostého</t>
  </si>
  <si>
    <t>-1185862280</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</si>
  <si>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</si>
  <si>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18,5+58+10</t>
  </si>
  <si>
    <t>59217031</t>
  </si>
  <si>
    <t>obrubník betonový silniční 1000x150x250mm</t>
  </si>
  <si>
    <t>26033118</t>
  </si>
  <si>
    <t>59217029</t>
  </si>
  <si>
    <t>obrubník betonový silniční nájezdový 1000x150x150mm</t>
  </si>
  <si>
    <t>519801115</t>
  </si>
  <si>
    <t>-404888883</t>
  </si>
  <si>
    <t>10+6+9+7+11+4+3+3</t>
  </si>
  <si>
    <t>59217008</t>
  </si>
  <si>
    <t>obrubník betonový parkový 1000x80x200mm</t>
  </si>
  <si>
    <t>-1764742430</t>
  </si>
  <si>
    <t>919735112</t>
  </si>
  <si>
    <t>Řezání stávajícího živičného krytu nebo podkladu hloubky přes 50 do 100 mm</t>
  </si>
  <si>
    <t>-1970242977</t>
  </si>
  <si>
    <t xml:space="preserve">Poznámka k souboru cen:
1. V cenách jsou započteny i náklady na spotřebu vody.
</t>
  </si>
  <si>
    <t>14782556</t>
  </si>
  <si>
    <t>-208112451</t>
  </si>
  <si>
    <t>74,535*15</t>
  </si>
  <si>
    <t>1455263124</t>
  </si>
  <si>
    <t>SO 103 - Procházkova ul.3 část-chodník</t>
  </si>
  <si>
    <t xml:space="preserve">    8 - Trubní vedení</t>
  </si>
  <si>
    <t>266987811</t>
  </si>
  <si>
    <t>(4*5)+(113*2)+(3*3)+(4*2)+(4*2)+(9,5*2)+(8*2)+(7*2)+(44*2)+(7*2)+(14,5*2)+(101*2)+(3,5*2)+(3*2,5)+(6*2)+(4*2)+(4*2)</t>
  </si>
  <si>
    <t>113154324</t>
  </si>
  <si>
    <t>Frézování živičného podkladu nebo krytu s naložením na dopravní prostředek plochy přes 1 000 do 10 000 m2 bez překážek v trase pruhu šířky do 1 m, tloušťky vrstvy 100 mm</t>
  </si>
  <si>
    <t>-1372568082</t>
  </si>
  <si>
    <t>(17*0,5)+(6*0,5)+(6*0,5)+(6*0,5+(7*0,5)+(7*0,5)+3*2)+(7*0,5)</t>
  </si>
  <si>
    <t>45891480</t>
  </si>
  <si>
    <t>17+6+6+6+7+7+3+7</t>
  </si>
  <si>
    <t>113204111</t>
  </si>
  <si>
    <t>Vytrhání obrub s vybouráním lože, s přemístěním hmot na skládku na vzdálenost do 3 m nebo s naložením na dopravní prostředek záhonových</t>
  </si>
  <si>
    <t>1909425479</t>
  </si>
  <si>
    <t>111+96</t>
  </si>
  <si>
    <t>122552204</t>
  </si>
  <si>
    <t>Odkopávky a prokopávky nezapažené pro silnice a dálnice strojně v hornině třídy těžitelnosti III přes 100 do 500 m3</t>
  </si>
  <si>
    <t>1279555570</t>
  </si>
  <si>
    <t>(695,50*0,20)+101*0,1</t>
  </si>
  <si>
    <t>-677565425</t>
  </si>
  <si>
    <t>(16+6+6+6+7+7+7+3+111+96+28+16+10+8+7+6+4+4)*0,5*0,25</t>
  </si>
  <si>
    <t>132254202</t>
  </si>
  <si>
    <t>Hloubení zapažených rýh šířky přes 800 do 2 000 mm strojně s urovnáním dna do předepsaného profilu a spádu v hornině třídy těžitelnosti I skupiny 3 přes 20 do 50 m3</t>
  </si>
  <si>
    <t>2001143771</t>
  </si>
  <si>
    <t xml:space="preserve">Poznámka k souboru cen:
1. V cenách jsou započteny i náklady na případné nutné přemístění výkopku ve výkopišti na vzdálenost do 3 m a na přehození výkopku na přilehlém terénu na vzdálenost do 3 m od osy rýhy nebo naložení na dopravní prostředek.
</t>
  </si>
  <si>
    <t>(4+4+4)*3*0,9 "pro uliční vpusti"</t>
  </si>
  <si>
    <t>151101102</t>
  </si>
  <si>
    <t>Zřízení pažení a rozepření stěn rýh pro podzemní vedení příložné pro jakoukoliv mezerovitost, hloubky do 4 m</t>
  </si>
  <si>
    <t>-411238418</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</si>
  <si>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toto se oceňuje příslušnými cenami katalogu 800-2 Zvláštní zakládání objektů.
</t>
  </si>
  <si>
    <t>12*3*2</t>
  </si>
  <si>
    <t>151101112</t>
  </si>
  <si>
    <t>Odstranění pažení a rozepření stěn rýh pro podzemní vedení s uložením materiálu na vzdálenost do 3 m od kraje výkopu příložné, hloubky přes 2 do 4 m</t>
  </si>
  <si>
    <t>1920873986</t>
  </si>
  <si>
    <t>474681828</t>
  </si>
  <si>
    <t>149,2+43,5+32,4</t>
  </si>
  <si>
    <t>174101101</t>
  </si>
  <si>
    <t>Zásyp sypaninou z jakékoliv horniny s uložením výkopku ve vrstvách se zhutněním jam, šachet, rýh nebo kolem objektů v těchto vykopávkách</t>
  </si>
  <si>
    <t>520276326</t>
  </si>
  <si>
    <t>32,4</t>
  </si>
  <si>
    <t>58331200</t>
  </si>
  <si>
    <t>štěrkopísek netříděný zásypový</t>
  </si>
  <si>
    <t>1958258927</t>
  </si>
  <si>
    <t>32,400*1,8</t>
  </si>
  <si>
    <t>175111109</t>
  </si>
  <si>
    <t>Obsypání potrubí ručně sypaninou z vhodných hornin třídy těžitelnosti I a II, skupiny 1 až 4 nebo materiálem připraveným podél výkopu ve vzdálenosti do 3 m od jeho kraje pro jakoukoliv hloubku výkopu a míru zhutnění Příplatek k ceně za prohození sypaniny</t>
  </si>
  <si>
    <t>1011092989</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</si>
  <si>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V cenách nejsou zahrnuty náklady na nakupovanou sypaninu. Tato se oceňuje ve specifikaci.
</t>
  </si>
  <si>
    <t>181951102</t>
  </si>
  <si>
    <t>Úprava pláně vyrovnáním výškových rozdílů v hornině tř. 1 až 4 se zhutněním</t>
  </si>
  <si>
    <t>-1226344700</t>
  </si>
  <si>
    <t>729,5</t>
  </si>
  <si>
    <t>782554869</t>
  </si>
  <si>
    <t>(85+19+82)*2</t>
  </si>
  <si>
    <t>1495222390</t>
  </si>
  <si>
    <t>372</t>
  </si>
  <si>
    <t>372*0,03 'Přepočtené koeficientem množství</t>
  </si>
  <si>
    <t>-251048820</t>
  </si>
  <si>
    <t>10364101.1</t>
  </si>
  <si>
    <t>1338344159</t>
  </si>
  <si>
    <t>372*0,1*1,8</t>
  </si>
  <si>
    <t>-1000934709</t>
  </si>
  <si>
    <t>695,50+34</t>
  </si>
  <si>
    <t>2049701941</t>
  </si>
  <si>
    <t>-857536116</t>
  </si>
  <si>
    <t>1923082291</t>
  </si>
  <si>
    <t>34 "vozovka"</t>
  </si>
  <si>
    <t>65*4 "vjezdy"</t>
  </si>
  <si>
    <t>-1011592380</t>
  </si>
  <si>
    <t>(9+4+10+8+7+3+3+6+9+7+15)*0,4</t>
  </si>
  <si>
    <t>1680843241</t>
  </si>
  <si>
    <t>13871793</t>
  </si>
  <si>
    <t>8+7+17+6+6+6+7+7+7</t>
  </si>
  <si>
    <t>Trubní vedení</t>
  </si>
  <si>
    <t>837375121</t>
  </si>
  <si>
    <t>Výsek a montáž kameninové odbočné tvarovky na kameninovém potrubí DN 300</t>
  </si>
  <si>
    <t>-287128298</t>
  </si>
  <si>
    <t xml:space="preserve">Poznámka k souboru cen:
1. Ceny jsou určeny pro dodatečné osazení odbočné tvarovky na dosavadním potrubí.
2. V cenách jsou započteny i náklady na odsekání betonu a nové obetonování betonem tř. C 12/15.
3. V cenách nejsou započteny náklady na dodání kameninové trouby a kameninové tvarovky; tyto náklady se oceňují ve specifikaci. Ztratné lze u trub dohodnout ve výši 1,5 %.
</t>
  </si>
  <si>
    <t>871350310</t>
  </si>
  <si>
    <t>Montáž kanalizačního potrubí z plastů z polypropylenu PP hladkého plnostěnného SN 10 DN 200</t>
  </si>
  <si>
    <t>-1157830513</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</si>
  <si>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</si>
  <si>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28617004</t>
  </si>
  <si>
    <t>trubka kanalizační PP plnostěnná třívrstvá DN 200x1000mm SN10</t>
  </si>
  <si>
    <t>-9305039</t>
  </si>
  <si>
    <t>9*1,015 'Přepočtené koeficientem množství</t>
  </si>
  <si>
    <t>29</t>
  </si>
  <si>
    <t>895941111</t>
  </si>
  <si>
    <t>Zřízení vpusti kanalizační uliční z betonových dílců typ UV-50 normální</t>
  </si>
  <si>
    <t>-1334496160</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</si>
  <si>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</si>
  <si>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30</t>
  </si>
  <si>
    <t>59221645</t>
  </si>
  <si>
    <t>vpusťový komplet základní (pero,drážka) betonový 400/450x500x1000mm</t>
  </si>
  <si>
    <t>-1600574590</t>
  </si>
  <si>
    <t>31</t>
  </si>
  <si>
    <t>28661789</t>
  </si>
  <si>
    <t>koš kalový ocelový pro silniční vpusť 425mm vč. madla</t>
  </si>
  <si>
    <t>-1084131036</t>
  </si>
  <si>
    <t>32</t>
  </si>
  <si>
    <t>28661938</t>
  </si>
  <si>
    <t>mříž litinová 600/40T, 420X620 D400</t>
  </si>
  <si>
    <t>-177687494</t>
  </si>
  <si>
    <t>33</t>
  </si>
  <si>
    <t>899204112</t>
  </si>
  <si>
    <t>Osazení mříží litinových včetně rámů a košů na bahno pro třídu zatížení D400, E600</t>
  </si>
  <si>
    <t>1410256181</t>
  </si>
  <si>
    <t xml:space="preserve">Poznámka k souboru cen:
1. V cenách nejsou započteny náklady na dodání mříží, rámů a košů na bahno; tyto náklady se oceňují ve specifikaci.
</t>
  </si>
  <si>
    <t>34</t>
  </si>
  <si>
    <t>899331111</t>
  </si>
  <si>
    <t>Výšková úprava uličního vstupu nebo vpusti do 200 mm zvýšením poklopu</t>
  </si>
  <si>
    <t>557610465</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</si>
  <si>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</si>
  <si>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35</t>
  </si>
  <si>
    <t>-1607123389</t>
  </si>
  <si>
    <t>83+85+21</t>
  </si>
  <si>
    <t>36</t>
  </si>
  <si>
    <t>397549560</t>
  </si>
  <si>
    <t>189*0,1</t>
  </si>
  <si>
    <t>37</t>
  </si>
  <si>
    <t>-350451109</t>
  </si>
  <si>
    <t>38</t>
  </si>
  <si>
    <t>-911738459</t>
  </si>
  <si>
    <t>39</t>
  </si>
  <si>
    <t>1218579401</t>
  </si>
  <si>
    <t>111+96+4+10+8+7+6+9+28+16</t>
  </si>
  <si>
    <t>40</t>
  </si>
  <si>
    <t>145065750</t>
  </si>
  <si>
    <t>41</t>
  </si>
  <si>
    <t>1046066956</t>
  </si>
  <si>
    <t>42</t>
  </si>
  <si>
    <t>Vodorovná doprava suti nebo vybouraných hmot suti se složením a hrubým urovnáním, na vzdálenost do 1 km včetně likviadace v souladu se zákonem o odpoadech č. 185/2001 Sb.</t>
  </si>
  <si>
    <t>1785904519</t>
  </si>
  <si>
    <t>43</t>
  </si>
  <si>
    <t>1478514501</t>
  </si>
  <si>
    <t>182,089*15</t>
  </si>
  <si>
    <t>44</t>
  </si>
  <si>
    <t>-1070269519</t>
  </si>
  <si>
    <t>SO 104 - MK U Slunce</t>
  </si>
  <si>
    <t xml:space="preserve">    8 - Trubní vedení - odvodnění komunikace</t>
  </si>
  <si>
    <t>97018811</t>
  </si>
  <si>
    <t>638 "chodník+prostor před garážemi"</t>
  </si>
  <si>
    <t>-717250997</t>
  </si>
  <si>
    <t>113201112</t>
  </si>
  <si>
    <t>Vytrhání obrub s vybouráním lože, s přemístěním hmot na skládku na vzdálenost do 3 m nebo s naložením na dopravní prostředek silničních ležatých</t>
  </si>
  <si>
    <t>-1396428722</t>
  </si>
  <si>
    <t>113203111</t>
  </si>
  <si>
    <t>Vytrhání obrub s vybouráním lože, s přemístěním hmot na skládku na vzdálenost do 3 m nebo s naložením na dopravní prostředek z dlažebních kostek</t>
  </si>
  <si>
    <t>1146795016</t>
  </si>
  <si>
    <t>-797620240</t>
  </si>
  <si>
    <t>122202201</t>
  </si>
  <si>
    <t>Odkopávky a prokopávky nezapažené pro silnice objemu do 100 m3 v hornině tř. 3</t>
  </si>
  <si>
    <t>CS ÚRS 2018 02</t>
  </si>
  <si>
    <t>-1077545376</t>
  </si>
  <si>
    <t>(6*20*0,25)+(98*3*0,1)+(98*4*0,2) "sanace+polovina vozovky+plocha před garážemi"</t>
  </si>
  <si>
    <t>132201101</t>
  </si>
  <si>
    <t>Hloubení rýh š do 600 mm v hornině tř. 3 objemu do 100 m3</t>
  </si>
  <si>
    <t>1717652088</t>
  </si>
  <si>
    <t>132201201</t>
  </si>
  <si>
    <t>Hloubení rýh š do 2000 mm v hornině tř. 3 objemu do 100 m3</t>
  </si>
  <si>
    <t>-297120972</t>
  </si>
  <si>
    <t>151101101</t>
  </si>
  <si>
    <t>Zřízení pažení a rozepření stěn rýh pro podzemní vedení příložné pro jakoukoliv mezerovitost, hloubky do 2 m</t>
  </si>
  <si>
    <t>2062957887</t>
  </si>
  <si>
    <t>151101111</t>
  </si>
  <si>
    <t>Odstranění pažení a rozepření stěn rýh pro podzemní vedení s uložením materiálu na vzdálenost do 3 m od kraje výkopu příložné, hloubky do 2 m</t>
  </si>
  <si>
    <t>3207366</t>
  </si>
  <si>
    <t>Vodorovné přemístění výkopku nebo sypaniny po suchu na obvyklém dopravním prostředku, bez naložení výkopku, avšak se složením bez rozhrnutí z horniny tř. 1 až 4 na vzdálenost přes 9 000 do 10 000 m včetně likvidace v souladu se zákonem o odpadech č. 185/2</t>
  </si>
  <si>
    <t>-1335060434</t>
  </si>
  <si>
    <t>98,6+64,2+41,85</t>
  </si>
  <si>
    <t>Zásyp sypaninou z jakékoliv horniny strojně s uložením výkopku ve vrstvách se zhutněním jam, šachet, rýh nebo kolem objektů v těchto vykopávkách</t>
  </si>
  <si>
    <t>-1412466517</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</si>
  <si>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</si>
  <si>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-1663047560</t>
  </si>
  <si>
    <t>27,9*1,8</t>
  </si>
  <si>
    <t>175101201</t>
  </si>
  <si>
    <t>Obsypání objektů nad přilehlým původním terénem ručně sypaninou z vhodných hornin třídy těžitelnosti I a II, skupiny 1 až 4 nebo materiálem uloženým ve vzdálenosti do 3 m od vnějšího kraje objektu pro jakoukoliv míru zhutnění bez prohození sypaniny</t>
  </si>
  <si>
    <t>-1416718232</t>
  </si>
  <si>
    <t xml:space="preserve">Poznámka k souboru cen:
1. Ceny jsou určeny pro objem obsypu do vzdálenosti 3 m od přilehlého líce objektu nad přilehlým původním terénem. Zásyp pod tímto terénem se oceňuje jako zásyp okolo objektu cenami souboru cen 174 Zásyp sypaninou; zbývající obsyp se ocení příslušnými cenami souboru cen 171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25-1101 Uložení sypaniny do nezhutněných násypů.
3. Ceny nelze použít pro obsyp potrubí; tento se oceňuje cenami 175 Obsyp potrubí.
4. V cenách nejsou započteny náklady na:
a) svahování obsypu; toto se oceňuje cenami souboru cen 182 Svahování,
b) humusování obsypu; toto se oceňuje cenami souboru cen 18. 3 Rozprostření a urovnání ornice.
5. V cenách nejsou zahrnuty náklady na nakupovanou sypaninu. Tato se oceňuje ve specifikaci.
</t>
  </si>
  <si>
    <t>58331351</t>
  </si>
  <si>
    <t>kamenivo těžené drobné frakce 0/4</t>
  </si>
  <si>
    <t>1007914044</t>
  </si>
  <si>
    <t>181411131</t>
  </si>
  <si>
    <t>Založení trávníku na půdě předem připravené plochy do 1000 m2 výsevem včetně utažení parkového v rovině nebo na svahu do 1:5</t>
  </si>
  <si>
    <t>95562672</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</si>
  <si>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</si>
  <si>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1243565966</t>
  </si>
  <si>
    <t>-473508360</t>
  </si>
  <si>
    <t>116</t>
  </si>
  <si>
    <t>-1339203459</t>
  </si>
  <si>
    <t>160*0,1*1,8</t>
  </si>
  <si>
    <t>564831111</t>
  </si>
  <si>
    <t>Podklad ze štěrkodrti ŠD s rozprostřením a zhutněním, po zhutnění tl. 100 mm</t>
  </si>
  <si>
    <t>995378407</t>
  </si>
  <si>
    <t>564871111</t>
  </si>
  <si>
    <t>Podklad ze štěrkodrti ŠD s rozprostřením a zhutněním, po zhutnění tl. 250 mm</t>
  </si>
  <si>
    <t>789081837</t>
  </si>
  <si>
    <t>20*6 "sanace"</t>
  </si>
  <si>
    <t>572131111</t>
  </si>
  <si>
    <t>Vyrovnání povrchu dosavadních krytů s rozprostřením hmot a zhutněním živičnou směsí pro asfaltový koberec otevřený AKO tl. od 20 do 40 mm</t>
  </si>
  <si>
    <t>-1616697630</t>
  </si>
  <si>
    <t xml:space="preserve">Poznámka k souboru cen:
1. Ceny jsou určeny pro vyrovnání povrchů (včetně výtluků) nebo i pro vyrovnání profilů v proměnlivých tloušťkách, prováděných jako souvislá úprava vozovky v rámci rekonstrukcí nebo obnov dosavadních krytů. Pro volbu ceny je rozhodující průměrná tloušťka krytu.
2. Ceny nelze použít:
a) pro samostatné prováděné vyspravení ojedinělých výtluků, které se oceňuje cenami souboru cen 572 2 .- 1 Vyspravení výtluků dosavadního krytu,
b) pro ložné a obrusné vrstvy na novostavbách nebo prováděné jako každá další vrstva na vrstvě oceňované cenami tohoto souboru cen; tyto stavební práce se oceňují cenami souboru cen stavebního dílu 56 popř. 57 části A 01 tohoto katalogu.
3. V cenách jsou započteny i náklady na:
a) příp. nutné očištění povrchu krytu nebo výtluků dosavadního krytu,
b) spojovací postřik dosavadního krytu.
4. V cenách 572 13-12 a 572 15- jsou započteny i náklady na zdrsňovací posyp.
</t>
  </si>
  <si>
    <t>360  "polovina vozovky"</t>
  </si>
  <si>
    <t>573211107</t>
  </si>
  <si>
    <t>Postřik spojovací PS bez posypu kamenivem z asfaltu silničního, v množství 0,30 kg/m2</t>
  </si>
  <si>
    <t>929255929</t>
  </si>
  <si>
    <t>522 "jen vozovka"</t>
  </si>
  <si>
    <t>577134111</t>
  </si>
  <si>
    <t>Asfaltový beton vrstva obrusná ACO 11 (ABS) s rozprostřením a se zhutněním z nemodifikovaného asfaltu v pruhu šířky do 3 m tř. I, po zhutnění tl. 40 mm</t>
  </si>
  <si>
    <t>1500979818</t>
  </si>
  <si>
    <t>1321937434</t>
  </si>
  <si>
    <t>744888311</t>
  </si>
  <si>
    <t>581111111</t>
  </si>
  <si>
    <t>Kryt cementobetonový silničních komunikací skupiny CB I tl. 100 mm</t>
  </si>
  <si>
    <t>1620519685</t>
  </si>
  <si>
    <t xml:space="preserve">Poznámka k souboru cen:
1. Ceny jsou určeny i pro vyztužený cementobetonový kryt silničních komunikací.
2. Ceny nelze použít pro cementobetonové kryty:
a) komunikací pro pěší, které se oceňují cenami souboru cen 581 11-41 Kryt z prostého betonu komunikací pro pěší,
b) letištních ploch, které se oceňují cenami souboru cen 581 1 . -61 Kryt cementobetonový letištních ploch skupiny L.
3. V cenách jsou započteny i náklady na:
a) ošetření povrchu krytu vodou,
b) postřik proti odpařování vody.
4. V cenách nejsou započteny náklady na:
a) výztuž cementobetonových krytů vyztužených, která se oceňuje cenou 919 71-6111 Ocelová výztuž cementobetonového krytu,
b) živičné postřiky, nátěry nebo mezivrstvy, které se oceňují cenami souborů cen stavebního dílu 57 Kryty pozemních komunikací,
c) vložky z lepenky, které se oceňují cenami souboru cen 919 7. -51 Vložka pod litý asfalt,
d) dilatační spáry vkládané, které se oceňují cenami souboru cen 911 12-41 Dilatační spáry vkládané,
e) dilatační spáry řezané, které se oceňují cenami souboru cen 911 11-1 Řezání dilatačních spár a 911 12-. Těsnění dilatačních spár v cementobetonovém krytu,
f) postřiky povrchu ochrannou emulzí, které se oceňují cenou 919 74-8111 Provedení postřiku povrchu cementobetonového krytu nebo podkladu ochrannou emulzí,
g) kotvy a kluzné trny spár, které se oceňují cenami souboru cen 911 13-4. Vyztužení dilatačních spár v cementobetonovém krytu.
</t>
  </si>
  <si>
    <t>-1052667330</t>
  </si>
  <si>
    <t>1853994971</t>
  </si>
  <si>
    <t>20 "schody"</t>
  </si>
  <si>
    <t>161693982</t>
  </si>
  <si>
    <t>39,2</t>
  </si>
  <si>
    <t>Trubní vedení - odvodnění komunikace</t>
  </si>
  <si>
    <t>837374111</t>
  </si>
  <si>
    <t>Montáž kameninových útesů s hrdlem na potrubí betonovém a železobetonovém DN 300</t>
  </si>
  <si>
    <t>-1001386350</t>
  </si>
  <si>
    <t xml:space="preserve">Poznámka k souboru cen:
1. V cenách jsou započteny i náklady na odsekání kameninové trouby na útes, na vysekání otvorů v betonových nebo železobetonových troubách a na obetonování potrubí v místě osazení útesu betonem.
2. V cenách nejsou započteny náklady na dodání kameninové trouby pro útes. Tyto náklady se oceňují ve specifikaci. Ztratné lze dohodnout ve výši 1,5 %.
</t>
  </si>
  <si>
    <t>871355221</t>
  </si>
  <si>
    <t>Kanalizační potrubí z tvrdého PVC v otevřeném výkopu ve sklonu do 20 %, hladkého plnostěnného jednovrstvého, tuhost třídy SN 8 DN 200</t>
  </si>
  <si>
    <t>1529817562</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</si>
  <si>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</si>
  <si>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895941311</t>
  </si>
  <si>
    <t>Zřízení vpusti kanalizační uliční z betonových dílců typ UVB-50</t>
  </si>
  <si>
    <t>559535253</t>
  </si>
  <si>
    <t>59223820</t>
  </si>
  <si>
    <t>vpusť uliční skruž betonová 290x500x50mm s osazením na kalový koš pro těžké naplaveniny</t>
  </si>
  <si>
    <t>-1633757179</t>
  </si>
  <si>
    <t>59223822</t>
  </si>
  <si>
    <t>vpusť uliční dno s výtokem betonové 626x495x50mm</t>
  </si>
  <si>
    <t>-699139514</t>
  </si>
  <si>
    <t>59223821</t>
  </si>
  <si>
    <t>vpusť uliční prstenec betonový 180x660x100mm</t>
  </si>
  <si>
    <t>-193458900</t>
  </si>
  <si>
    <t>59223874</t>
  </si>
  <si>
    <t>koš vysoký pro uliční vpusti žárově Pz plech pro rám 500/300mm</t>
  </si>
  <si>
    <t>-1741814542</t>
  </si>
  <si>
    <t>55242320</t>
  </si>
  <si>
    <t>mříž vtoková litinová plochá 500x500mm</t>
  </si>
  <si>
    <t>-399953294</t>
  </si>
  <si>
    <t>-1455296194</t>
  </si>
  <si>
    <t>899232111</t>
  </si>
  <si>
    <t>Výšková úprava uličního vstupu nebo vpusti do 200 mm snížením mříže</t>
  </si>
  <si>
    <t>-1090192606</t>
  </si>
  <si>
    <t>1885043362</t>
  </si>
  <si>
    <t>209 "prostor před garážema"</t>
  </si>
  <si>
    <t>58381007</t>
  </si>
  <si>
    <t>kostka dlažební žula drobná 8/10</t>
  </si>
  <si>
    <t>2055172528</t>
  </si>
  <si>
    <t>-15067717</t>
  </si>
  <si>
    <t>199 "přídlažba"</t>
  </si>
  <si>
    <t>545403166</t>
  </si>
  <si>
    <t>45</t>
  </si>
  <si>
    <t>-548608930</t>
  </si>
  <si>
    <t>4+116</t>
  </si>
  <si>
    <t>46</t>
  </si>
  <si>
    <t>59217018.PSB</t>
  </si>
  <si>
    <t>-90801766</t>
  </si>
  <si>
    <t>47</t>
  </si>
  <si>
    <t>59217034</t>
  </si>
  <si>
    <t>obrubník betonový silniční 1000x150x300mm</t>
  </si>
  <si>
    <t>1105526607</t>
  </si>
  <si>
    <t>4 "schody"</t>
  </si>
  <si>
    <t>48</t>
  </si>
  <si>
    <t>916241113</t>
  </si>
  <si>
    <t>Osazení obrubníku kamenného se zřízením lože, s vyplněním a zatřením spár cementovou maltou ležatého s boční opěrou z betonu prostého, do lože z betonu prostého</t>
  </si>
  <si>
    <t>-753047156</t>
  </si>
  <si>
    <t>49</t>
  </si>
  <si>
    <t>919111213</t>
  </si>
  <si>
    <t>Řezání dilatačních spár v čerstvém cementobetonovém krytu vytvoření komůrky pro těsnící zálivku šířky 10 mm, hloubky 25 mm</t>
  </si>
  <si>
    <t>-1558515332</t>
  </si>
  <si>
    <t>50</t>
  </si>
  <si>
    <t>919121112</t>
  </si>
  <si>
    <t>Utěsnění dilatačních spár zálivkou za studena v cementobetonovém nebo živičném krytu včetně adhezního nátěru s těsnicím profilem pod zálivkou, pro komůrky šířky 10 mm, hloubky 25 mm</t>
  </si>
  <si>
    <t>-190416352</t>
  </si>
  <si>
    <t>51</t>
  </si>
  <si>
    <t>979021113</t>
  </si>
  <si>
    <t>Očištění vybouraných prvků při překopech inženýrských sítí od spojovacího materiálu s odklizením a uložením očištěných hmot a spojovacího materiálu na skládku do vzdálenosti 10 m nebo naložením na dopravní prostředek obrubníků a krajníků, vybouraných z jakéhokoliv lože a s jakoukoliv výplní spár silničních</t>
  </si>
  <si>
    <t>-453396271</t>
  </si>
  <si>
    <t xml:space="preserve">Poznámka k souboru cen:
1. Ceny jsou určeny pouze pro případy havárií, přeložek nebo běžných oprav inženýrských sítí.
2. Ceny 05-1111 a 05-1112 jsou určeny jen pro očištění vybouraných dlaždic, desek nebo tvarovek uložených do lože ze sypkého materiálu bez pojiva.
3. Ceny nelze použít v rámci výstavby nových inženýrských sítí.
4. Přemístění vybouraných obrubníků, krajníků, desek nebo dílců na vzdálenost přes 10 m se oceňuje cenami souboru cen 997 22-1 Vodorovná doprava vybouraných hmot.
</t>
  </si>
  <si>
    <t>52</t>
  </si>
  <si>
    <t>979071022</t>
  </si>
  <si>
    <t>Očištění vybouraných dlažebních kostek při překopech inženýrských sítí od spojovacího materiálu, s přemístěním hmot na skládku na vzdálenost do 3 m nebo s naložením na dopravní prostředek drobných, s původním vyplněním spár živicí nebo cementovou maltou</t>
  </si>
  <si>
    <t>-2073367312</t>
  </si>
  <si>
    <t xml:space="preserve">Poznámka k souboru cen:
1. Ceny jsou určeny pouze pro případy havárií, přeložek nebo běžných oprav inženýrských sítí.
2. Ceny nelze použít v rámci výstavby nových inženýrských sítí.
3. V cenách jsou započteny i náklady na odklizení odpadových hmot na hromady.
4. Přemístění vybouraných dlažebních kostek na vzdálenost přes 3 m se oceňuje cenami souborů cen 997 22-1 Vodorovná doprava suti.
</t>
  </si>
  <si>
    <t>53</t>
  </si>
  <si>
    <t>1783486832</t>
  </si>
  <si>
    <t>372,324</t>
  </si>
  <si>
    <t>54</t>
  </si>
  <si>
    <t>1234762294</t>
  </si>
  <si>
    <t>372,324*15</t>
  </si>
  <si>
    <t>55</t>
  </si>
  <si>
    <t>757611892</t>
  </si>
  <si>
    <t>SO 105 - MK Vícenice-kolem nádrže</t>
  </si>
  <si>
    <t>Vícenice</t>
  </si>
  <si>
    <t>HSV -  Práce a dodávky HSV</t>
  </si>
  <si>
    <t xml:space="preserve">    8 -  Trubní vedení</t>
  </si>
  <si>
    <t xml:space="preserve"> Práce a dodávky HSV</t>
  </si>
  <si>
    <t>275630711</t>
  </si>
  <si>
    <t xml:space="preserve">"komunikace" (6+6+6+6,5+7+7+5+5+5,7+6+6)/11*203                                </t>
  </si>
  <si>
    <t>(8*4)+(20*2,5)+(12*3)+(10*3)+(36,5*6)</t>
  </si>
  <si>
    <t>"chodníky" (40*2)+(60*1)+(45*1,5)</t>
  </si>
  <si>
    <t>"vjezdy" (5*7)+(5*4)</t>
  </si>
  <si>
    <t>" odstavné plochy" (19*4,2)+(6,5*1,4)</t>
  </si>
  <si>
    <t>-1840528272</t>
  </si>
  <si>
    <t>150+26+27+7+5</t>
  </si>
  <si>
    <t>-1948497854</t>
  </si>
  <si>
    <t>"vjezdy" (5*7)*0,3+(5*4)*0,3</t>
  </si>
  <si>
    <t>"u dětského hřiště"(21,5*5,5)*0,4</t>
  </si>
  <si>
    <t>1940*0,15 "komunikace"</t>
  </si>
  <si>
    <t>132101201</t>
  </si>
  <si>
    <t>Hloubení rýh š do 2000 mm v hornině tř. 1 a 2 objemu do 100 m3</t>
  </si>
  <si>
    <t>136989922</t>
  </si>
  <si>
    <t>35,16 "výkopy pro připojní žlabů a pro žlaby"</t>
  </si>
  <si>
    <t>981181671</t>
  </si>
  <si>
    <t>"chodníkové obruby"(193+2+43+7+5+5+8)*0,6*0,35</t>
  </si>
  <si>
    <t>" záhonové obeuby"(26+27+37+12+17+23)*0,6*0,35</t>
  </si>
  <si>
    <t>-1929704128</t>
  </si>
  <si>
    <t>354,8+85,05+35,16</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</si>
  <si>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</si>
  <si>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</si>
  <si>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2048291968</t>
  </si>
  <si>
    <t>-353006099</t>
  </si>
  <si>
    <t>16,2*1,8</t>
  </si>
  <si>
    <t>1471214499</t>
  </si>
  <si>
    <t>(23*0,5)+(45*2)+(16*2,5)+(18*1)+(26*1)</t>
  </si>
  <si>
    <t>005724100</t>
  </si>
  <si>
    <t>-1947820141</t>
  </si>
  <si>
    <t>Úprava pláně v hornině tř. 1 až 4 se zhutněním</t>
  </si>
  <si>
    <t>-799010669</t>
  </si>
  <si>
    <t>2126</t>
  </si>
  <si>
    <t>"vjezdy" 55+"u  hřiště" (21,5*5,5)</t>
  </si>
  <si>
    <t>-76201754</t>
  </si>
  <si>
    <t>103715000</t>
  </si>
  <si>
    <t>substrát pro trávníky A  VL</t>
  </si>
  <si>
    <t>-1452660202</t>
  </si>
  <si>
    <t>564851111</t>
  </si>
  <si>
    <t>Podklad ze štěrkodrti ŠD s rozprostřením a zhutněním, po zhutnění tl. 150 mm</t>
  </si>
  <si>
    <t>-2136733594</t>
  </si>
  <si>
    <t>1587,03+207,5+88,9+(405*0,6)</t>
  </si>
  <si>
    <t>-2009829845</t>
  </si>
  <si>
    <t>"vjezdy"  55 +" u hřiště"  118,25</t>
  </si>
  <si>
    <t>566401111</t>
  </si>
  <si>
    <t>Úprava dosavadního krytu z kameniva drceného jako podklad pro nový kryt s vyrovnáním profilu v příčném i podélném směru, s vlhčením a zhutněním, s doplněním kamenivem drceným, jeho rozprostřením a zhutněním, v množství přes 0,06 do 0,08 m3/m2</t>
  </si>
  <si>
    <t>659853842</t>
  </si>
  <si>
    <t xml:space="preserve">Poznámka k souboru cen:
1. Ceny neplatí pro vyrovnání nerovností nově zřizovaných podkladů nebo krytů,
2. V cenách nejsou započteny náklady na příp. nutné rozrytí dosavadní vozovky, které se oceňují cenou 113 10-8441 Rozrytí vrstvy krytu nebo podkladu.
3. Množství kameniva uvedené v popisu cen je průměrné množství kameniva v nezhutněném stavu na 1 m2 projektem předepsané úpravy na jednom objektu.
</t>
  </si>
  <si>
    <t>1840</t>
  </si>
  <si>
    <t>-1546863649</t>
  </si>
  <si>
    <t>258617798</t>
  </si>
  <si>
    <t>1940,09-207,5+21,5*5</t>
  </si>
  <si>
    <t>1720933180</t>
  </si>
  <si>
    <t>-685450685</t>
  </si>
  <si>
    <t>596212211</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</si>
  <si>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50 do 100 m2</t>
  </si>
  <si>
    <t>-1283711096</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</si>
  <si>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</si>
  <si>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59245213</t>
  </si>
  <si>
    <t>dlažba zámková tvaru I 196x161x80mm přírodní</t>
  </si>
  <si>
    <t>-1687462443</t>
  </si>
  <si>
    <t>88,9*1,01</t>
  </si>
  <si>
    <t xml:space="preserve"> Trubní vedení</t>
  </si>
  <si>
    <t>817354111</t>
  </si>
  <si>
    <t>Montáž betonových útesů s hrdlem na potrubí betonovém a železobetonovém DN 200</t>
  </si>
  <si>
    <t>1099340782</t>
  </si>
  <si>
    <t xml:space="preserve">Poznámka k souboru cen:
1. V cenách jsou započteny i náklady na odsekání betonových trub na útesy a na vysekání otvorů v betonových nebo železobetonových troubách.
2. V cenách nejsou započteny náklady na:
a) obetonování útesů; tyto náklady se oceňují cenami souboru cen 899 62-11 Obetonování drenážního potrubí prostým betonem, katalogu 831-1 Hydromeliorace zemědělské, části A 01 tohoto katalogu,
b) dodání trouby pro útes; tyto náklady se oceňují ve specifikaci. Ztratné lze dohodnout ve výši 1 %.
</t>
  </si>
  <si>
    <t>-769644238</t>
  </si>
  <si>
    <t>899620111</t>
  </si>
  <si>
    <t>Obetonování potrubí betonem prostým tř. C 8/10 otevřený výkop</t>
  </si>
  <si>
    <t>-847250566</t>
  </si>
  <si>
    <t>12*0,9*0,4</t>
  </si>
  <si>
    <t>619243535</t>
  </si>
  <si>
    <t>-1207086031</t>
  </si>
  <si>
    <t>1629385855</t>
  </si>
  <si>
    <t>193+2+43+7+5</t>
  </si>
  <si>
    <t>592174650</t>
  </si>
  <si>
    <t>obrubník betonový silniční Standard 100x15x25 cm</t>
  </si>
  <si>
    <t>394330613</t>
  </si>
  <si>
    <t>592174680</t>
  </si>
  <si>
    <t>obrubník betonový silniční nájezdový Standard 100x15x15 cm</t>
  </si>
  <si>
    <t>86662232</t>
  </si>
  <si>
    <t>592174690</t>
  </si>
  <si>
    <t>obrubník betonový silniční přechodový L + P Standard 100x15x15-25 cm</t>
  </si>
  <si>
    <t>-452716164</t>
  </si>
  <si>
    <t>755935152</t>
  </si>
  <si>
    <t>916231213.1</t>
  </si>
  <si>
    <t>-593401711</t>
  </si>
  <si>
    <t>142</t>
  </si>
  <si>
    <t>59217018</t>
  </si>
  <si>
    <t>obrubník betonový chodníkový 1000x80x200mm</t>
  </si>
  <si>
    <t>-90534600</t>
  </si>
  <si>
    <t>919112114</t>
  </si>
  <si>
    <t>Řezání dilatačních spár v živičném krytu příčných nebo podélných, šířky 4 mm, hloubky přes 90 do 100 mm</t>
  </si>
  <si>
    <t>-1223110928</t>
  </si>
  <si>
    <t>919122112</t>
  </si>
  <si>
    <t>Utěsnění dilatačních spár zálivkou za tepla v cementobetonovém nebo živičném krytu včetně adhezního nátěru s těsnicím profilem pod zálivkou, pro komůrky šířky 10 mm, hloubky 25 mm</t>
  </si>
  <si>
    <t>-2083101280</t>
  </si>
  <si>
    <t>935114112</t>
  </si>
  <si>
    <t>Štěrbinový odvodňovací betonový žlab se základem z betonu prostého a s obetonováním rozměru 220x260 mm (mikroštěrbinový) se spádem dna 0,5 %</t>
  </si>
  <si>
    <t>1276230366</t>
  </si>
  <si>
    <t xml:space="preserve">Poznámka k souboru cen:
1. V ceně jsou započteny i náklady na dodání štěrbinového žlabu včetně čistícího kusu, vpusťového kusu a záslepky, které jsou poměrově přepočteny na 1 bm žlabu.
</t>
  </si>
  <si>
    <t>935114122</t>
  </si>
  <si>
    <t>Štěrbinový odvodňovací betonový žlab se základem z betonu prostého a s obetonováním rozměru 450x500 mm bez obrubníku se spádem dna 0,5 %</t>
  </si>
  <si>
    <t>794058949</t>
  </si>
  <si>
    <t>6+6+6 "2x dle situace a jeden žlab bude osazen mimo zákresu v situaci!</t>
  </si>
  <si>
    <t>937347237</t>
  </si>
  <si>
    <t>1916366116</t>
  </si>
  <si>
    <t>395,231*15</t>
  </si>
  <si>
    <t>SO 106 - Gorkého ul.-chodník</t>
  </si>
  <si>
    <t xml:space="preserve">    3 - Svislé a kompletní konstrukce</t>
  </si>
  <si>
    <t>113107330</t>
  </si>
  <si>
    <t>Odstranění podkladů nebo krytů strojně plochy jednotlivě do 50 m2 s přemístěním hmot na skládku na vzdálenost do 3 m nebo s naložením na dopravní prostředek z betonu prostého, o tl. vrstvy do 100 mm</t>
  </si>
  <si>
    <t>761454268</t>
  </si>
  <si>
    <t>27*2 "beton v chodníku"</t>
  </si>
  <si>
    <t>1,5*17 "beton u garáží"</t>
  </si>
  <si>
    <t>113154114</t>
  </si>
  <si>
    <t>Frézování živičného podkladu nebo krytu s naložením na dopravní prostředek plochy do 500 m2 bez překážek v trase pruhu šířky do 0,5 m, tloušťky vrstvy 100 mm</t>
  </si>
  <si>
    <t>1528805576</t>
  </si>
  <si>
    <t>105*0,5</t>
  </si>
  <si>
    <t>113107342</t>
  </si>
  <si>
    <t>Odstranění podkladů nebo krytů strojně plochy jednotlivě do 50 m2 s přemístěním hmot na skládku na vzdálenost do 3 m nebo s naložením na dopravní prostředek živičných, o tl. vrstvy přes 50 do 100 mm</t>
  </si>
  <si>
    <t>1669033334</t>
  </si>
  <si>
    <t>(3,5*3)+(2,5*1)+(2,5*1)+(2,5*1)+(2,5*1)+(2,5*1)+(78*1,5)+(20*2,5)+(3*1)-79,5</t>
  </si>
  <si>
    <t>1761066630</t>
  </si>
  <si>
    <t>105</t>
  </si>
  <si>
    <t>122552203</t>
  </si>
  <si>
    <t>Odkopávky a prokopávky nezapažené pro silnice a dálnice strojně v hornině třídy těžitelnosti III do 100 m3</t>
  </si>
  <si>
    <t>290766245</t>
  </si>
  <si>
    <t>(193*0,2)+(52,5*0,2)+(18*2,5*0,05)+(5,5*2*0,05)+(6*2,5*0,05) "chodník+vozovka+vjezdy"</t>
  </si>
  <si>
    <t>132251101</t>
  </si>
  <si>
    <t>Hloubení nezapažených rýh šířky do 800 mm strojně s urovnáním dna do předepsaného profilu a spádu v hornině třídy těžitelnosti I skupiny 3 do 20 m3</t>
  </si>
  <si>
    <t>1334906033</t>
  </si>
  <si>
    <t>(105+65+7,5)*0,5*0,2 "rýha pro obruby"</t>
  </si>
  <si>
    <t>-1952678562</t>
  </si>
  <si>
    <t>52,65+17,75</t>
  </si>
  <si>
    <t>-479498074</t>
  </si>
  <si>
    <t>1957370337</t>
  </si>
  <si>
    <t>12*0,03 'Přepočtené koeficientem množství</t>
  </si>
  <si>
    <t>10364100</t>
  </si>
  <si>
    <t>zemina pro terénní úpravy - tříděná</t>
  </si>
  <si>
    <t>-194218623</t>
  </si>
  <si>
    <t>Svislé a kompletní konstrukce</t>
  </si>
  <si>
    <t>339921111</t>
  </si>
  <si>
    <t>Osazování palisád betonových jednotlivých se zabetonováním výšky palisády do 500 mm</t>
  </si>
  <si>
    <t>1490968410</t>
  </si>
  <si>
    <t xml:space="preserve">Poznámka k souboru cen:
1. V cenách nejsou započteny náklady na zřízení rýhy nebo jámy a na dodání palisád; tyto se oceňují ve specifikaci.
2. Ceny lze použít pro palisády o jakémkoli tvaru průřezu.
3. Měrnou jednotkou (u položek číslo -1131 až -1144) se rozumí metr délky palisádové stěny.
4. Výškou palisády je uvažována celková délka osazovaného prvku.
</t>
  </si>
  <si>
    <t>7,5/0,12</t>
  </si>
  <si>
    <t>DTN.0007505.URS</t>
  </si>
  <si>
    <t>palisáda 50 šedá  50x11,5x11,5cm</t>
  </si>
  <si>
    <t>-1534179734</t>
  </si>
  <si>
    <t>10,5932203389831*5,9 'Přepočtené koeficientem množství</t>
  </si>
  <si>
    <t>-1480915453</t>
  </si>
  <si>
    <t>193+52,5</t>
  </si>
  <si>
    <t>1678527246</t>
  </si>
  <si>
    <t>1666840434</t>
  </si>
  <si>
    <t>-725157581</t>
  </si>
  <si>
    <t>52,5+71 "vozovka a vjezdy"</t>
  </si>
  <si>
    <t>-1874228099</t>
  </si>
  <si>
    <t>(19+5+6)*0,4</t>
  </si>
  <si>
    <t>1257193814</t>
  </si>
  <si>
    <t>2016691325</t>
  </si>
  <si>
    <t>515117059</t>
  </si>
  <si>
    <t>169 "přídlaba a v části  podél plotů"</t>
  </si>
  <si>
    <t>-551404102</t>
  </si>
  <si>
    <t>169*0,1</t>
  </si>
  <si>
    <t>-1916411512</t>
  </si>
  <si>
    <t>BBC.0006293.URS</t>
  </si>
  <si>
    <t>obrubník betonový silniční ABO 15-25 100x15x25cm</t>
  </si>
  <si>
    <t>998433217</t>
  </si>
  <si>
    <t>105-30-6</t>
  </si>
  <si>
    <t>-103141595</t>
  </si>
  <si>
    <t>19+5+6</t>
  </si>
  <si>
    <t>59217030</t>
  </si>
  <si>
    <t>obrubník betonový silniční přechodový 1000x150x150-250mm</t>
  </si>
  <si>
    <t>570155666</t>
  </si>
  <si>
    <t>-824372606</t>
  </si>
  <si>
    <t>(1,5+3)*5</t>
  </si>
  <si>
    <t>925146792</t>
  </si>
  <si>
    <t>504267154</t>
  </si>
  <si>
    <t>-1883143829</t>
  </si>
  <si>
    <t>79,015</t>
  </si>
  <si>
    <t>-1206056600</t>
  </si>
  <si>
    <t>76,015*15</t>
  </si>
  <si>
    <t>997221875</t>
  </si>
  <si>
    <t>Poplatek za uložení stavebního odpadu na recyklační skládce (skládkovné) asfaltového bez obsahu dehtu zatříděného do Katalogu odpadů pod kódem 17 03 02</t>
  </si>
  <si>
    <t>1112946642</t>
  </si>
  <si>
    <t>-1768569873</t>
  </si>
  <si>
    <t>SO 107 - OZ Sportovní - chodník</t>
  </si>
  <si>
    <t>1 - Zemní práce</t>
  </si>
  <si>
    <t>9 - Ostatní konstrukce a práce, bourání</t>
  </si>
  <si>
    <t>-917375131</t>
  </si>
  <si>
    <t>2027615849</t>
  </si>
  <si>
    <t>(45*2*0,3)</t>
  </si>
  <si>
    <t>(46*1)*0,1</t>
  </si>
  <si>
    <t>-952280404</t>
  </si>
  <si>
    <t>(45+48)*0,5*0,2</t>
  </si>
  <si>
    <t>-1118577847</t>
  </si>
  <si>
    <t>31,6+9,3</t>
  </si>
  <si>
    <t>-1485512047</t>
  </si>
  <si>
    <t>2119266585</t>
  </si>
  <si>
    <t>70*0,05*1,8</t>
  </si>
  <si>
    <t>748062780</t>
  </si>
  <si>
    <t>70</t>
  </si>
  <si>
    <t>70*0,03 'Přepočtené koeficientem množství</t>
  </si>
  <si>
    <t>2009851226</t>
  </si>
  <si>
    <t>965441442</t>
  </si>
  <si>
    <t>BTB.24117</t>
  </si>
  <si>
    <t>obrubník betonový silniční nájezdový Standard 100x15x15cm</t>
  </si>
  <si>
    <t>-169723424</t>
  </si>
  <si>
    <t>BTB.2411819</t>
  </si>
  <si>
    <t>obrubník betonový silniční přechodový L + P Standard 100x15x15-25cm</t>
  </si>
  <si>
    <t>1452457982</t>
  </si>
  <si>
    <t>2089395950</t>
  </si>
  <si>
    <t>BTB.24108</t>
  </si>
  <si>
    <t>obrubník betonový parkový 100x8x20cm šedý</t>
  </si>
  <si>
    <t>-1635429541</t>
  </si>
  <si>
    <t>-728804359</t>
  </si>
  <si>
    <t>564931412</t>
  </si>
  <si>
    <t>Podklad nebo podsyp z asfaltového recyklátu s rozprostřením a zhutněním, po zhutnění tl. 100 mm</t>
  </si>
  <si>
    <t>-1603391083</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</si>
  <si>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50 do 100 m2</t>
  </si>
  <si>
    <t>2133392238</t>
  </si>
  <si>
    <t>1331845168</t>
  </si>
  <si>
    <t>84,24*1,01</t>
  </si>
  <si>
    <t>1702977601</t>
  </si>
  <si>
    <t>3,76</t>
  </si>
  <si>
    <t>115685005</t>
  </si>
  <si>
    <t>SO 108 - Vnitroblok za pekárnou (Beránek)</t>
  </si>
  <si>
    <t xml:space="preserve">    5 -  Komunikace pozemní</t>
  </si>
  <si>
    <t xml:space="preserve">    9 -  Ostatní konstrukce a práce, bourání</t>
  </si>
  <si>
    <t xml:space="preserve">    998 -  Přesun hmot</t>
  </si>
  <si>
    <t>113107321</t>
  </si>
  <si>
    <t>Odstranění podkladů nebo krytů strojně plochy jednotlivě do 50 m2 s přemístěním hmot na skládku na vzdálenost do 3 m nebo s naložením na dopravní prostředek z kameniva hrubého drceného, o tl. vrstvy do 100 mm</t>
  </si>
  <si>
    <t>2119609546</t>
  </si>
  <si>
    <t>339-35</t>
  </si>
  <si>
    <t>-776570455</t>
  </si>
  <si>
    <t xml:space="preserve">2*17,5 </t>
  </si>
  <si>
    <t>122202202</t>
  </si>
  <si>
    <t>Odkopávky a prokopávky nezapažené pro silnice s přemístěním výkopku v příčných profilech na vzdálenost do 15 m nebo s naložením na dopravní prostředek v hornině tř. 3 přes 100 do 1 000 m3</t>
  </si>
  <si>
    <t>1440544786</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</si>
  <si>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</si>
  <si>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Poznámka k položce:
pod silnici +chodníky</t>
  </si>
  <si>
    <t>339*0,15</t>
  </si>
  <si>
    <t>Hloubení rýh š do 600 mm v hornině tř. 3 objemu do 100 m</t>
  </si>
  <si>
    <t>272484379</t>
  </si>
  <si>
    <t>(37+6,5+11+19,5+5+3)*0,5*0,15 "rýha pod obrubníky"</t>
  </si>
  <si>
    <t>-649628753</t>
  </si>
  <si>
    <t>2124469639</t>
  </si>
  <si>
    <t>50,85+6,15</t>
  </si>
  <si>
    <t>1594384648</t>
  </si>
  <si>
    <t>339</t>
  </si>
  <si>
    <t xml:space="preserve"> Komunikace pozemní</t>
  </si>
  <si>
    <t>-676373312</t>
  </si>
  <si>
    <t>(6,5*17)+(11,5*8)+(9,75*14)</t>
  </si>
  <si>
    <t>573231111</t>
  </si>
  <si>
    <t>Postřik spojovací PS bez posypu kamenivem ze silniční emulze, v množství 0,70 kg/m2</t>
  </si>
  <si>
    <t>-1002108785</t>
  </si>
  <si>
    <t>(2,5*7,5)+(11,5*8)+(9,75*14)</t>
  </si>
  <si>
    <t>-1428284359</t>
  </si>
  <si>
    <t>569680813</t>
  </si>
  <si>
    <t>-97778111</t>
  </si>
  <si>
    <t>(18+3,5+15)*0,7</t>
  </si>
  <si>
    <t>591241111</t>
  </si>
  <si>
    <t>Kladení dlažby z kostek s provedením lože do tl. 50 mm, s vyplněním spár, s dvojím beraněním a se smetením přebytečného materiálu na krajnici drobných z kamene, do lože z cementové malty</t>
  </si>
  <si>
    <t>-1422793880</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</si>
  <si>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</si>
  <si>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(10+9,5+2,5)*0,12 "linka z kosteek podél objektů"</t>
  </si>
  <si>
    <t>58380124</t>
  </si>
  <si>
    <t>kostka dlažební žula drobná</t>
  </si>
  <si>
    <t>539054880</t>
  </si>
  <si>
    <t>28323010</t>
  </si>
  <si>
    <t>fólie profilovaná (nopová) drenážní HDPE s výškou nopů 20mm</t>
  </si>
  <si>
    <t>-1803033476</t>
  </si>
  <si>
    <t>1854612769</t>
  </si>
  <si>
    <t>5*14,5</t>
  </si>
  <si>
    <t>239028467</t>
  </si>
  <si>
    <t>72,5*1,1 'Přepočtené koeficientem množství</t>
  </si>
  <si>
    <t>-1592911979</t>
  </si>
  <si>
    <t>2102956780</t>
  </si>
  <si>
    <t>59221651</t>
  </si>
  <si>
    <t>vpusťový komplet základní (pero,drážka) s obrubníkem betonový v 70mm 400/450x500/570x1000mm</t>
  </si>
  <si>
    <t>455309711</t>
  </si>
  <si>
    <t>306288584</t>
  </si>
  <si>
    <t>899231111</t>
  </si>
  <si>
    <t>Výšková úprava uličního vstupu nebo vpusti do 200 mm zvýšením mříže</t>
  </si>
  <si>
    <t>1102778820</t>
  </si>
  <si>
    <t>899431111</t>
  </si>
  <si>
    <t>Výšková úprava uličního vstupu nebo vpusti do 200 mm zvýšením krycího hrnce, šoupěte nebo hydrantu bez úpravy armatur</t>
  </si>
  <si>
    <t>1929473118</t>
  </si>
  <si>
    <t xml:space="preserve"> Ostatní konstrukce a práce, bourání</t>
  </si>
  <si>
    <t>916111113</t>
  </si>
  <si>
    <t>Osazení silniční obruby z dlažebních kostek v jedné řadě s ložem tl. přes 50 do 100 mm, s vyplněním a zatřením spár cementovou maltou z velkých kostek s boční opěrou z betonu prostého tř. C 12/15, do lože z betonu prostého téže značky</t>
  </si>
  <si>
    <t>-548361166</t>
  </si>
  <si>
    <t>58380160</t>
  </si>
  <si>
    <t>kostka dlažební žula velká</t>
  </si>
  <si>
    <t>-483191277</t>
  </si>
  <si>
    <t>844146701</t>
  </si>
  <si>
    <t>-1255994614</t>
  </si>
  <si>
    <t>965042141</t>
  </si>
  <si>
    <t>Bourání mazanin betonových nebo z litého asfaltu tl. do 100 mm, plochy přes 4 m2</t>
  </si>
  <si>
    <t>1195613536</t>
  </si>
  <si>
    <t>(18+3,5+15)*0,7*0,1</t>
  </si>
  <si>
    <t>164808987</t>
  </si>
  <si>
    <t>65,001</t>
  </si>
  <si>
    <t>-733142406</t>
  </si>
  <si>
    <t>65,001*15</t>
  </si>
  <si>
    <t xml:space="preserve"> Přesun hmot</t>
  </si>
  <si>
    <t>1722015976</t>
  </si>
  <si>
    <t>SO 109 - Vniitrblok u čp. 412 Plánická</t>
  </si>
  <si>
    <t>-1514839845</t>
  </si>
  <si>
    <t>122302201</t>
  </si>
  <si>
    <t>Odkopávky a prokopávky nezapažené pro silnice objemu do 100 m3 v hornině tř. 4</t>
  </si>
  <si>
    <t>-238990060</t>
  </si>
  <si>
    <t>1475507982</t>
  </si>
  <si>
    <t>-2101717420</t>
  </si>
  <si>
    <t>97151606</t>
  </si>
  <si>
    <t>597322095</t>
  </si>
  <si>
    <t>-521792281</t>
  </si>
  <si>
    <t>532339422</t>
  </si>
  <si>
    <t>30*0,05*1,8</t>
  </si>
  <si>
    <t>-450888651</t>
  </si>
  <si>
    <t>229188148</t>
  </si>
  <si>
    <t>577145112</t>
  </si>
  <si>
    <t>Asfaltový beton vrstva ložní ACL 16 (ABH) s rozprostřením a zhutněním z nemodifikovaného asfaltu v pruhu šířky do 3 m, po zhutnění tl. 50 mm</t>
  </si>
  <si>
    <t>-745310005</t>
  </si>
  <si>
    <t>60</t>
  </si>
  <si>
    <t>919122132</t>
  </si>
  <si>
    <t>Utěsnění dilatačních spár zálivkou za tepla v cementobetonovém nebo živičném krytu včetně adhezního nátěru s těsnicím profilem pod zálivkou, pro komůrky šířky 20 mm, hloubky 40 mm</t>
  </si>
  <si>
    <t>160747876</t>
  </si>
  <si>
    <t>-1093935146</t>
  </si>
  <si>
    <t>1413169496</t>
  </si>
  <si>
    <t>-1428110487</t>
  </si>
  <si>
    <t>15,36*15</t>
  </si>
  <si>
    <t>-561396894</t>
  </si>
  <si>
    <t>SO 110 - MK Štěpánovice za prodejnou Ezr</t>
  </si>
  <si>
    <t>Štěpánovice</t>
  </si>
  <si>
    <t>1790369793</t>
  </si>
  <si>
    <t>122251104</t>
  </si>
  <si>
    <t>Odkopávky a prokopávky nezapažené strojně v hornině třídy těžitelnosti I skupiny 3 přes 100 do 500 m3</t>
  </si>
  <si>
    <t>965091225</t>
  </si>
  <si>
    <t xml:space="preserve">Poznámka k souboru cen:
1. V cenách jsou započteny i náklady na přehození výkopku na vzdálenost do 3 m nebo naložení na dopravní prostředek.
</t>
  </si>
  <si>
    <t>132151102</t>
  </si>
  <si>
    <t>Hloubení nezapažených rýh šířky do 800 mm strojně s urovnáním dna do předepsaného profilu a spádu v hornině třídy těžitelnosti I skupiny 1 a 2 přes 20 do 50 m3</t>
  </si>
  <si>
    <t>-195660594</t>
  </si>
  <si>
    <t>Vodorovné přemístění výkopku nebo sypaniny po suchu na obvyklém dopravním prostředku, bez naložení výkopku, avšak se složením bez rozhrnutí z horniny tř. 1 až 4 na vzdálenost přes 9 000 do 10 000 m, včetně likvidace v souladu se zákoem o odpadech č. 185/</t>
  </si>
  <si>
    <t>-2009582825</t>
  </si>
  <si>
    <t>131,25+5,1</t>
  </si>
  <si>
    <t>174151101</t>
  </si>
  <si>
    <t>-197072938</t>
  </si>
  <si>
    <t>1754152100</t>
  </si>
  <si>
    <t>58337310</t>
  </si>
  <si>
    <t>štěrkopísek frakce 0/4</t>
  </si>
  <si>
    <t>-503896890</t>
  </si>
  <si>
    <t>596124553</t>
  </si>
  <si>
    <t>-1530489215</t>
  </si>
  <si>
    <t>569931132</t>
  </si>
  <si>
    <t>Zpevnění krajnic nebo komunikací pro pěší s rozprostřením a zhutněním, po zhutnění asfaltovým recyklátem tl. 100 mm</t>
  </si>
  <si>
    <t>-2003576573</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</si>
  <si>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</si>
  <si>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-889931943</t>
  </si>
  <si>
    <t>-432236388</t>
  </si>
  <si>
    <t>817314111</t>
  </si>
  <si>
    <t>Montáž betonových útesů s hrdlem na potrubí betonovém a železobetonovém DN 150</t>
  </si>
  <si>
    <t>-182733403</t>
  </si>
  <si>
    <t>28612204</t>
  </si>
  <si>
    <t>koleno kanalizační plastové PVC KG DN 200/15° SN12/16</t>
  </si>
  <si>
    <t>923257782</t>
  </si>
  <si>
    <t>-58502970</t>
  </si>
  <si>
    <t>895941211</t>
  </si>
  <si>
    <t>Zřízení vpusti kanalizační uliční z betonových dílců typ UV-50 nízký</t>
  </si>
  <si>
    <t>-1611316651</t>
  </si>
  <si>
    <t>-1404183472</t>
  </si>
  <si>
    <t>-1059730008</t>
  </si>
  <si>
    <t>-170732900</t>
  </si>
  <si>
    <t>899623161</t>
  </si>
  <si>
    <t>Obetonování potrubí nebo zdiva stok betonem prostým v otevřeném výkopu, beton tř. C 20/25</t>
  </si>
  <si>
    <t>1465709298</t>
  </si>
  <si>
    <t xml:space="preserve">Poznámka k souboru cen:
1. Obetonování zdiva stok ve štole se oceňuje cenami souboru cen 359 31-02 Výplň za rubem cihelného zdiva stok části A 03 tohoto katalogu.
</t>
  </si>
  <si>
    <t>2140990815</t>
  </si>
  <si>
    <t>-1119838925</t>
  </si>
  <si>
    <t>-64482529</t>
  </si>
  <si>
    <t>446398777</t>
  </si>
  <si>
    <t>-1840491314</t>
  </si>
  <si>
    <t>919121122</t>
  </si>
  <si>
    <t>Utěsnění dilatačních spár zálivkou za studena v cementobetonovém nebo živičném krytu včetně adhezního nátěru s těsnicím profilem pod zálivkou, pro komůrky šířky 15 mm, hloubky 30 mm</t>
  </si>
  <si>
    <t>863466434</t>
  </si>
  <si>
    <t>935932321</t>
  </si>
  <si>
    <t>Odvodňovací plastový žlab pro třídu zatížení C 250 vnitřní šířky 150 mm s krycím roštem můstkovým z litiny</t>
  </si>
  <si>
    <t>-1592811076</t>
  </si>
  <si>
    <t xml:space="preserve">Poznámka k souboru cen:
1. V cenách jsou započteny i náklady na předepsané obetonování a lože z betonu.
2. V cenách nejsou započteny náklady na:
a) přípojné kanalizační potrubí, které se oceňuje cenami části A 03 katalogu 827-1 Vedení trubní dálková a přípojná - vodovody a kanalizace,
b) zemní práce, které se oceňují cenami katalogu 800-1 Zemní práce.
</t>
  </si>
  <si>
    <t>-1865143076</t>
  </si>
  <si>
    <t>-1206225603</t>
  </si>
  <si>
    <t>120,67*5</t>
  </si>
  <si>
    <t>1841870896</t>
  </si>
  <si>
    <t>SO 301 - Odvodnění MK Štěpánovice za prodejnou Ezr</t>
  </si>
  <si>
    <t>Štěpénovice</t>
  </si>
  <si>
    <t>132212232</t>
  </si>
  <si>
    <t>Hloubení rýh šířky přes 800 do 2 000 mm při překopech inženýrských sítí ručně zapažených i nezapažených, s urovnáním dna do předepsaného profilu a spádu objemu do 10 m3 v hornině třídy těžitelnosti I skupiny 3 nesoudržných</t>
  </si>
  <si>
    <t>-110374598</t>
  </si>
  <si>
    <t xml:space="preserve">Poznámka k souboru cen:
1. Ceny jsou určeny pouze pro případy havárií, přeložek nebo běžných oprav inženýrských sítí.
2. Ceny nelze použít v rámci výstavby nových inženýrských sítí.
3. V cenách jsou započteny i náklady na přehození výkopku na přilehlém terénu na vzdálenost do 3 m od podélné osy rýhy nebo naložení výkopku na dopravní prostředek.
</t>
  </si>
  <si>
    <t>132251252</t>
  </si>
  <si>
    <t>Hloubení nezapažených rýh šířky přes 800 do 2 000 mm strojně s urovnáním dna do předepsaného profilu a spádu v hornině třídy těžitelnosti I skupiny 3 přes 20 do 50 m3</t>
  </si>
  <si>
    <t>1482331245</t>
  </si>
  <si>
    <t>-992481380</t>
  </si>
  <si>
    <t>1145016165</t>
  </si>
  <si>
    <t>162451106</t>
  </si>
  <si>
    <t>Vodorovné přemístění výkopku nebo sypaniny po suchu na obvyklém dopravním prostředku, bez naložení výkopku, avšak se složením bez rozhrnutí z horniny třídy těžitelnosti I skupiny 1 až 3 na vzdálenost přes 1 500 do 2 000 m</t>
  </si>
  <si>
    <t>2071216001</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</si>
  <si>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</si>
  <si>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-71841556</t>
  </si>
  <si>
    <t>20,52</t>
  </si>
  <si>
    <t>171201231</t>
  </si>
  <si>
    <t>Poplatek za uložení stavebního odpadu na recyklační skládce (skládkovné) zeminy a kamení zatříděného do Katalogu odpadů pod kódem 17 05 04</t>
  </si>
  <si>
    <t>1359433923</t>
  </si>
  <si>
    <t>404769901</t>
  </si>
  <si>
    <t>175111201</t>
  </si>
  <si>
    <t>890850282</t>
  </si>
  <si>
    <t>58331289</t>
  </si>
  <si>
    <t>kamenivo těžené drobné frakce 0/2</t>
  </si>
  <si>
    <t>573269812</t>
  </si>
  <si>
    <t>-1295780293</t>
  </si>
  <si>
    <t>-293025837</t>
  </si>
  <si>
    <t>871365221</t>
  </si>
  <si>
    <t>Kanalizační potrubí z tvrdého PVC v otevřeném výkopu ve sklonu do 20 %, hladkého plnostěnného jednovrstvého, tuhost třídy SN 8 DN 250</t>
  </si>
  <si>
    <t>653582962</t>
  </si>
  <si>
    <t>894411131</t>
  </si>
  <si>
    <t>Zřízení šachet kanalizačních z betonových dílců výšky vstupu do 1,50 m s obložením dna betonem tř. C 25/30, na potrubí DN přes 300 do 400</t>
  </si>
  <si>
    <t>-1178413271</t>
  </si>
  <si>
    <t xml:space="preserve">Poznámka k souboru cen:
1. Příplatek k ceně šachet z betonových dílců za každých dalších i započatých 0,60 m výšky vstupu se oceňuje cenou 894 11-8001 této části katalogu.
2. V cenách jsou započteny i náklady na:
a) podkladní desku z betonu prostého.
b) zhotovení monolitického dna
3. V cenách nejsou započteny náklady na:
a) litinové poklopy; osazení litinových poklopů se oceňuje cenami souboru cen 899 10- . 1 Osazení poklopů litinových a ocelových včetně rámů části A 01 tohoto katalogu; dodání poklopů se oceňuje ve specifikaci,
b) dodání betonových dílců (vyrovnávací prstenec, přechodová skruž, přechodová deska, skruže, šachtové a skružová těsnění); tyto se oceňují ve specifikaci.
</t>
  </si>
  <si>
    <t>16111014</t>
  </si>
  <si>
    <t>kanalizační poklop s rámem BEGU</t>
  </si>
  <si>
    <t>1233130909</t>
  </si>
  <si>
    <t>´59224958</t>
  </si>
  <si>
    <t>vyrovnávací prstenec TBW-Q625/120/120</t>
  </si>
  <si>
    <t>-946378274</t>
  </si>
  <si>
    <t>59224956</t>
  </si>
  <si>
    <t>skruž přechodová TBR 800/625/90</t>
  </si>
  <si>
    <t>-732407927</t>
  </si>
  <si>
    <t>59224507</t>
  </si>
  <si>
    <t>skruž šachtová se zámkem bez stupadlaTBS 1000/250/90</t>
  </si>
  <si>
    <t>2134603949</t>
  </si>
  <si>
    <t>894811113.OSM</t>
  </si>
  <si>
    <t>Revizní šachta z PVC systém RV typ přímý, DN 315/160 hl od 1360 do 1730 mm</t>
  </si>
  <si>
    <t>1084541900</t>
  </si>
  <si>
    <t xml:space="preserve">Poznámka k souboru cen:
1. V cenách jsou započteny náklady na dodání a montáž šachtového dna, trouby šachty a teleskopu.
2. V cenách je započteno i fixování šachty obsypem. Objem obsypu se neodečítá od objemu zásypu rýhy.
3. V cenách nejsou započteny náklady na dodání lapače splavenin. Lapač splavenin se oceňuje ve specifikaci. Ztratné lze dohodnout ve výši 1 %.
</t>
  </si>
  <si>
    <t>1000</t>
  </si>
  <si>
    <t>Šachtové dno400/250</t>
  </si>
  <si>
    <t>-1439666240</t>
  </si>
  <si>
    <t>1001</t>
  </si>
  <si>
    <t>Teleskopický díl-plný poklop400 B125</t>
  </si>
  <si>
    <t>500554595</t>
  </si>
  <si>
    <t>1003</t>
  </si>
  <si>
    <t>PVC hladké prodloužení</t>
  </si>
  <si>
    <t>1134341872</t>
  </si>
  <si>
    <t>-1446528335</t>
  </si>
  <si>
    <t>-1378026868</t>
  </si>
  <si>
    <t>SO 401 - VO Procházkova</t>
  </si>
  <si>
    <t>13 - Hloubené vykopávky</t>
  </si>
  <si>
    <t>14 - Ražení a hloubení tunelářské</t>
  </si>
  <si>
    <t>31 - Zdi podpěrné a volné</t>
  </si>
  <si>
    <t>M21 - Elektromontáže</t>
  </si>
  <si>
    <t>M22 - Montáže sdělovací a zabezpečovací techniky</t>
  </si>
  <si>
    <t>M46 - Zemní práce při montážích</t>
  </si>
  <si>
    <t>S0 - Přesuny sutí</t>
  </si>
  <si>
    <t>16 - Přemístění výkopku</t>
  </si>
  <si>
    <t>17 - Konstrukce ze zemin</t>
  </si>
  <si>
    <t>19 - Ražení a hloubení důlní</t>
  </si>
  <si>
    <t>Hloubené vykopávky</t>
  </si>
  <si>
    <t>131301110R00</t>
  </si>
  <si>
    <t>Hloubení nezapaž. jam hor.4 do 50 m3, STROJNĚ</t>
  </si>
  <si>
    <t>174101101R00</t>
  </si>
  <si>
    <t>Zásyp jam, rýh, šachet se zhutněním</t>
  </si>
  <si>
    <t>Ražení a hloubení tunelářské</t>
  </si>
  <si>
    <t>141721101R00</t>
  </si>
  <si>
    <t>Řízené protlačení a vtažení PE d 110 mm, hor.1 - 4</t>
  </si>
  <si>
    <t>Zdi podpěrné a volné</t>
  </si>
  <si>
    <t>311101213R00</t>
  </si>
  <si>
    <t>Vytvoření prostupu do základu stávajícího stožáru</t>
  </si>
  <si>
    <t>M21</t>
  </si>
  <si>
    <t>Elektromontáže</t>
  </si>
  <si>
    <t>210202015R00</t>
  </si>
  <si>
    <t>Svítidlo výbojkové - demontáž</t>
  </si>
  <si>
    <t>210204002R00</t>
  </si>
  <si>
    <t>Stožár osvětlovací - demontáž</t>
  </si>
  <si>
    <t>210204201R00</t>
  </si>
  <si>
    <t>Elektrovýzbroj stožáru - demontáž</t>
  </si>
  <si>
    <t>210202015R00.1</t>
  </si>
  <si>
    <t>Svítidlo silniční</t>
  </si>
  <si>
    <t>34844665</t>
  </si>
  <si>
    <t>Svítidlo LED - 34W</t>
  </si>
  <si>
    <t>210204002R00.1</t>
  </si>
  <si>
    <t>Stožár osvětlovací sadový - ocelový</t>
  </si>
  <si>
    <t>31672158.A</t>
  </si>
  <si>
    <t>Stožár TS-6 3° atyp. 159/89/60 vč.manžety</t>
  </si>
  <si>
    <t>211220101R00</t>
  </si>
  <si>
    <t>Vedení uzemňovací v zemi FeZn, D 8-10 mm</t>
  </si>
  <si>
    <t>156112270000</t>
  </si>
  <si>
    <t>Drát ocelový pozinkovaný 426406  D 10 mm</t>
  </si>
  <si>
    <t>210204201R00.1</t>
  </si>
  <si>
    <t>Elektrovýzbroj stožáru pro 1 okruh</t>
  </si>
  <si>
    <t>31678610.A</t>
  </si>
  <si>
    <t>Stožárová rozvodnice SR 481/721 /E27 UN</t>
  </si>
  <si>
    <t>34111032</t>
  </si>
  <si>
    <t>Kabel silový s Cu jádrem 750 V CYKY 3 C x 1,5 mm2</t>
  </si>
  <si>
    <t>210810013R00</t>
  </si>
  <si>
    <t>Kabel CYKY-m 750 V 4 x 10 mm2 volně uložený</t>
  </si>
  <si>
    <t>34111076</t>
  </si>
  <si>
    <t>Kabel silový s Cu jádrem 750 V CYKY 4 x10 mm2</t>
  </si>
  <si>
    <t>210901071R00</t>
  </si>
  <si>
    <t>Kabel silový AYKY 1kV 4 x 35 mm2 volně uložený</t>
  </si>
  <si>
    <t>34113204</t>
  </si>
  <si>
    <t>Kabel silový s Al jádrem 1 kV 1-AYKY  4B x 35 mm2</t>
  </si>
  <si>
    <t>210010135R00</t>
  </si>
  <si>
    <t>Trubka ochranná z PE, uložená pevně, DN do 80 mm</t>
  </si>
  <si>
    <t>3457114703</t>
  </si>
  <si>
    <t>Trubka kabelová chránička KOPOFLEX KF 09075</t>
  </si>
  <si>
    <t>210010125R00</t>
  </si>
  <si>
    <t>Trubka ochranná z PE, uložená volně, DN do 100 mm</t>
  </si>
  <si>
    <t>3457114705</t>
  </si>
  <si>
    <t>Trubka kabelová chránička KOPOFLEX KF 09110</t>
  </si>
  <si>
    <t>210100251R00</t>
  </si>
  <si>
    <t>Ukončení celoplast. kabelů zákl./pás.do 4x10 mm2</t>
  </si>
  <si>
    <t>210100003R00</t>
  </si>
  <si>
    <t>Ukončení vodičů v rozvaděči + zapojení do 16 mm2</t>
  </si>
  <si>
    <t>210220301R00</t>
  </si>
  <si>
    <t>Svorka hromosvodová do 2 šroubů /SS, SZ, SO/</t>
  </si>
  <si>
    <t>35441885</t>
  </si>
  <si>
    <t>Svorka spojovací SS pro lano d 8-10 mm</t>
  </si>
  <si>
    <t>56</t>
  </si>
  <si>
    <t>35443105</t>
  </si>
  <si>
    <t>Svorka připojovací SP</t>
  </si>
  <si>
    <t>58</t>
  </si>
  <si>
    <t>211190003R00</t>
  </si>
  <si>
    <t>Osazení pilíře</t>
  </si>
  <si>
    <t>35711643</t>
  </si>
  <si>
    <t>SR820/NKV1 pilíř</t>
  </si>
  <si>
    <t>M22</t>
  </si>
  <si>
    <t>Montáže sdělovací a zabezpečovací techniky</t>
  </si>
  <si>
    <t>220890301R00</t>
  </si>
  <si>
    <t>Oživení, zapojení</t>
  </si>
  <si>
    <t>hod.</t>
  </si>
  <si>
    <t>64</t>
  </si>
  <si>
    <t>220890202R00</t>
  </si>
  <si>
    <t>Revize</t>
  </si>
  <si>
    <t>66</t>
  </si>
  <si>
    <t>M46</t>
  </si>
  <si>
    <t>Zemní práce při montážích</t>
  </si>
  <si>
    <t>460050704R00</t>
  </si>
  <si>
    <t>Jáma do 2 m3 pro stožár veřejného osvětlení, hor.4</t>
  </si>
  <si>
    <t>68</t>
  </si>
  <si>
    <t>460100022R00</t>
  </si>
  <si>
    <t>Pouzdrový základ 250x1500 mm v ose trasy kab.</t>
  </si>
  <si>
    <t>59221628</t>
  </si>
  <si>
    <t>Trouba betonová přímá TBP Q 300/1000/36 mm</t>
  </si>
  <si>
    <t>72</t>
  </si>
  <si>
    <t>58922205</t>
  </si>
  <si>
    <t>Beton tř.B15</t>
  </si>
  <si>
    <t>74</t>
  </si>
  <si>
    <t>58337320</t>
  </si>
  <si>
    <t>Štěrkopísek frakce 4-8 C</t>
  </si>
  <si>
    <t>T</t>
  </si>
  <si>
    <t>76</t>
  </si>
  <si>
    <t>460200164R00</t>
  </si>
  <si>
    <t>Výkop kabelové rýhy 35/80 cm hor.4</t>
  </si>
  <si>
    <t>78</t>
  </si>
  <si>
    <t>460200304R00</t>
  </si>
  <si>
    <t>Výkop kabelové rýhy 50/120 cm hor.4</t>
  </si>
  <si>
    <t>80</t>
  </si>
  <si>
    <t>460490012R00</t>
  </si>
  <si>
    <t>Zakrytí kabelu výstražnou folií PVC, šířka 33 cm</t>
  </si>
  <si>
    <t>82</t>
  </si>
  <si>
    <t>673909992034</t>
  </si>
  <si>
    <t>Fólie výstražná šířka 34 cm červená</t>
  </si>
  <si>
    <t>84</t>
  </si>
  <si>
    <t>460560164R00</t>
  </si>
  <si>
    <t>Zához rýhy 35/80 cm, hornina třídy 4</t>
  </si>
  <si>
    <t>86</t>
  </si>
  <si>
    <t>460560304R00</t>
  </si>
  <si>
    <t>Zához rýhy 50/120 cm, hornina třídy 4</t>
  </si>
  <si>
    <t>88</t>
  </si>
  <si>
    <t>979084113R00</t>
  </si>
  <si>
    <t>Vodorovná doprava hmot po suchu do 1000 m</t>
  </si>
  <si>
    <t>90</t>
  </si>
  <si>
    <t>979084119R00</t>
  </si>
  <si>
    <t>Příplatek k přesunu hmot za každých dalších 1000 m</t>
  </si>
  <si>
    <t>92</t>
  </si>
  <si>
    <t>460080101R00</t>
  </si>
  <si>
    <t>Rozbourání betonového základu</t>
  </si>
  <si>
    <t>94</t>
  </si>
  <si>
    <t>460921102R00</t>
  </si>
  <si>
    <t>Geodetické zaměření</t>
  </si>
  <si>
    <t>96</t>
  </si>
  <si>
    <t>S0</t>
  </si>
  <si>
    <t>Přesuny sutí</t>
  </si>
  <si>
    <t>979082213R00</t>
  </si>
  <si>
    <t>Vodorovná doprava suti po suchu do 1 km</t>
  </si>
  <si>
    <t>98</t>
  </si>
  <si>
    <t>979082219R00</t>
  </si>
  <si>
    <t>Příplatek za dopravu suti po suchu za další 1 km</t>
  </si>
  <si>
    <t>100</t>
  </si>
  <si>
    <t>Přemístění výkopku</t>
  </si>
  <si>
    <t>162301102R00</t>
  </si>
  <si>
    <t>Vodorovné přemístění výkopku z hor.1-4 do 1000 m</t>
  </si>
  <si>
    <t>102</t>
  </si>
  <si>
    <t>162701109R00</t>
  </si>
  <si>
    <t>Příplatek k vod. přemístění hor.1-4 za další 1 km</t>
  </si>
  <si>
    <t>104</t>
  </si>
  <si>
    <t>Konstrukce ze zemin</t>
  </si>
  <si>
    <t>199000005R00</t>
  </si>
  <si>
    <t>Poplatek za skládku zeminy 1- 4</t>
  </si>
  <si>
    <t>106</t>
  </si>
  <si>
    <t>Ražení a hloubení důlní</t>
  </si>
  <si>
    <t>199000000R00</t>
  </si>
  <si>
    <t>Poplatek za skladku suti</t>
  </si>
  <si>
    <t>108</t>
  </si>
  <si>
    <t>SO 402 - VO U Slunce</t>
  </si>
  <si>
    <t>D1 - Nové VO</t>
  </si>
  <si>
    <t>D1</t>
  </si>
  <si>
    <t>Nové VO</t>
  </si>
  <si>
    <t>Svítidlo LED- 34W</t>
  </si>
  <si>
    <t>SO 403 - VO Gorkého</t>
  </si>
  <si>
    <t>210204103R00</t>
  </si>
  <si>
    <t>Výložník ocelový - demontáž</t>
  </si>
  <si>
    <t>Svítidlo LED - 67W</t>
  </si>
  <si>
    <t>210204011R00</t>
  </si>
  <si>
    <t>Stožár osvětlovací ocelový délky do 12 m</t>
  </si>
  <si>
    <t>31673550</t>
  </si>
  <si>
    <t>Stožár osvětlovací uliční JB-8 ST 3° 159/108/89 vč.manžety</t>
  </si>
  <si>
    <t>210204103R00.1</t>
  </si>
  <si>
    <t>Výložník ocelový 1ramenný do 35 kg</t>
  </si>
  <si>
    <t>31677737</t>
  </si>
  <si>
    <t>Výložník V 1-1000</t>
  </si>
  <si>
    <t>110</t>
  </si>
  <si>
    <t>112</t>
  </si>
  <si>
    <t>57</t>
  </si>
  <si>
    <t>114</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</si>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</sst>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0" borderId="0" applyNumberFormat="0" applyFill="0" applyBorder="0" applyAlignment="0" applyProtection="0"/>
  </cellStyleXfs>
  <cellXfs count="36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2" xfId="0" applyBorder="1" applyAlignment="1" applyProtection="1">
      <alignment vertical="center"/>
      <protection/>
    </xf>
    <xf numFmtId="166" fontId="32" fillId="0" borderId="12" xfId="0" applyNumberFormat="1" applyFont="1" applyBorder="1" applyAlignment="1" applyProtection="1">
      <alignment/>
      <protection/>
    </xf>
    <xf numFmtId="166" fontId="32" fillId="0" borderId="13"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5"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protection/>
    </xf>
    <xf numFmtId="166" fontId="23" fillId="0" borderId="20" xfId="0" applyNumberFormat="1" applyFont="1" applyBorder="1" applyAlignment="1" applyProtection="1">
      <alignment vertical="center"/>
      <protection/>
    </xf>
    <xf numFmtId="166" fontId="23" fillId="0" borderId="21" xfId="0" applyNumberFormat="1" applyFont="1" applyBorder="1" applyAlignment="1" applyProtection="1">
      <alignment vertical="center"/>
      <protection/>
    </xf>
    <xf numFmtId="0" fontId="0" fillId="0" borderId="0" xfId="0" applyAlignment="1">
      <alignment vertical="top"/>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horizontal="center" vertical="center" wrapText="1"/>
    </xf>
    <xf numFmtId="0" fontId="38" fillId="0" borderId="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6" xfId="0" applyFont="1" applyBorder="1" applyAlignment="1">
      <alignment vertical="center" wrapText="1"/>
    </xf>
    <xf numFmtId="0" fontId="39" fillId="0" borderId="28" xfId="0" applyFont="1" applyBorder="1" applyAlignment="1">
      <alignment horizontal="left" wrapText="1"/>
    </xf>
    <xf numFmtId="0" fontId="12" fillId="0" borderId="27" xfId="0" applyFont="1" applyBorder="1" applyAlignment="1">
      <alignment vertical="center" wrapText="1"/>
    </xf>
    <xf numFmtId="0" fontId="39" fillId="0" borderId="0" xfId="0" applyFont="1" applyBorder="1" applyAlignment="1">
      <alignment horizontal="left" vertical="center" wrapText="1"/>
    </xf>
    <xf numFmtId="0" fontId="40" fillId="0" borderId="0" xfId="0" applyFont="1" applyBorder="1" applyAlignment="1">
      <alignment horizontal="left" vertical="center" wrapText="1"/>
    </xf>
    <xf numFmtId="0" fontId="40" fillId="0" borderId="26" xfId="0" applyFont="1" applyBorder="1" applyAlignment="1">
      <alignment vertical="center" wrapText="1"/>
    </xf>
    <xf numFmtId="0" fontId="40" fillId="0" borderId="0" xfId="0" applyFont="1" applyBorder="1" applyAlignment="1">
      <alignment vertical="center" wrapText="1"/>
    </xf>
    <xf numFmtId="0" fontId="40" fillId="0" borderId="0" xfId="0" applyFont="1" applyBorder="1" applyAlignment="1">
      <alignment horizontal="left" vertical="center"/>
    </xf>
    <xf numFmtId="0" fontId="40" fillId="0" borderId="0" xfId="0" applyFont="1" applyBorder="1" applyAlignment="1">
      <alignment vertical="center"/>
    </xf>
    <xf numFmtId="49" fontId="40" fillId="0" borderId="0" xfId="0" applyNumberFormat="1" applyFont="1" applyBorder="1" applyAlignment="1">
      <alignment horizontal="left" vertical="center" wrapText="1"/>
    </xf>
    <xf numFmtId="49" fontId="40" fillId="0" borderId="0" xfId="0" applyNumberFormat="1" applyFont="1" applyBorder="1" applyAlignment="1">
      <alignment vertical="center" wrapText="1"/>
    </xf>
    <xf numFmtId="0" fontId="12" fillId="0" borderId="29" xfId="0" applyFont="1" applyBorder="1" applyAlignment="1">
      <alignment vertical="center" wrapText="1"/>
    </xf>
    <xf numFmtId="0" fontId="41" fillId="0" borderId="28" xfId="0" applyFont="1" applyBorder="1" applyAlignment="1">
      <alignment vertical="center" wrapText="1"/>
    </xf>
    <xf numFmtId="0" fontId="12" fillId="0" borderId="30" xfId="0" applyFont="1" applyBorder="1" applyAlignment="1">
      <alignment vertical="center" wrapText="1"/>
    </xf>
    <xf numFmtId="0" fontId="12" fillId="0" borderId="0" xfId="0" applyFont="1" applyBorder="1" applyAlignment="1">
      <alignment vertical="top"/>
    </xf>
    <xf numFmtId="0" fontId="12" fillId="0" borderId="0" xfId="0" applyFont="1" applyAlignment="1">
      <alignment vertical="top"/>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38" fillId="0" borderId="0" xfId="0" applyFont="1" applyBorder="1" applyAlignment="1">
      <alignment horizontal="center" vertical="center"/>
    </xf>
    <xf numFmtId="0" fontId="12" fillId="0" borderId="27" xfId="0" applyFont="1" applyBorder="1" applyAlignment="1">
      <alignment horizontal="left" vertical="center"/>
    </xf>
    <xf numFmtId="0" fontId="39" fillId="0" borderId="0" xfId="0" applyFont="1" applyBorder="1" applyAlignment="1">
      <alignment horizontal="left" vertical="center"/>
    </xf>
    <xf numFmtId="0" fontId="42" fillId="0" borderId="0" xfId="0" applyFont="1" applyAlignment="1">
      <alignment horizontal="left" vertical="center"/>
    </xf>
    <xf numFmtId="0" fontId="39" fillId="0" borderId="28" xfId="0" applyFont="1" applyBorder="1" applyAlignment="1">
      <alignment horizontal="left" vertical="center"/>
    </xf>
    <xf numFmtId="0" fontId="39" fillId="0" borderId="28" xfId="0" applyFont="1" applyBorder="1" applyAlignment="1">
      <alignment horizontal="center" vertical="center"/>
    </xf>
    <xf numFmtId="0" fontId="42" fillId="0" borderId="28" xfId="0" applyFont="1" applyBorder="1" applyAlignment="1">
      <alignment horizontal="left" vertical="center"/>
    </xf>
    <xf numFmtId="0" fontId="43" fillId="0" borderId="0" xfId="0" applyFont="1" applyBorder="1" applyAlignment="1">
      <alignment horizontal="left" vertical="center"/>
    </xf>
    <xf numFmtId="0" fontId="40" fillId="0" borderId="0" xfId="0" applyFont="1" applyAlignment="1">
      <alignment horizontal="left" vertical="center"/>
    </xf>
    <xf numFmtId="0" fontId="40" fillId="0" borderId="0" xfId="0" applyFont="1" applyBorder="1" applyAlignment="1">
      <alignment horizontal="center" vertical="center"/>
    </xf>
    <xf numFmtId="0" fontId="40" fillId="0" borderId="26" xfId="0" applyFont="1" applyBorder="1" applyAlignment="1">
      <alignment horizontal="lef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12" fillId="0" borderId="29" xfId="0" applyFont="1" applyBorder="1" applyAlignment="1">
      <alignment horizontal="left" vertical="center"/>
    </xf>
    <xf numFmtId="0" fontId="41" fillId="0" borderId="28" xfId="0" applyFont="1" applyBorder="1" applyAlignment="1">
      <alignment horizontal="left" vertical="center"/>
    </xf>
    <xf numFmtId="0" fontId="12" fillId="0" borderId="30" xfId="0" applyFont="1" applyBorder="1" applyAlignment="1">
      <alignment horizontal="left" vertical="center"/>
    </xf>
    <xf numFmtId="0" fontId="12" fillId="0" borderId="0" xfId="0" applyFont="1" applyBorder="1" applyAlignment="1">
      <alignment horizontal="left" vertical="center"/>
    </xf>
    <xf numFmtId="0" fontId="41" fillId="0" borderId="0" xfId="0" applyFont="1" applyBorder="1" applyAlignment="1">
      <alignment horizontal="left" vertical="center"/>
    </xf>
    <xf numFmtId="0" fontId="42" fillId="0" borderId="0" xfId="0" applyFont="1" applyBorder="1" applyAlignment="1">
      <alignment horizontal="left" vertical="center"/>
    </xf>
    <xf numFmtId="0" fontId="40" fillId="0" borderId="28" xfId="0" applyFont="1" applyBorder="1" applyAlignment="1">
      <alignment horizontal="left" vertical="center"/>
    </xf>
    <xf numFmtId="0" fontId="12" fillId="0" borderId="0" xfId="0" applyFont="1" applyBorder="1" applyAlignment="1">
      <alignment horizontal="left" vertical="center" wrapText="1"/>
    </xf>
    <xf numFmtId="0" fontId="40" fillId="0" borderId="0"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0" fillId="0" borderId="27" xfId="0" applyFont="1" applyBorder="1" applyAlignment="1">
      <alignment horizontal="left" vertical="center"/>
    </xf>
    <xf numFmtId="0" fontId="40" fillId="0" borderId="29" xfId="0" applyFont="1" applyBorder="1" applyAlignment="1">
      <alignment horizontal="left" vertical="center" wrapText="1"/>
    </xf>
    <xf numFmtId="0" fontId="40" fillId="0" borderId="28" xfId="0" applyFont="1" applyBorder="1" applyAlignment="1">
      <alignment horizontal="left" vertical="center" wrapText="1"/>
    </xf>
    <xf numFmtId="0" fontId="40" fillId="0" borderId="30" xfId="0" applyFont="1" applyBorder="1" applyAlignment="1">
      <alignment horizontal="left" vertical="center" wrapText="1"/>
    </xf>
    <xf numFmtId="0" fontId="40" fillId="0" borderId="0" xfId="0" applyFont="1" applyBorder="1" applyAlignment="1">
      <alignment horizontal="left" vertical="top"/>
    </xf>
    <xf numFmtId="0" fontId="40" fillId="0" borderId="0" xfId="0" applyFont="1" applyBorder="1" applyAlignment="1">
      <alignment horizontal="center" vertical="top"/>
    </xf>
    <xf numFmtId="0" fontId="40" fillId="0" borderId="29" xfId="0" applyFont="1" applyBorder="1" applyAlignment="1">
      <alignment horizontal="left" vertical="center"/>
    </xf>
    <xf numFmtId="0" fontId="40" fillId="0" borderId="30" xfId="0" applyFont="1" applyBorder="1" applyAlignment="1">
      <alignment horizontal="left" vertical="center"/>
    </xf>
    <xf numFmtId="0" fontId="42" fillId="0" borderId="0" xfId="0" applyFont="1" applyAlignment="1">
      <alignment vertical="center"/>
    </xf>
    <xf numFmtId="0" fontId="39" fillId="0" borderId="0" xfId="0" applyFont="1" applyBorder="1" applyAlignment="1">
      <alignment vertical="center"/>
    </xf>
    <xf numFmtId="0" fontId="42" fillId="0" borderId="28" xfId="0" applyFont="1" applyBorder="1" applyAlignment="1">
      <alignment vertical="center"/>
    </xf>
    <xf numFmtId="0" fontId="39" fillId="0" borderId="28" xfId="0" applyFont="1" applyBorder="1" applyAlignment="1">
      <alignment vertical="center"/>
    </xf>
    <xf numFmtId="0" fontId="0" fillId="0" borderId="0" xfId="0" applyBorder="1" applyAlignment="1">
      <alignment vertical="top"/>
    </xf>
    <xf numFmtId="49" fontId="40" fillId="0" borderId="0" xfId="0" applyNumberFormat="1" applyFont="1" applyBorder="1" applyAlignment="1">
      <alignment horizontal="left" vertical="center"/>
    </xf>
    <xf numFmtId="0" fontId="0" fillId="0" borderId="28" xfId="0" applyBorder="1" applyAlignment="1">
      <alignment vertical="top"/>
    </xf>
    <xf numFmtId="0" fontId="39" fillId="0" borderId="28" xfId="0" applyFont="1" applyBorder="1" applyAlignment="1">
      <alignment horizontal="left"/>
    </xf>
    <xf numFmtId="0" fontId="42" fillId="0" borderId="28" xfId="0" applyFont="1" applyBorder="1" applyAlignment="1">
      <alignment/>
    </xf>
    <xf numFmtId="0" fontId="12" fillId="0" borderId="26" xfId="0" applyFont="1" applyBorder="1" applyAlignment="1">
      <alignment vertical="top"/>
    </xf>
    <xf numFmtId="0" fontId="12" fillId="0" borderId="27" xfId="0" applyFont="1" applyBorder="1" applyAlignment="1">
      <alignment vertical="top"/>
    </xf>
    <xf numFmtId="0" fontId="12" fillId="0" borderId="0" xfId="0" applyFont="1" applyBorder="1" applyAlignment="1">
      <alignment horizontal="center" vertical="center"/>
    </xf>
    <xf numFmtId="0" fontId="12" fillId="0" borderId="0" xfId="0" applyFont="1" applyBorder="1" applyAlignment="1">
      <alignment horizontal="left" vertical="top"/>
    </xf>
    <xf numFmtId="0" fontId="12" fillId="0" borderId="29" xfId="0" applyFont="1" applyBorder="1" applyAlignment="1">
      <alignment vertical="top"/>
    </xf>
    <xf numFmtId="0" fontId="12" fillId="0" borderId="28" xfId="0" applyFont="1" applyBorder="1" applyAlignment="1">
      <alignment vertical="top"/>
    </xf>
    <xf numFmtId="0" fontId="12"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71"/>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1"/>
      <c r="AS2" s="1"/>
      <c r="AT2" s="1"/>
      <c r="AU2" s="1"/>
      <c r="AV2" s="1"/>
      <c r="AW2" s="1"/>
      <c r="AX2" s="1"/>
      <c r="AY2" s="1"/>
      <c r="AZ2" s="1"/>
      <c r="BA2" s="1"/>
      <c r="BB2" s="1"/>
      <c r="BC2" s="1"/>
      <c r="BD2" s="1"/>
      <c r="BE2" s="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s="1" customFormat="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s="1" customFormat="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19</v>
      </c>
      <c r="AO7" s="22"/>
      <c r="AP7" s="22"/>
      <c r="AQ7" s="22"/>
      <c r="AR7" s="20"/>
      <c r="BE7" s="31"/>
      <c r="BS7" s="17" t="s">
        <v>6</v>
      </c>
    </row>
    <row r="8" spans="2:71" s="1" customFormat="1" ht="12" customHeight="1">
      <c r="B8" s="21"/>
      <c r="C8" s="22"/>
      <c r="D8" s="32"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23</v>
      </c>
      <c r="AL8" s="22"/>
      <c r="AM8" s="22"/>
      <c r="AN8" s="33" t="s">
        <v>24</v>
      </c>
      <c r="AO8" s="22"/>
      <c r="AP8" s="22"/>
      <c r="AQ8" s="22"/>
      <c r="AR8" s="20"/>
      <c r="BE8" s="31"/>
      <c r="BS8" s="17" t="s">
        <v>6</v>
      </c>
    </row>
    <row r="9" spans="2:71"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s="1" customFormat="1" ht="12" customHeight="1">
      <c r="B10" s="21"/>
      <c r="C10" s="22"/>
      <c r="D10" s="32"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26</v>
      </c>
      <c r="AL10" s="22"/>
      <c r="AM10" s="22"/>
      <c r="AN10" s="27" t="s">
        <v>27</v>
      </c>
      <c r="AO10" s="22"/>
      <c r="AP10" s="22"/>
      <c r="AQ10" s="22"/>
      <c r="AR10" s="20"/>
      <c r="BE10" s="31"/>
      <c r="BS10" s="17" t="s">
        <v>6</v>
      </c>
    </row>
    <row r="11" spans="2:71" s="1" customFormat="1" ht="18.45" customHeight="1">
      <c r="B11" s="21"/>
      <c r="C11" s="22"/>
      <c r="D11" s="22"/>
      <c r="E11" s="27" t="s">
        <v>28</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29</v>
      </c>
      <c r="AL11" s="22"/>
      <c r="AM11" s="22"/>
      <c r="AN11" s="27" t="s">
        <v>19</v>
      </c>
      <c r="AO11" s="22"/>
      <c r="AP11" s="22"/>
      <c r="AQ11" s="22"/>
      <c r="AR11" s="20"/>
      <c r="BE11" s="31"/>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s="1" customFormat="1" ht="12" customHeight="1">
      <c r="B13" s="21"/>
      <c r="C13" s="22"/>
      <c r="D13" s="32" t="s">
        <v>30</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26</v>
      </c>
      <c r="AL13" s="22"/>
      <c r="AM13" s="22"/>
      <c r="AN13" s="34" t="s">
        <v>31</v>
      </c>
      <c r="AO13" s="22"/>
      <c r="AP13" s="22"/>
      <c r="AQ13" s="22"/>
      <c r="AR13" s="20"/>
      <c r="BE13" s="31"/>
      <c r="BS13" s="17" t="s">
        <v>6</v>
      </c>
    </row>
    <row r="14" spans="2:71" ht="12">
      <c r="B14" s="21"/>
      <c r="C14" s="22"/>
      <c r="D14" s="22"/>
      <c r="E14" s="34" t="s">
        <v>31</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29</v>
      </c>
      <c r="AL14" s="22"/>
      <c r="AM14" s="22"/>
      <c r="AN14" s="34" t="s">
        <v>31</v>
      </c>
      <c r="AO14" s="22"/>
      <c r="AP14" s="22"/>
      <c r="AQ14" s="22"/>
      <c r="AR14" s="20"/>
      <c r="BE14" s="31"/>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s="1" customFormat="1" ht="12" customHeight="1">
      <c r="B16" s="21"/>
      <c r="C16" s="22"/>
      <c r="D16" s="32" t="s">
        <v>32</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26</v>
      </c>
      <c r="AL16" s="22"/>
      <c r="AM16" s="22"/>
      <c r="AN16" s="27" t="s">
        <v>19</v>
      </c>
      <c r="AO16" s="22"/>
      <c r="AP16" s="22"/>
      <c r="AQ16" s="22"/>
      <c r="AR16" s="20"/>
      <c r="BE16" s="31"/>
      <c r="BS16" s="17" t="s">
        <v>4</v>
      </c>
    </row>
    <row r="17" spans="2:71" s="1" customFormat="1" ht="18.45" customHeight="1">
      <c r="B17" s="21"/>
      <c r="C17" s="22"/>
      <c r="D17" s="22"/>
      <c r="E17" s="27" t="s">
        <v>33</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29</v>
      </c>
      <c r="AL17" s="22"/>
      <c r="AM17" s="22"/>
      <c r="AN17" s="27" t="s">
        <v>19</v>
      </c>
      <c r="AO17" s="22"/>
      <c r="AP17" s="22"/>
      <c r="AQ17" s="22"/>
      <c r="AR17" s="20"/>
      <c r="BE17" s="31"/>
      <c r="BS17" s="17" t="s">
        <v>34</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s="1" customFormat="1" ht="12" customHeight="1">
      <c r="B19" s="21"/>
      <c r="C19" s="22"/>
      <c r="D19" s="32" t="s">
        <v>35</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26</v>
      </c>
      <c r="AL19" s="22"/>
      <c r="AM19" s="22"/>
      <c r="AN19" s="27" t="s">
        <v>27</v>
      </c>
      <c r="AO19" s="22"/>
      <c r="AP19" s="22"/>
      <c r="AQ19" s="22"/>
      <c r="AR19" s="20"/>
      <c r="BE19" s="31"/>
      <c r="BS19" s="17" t="s">
        <v>6</v>
      </c>
    </row>
    <row r="20" spans="2:71" s="1" customFormat="1" ht="18.45" customHeight="1">
      <c r="B20" s="21"/>
      <c r="C20" s="22"/>
      <c r="D20" s="22"/>
      <c r="E20" s="27" t="s">
        <v>28</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29</v>
      </c>
      <c r="AL20" s="22"/>
      <c r="AM20" s="22"/>
      <c r="AN20" s="27" t="s">
        <v>19</v>
      </c>
      <c r="AO20" s="22"/>
      <c r="AP20" s="22"/>
      <c r="AQ20" s="22"/>
      <c r="AR20" s="20"/>
      <c r="BE20" s="31"/>
      <c r="BS20" s="17" t="s">
        <v>4</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s="1" customFormat="1" ht="12" customHeight="1">
      <c r="B22" s="21"/>
      <c r="C22" s="22"/>
      <c r="D22" s="32" t="s">
        <v>36</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s="1" customFormat="1" ht="47.25" customHeight="1">
      <c r="B23" s="21"/>
      <c r="C23" s="22"/>
      <c r="D23" s="22"/>
      <c r="E23" s="36" t="s">
        <v>37</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s="1" customFormat="1"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1:57" s="2" customFormat="1" ht="25.9" customHeight="1">
      <c r="A26" s="38"/>
      <c r="B26" s="39"/>
      <c r="C26" s="40"/>
      <c r="D26" s="41" t="s">
        <v>38</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40"/>
      <c r="AQ26" s="40"/>
      <c r="AR26" s="44"/>
      <c r="BE26" s="31"/>
    </row>
    <row r="27" spans="1:57" s="2" customFormat="1" ht="6.95"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pans="1:57" s="2" customFormat="1" ht="12">
      <c r="A28" s="38"/>
      <c r="B28" s="39"/>
      <c r="C28" s="40"/>
      <c r="D28" s="40"/>
      <c r="E28" s="40"/>
      <c r="F28" s="40"/>
      <c r="G28" s="40"/>
      <c r="H28" s="40"/>
      <c r="I28" s="40"/>
      <c r="J28" s="40"/>
      <c r="K28" s="40"/>
      <c r="L28" s="45" t="s">
        <v>39</v>
      </c>
      <c r="M28" s="45"/>
      <c r="N28" s="45"/>
      <c r="O28" s="45"/>
      <c r="P28" s="45"/>
      <c r="Q28" s="40"/>
      <c r="R28" s="40"/>
      <c r="S28" s="40"/>
      <c r="T28" s="40"/>
      <c r="U28" s="40"/>
      <c r="V28" s="40"/>
      <c r="W28" s="45" t="s">
        <v>40</v>
      </c>
      <c r="X28" s="45"/>
      <c r="Y28" s="45"/>
      <c r="Z28" s="45"/>
      <c r="AA28" s="45"/>
      <c r="AB28" s="45"/>
      <c r="AC28" s="45"/>
      <c r="AD28" s="45"/>
      <c r="AE28" s="45"/>
      <c r="AF28" s="40"/>
      <c r="AG28" s="40"/>
      <c r="AH28" s="40"/>
      <c r="AI28" s="40"/>
      <c r="AJ28" s="40"/>
      <c r="AK28" s="45" t="s">
        <v>41</v>
      </c>
      <c r="AL28" s="45"/>
      <c r="AM28" s="45"/>
      <c r="AN28" s="45"/>
      <c r="AO28" s="45"/>
      <c r="AP28" s="40"/>
      <c r="AQ28" s="40"/>
      <c r="AR28" s="44"/>
      <c r="BE28" s="31"/>
    </row>
    <row r="29" spans="1:57" s="3" customFormat="1" ht="14.4" customHeight="1">
      <c r="A29" s="3"/>
      <c r="B29" s="46"/>
      <c r="C29" s="47"/>
      <c r="D29" s="32" t="s">
        <v>42</v>
      </c>
      <c r="E29" s="47"/>
      <c r="F29" s="32" t="s">
        <v>43</v>
      </c>
      <c r="G29" s="47"/>
      <c r="H29" s="47"/>
      <c r="I29" s="47"/>
      <c r="J29" s="47"/>
      <c r="K29" s="47"/>
      <c r="L29" s="48">
        <v>0.21</v>
      </c>
      <c r="M29" s="47"/>
      <c r="N29" s="47"/>
      <c r="O29" s="47"/>
      <c r="P29" s="47"/>
      <c r="Q29" s="47"/>
      <c r="R29" s="47"/>
      <c r="S29" s="47"/>
      <c r="T29" s="47"/>
      <c r="U29" s="47"/>
      <c r="V29" s="47"/>
      <c r="W29" s="49">
        <f>ROUND(AZ54,2)</f>
        <v>0</v>
      </c>
      <c r="X29" s="47"/>
      <c r="Y29" s="47"/>
      <c r="Z29" s="47"/>
      <c r="AA29" s="47"/>
      <c r="AB29" s="47"/>
      <c r="AC29" s="47"/>
      <c r="AD29" s="47"/>
      <c r="AE29" s="47"/>
      <c r="AF29" s="47"/>
      <c r="AG29" s="47"/>
      <c r="AH29" s="47"/>
      <c r="AI29" s="47"/>
      <c r="AJ29" s="47"/>
      <c r="AK29" s="49">
        <f>ROUND(AV54,2)</f>
        <v>0</v>
      </c>
      <c r="AL29" s="47"/>
      <c r="AM29" s="47"/>
      <c r="AN29" s="47"/>
      <c r="AO29" s="47"/>
      <c r="AP29" s="47"/>
      <c r="AQ29" s="47"/>
      <c r="AR29" s="50"/>
      <c r="BE29" s="51"/>
    </row>
    <row r="30" spans="1:57" s="3" customFormat="1" ht="14.4" customHeight="1">
      <c r="A30" s="3"/>
      <c r="B30" s="46"/>
      <c r="C30" s="47"/>
      <c r="D30" s="47"/>
      <c r="E30" s="47"/>
      <c r="F30" s="32" t="s">
        <v>44</v>
      </c>
      <c r="G30" s="47"/>
      <c r="H30" s="47"/>
      <c r="I30" s="47"/>
      <c r="J30" s="47"/>
      <c r="K30" s="47"/>
      <c r="L30" s="48">
        <v>0.15</v>
      </c>
      <c r="M30" s="47"/>
      <c r="N30" s="47"/>
      <c r="O30" s="47"/>
      <c r="P30" s="47"/>
      <c r="Q30" s="47"/>
      <c r="R30" s="47"/>
      <c r="S30" s="47"/>
      <c r="T30" s="47"/>
      <c r="U30" s="47"/>
      <c r="V30" s="47"/>
      <c r="W30" s="49">
        <f>ROUND(BA54,2)</f>
        <v>0</v>
      </c>
      <c r="X30" s="47"/>
      <c r="Y30" s="47"/>
      <c r="Z30" s="47"/>
      <c r="AA30" s="47"/>
      <c r="AB30" s="47"/>
      <c r="AC30" s="47"/>
      <c r="AD30" s="47"/>
      <c r="AE30" s="47"/>
      <c r="AF30" s="47"/>
      <c r="AG30" s="47"/>
      <c r="AH30" s="47"/>
      <c r="AI30" s="47"/>
      <c r="AJ30" s="47"/>
      <c r="AK30" s="49">
        <f>ROUND(AW54,2)</f>
        <v>0</v>
      </c>
      <c r="AL30" s="47"/>
      <c r="AM30" s="47"/>
      <c r="AN30" s="47"/>
      <c r="AO30" s="47"/>
      <c r="AP30" s="47"/>
      <c r="AQ30" s="47"/>
      <c r="AR30" s="50"/>
      <c r="BE30" s="51"/>
    </row>
    <row r="31" spans="1:57" s="3" customFormat="1" ht="14.4" customHeight="1" hidden="1">
      <c r="A31" s="3"/>
      <c r="B31" s="46"/>
      <c r="C31" s="47"/>
      <c r="D31" s="47"/>
      <c r="E31" s="47"/>
      <c r="F31" s="32" t="s">
        <v>45</v>
      </c>
      <c r="G31" s="47"/>
      <c r="H31" s="47"/>
      <c r="I31" s="47"/>
      <c r="J31" s="47"/>
      <c r="K31" s="47"/>
      <c r="L31" s="48">
        <v>0.21</v>
      </c>
      <c r="M31" s="47"/>
      <c r="N31" s="47"/>
      <c r="O31" s="47"/>
      <c r="P31" s="47"/>
      <c r="Q31" s="47"/>
      <c r="R31" s="47"/>
      <c r="S31" s="47"/>
      <c r="T31" s="47"/>
      <c r="U31" s="47"/>
      <c r="V31" s="47"/>
      <c r="W31" s="49">
        <f>ROUND(BB54,2)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1:57" s="3" customFormat="1" ht="14.4" customHeight="1" hidden="1">
      <c r="A32" s="3"/>
      <c r="B32" s="46"/>
      <c r="C32" s="47"/>
      <c r="D32" s="47"/>
      <c r="E32" s="47"/>
      <c r="F32" s="32" t="s">
        <v>46</v>
      </c>
      <c r="G32" s="47"/>
      <c r="H32" s="47"/>
      <c r="I32" s="47"/>
      <c r="J32" s="47"/>
      <c r="K32" s="47"/>
      <c r="L32" s="48">
        <v>0.15</v>
      </c>
      <c r="M32" s="47"/>
      <c r="N32" s="47"/>
      <c r="O32" s="47"/>
      <c r="P32" s="47"/>
      <c r="Q32" s="47"/>
      <c r="R32" s="47"/>
      <c r="S32" s="47"/>
      <c r="T32" s="47"/>
      <c r="U32" s="47"/>
      <c r="V32" s="47"/>
      <c r="W32" s="49">
        <f>ROUND(BC54,2)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1:57" s="3" customFormat="1" ht="14.4" customHeight="1" hidden="1">
      <c r="A33" s="3"/>
      <c r="B33" s="46"/>
      <c r="C33" s="47"/>
      <c r="D33" s="47"/>
      <c r="E33" s="47"/>
      <c r="F33" s="32" t="s">
        <v>47</v>
      </c>
      <c r="G33" s="47"/>
      <c r="H33" s="47"/>
      <c r="I33" s="47"/>
      <c r="J33" s="47"/>
      <c r="K33" s="47"/>
      <c r="L33" s="48">
        <v>0</v>
      </c>
      <c r="M33" s="47"/>
      <c r="N33" s="47"/>
      <c r="O33" s="47"/>
      <c r="P33" s="47"/>
      <c r="Q33" s="47"/>
      <c r="R33" s="47"/>
      <c r="S33" s="47"/>
      <c r="T33" s="47"/>
      <c r="U33" s="47"/>
      <c r="V33" s="47"/>
      <c r="W33" s="49">
        <f>ROUND(BD54,2)</f>
        <v>0</v>
      </c>
      <c r="X33" s="47"/>
      <c r="Y33" s="47"/>
      <c r="Z33" s="47"/>
      <c r="AA33" s="47"/>
      <c r="AB33" s="47"/>
      <c r="AC33" s="47"/>
      <c r="AD33" s="47"/>
      <c r="AE33" s="47"/>
      <c r="AF33" s="47"/>
      <c r="AG33" s="47"/>
      <c r="AH33" s="47"/>
      <c r="AI33" s="47"/>
      <c r="AJ33" s="47"/>
      <c r="AK33" s="49">
        <v>0</v>
      </c>
      <c r="AL33" s="47"/>
      <c r="AM33" s="47"/>
      <c r="AN33" s="47"/>
      <c r="AO33" s="47"/>
      <c r="AP33" s="47"/>
      <c r="AQ33" s="47"/>
      <c r="AR33" s="50"/>
      <c r="BE33" s="3"/>
    </row>
    <row r="34" spans="1:57" s="2" customFormat="1" ht="6.95"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8"/>
    </row>
    <row r="35" spans="1:57" s="2" customFormat="1" ht="25.9" customHeight="1">
      <c r="A35" s="38"/>
      <c r="B35" s="39"/>
      <c r="C35" s="52"/>
      <c r="D35" s="53" t="s">
        <v>48</v>
      </c>
      <c r="E35" s="54"/>
      <c r="F35" s="54"/>
      <c r="G35" s="54"/>
      <c r="H35" s="54"/>
      <c r="I35" s="54"/>
      <c r="J35" s="54"/>
      <c r="K35" s="54"/>
      <c r="L35" s="54"/>
      <c r="M35" s="54"/>
      <c r="N35" s="54"/>
      <c r="O35" s="54"/>
      <c r="P35" s="54"/>
      <c r="Q35" s="54"/>
      <c r="R35" s="54"/>
      <c r="S35" s="54"/>
      <c r="T35" s="55" t="s">
        <v>49</v>
      </c>
      <c r="U35" s="54"/>
      <c r="V35" s="54"/>
      <c r="W35" s="54"/>
      <c r="X35" s="56" t="s">
        <v>50</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pans="1:57" s="2" customFormat="1" ht="6.95"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pans="1:57" s="2" customFormat="1" ht="6.95" customHeight="1">
      <c r="A37" s="38"/>
      <c r="B37" s="59"/>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44"/>
      <c r="BE37" s="38"/>
    </row>
    <row r="41" spans="1:57" s="2" customFormat="1" ht="6.95" customHeight="1">
      <c r="A41" s="38"/>
      <c r="B41" s="61"/>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44"/>
      <c r="BE41" s="38"/>
    </row>
    <row r="42" spans="1:57" s="2" customFormat="1" ht="24.95" customHeight="1">
      <c r="A42" s="38"/>
      <c r="B42" s="39"/>
      <c r="C42" s="23" t="s">
        <v>51</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c r="BE42" s="38"/>
    </row>
    <row r="43" spans="1:57" s="2" customFormat="1" ht="6.95" customHeight="1">
      <c r="A43" s="38"/>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c r="BE43" s="38"/>
    </row>
    <row r="44" spans="1:57" s="4" customFormat="1" ht="12" customHeight="1">
      <c r="A44" s="4"/>
      <c r="B44" s="63"/>
      <c r="C44" s="32" t="s">
        <v>13</v>
      </c>
      <c r="D44" s="64"/>
      <c r="E44" s="64"/>
      <c r="F44" s="64"/>
      <c r="G44" s="64"/>
      <c r="H44" s="64"/>
      <c r="I44" s="64"/>
      <c r="J44" s="64"/>
      <c r="K44" s="64"/>
      <c r="L44" s="64" t="str">
        <f>K5</f>
        <v>02-UDR/2021</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5"/>
      <c r="BE44" s="4"/>
    </row>
    <row r="45" spans="1:57" s="5" customFormat="1" ht="36.95" customHeight="1">
      <c r="A45" s="5"/>
      <c r="B45" s="66"/>
      <c r="C45" s="67" t="s">
        <v>16</v>
      </c>
      <c r="D45" s="68"/>
      <c r="E45" s="68"/>
      <c r="F45" s="68"/>
      <c r="G45" s="68"/>
      <c r="H45" s="68"/>
      <c r="I45" s="68"/>
      <c r="J45" s="68"/>
      <c r="K45" s="68"/>
      <c r="L45" s="69" t="str">
        <f>K6</f>
        <v>Oprava povrchu komunikací v Klatovech 2021, 2.část</v>
      </c>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70"/>
      <c r="BE45" s="5"/>
    </row>
    <row r="46" spans="1:57" s="2" customFormat="1" ht="6.95" customHeight="1">
      <c r="A46" s="38"/>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c r="BE46" s="38"/>
    </row>
    <row r="47" spans="1:57" s="2" customFormat="1" ht="12" customHeight="1">
      <c r="A47" s="38"/>
      <c r="B47" s="39"/>
      <c r="C47" s="32" t="s">
        <v>21</v>
      </c>
      <c r="D47" s="40"/>
      <c r="E47" s="40"/>
      <c r="F47" s="40"/>
      <c r="G47" s="40"/>
      <c r="H47" s="40"/>
      <c r="I47" s="40"/>
      <c r="J47" s="40"/>
      <c r="K47" s="40"/>
      <c r="L47" s="71" t="str">
        <f>IF(K8="","",K8)</f>
        <v>Klatovy</v>
      </c>
      <c r="M47" s="40"/>
      <c r="N47" s="40"/>
      <c r="O47" s="40"/>
      <c r="P47" s="40"/>
      <c r="Q47" s="40"/>
      <c r="R47" s="40"/>
      <c r="S47" s="40"/>
      <c r="T47" s="40"/>
      <c r="U47" s="40"/>
      <c r="V47" s="40"/>
      <c r="W47" s="40"/>
      <c r="X47" s="40"/>
      <c r="Y47" s="40"/>
      <c r="Z47" s="40"/>
      <c r="AA47" s="40"/>
      <c r="AB47" s="40"/>
      <c r="AC47" s="40"/>
      <c r="AD47" s="40"/>
      <c r="AE47" s="40"/>
      <c r="AF47" s="40"/>
      <c r="AG47" s="40"/>
      <c r="AH47" s="40"/>
      <c r="AI47" s="32" t="s">
        <v>23</v>
      </c>
      <c r="AJ47" s="40"/>
      <c r="AK47" s="40"/>
      <c r="AL47" s="40"/>
      <c r="AM47" s="72" t="str">
        <f>IF(AN8="","",AN8)</f>
        <v>18. 12. 2020</v>
      </c>
      <c r="AN47" s="72"/>
      <c r="AO47" s="40"/>
      <c r="AP47" s="40"/>
      <c r="AQ47" s="40"/>
      <c r="AR47" s="44"/>
      <c r="BE47" s="38"/>
    </row>
    <row r="48" spans="1:57" s="2" customFormat="1" ht="6.95" customHeight="1">
      <c r="A48" s="38"/>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c r="BE48" s="38"/>
    </row>
    <row r="49" spans="1:57" s="2" customFormat="1" ht="15.15" customHeight="1">
      <c r="A49" s="38"/>
      <c r="B49" s="39"/>
      <c r="C49" s="32" t="s">
        <v>25</v>
      </c>
      <c r="D49" s="40"/>
      <c r="E49" s="40"/>
      <c r="F49" s="40"/>
      <c r="G49" s="40"/>
      <c r="H49" s="40"/>
      <c r="I49" s="40"/>
      <c r="J49" s="40"/>
      <c r="K49" s="40"/>
      <c r="L49" s="64" t="str">
        <f>IF(E11="","",E11)</f>
        <v>Město Klatovy</v>
      </c>
      <c r="M49" s="40"/>
      <c r="N49" s="40"/>
      <c r="O49" s="40"/>
      <c r="P49" s="40"/>
      <c r="Q49" s="40"/>
      <c r="R49" s="40"/>
      <c r="S49" s="40"/>
      <c r="T49" s="40"/>
      <c r="U49" s="40"/>
      <c r="V49" s="40"/>
      <c r="W49" s="40"/>
      <c r="X49" s="40"/>
      <c r="Y49" s="40"/>
      <c r="Z49" s="40"/>
      <c r="AA49" s="40"/>
      <c r="AB49" s="40"/>
      <c r="AC49" s="40"/>
      <c r="AD49" s="40"/>
      <c r="AE49" s="40"/>
      <c r="AF49" s="40"/>
      <c r="AG49" s="40"/>
      <c r="AH49" s="40"/>
      <c r="AI49" s="32" t="s">
        <v>32</v>
      </c>
      <c r="AJ49" s="40"/>
      <c r="AK49" s="40"/>
      <c r="AL49" s="40"/>
      <c r="AM49" s="73" t="str">
        <f>IF(E17="","",E17)</f>
        <v>Josef Kohout</v>
      </c>
      <c r="AN49" s="64"/>
      <c r="AO49" s="64"/>
      <c r="AP49" s="64"/>
      <c r="AQ49" s="40"/>
      <c r="AR49" s="44"/>
      <c r="AS49" s="74" t="s">
        <v>52</v>
      </c>
      <c r="AT49" s="75"/>
      <c r="AU49" s="76"/>
      <c r="AV49" s="76"/>
      <c r="AW49" s="76"/>
      <c r="AX49" s="76"/>
      <c r="AY49" s="76"/>
      <c r="AZ49" s="76"/>
      <c r="BA49" s="76"/>
      <c r="BB49" s="76"/>
      <c r="BC49" s="76"/>
      <c r="BD49" s="77"/>
      <c r="BE49" s="38"/>
    </row>
    <row r="50" spans="1:57" s="2" customFormat="1" ht="15.15" customHeight="1">
      <c r="A50" s="38"/>
      <c r="B50" s="39"/>
      <c r="C50" s="32" t="s">
        <v>30</v>
      </c>
      <c r="D50" s="40"/>
      <c r="E50" s="40"/>
      <c r="F50" s="40"/>
      <c r="G50" s="40"/>
      <c r="H50" s="40"/>
      <c r="I50" s="40"/>
      <c r="J50" s="40"/>
      <c r="K50" s="40"/>
      <c r="L50" s="64" t="str">
        <f>IF(E14="Vyplň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2" t="s">
        <v>35</v>
      </c>
      <c r="AJ50" s="40"/>
      <c r="AK50" s="40"/>
      <c r="AL50" s="40"/>
      <c r="AM50" s="73" t="str">
        <f>IF(E20="","",E20)</f>
        <v>Město Klatovy</v>
      </c>
      <c r="AN50" s="64"/>
      <c r="AO50" s="64"/>
      <c r="AP50" s="64"/>
      <c r="AQ50" s="40"/>
      <c r="AR50" s="44"/>
      <c r="AS50" s="78"/>
      <c r="AT50" s="79"/>
      <c r="AU50" s="80"/>
      <c r="AV50" s="80"/>
      <c r="AW50" s="80"/>
      <c r="AX50" s="80"/>
      <c r="AY50" s="80"/>
      <c r="AZ50" s="80"/>
      <c r="BA50" s="80"/>
      <c r="BB50" s="80"/>
      <c r="BC50" s="80"/>
      <c r="BD50" s="81"/>
      <c r="BE50" s="38"/>
    </row>
    <row r="51" spans="1:57" s="2" customFormat="1" ht="10.8" customHeight="1">
      <c r="A51" s="38"/>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82"/>
      <c r="AT51" s="83"/>
      <c r="AU51" s="84"/>
      <c r="AV51" s="84"/>
      <c r="AW51" s="84"/>
      <c r="AX51" s="84"/>
      <c r="AY51" s="84"/>
      <c r="AZ51" s="84"/>
      <c r="BA51" s="84"/>
      <c r="BB51" s="84"/>
      <c r="BC51" s="84"/>
      <c r="BD51" s="85"/>
      <c r="BE51" s="38"/>
    </row>
    <row r="52" spans="1:57" s="2" customFormat="1" ht="29.25" customHeight="1">
      <c r="A52" s="38"/>
      <c r="B52" s="39"/>
      <c r="C52" s="86" t="s">
        <v>53</v>
      </c>
      <c r="D52" s="87"/>
      <c r="E52" s="87"/>
      <c r="F52" s="87"/>
      <c r="G52" s="87"/>
      <c r="H52" s="88"/>
      <c r="I52" s="89" t="s">
        <v>54</v>
      </c>
      <c r="J52" s="87"/>
      <c r="K52" s="87"/>
      <c r="L52" s="87"/>
      <c r="M52" s="87"/>
      <c r="N52" s="87"/>
      <c r="O52" s="87"/>
      <c r="P52" s="87"/>
      <c r="Q52" s="87"/>
      <c r="R52" s="87"/>
      <c r="S52" s="87"/>
      <c r="T52" s="87"/>
      <c r="U52" s="87"/>
      <c r="V52" s="87"/>
      <c r="W52" s="87"/>
      <c r="X52" s="87"/>
      <c r="Y52" s="87"/>
      <c r="Z52" s="87"/>
      <c r="AA52" s="87"/>
      <c r="AB52" s="87"/>
      <c r="AC52" s="87"/>
      <c r="AD52" s="87"/>
      <c r="AE52" s="87"/>
      <c r="AF52" s="87"/>
      <c r="AG52" s="90" t="s">
        <v>55</v>
      </c>
      <c r="AH52" s="87"/>
      <c r="AI52" s="87"/>
      <c r="AJ52" s="87"/>
      <c r="AK52" s="87"/>
      <c r="AL52" s="87"/>
      <c r="AM52" s="87"/>
      <c r="AN52" s="89" t="s">
        <v>56</v>
      </c>
      <c r="AO52" s="87"/>
      <c r="AP52" s="87"/>
      <c r="AQ52" s="91" t="s">
        <v>57</v>
      </c>
      <c r="AR52" s="44"/>
      <c r="AS52" s="92" t="s">
        <v>58</v>
      </c>
      <c r="AT52" s="93" t="s">
        <v>59</v>
      </c>
      <c r="AU52" s="93" t="s">
        <v>60</v>
      </c>
      <c r="AV52" s="93" t="s">
        <v>61</v>
      </c>
      <c r="AW52" s="93" t="s">
        <v>62</v>
      </c>
      <c r="AX52" s="93" t="s">
        <v>63</v>
      </c>
      <c r="AY52" s="93" t="s">
        <v>64</v>
      </c>
      <c r="AZ52" s="93" t="s">
        <v>65</v>
      </c>
      <c r="BA52" s="93" t="s">
        <v>66</v>
      </c>
      <c r="BB52" s="93" t="s">
        <v>67</v>
      </c>
      <c r="BC52" s="93" t="s">
        <v>68</v>
      </c>
      <c r="BD52" s="94" t="s">
        <v>69</v>
      </c>
      <c r="BE52" s="38"/>
    </row>
    <row r="53" spans="1:57" s="2" customFormat="1" ht="10.8" customHeight="1">
      <c r="A53" s="38"/>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5"/>
      <c r="AT53" s="96"/>
      <c r="AU53" s="96"/>
      <c r="AV53" s="96"/>
      <c r="AW53" s="96"/>
      <c r="AX53" s="96"/>
      <c r="AY53" s="96"/>
      <c r="AZ53" s="96"/>
      <c r="BA53" s="96"/>
      <c r="BB53" s="96"/>
      <c r="BC53" s="96"/>
      <c r="BD53" s="97"/>
      <c r="BE53" s="38"/>
    </row>
    <row r="54" spans="1:90" s="6" customFormat="1" ht="32.4" customHeight="1">
      <c r="A54" s="6"/>
      <c r="B54" s="98"/>
      <c r="C54" s="99" t="s">
        <v>70</v>
      </c>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1">
        <f>ROUND(SUM(AG55:AG69),2)</f>
        <v>0</v>
      </c>
      <c r="AH54" s="101"/>
      <c r="AI54" s="101"/>
      <c r="AJ54" s="101"/>
      <c r="AK54" s="101"/>
      <c r="AL54" s="101"/>
      <c r="AM54" s="101"/>
      <c r="AN54" s="102">
        <f>SUM(AG54,AT54)</f>
        <v>0</v>
      </c>
      <c r="AO54" s="102"/>
      <c r="AP54" s="102"/>
      <c r="AQ54" s="103" t="s">
        <v>19</v>
      </c>
      <c r="AR54" s="104"/>
      <c r="AS54" s="105">
        <f>ROUND(SUM(AS55:AS69),2)</f>
        <v>0</v>
      </c>
      <c r="AT54" s="106">
        <f>ROUND(SUM(AV54:AW54),2)</f>
        <v>0</v>
      </c>
      <c r="AU54" s="107">
        <f>ROUND(SUM(AU55:AU69),5)</f>
        <v>0</v>
      </c>
      <c r="AV54" s="106">
        <f>ROUND(AZ54*L29,2)</f>
        <v>0</v>
      </c>
      <c r="AW54" s="106">
        <f>ROUND(BA54*L30,2)</f>
        <v>0</v>
      </c>
      <c r="AX54" s="106">
        <f>ROUND(BB54*L29,2)</f>
        <v>0</v>
      </c>
      <c r="AY54" s="106">
        <f>ROUND(BC54*L30,2)</f>
        <v>0</v>
      </c>
      <c r="AZ54" s="106">
        <f>ROUND(SUM(AZ55:AZ69),2)</f>
        <v>0</v>
      </c>
      <c r="BA54" s="106">
        <f>ROUND(SUM(BA55:BA69),2)</f>
        <v>0</v>
      </c>
      <c r="BB54" s="106">
        <f>ROUND(SUM(BB55:BB69),2)</f>
        <v>0</v>
      </c>
      <c r="BC54" s="106">
        <f>ROUND(SUM(BC55:BC69),2)</f>
        <v>0</v>
      </c>
      <c r="BD54" s="108">
        <f>ROUND(SUM(BD55:BD69),2)</f>
        <v>0</v>
      </c>
      <c r="BE54" s="6"/>
      <c r="BS54" s="109" t="s">
        <v>71</v>
      </c>
      <c r="BT54" s="109" t="s">
        <v>72</v>
      </c>
      <c r="BU54" s="110" t="s">
        <v>73</v>
      </c>
      <c r="BV54" s="109" t="s">
        <v>74</v>
      </c>
      <c r="BW54" s="109" t="s">
        <v>5</v>
      </c>
      <c r="BX54" s="109" t="s">
        <v>75</v>
      </c>
      <c r="CL54" s="109" t="s">
        <v>19</v>
      </c>
    </row>
    <row r="55" spans="1:91" s="7" customFormat="1" ht="16.5" customHeight="1">
      <c r="A55" s="111" t="s">
        <v>76</v>
      </c>
      <c r="B55" s="112"/>
      <c r="C55" s="113"/>
      <c r="D55" s="114" t="s">
        <v>77</v>
      </c>
      <c r="E55" s="114"/>
      <c r="F55" s="114"/>
      <c r="G55" s="114"/>
      <c r="H55" s="114"/>
      <c r="I55" s="115"/>
      <c r="J55" s="114" t="s">
        <v>78</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6">
        <f>'SO 100 - Vedlejší rozpočt...'!J30</f>
        <v>0</v>
      </c>
      <c r="AH55" s="115"/>
      <c r="AI55" s="115"/>
      <c r="AJ55" s="115"/>
      <c r="AK55" s="115"/>
      <c r="AL55" s="115"/>
      <c r="AM55" s="115"/>
      <c r="AN55" s="116">
        <f>SUM(AG55,AT55)</f>
        <v>0</v>
      </c>
      <c r="AO55" s="115"/>
      <c r="AP55" s="115"/>
      <c r="AQ55" s="117" t="s">
        <v>79</v>
      </c>
      <c r="AR55" s="118"/>
      <c r="AS55" s="119">
        <v>0</v>
      </c>
      <c r="AT55" s="120">
        <f>ROUND(SUM(AV55:AW55),2)</f>
        <v>0</v>
      </c>
      <c r="AU55" s="121">
        <f>'SO 100 - Vedlejší rozpočt...'!P84</f>
        <v>0</v>
      </c>
      <c r="AV55" s="120">
        <f>'SO 100 - Vedlejší rozpočt...'!J33</f>
        <v>0</v>
      </c>
      <c r="AW55" s="120">
        <f>'SO 100 - Vedlejší rozpočt...'!J34</f>
        <v>0</v>
      </c>
      <c r="AX55" s="120">
        <f>'SO 100 - Vedlejší rozpočt...'!J35</f>
        <v>0</v>
      </c>
      <c r="AY55" s="120">
        <f>'SO 100 - Vedlejší rozpočt...'!J36</f>
        <v>0</v>
      </c>
      <c r="AZ55" s="120">
        <f>'SO 100 - Vedlejší rozpočt...'!F33</f>
        <v>0</v>
      </c>
      <c r="BA55" s="120">
        <f>'SO 100 - Vedlejší rozpočt...'!F34</f>
        <v>0</v>
      </c>
      <c r="BB55" s="120">
        <f>'SO 100 - Vedlejší rozpočt...'!F35</f>
        <v>0</v>
      </c>
      <c r="BC55" s="120">
        <f>'SO 100 - Vedlejší rozpočt...'!F36</f>
        <v>0</v>
      </c>
      <c r="BD55" s="122">
        <f>'SO 100 - Vedlejší rozpočt...'!F37</f>
        <v>0</v>
      </c>
      <c r="BE55" s="7"/>
      <c r="BT55" s="123" t="s">
        <v>80</v>
      </c>
      <c r="BV55" s="123" t="s">
        <v>74</v>
      </c>
      <c r="BW55" s="123" t="s">
        <v>81</v>
      </c>
      <c r="BX55" s="123" t="s">
        <v>5</v>
      </c>
      <c r="CL55" s="123" t="s">
        <v>19</v>
      </c>
      <c r="CM55" s="123" t="s">
        <v>82</v>
      </c>
    </row>
    <row r="56" spans="1:91" s="7" customFormat="1" ht="16.5" customHeight="1">
      <c r="A56" s="111" t="s">
        <v>76</v>
      </c>
      <c r="B56" s="112"/>
      <c r="C56" s="113"/>
      <c r="D56" s="114" t="s">
        <v>83</v>
      </c>
      <c r="E56" s="114"/>
      <c r="F56" s="114"/>
      <c r="G56" s="114"/>
      <c r="H56" s="114"/>
      <c r="I56" s="115"/>
      <c r="J56" s="114" t="s">
        <v>84</v>
      </c>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6">
        <f>'SO 101 - Procházkova ul.1...'!J30</f>
        <v>0</v>
      </c>
      <c r="AH56" s="115"/>
      <c r="AI56" s="115"/>
      <c r="AJ56" s="115"/>
      <c r="AK56" s="115"/>
      <c r="AL56" s="115"/>
      <c r="AM56" s="115"/>
      <c r="AN56" s="116">
        <f>SUM(AG56,AT56)</f>
        <v>0</v>
      </c>
      <c r="AO56" s="115"/>
      <c r="AP56" s="115"/>
      <c r="AQ56" s="117" t="s">
        <v>79</v>
      </c>
      <c r="AR56" s="118"/>
      <c r="AS56" s="119">
        <v>0</v>
      </c>
      <c r="AT56" s="120">
        <f>ROUND(SUM(AV56:AW56),2)</f>
        <v>0</v>
      </c>
      <c r="AU56" s="121">
        <f>'SO 101 - Procházkova ul.1...'!P85</f>
        <v>0</v>
      </c>
      <c r="AV56" s="120">
        <f>'SO 101 - Procházkova ul.1...'!J33</f>
        <v>0</v>
      </c>
      <c r="AW56" s="120">
        <f>'SO 101 - Procházkova ul.1...'!J34</f>
        <v>0</v>
      </c>
      <c r="AX56" s="120">
        <f>'SO 101 - Procházkova ul.1...'!J35</f>
        <v>0</v>
      </c>
      <c r="AY56" s="120">
        <f>'SO 101 - Procházkova ul.1...'!J36</f>
        <v>0</v>
      </c>
      <c r="AZ56" s="120">
        <f>'SO 101 - Procházkova ul.1...'!F33</f>
        <v>0</v>
      </c>
      <c r="BA56" s="120">
        <f>'SO 101 - Procházkova ul.1...'!F34</f>
        <v>0</v>
      </c>
      <c r="BB56" s="120">
        <f>'SO 101 - Procházkova ul.1...'!F35</f>
        <v>0</v>
      </c>
      <c r="BC56" s="120">
        <f>'SO 101 - Procházkova ul.1...'!F36</f>
        <v>0</v>
      </c>
      <c r="BD56" s="122">
        <f>'SO 101 - Procházkova ul.1...'!F37</f>
        <v>0</v>
      </c>
      <c r="BE56" s="7"/>
      <c r="BT56" s="123" t="s">
        <v>80</v>
      </c>
      <c r="BV56" s="123" t="s">
        <v>74</v>
      </c>
      <c r="BW56" s="123" t="s">
        <v>85</v>
      </c>
      <c r="BX56" s="123" t="s">
        <v>5</v>
      </c>
      <c r="CL56" s="123" t="s">
        <v>19</v>
      </c>
      <c r="CM56" s="123" t="s">
        <v>82</v>
      </c>
    </row>
    <row r="57" spans="1:91" s="7" customFormat="1" ht="16.5" customHeight="1">
      <c r="A57" s="111" t="s">
        <v>76</v>
      </c>
      <c r="B57" s="112"/>
      <c r="C57" s="113"/>
      <c r="D57" s="114" t="s">
        <v>86</v>
      </c>
      <c r="E57" s="114"/>
      <c r="F57" s="114"/>
      <c r="G57" s="114"/>
      <c r="H57" s="114"/>
      <c r="I57" s="115"/>
      <c r="J57" s="114" t="s">
        <v>87</v>
      </c>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6">
        <f>'SO 102 - Procházkova ul.2...'!J30</f>
        <v>0</v>
      </c>
      <c r="AH57" s="115"/>
      <c r="AI57" s="115"/>
      <c r="AJ57" s="115"/>
      <c r="AK57" s="115"/>
      <c r="AL57" s="115"/>
      <c r="AM57" s="115"/>
      <c r="AN57" s="116">
        <f>SUM(AG57,AT57)</f>
        <v>0</v>
      </c>
      <c r="AO57" s="115"/>
      <c r="AP57" s="115"/>
      <c r="AQ57" s="117" t="s">
        <v>79</v>
      </c>
      <c r="AR57" s="118"/>
      <c r="AS57" s="119">
        <v>0</v>
      </c>
      <c r="AT57" s="120">
        <f>ROUND(SUM(AV57:AW57),2)</f>
        <v>0</v>
      </c>
      <c r="AU57" s="121">
        <f>'SO 102 - Procházkova ul.2...'!P85</f>
        <v>0</v>
      </c>
      <c r="AV57" s="120">
        <f>'SO 102 - Procházkova ul.2...'!J33</f>
        <v>0</v>
      </c>
      <c r="AW57" s="120">
        <f>'SO 102 - Procházkova ul.2...'!J34</f>
        <v>0</v>
      </c>
      <c r="AX57" s="120">
        <f>'SO 102 - Procházkova ul.2...'!J35</f>
        <v>0</v>
      </c>
      <c r="AY57" s="120">
        <f>'SO 102 - Procházkova ul.2...'!J36</f>
        <v>0</v>
      </c>
      <c r="AZ57" s="120">
        <f>'SO 102 - Procházkova ul.2...'!F33</f>
        <v>0</v>
      </c>
      <c r="BA57" s="120">
        <f>'SO 102 - Procházkova ul.2...'!F34</f>
        <v>0</v>
      </c>
      <c r="BB57" s="120">
        <f>'SO 102 - Procházkova ul.2...'!F35</f>
        <v>0</v>
      </c>
      <c r="BC57" s="120">
        <f>'SO 102 - Procházkova ul.2...'!F36</f>
        <v>0</v>
      </c>
      <c r="BD57" s="122">
        <f>'SO 102 - Procházkova ul.2...'!F37</f>
        <v>0</v>
      </c>
      <c r="BE57" s="7"/>
      <c r="BT57" s="123" t="s">
        <v>80</v>
      </c>
      <c r="BV57" s="123" t="s">
        <v>74</v>
      </c>
      <c r="BW57" s="123" t="s">
        <v>88</v>
      </c>
      <c r="BX57" s="123" t="s">
        <v>5</v>
      </c>
      <c r="CL57" s="123" t="s">
        <v>19</v>
      </c>
      <c r="CM57" s="123" t="s">
        <v>82</v>
      </c>
    </row>
    <row r="58" spans="1:91" s="7" customFormat="1" ht="16.5" customHeight="1">
      <c r="A58" s="111" t="s">
        <v>76</v>
      </c>
      <c r="B58" s="112"/>
      <c r="C58" s="113"/>
      <c r="D58" s="114" t="s">
        <v>89</v>
      </c>
      <c r="E58" s="114"/>
      <c r="F58" s="114"/>
      <c r="G58" s="114"/>
      <c r="H58" s="114"/>
      <c r="I58" s="115"/>
      <c r="J58" s="114" t="s">
        <v>90</v>
      </c>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6">
        <f>'SO 103 - Procházkova ul.3...'!J30</f>
        <v>0</v>
      </c>
      <c r="AH58" s="115"/>
      <c r="AI58" s="115"/>
      <c r="AJ58" s="115"/>
      <c r="AK58" s="115"/>
      <c r="AL58" s="115"/>
      <c r="AM58" s="115"/>
      <c r="AN58" s="116">
        <f>SUM(AG58,AT58)</f>
        <v>0</v>
      </c>
      <c r="AO58" s="115"/>
      <c r="AP58" s="115"/>
      <c r="AQ58" s="117" t="s">
        <v>79</v>
      </c>
      <c r="AR58" s="118"/>
      <c r="AS58" s="119">
        <v>0</v>
      </c>
      <c r="AT58" s="120">
        <f>ROUND(SUM(AV58:AW58),2)</f>
        <v>0</v>
      </c>
      <c r="AU58" s="121">
        <f>'SO 103 - Procházkova ul.3...'!P86</f>
        <v>0</v>
      </c>
      <c r="AV58" s="120">
        <f>'SO 103 - Procházkova ul.3...'!J33</f>
        <v>0</v>
      </c>
      <c r="AW58" s="120">
        <f>'SO 103 - Procházkova ul.3...'!J34</f>
        <v>0</v>
      </c>
      <c r="AX58" s="120">
        <f>'SO 103 - Procházkova ul.3...'!J35</f>
        <v>0</v>
      </c>
      <c r="AY58" s="120">
        <f>'SO 103 - Procházkova ul.3...'!J36</f>
        <v>0</v>
      </c>
      <c r="AZ58" s="120">
        <f>'SO 103 - Procházkova ul.3...'!F33</f>
        <v>0</v>
      </c>
      <c r="BA58" s="120">
        <f>'SO 103 - Procházkova ul.3...'!F34</f>
        <v>0</v>
      </c>
      <c r="BB58" s="120">
        <f>'SO 103 - Procházkova ul.3...'!F35</f>
        <v>0</v>
      </c>
      <c r="BC58" s="120">
        <f>'SO 103 - Procházkova ul.3...'!F36</f>
        <v>0</v>
      </c>
      <c r="BD58" s="122">
        <f>'SO 103 - Procházkova ul.3...'!F37</f>
        <v>0</v>
      </c>
      <c r="BE58" s="7"/>
      <c r="BT58" s="123" t="s">
        <v>80</v>
      </c>
      <c r="BV58" s="123" t="s">
        <v>74</v>
      </c>
      <c r="BW58" s="123" t="s">
        <v>91</v>
      </c>
      <c r="BX58" s="123" t="s">
        <v>5</v>
      </c>
      <c r="CL58" s="123" t="s">
        <v>19</v>
      </c>
      <c r="CM58" s="123" t="s">
        <v>82</v>
      </c>
    </row>
    <row r="59" spans="1:91" s="7" customFormat="1" ht="16.5" customHeight="1">
      <c r="A59" s="111" t="s">
        <v>76</v>
      </c>
      <c r="B59" s="112"/>
      <c r="C59" s="113"/>
      <c r="D59" s="114" t="s">
        <v>92</v>
      </c>
      <c r="E59" s="114"/>
      <c r="F59" s="114"/>
      <c r="G59" s="114"/>
      <c r="H59" s="114"/>
      <c r="I59" s="115"/>
      <c r="J59" s="114" t="s">
        <v>93</v>
      </c>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6">
        <f>'SO 104 - MK U Slunce'!J30</f>
        <v>0</v>
      </c>
      <c r="AH59" s="115"/>
      <c r="AI59" s="115"/>
      <c r="AJ59" s="115"/>
      <c r="AK59" s="115"/>
      <c r="AL59" s="115"/>
      <c r="AM59" s="115"/>
      <c r="AN59" s="116">
        <f>SUM(AG59,AT59)</f>
        <v>0</v>
      </c>
      <c r="AO59" s="115"/>
      <c r="AP59" s="115"/>
      <c r="AQ59" s="117" t="s">
        <v>79</v>
      </c>
      <c r="AR59" s="118"/>
      <c r="AS59" s="119">
        <v>0</v>
      </c>
      <c r="AT59" s="120">
        <f>ROUND(SUM(AV59:AW59),2)</f>
        <v>0</v>
      </c>
      <c r="AU59" s="121">
        <f>'SO 104 - MK U Slunce'!P86</f>
        <v>0</v>
      </c>
      <c r="AV59" s="120">
        <f>'SO 104 - MK U Slunce'!J33</f>
        <v>0</v>
      </c>
      <c r="AW59" s="120">
        <f>'SO 104 - MK U Slunce'!J34</f>
        <v>0</v>
      </c>
      <c r="AX59" s="120">
        <f>'SO 104 - MK U Slunce'!J35</f>
        <v>0</v>
      </c>
      <c r="AY59" s="120">
        <f>'SO 104 - MK U Slunce'!J36</f>
        <v>0</v>
      </c>
      <c r="AZ59" s="120">
        <f>'SO 104 - MK U Slunce'!F33</f>
        <v>0</v>
      </c>
      <c r="BA59" s="120">
        <f>'SO 104 - MK U Slunce'!F34</f>
        <v>0</v>
      </c>
      <c r="BB59" s="120">
        <f>'SO 104 - MK U Slunce'!F35</f>
        <v>0</v>
      </c>
      <c r="BC59" s="120">
        <f>'SO 104 - MK U Slunce'!F36</f>
        <v>0</v>
      </c>
      <c r="BD59" s="122">
        <f>'SO 104 - MK U Slunce'!F37</f>
        <v>0</v>
      </c>
      <c r="BE59" s="7"/>
      <c r="BT59" s="123" t="s">
        <v>80</v>
      </c>
      <c r="BV59" s="123" t="s">
        <v>74</v>
      </c>
      <c r="BW59" s="123" t="s">
        <v>94</v>
      </c>
      <c r="BX59" s="123" t="s">
        <v>5</v>
      </c>
      <c r="CL59" s="123" t="s">
        <v>19</v>
      </c>
      <c r="CM59" s="123" t="s">
        <v>82</v>
      </c>
    </row>
    <row r="60" spans="1:91" s="7" customFormat="1" ht="16.5" customHeight="1">
      <c r="A60" s="111" t="s">
        <v>76</v>
      </c>
      <c r="B60" s="112"/>
      <c r="C60" s="113"/>
      <c r="D60" s="114" t="s">
        <v>95</v>
      </c>
      <c r="E60" s="114"/>
      <c r="F60" s="114"/>
      <c r="G60" s="114"/>
      <c r="H60" s="114"/>
      <c r="I60" s="115"/>
      <c r="J60" s="114" t="s">
        <v>96</v>
      </c>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6">
        <f>'SO 105 - MK Vícenice-kole...'!J30</f>
        <v>0</v>
      </c>
      <c r="AH60" s="115"/>
      <c r="AI60" s="115"/>
      <c r="AJ60" s="115"/>
      <c r="AK60" s="115"/>
      <c r="AL60" s="115"/>
      <c r="AM60" s="115"/>
      <c r="AN60" s="116">
        <f>SUM(AG60,AT60)</f>
        <v>0</v>
      </c>
      <c r="AO60" s="115"/>
      <c r="AP60" s="115"/>
      <c r="AQ60" s="117" t="s">
        <v>79</v>
      </c>
      <c r="AR60" s="118"/>
      <c r="AS60" s="119">
        <v>0</v>
      </c>
      <c r="AT60" s="120">
        <f>ROUND(SUM(AV60:AW60),2)</f>
        <v>0</v>
      </c>
      <c r="AU60" s="121">
        <f>'SO 105 - MK Vícenice-kole...'!P85</f>
        <v>0</v>
      </c>
      <c r="AV60" s="120">
        <f>'SO 105 - MK Vícenice-kole...'!J33</f>
        <v>0</v>
      </c>
      <c r="AW60" s="120">
        <f>'SO 105 - MK Vícenice-kole...'!J34</f>
        <v>0</v>
      </c>
      <c r="AX60" s="120">
        <f>'SO 105 - MK Vícenice-kole...'!J35</f>
        <v>0</v>
      </c>
      <c r="AY60" s="120">
        <f>'SO 105 - MK Vícenice-kole...'!J36</f>
        <v>0</v>
      </c>
      <c r="AZ60" s="120">
        <f>'SO 105 - MK Vícenice-kole...'!F33</f>
        <v>0</v>
      </c>
      <c r="BA60" s="120">
        <f>'SO 105 - MK Vícenice-kole...'!F34</f>
        <v>0</v>
      </c>
      <c r="BB60" s="120">
        <f>'SO 105 - MK Vícenice-kole...'!F35</f>
        <v>0</v>
      </c>
      <c r="BC60" s="120">
        <f>'SO 105 - MK Vícenice-kole...'!F36</f>
        <v>0</v>
      </c>
      <c r="BD60" s="122">
        <f>'SO 105 - MK Vícenice-kole...'!F37</f>
        <v>0</v>
      </c>
      <c r="BE60" s="7"/>
      <c r="BT60" s="123" t="s">
        <v>80</v>
      </c>
      <c r="BV60" s="123" t="s">
        <v>74</v>
      </c>
      <c r="BW60" s="123" t="s">
        <v>97</v>
      </c>
      <c r="BX60" s="123" t="s">
        <v>5</v>
      </c>
      <c r="CL60" s="123" t="s">
        <v>19</v>
      </c>
      <c r="CM60" s="123" t="s">
        <v>82</v>
      </c>
    </row>
    <row r="61" spans="1:91" s="7" customFormat="1" ht="16.5" customHeight="1">
      <c r="A61" s="111" t="s">
        <v>76</v>
      </c>
      <c r="B61" s="112"/>
      <c r="C61" s="113"/>
      <c r="D61" s="114" t="s">
        <v>98</v>
      </c>
      <c r="E61" s="114"/>
      <c r="F61" s="114"/>
      <c r="G61" s="114"/>
      <c r="H61" s="114"/>
      <c r="I61" s="115"/>
      <c r="J61" s="114" t="s">
        <v>99</v>
      </c>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6">
        <f>'SO 106 - Gorkého ul.-chodník'!J30</f>
        <v>0</v>
      </c>
      <c r="AH61" s="115"/>
      <c r="AI61" s="115"/>
      <c r="AJ61" s="115"/>
      <c r="AK61" s="115"/>
      <c r="AL61" s="115"/>
      <c r="AM61" s="115"/>
      <c r="AN61" s="116">
        <f>SUM(AG61,AT61)</f>
        <v>0</v>
      </c>
      <c r="AO61" s="115"/>
      <c r="AP61" s="115"/>
      <c r="AQ61" s="117" t="s">
        <v>79</v>
      </c>
      <c r="AR61" s="118"/>
      <c r="AS61" s="119">
        <v>0</v>
      </c>
      <c r="AT61" s="120">
        <f>ROUND(SUM(AV61:AW61),2)</f>
        <v>0</v>
      </c>
      <c r="AU61" s="121">
        <f>'SO 106 - Gorkého ul.-chodník'!P86</f>
        <v>0</v>
      </c>
      <c r="AV61" s="120">
        <f>'SO 106 - Gorkého ul.-chodník'!J33</f>
        <v>0</v>
      </c>
      <c r="AW61" s="120">
        <f>'SO 106 - Gorkého ul.-chodník'!J34</f>
        <v>0</v>
      </c>
      <c r="AX61" s="120">
        <f>'SO 106 - Gorkého ul.-chodník'!J35</f>
        <v>0</v>
      </c>
      <c r="AY61" s="120">
        <f>'SO 106 - Gorkého ul.-chodník'!J36</f>
        <v>0</v>
      </c>
      <c r="AZ61" s="120">
        <f>'SO 106 - Gorkého ul.-chodník'!F33</f>
        <v>0</v>
      </c>
      <c r="BA61" s="120">
        <f>'SO 106 - Gorkého ul.-chodník'!F34</f>
        <v>0</v>
      </c>
      <c r="BB61" s="120">
        <f>'SO 106 - Gorkého ul.-chodník'!F35</f>
        <v>0</v>
      </c>
      <c r="BC61" s="120">
        <f>'SO 106 - Gorkého ul.-chodník'!F36</f>
        <v>0</v>
      </c>
      <c r="BD61" s="122">
        <f>'SO 106 - Gorkého ul.-chodník'!F37</f>
        <v>0</v>
      </c>
      <c r="BE61" s="7"/>
      <c r="BT61" s="123" t="s">
        <v>80</v>
      </c>
      <c r="BV61" s="123" t="s">
        <v>74</v>
      </c>
      <c r="BW61" s="123" t="s">
        <v>100</v>
      </c>
      <c r="BX61" s="123" t="s">
        <v>5</v>
      </c>
      <c r="CL61" s="123" t="s">
        <v>19</v>
      </c>
      <c r="CM61" s="123" t="s">
        <v>82</v>
      </c>
    </row>
    <row r="62" spans="1:91" s="7" customFormat="1" ht="16.5" customHeight="1">
      <c r="A62" s="111" t="s">
        <v>76</v>
      </c>
      <c r="B62" s="112"/>
      <c r="C62" s="113"/>
      <c r="D62" s="114" t="s">
        <v>101</v>
      </c>
      <c r="E62" s="114"/>
      <c r="F62" s="114"/>
      <c r="G62" s="114"/>
      <c r="H62" s="114"/>
      <c r="I62" s="115"/>
      <c r="J62" s="114" t="s">
        <v>102</v>
      </c>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6">
        <f>'SO 107 - OZ Sportovní - c...'!J30</f>
        <v>0</v>
      </c>
      <c r="AH62" s="115"/>
      <c r="AI62" s="115"/>
      <c r="AJ62" s="115"/>
      <c r="AK62" s="115"/>
      <c r="AL62" s="115"/>
      <c r="AM62" s="115"/>
      <c r="AN62" s="116">
        <f>SUM(AG62,AT62)</f>
        <v>0</v>
      </c>
      <c r="AO62" s="115"/>
      <c r="AP62" s="115"/>
      <c r="AQ62" s="117" t="s">
        <v>79</v>
      </c>
      <c r="AR62" s="118"/>
      <c r="AS62" s="119">
        <v>0</v>
      </c>
      <c r="AT62" s="120">
        <f>ROUND(SUM(AV62:AW62),2)</f>
        <v>0</v>
      </c>
      <c r="AU62" s="121">
        <f>'SO 107 - OZ Sportovní - c...'!P84</f>
        <v>0</v>
      </c>
      <c r="AV62" s="120">
        <f>'SO 107 - OZ Sportovní - c...'!J33</f>
        <v>0</v>
      </c>
      <c r="AW62" s="120">
        <f>'SO 107 - OZ Sportovní - c...'!J34</f>
        <v>0</v>
      </c>
      <c r="AX62" s="120">
        <f>'SO 107 - OZ Sportovní - c...'!J35</f>
        <v>0</v>
      </c>
      <c r="AY62" s="120">
        <f>'SO 107 - OZ Sportovní - c...'!J36</f>
        <v>0</v>
      </c>
      <c r="AZ62" s="120">
        <f>'SO 107 - OZ Sportovní - c...'!F33</f>
        <v>0</v>
      </c>
      <c r="BA62" s="120">
        <f>'SO 107 - OZ Sportovní - c...'!F34</f>
        <v>0</v>
      </c>
      <c r="BB62" s="120">
        <f>'SO 107 - OZ Sportovní - c...'!F35</f>
        <v>0</v>
      </c>
      <c r="BC62" s="120">
        <f>'SO 107 - OZ Sportovní - c...'!F36</f>
        <v>0</v>
      </c>
      <c r="BD62" s="122">
        <f>'SO 107 - OZ Sportovní - c...'!F37</f>
        <v>0</v>
      </c>
      <c r="BE62" s="7"/>
      <c r="BT62" s="123" t="s">
        <v>80</v>
      </c>
      <c r="BV62" s="123" t="s">
        <v>74</v>
      </c>
      <c r="BW62" s="123" t="s">
        <v>103</v>
      </c>
      <c r="BX62" s="123" t="s">
        <v>5</v>
      </c>
      <c r="CL62" s="123" t="s">
        <v>19</v>
      </c>
      <c r="CM62" s="123" t="s">
        <v>82</v>
      </c>
    </row>
    <row r="63" spans="1:91" s="7" customFormat="1" ht="16.5" customHeight="1">
      <c r="A63" s="111" t="s">
        <v>76</v>
      </c>
      <c r="B63" s="112"/>
      <c r="C63" s="113"/>
      <c r="D63" s="114" t="s">
        <v>104</v>
      </c>
      <c r="E63" s="114"/>
      <c r="F63" s="114"/>
      <c r="G63" s="114"/>
      <c r="H63" s="114"/>
      <c r="I63" s="115"/>
      <c r="J63" s="114" t="s">
        <v>105</v>
      </c>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6">
        <f>'SO 108 - Vnitroblok za pe...'!J30</f>
        <v>0</v>
      </c>
      <c r="AH63" s="115"/>
      <c r="AI63" s="115"/>
      <c r="AJ63" s="115"/>
      <c r="AK63" s="115"/>
      <c r="AL63" s="115"/>
      <c r="AM63" s="115"/>
      <c r="AN63" s="116">
        <f>SUM(AG63,AT63)</f>
        <v>0</v>
      </c>
      <c r="AO63" s="115"/>
      <c r="AP63" s="115"/>
      <c r="AQ63" s="117" t="s">
        <v>79</v>
      </c>
      <c r="AR63" s="118"/>
      <c r="AS63" s="119">
        <v>0</v>
      </c>
      <c r="AT63" s="120">
        <f>ROUND(SUM(AV63:AW63),2)</f>
        <v>0</v>
      </c>
      <c r="AU63" s="121">
        <f>'SO 108 - Vnitroblok za pe...'!P86</f>
        <v>0</v>
      </c>
      <c r="AV63" s="120">
        <f>'SO 108 - Vnitroblok za pe...'!J33</f>
        <v>0</v>
      </c>
      <c r="AW63" s="120">
        <f>'SO 108 - Vnitroblok za pe...'!J34</f>
        <v>0</v>
      </c>
      <c r="AX63" s="120">
        <f>'SO 108 - Vnitroblok za pe...'!J35</f>
        <v>0</v>
      </c>
      <c r="AY63" s="120">
        <f>'SO 108 - Vnitroblok za pe...'!J36</f>
        <v>0</v>
      </c>
      <c r="AZ63" s="120">
        <f>'SO 108 - Vnitroblok za pe...'!F33</f>
        <v>0</v>
      </c>
      <c r="BA63" s="120">
        <f>'SO 108 - Vnitroblok za pe...'!F34</f>
        <v>0</v>
      </c>
      <c r="BB63" s="120">
        <f>'SO 108 - Vnitroblok za pe...'!F35</f>
        <v>0</v>
      </c>
      <c r="BC63" s="120">
        <f>'SO 108 - Vnitroblok za pe...'!F36</f>
        <v>0</v>
      </c>
      <c r="BD63" s="122">
        <f>'SO 108 - Vnitroblok za pe...'!F37</f>
        <v>0</v>
      </c>
      <c r="BE63" s="7"/>
      <c r="BT63" s="123" t="s">
        <v>80</v>
      </c>
      <c r="BV63" s="123" t="s">
        <v>74</v>
      </c>
      <c r="BW63" s="123" t="s">
        <v>106</v>
      </c>
      <c r="BX63" s="123" t="s">
        <v>5</v>
      </c>
      <c r="CL63" s="123" t="s">
        <v>19</v>
      </c>
      <c r="CM63" s="123" t="s">
        <v>82</v>
      </c>
    </row>
    <row r="64" spans="1:91" s="7" customFormat="1" ht="16.5" customHeight="1">
      <c r="A64" s="111" t="s">
        <v>76</v>
      </c>
      <c r="B64" s="112"/>
      <c r="C64" s="113"/>
      <c r="D64" s="114" t="s">
        <v>107</v>
      </c>
      <c r="E64" s="114"/>
      <c r="F64" s="114"/>
      <c r="G64" s="114"/>
      <c r="H64" s="114"/>
      <c r="I64" s="115"/>
      <c r="J64" s="114" t="s">
        <v>108</v>
      </c>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6">
        <f>'SO 109 - Vniitrblok u čp....'!J30</f>
        <v>0</v>
      </c>
      <c r="AH64" s="115"/>
      <c r="AI64" s="115"/>
      <c r="AJ64" s="115"/>
      <c r="AK64" s="115"/>
      <c r="AL64" s="115"/>
      <c r="AM64" s="115"/>
      <c r="AN64" s="116">
        <f>SUM(AG64,AT64)</f>
        <v>0</v>
      </c>
      <c r="AO64" s="115"/>
      <c r="AP64" s="115"/>
      <c r="AQ64" s="117" t="s">
        <v>79</v>
      </c>
      <c r="AR64" s="118"/>
      <c r="AS64" s="119">
        <v>0</v>
      </c>
      <c r="AT64" s="120">
        <f>ROUND(SUM(AV64:AW64),2)</f>
        <v>0</v>
      </c>
      <c r="AU64" s="121">
        <f>'SO 109 - Vniitrblok u čp....'!P85</f>
        <v>0</v>
      </c>
      <c r="AV64" s="120">
        <f>'SO 109 - Vniitrblok u čp....'!J33</f>
        <v>0</v>
      </c>
      <c r="AW64" s="120">
        <f>'SO 109 - Vniitrblok u čp....'!J34</f>
        <v>0</v>
      </c>
      <c r="AX64" s="120">
        <f>'SO 109 - Vniitrblok u čp....'!J35</f>
        <v>0</v>
      </c>
      <c r="AY64" s="120">
        <f>'SO 109 - Vniitrblok u čp....'!J36</f>
        <v>0</v>
      </c>
      <c r="AZ64" s="120">
        <f>'SO 109 - Vniitrblok u čp....'!F33</f>
        <v>0</v>
      </c>
      <c r="BA64" s="120">
        <f>'SO 109 - Vniitrblok u čp....'!F34</f>
        <v>0</v>
      </c>
      <c r="BB64" s="120">
        <f>'SO 109 - Vniitrblok u čp....'!F35</f>
        <v>0</v>
      </c>
      <c r="BC64" s="120">
        <f>'SO 109 - Vniitrblok u čp....'!F36</f>
        <v>0</v>
      </c>
      <c r="BD64" s="122">
        <f>'SO 109 - Vniitrblok u čp....'!F37</f>
        <v>0</v>
      </c>
      <c r="BE64" s="7"/>
      <c r="BT64" s="123" t="s">
        <v>80</v>
      </c>
      <c r="BV64" s="123" t="s">
        <v>74</v>
      </c>
      <c r="BW64" s="123" t="s">
        <v>109</v>
      </c>
      <c r="BX64" s="123" t="s">
        <v>5</v>
      </c>
      <c r="CL64" s="123" t="s">
        <v>19</v>
      </c>
      <c r="CM64" s="123" t="s">
        <v>82</v>
      </c>
    </row>
    <row r="65" spans="1:91" s="7" customFormat="1" ht="16.5" customHeight="1">
      <c r="A65" s="111" t="s">
        <v>76</v>
      </c>
      <c r="B65" s="112"/>
      <c r="C65" s="113"/>
      <c r="D65" s="114" t="s">
        <v>110</v>
      </c>
      <c r="E65" s="114"/>
      <c r="F65" s="114"/>
      <c r="G65" s="114"/>
      <c r="H65" s="114"/>
      <c r="I65" s="115"/>
      <c r="J65" s="114" t="s">
        <v>111</v>
      </c>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6">
        <f>'SO 110 - MK Štěpánovice z...'!J30</f>
        <v>0</v>
      </c>
      <c r="AH65" s="115"/>
      <c r="AI65" s="115"/>
      <c r="AJ65" s="115"/>
      <c r="AK65" s="115"/>
      <c r="AL65" s="115"/>
      <c r="AM65" s="115"/>
      <c r="AN65" s="116">
        <f>SUM(AG65,AT65)</f>
        <v>0</v>
      </c>
      <c r="AO65" s="115"/>
      <c r="AP65" s="115"/>
      <c r="AQ65" s="117" t="s">
        <v>79</v>
      </c>
      <c r="AR65" s="118"/>
      <c r="AS65" s="119">
        <v>0</v>
      </c>
      <c r="AT65" s="120">
        <f>ROUND(SUM(AV65:AW65),2)</f>
        <v>0</v>
      </c>
      <c r="AU65" s="121">
        <f>'SO 110 - MK Štěpánovice z...'!P86</f>
        <v>0</v>
      </c>
      <c r="AV65" s="120">
        <f>'SO 110 - MK Štěpánovice z...'!J33</f>
        <v>0</v>
      </c>
      <c r="AW65" s="120">
        <f>'SO 110 - MK Štěpánovice z...'!J34</f>
        <v>0</v>
      </c>
      <c r="AX65" s="120">
        <f>'SO 110 - MK Štěpánovice z...'!J35</f>
        <v>0</v>
      </c>
      <c r="AY65" s="120">
        <f>'SO 110 - MK Štěpánovice z...'!J36</f>
        <v>0</v>
      </c>
      <c r="AZ65" s="120">
        <f>'SO 110 - MK Štěpánovice z...'!F33</f>
        <v>0</v>
      </c>
      <c r="BA65" s="120">
        <f>'SO 110 - MK Štěpánovice z...'!F34</f>
        <v>0</v>
      </c>
      <c r="BB65" s="120">
        <f>'SO 110 - MK Štěpánovice z...'!F35</f>
        <v>0</v>
      </c>
      <c r="BC65" s="120">
        <f>'SO 110 - MK Štěpánovice z...'!F36</f>
        <v>0</v>
      </c>
      <c r="BD65" s="122">
        <f>'SO 110 - MK Štěpánovice z...'!F37</f>
        <v>0</v>
      </c>
      <c r="BE65" s="7"/>
      <c r="BT65" s="123" t="s">
        <v>80</v>
      </c>
      <c r="BV65" s="123" t="s">
        <v>74</v>
      </c>
      <c r="BW65" s="123" t="s">
        <v>112</v>
      </c>
      <c r="BX65" s="123" t="s">
        <v>5</v>
      </c>
      <c r="CL65" s="123" t="s">
        <v>19</v>
      </c>
      <c r="CM65" s="123" t="s">
        <v>82</v>
      </c>
    </row>
    <row r="66" spans="1:91" s="7" customFormat="1" ht="24.75" customHeight="1">
      <c r="A66" s="111" t="s">
        <v>76</v>
      </c>
      <c r="B66" s="112"/>
      <c r="C66" s="113"/>
      <c r="D66" s="114" t="s">
        <v>113</v>
      </c>
      <c r="E66" s="114"/>
      <c r="F66" s="114"/>
      <c r="G66" s="114"/>
      <c r="H66" s="114"/>
      <c r="I66" s="115"/>
      <c r="J66" s="114" t="s">
        <v>114</v>
      </c>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6">
        <f>'SO 301 - Odvodnění MK Ště...'!J30</f>
        <v>0</v>
      </c>
      <c r="AH66" s="115"/>
      <c r="AI66" s="115"/>
      <c r="AJ66" s="115"/>
      <c r="AK66" s="115"/>
      <c r="AL66" s="115"/>
      <c r="AM66" s="115"/>
      <c r="AN66" s="116">
        <f>SUM(AG66,AT66)</f>
        <v>0</v>
      </c>
      <c r="AO66" s="115"/>
      <c r="AP66" s="115"/>
      <c r="AQ66" s="117" t="s">
        <v>79</v>
      </c>
      <c r="AR66" s="118"/>
      <c r="AS66" s="119">
        <v>0</v>
      </c>
      <c r="AT66" s="120">
        <f>ROUND(SUM(AV66:AW66),2)</f>
        <v>0</v>
      </c>
      <c r="AU66" s="121">
        <f>'SO 301 - Odvodnění MK Ště...'!P84</f>
        <v>0</v>
      </c>
      <c r="AV66" s="120">
        <f>'SO 301 - Odvodnění MK Ště...'!J33</f>
        <v>0</v>
      </c>
      <c r="AW66" s="120">
        <f>'SO 301 - Odvodnění MK Ště...'!J34</f>
        <v>0</v>
      </c>
      <c r="AX66" s="120">
        <f>'SO 301 - Odvodnění MK Ště...'!J35</f>
        <v>0</v>
      </c>
      <c r="AY66" s="120">
        <f>'SO 301 - Odvodnění MK Ště...'!J36</f>
        <v>0</v>
      </c>
      <c r="AZ66" s="120">
        <f>'SO 301 - Odvodnění MK Ště...'!F33</f>
        <v>0</v>
      </c>
      <c r="BA66" s="120">
        <f>'SO 301 - Odvodnění MK Ště...'!F34</f>
        <v>0</v>
      </c>
      <c r="BB66" s="120">
        <f>'SO 301 - Odvodnění MK Ště...'!F35</f>
        <v>0</v>
      </c>
      <c r="BC66" s="120">
        <f>'SO 301 - Odvodnění MK Ště...'!F36</f>
        <v>0</v>
      </c>
      <c r="BD66" s="122">
        <f>'SO 301 - Odvodnění MK Ště...'!F37</f>
        <v>0</v>
      </c>
      <c r="BE66" s="7"/>
      <c r="BT66" s="123" t="s">
        <v>80</v>
      </c>
      <c r="BV66" s="123" t="s">
        <v>74</v>
      </c>
      <c r="BW66" s="123" t="s">
        <v>115</v>
      </c>
      <c r="BX66" s="123" t="s">
        <v>5</v>
      </c>
      <c r="CL66" s="123" t="s">
        <v>19</v>
      </c>
      <c r="CM66" s="123" t="s">
        <v>82</v>
      </c>
    </row>
    <row r="67" spans="1:91" s="7" customFormat="1" ht="16.5" customHeight="1">
      <c r="A67" s="111" t="s">
        <v>76</v>
      </c>
      <c r="B67" s="112"/>
      <c r="C67" s="113"/>
      <c r="D67" s="114" t="s">
        <v>116</v>
      </c>
      <c r="E67" s="114"/>
      <c r="F67" s="114"/>
      <c r="G67" s="114"/>
      <c r="H67" s="114"/>
      <c r="I67" s="115"/>
      <c r="J67" s="114" t="s">
        <v>117</v>
      </c>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6">
        <f>'SO 401 - VO Procházkova'!J30</f>
        <v>0</v>
      </c>
      <c r="AH67" s="115"/>
      <c r="AI67" s="115"/>
      <c r="AJ67" s="115"/>
      <c r="AK67" s="115"/>
      <c r="AL67" s="115"/>
      <c r="AM67" s="115"/>
      <c r="AN67" s="116">
        <f>SUM(AG67,AT67)</f>
        <v>0</v>
      </c>
      <c r="AO67" s="115"/>
      <c r="AP67" s="115"/>
      <c r="AQ67" s="117" t="s">
        <v>79</v>
      </c>
      <c r="AR67" s="118"/>
      <c r="AS67" s="119">
        <v>0</v>
      </c>
      <c r="AT67" s="120">
        <f>ROUND(SUM(AV67:AW67),2)</f>
        <v>0</v>
      </c>
      <c r="AU67" s="121">
        <f>'SO 401 - VO Procházkova'!P89</f>
        <v>0</v>
      </c>
      <c r="AV67" s="120">
        <f>'SO 401 - VO Procházkova'!J33</f>
        <v>0</v>
      </c>
      <c r="AW67" s="120">
        <f>'SO 401 - VO Procházkova'!J34</f>
        <v>0</v>
      </c>
      <c r="AX67" s="120">
        <f>'SO 401 - VO Procházkova'!J35</f>
        <v>0</v>
      </c>
      <c r="AY67" s="120">
        <f>'SO 401 - VO Procházkova'!J36</f>
        <v>0</v>
      </c>
      <c r="AZ67" s="120">
        <f>'SO 401 - VO Procházkova'!F33</f>
        <v>0</v>
      </c>
      <c r="BA67" s="120">
        <f>'SO 401 - VO Procházkova'!F34</f>
        <v>0</v>
      </c>
      <c r="BB67" s="120">
        <f>'SO 401 - VO Procházkova'!F35</f>
        <v>0</v>
      </c>
      <c r="BC67" s="120">
        <f>'SO 401 - VO Procházkova'!F36</f>
        <v>0</v>
      </c>
      <c r="BD67" s="122">
        <f>'SO 401 - VO Procházkova'!F37</f>
        <v>0</v>
      </c>
      <c r="BE67" s="7"/>
      <c r="BT67" s="123" t="s">
        <v>80</v>
      </c>
      <c r="BV67" s="123" t="s">
        <v>74</v>
      </c>
      <c r="BW67" s="123" t="s">
        <v>118</v>
      </c>
      <c r="BX67" s="123" t="s">
        <v>5</v>
      </c>
      <c r="CL67" s="123" t="s">
        <v>19</v>
      </c>
      <c r="CM67" s="123" t="s">
        <v>82</v>
      </c>
    </row>
    <row r="68" spans="1:91" s="7" customFormat="1" ht="16.5" customHeight="1">
      <c r="A68" s="111" t="s">
        <v>76</v>
      </c>
      <c r="B68" s="112"/>
      <c r="C68" s="113"/>
      <c r="D68" s="114" t="s">
        <v>119</v>
      </c>
      <c r="E68" s="114"/>
      <c r="F68" s="114"/>
      <c r="G68" s="114"/>
      <c r="H68" s="114"/>
      <c r="I68" s="115"/>
      <c r="J68" s="114" t="s">
        <v>120</v>
      </c>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6">
        <f>'SO 402 - VO U Slunce'!J30</f>
        <v>0</v>
      </c>
      <c r="AH68" s="115"/>
      <c r="AI68" s="115"/>
      <c r="AJ68" s="115"/>
      <c r="AK68" s="115"/>
      <c r="AL68" s="115"/>
      <c r="AM68" s="115"/>
      <c r="AN68" s="116">
        <f>SUM(AG68,AT68)</f>
        <v>0</v>
      </c>
      <c r="AO68" s="115"/>
      <c r="AP68" s="115"/>
      <c r="AQ68" s="117" t="s">
        <v>79</v>
      </c>
      <c r="AR68" s="118"/>
      <c r="AS68" s="119">
        <v>0</v>
      </c>
      <c r="AT68" s="120">
        <f>ROUND(SUM(AV68:AW68),2)</f>
        <v>0</v>
      </c>
      <c r="AU68" s="121">
        <f>'SO 402 - VO U Slunce'!P88</f>
        <v>0</v>
      </c>
      <c r="AV68" s="120">
        <f>'SO 402 - VO U Slunce'!J33</f>
        <v>0</v>
      </c>
      <c r="AW68" s="120">
        <f>'SO 402 - VO U Slunce'!J34</f>
        <v>0</v>
      </c>
      <c r="AX68" s="120">
        <f>'SO 402 - VO U Slunce'!J35</f>
        <v>0</v>
      </c>
      <c r="AY68" s="120">
        <f>'SO 402 - VO U Slunce'!J36</f>
        <v>0</v>
      </c>
      <c r="AZ68" s="120">
        <f>'SO 402 - VO U Slunce'!F33</f>
        <v>0</v>
      </c>
      <c r="BA68" s="120">
        <f>'SO 402 - VO U Slunce'!F34</f>
        <v>0</v>
      </c>
      <c r="BB68" s="120">
        <f>'SO 402 - VO U Slunce'!F35</f>
        <v>0</v>
      </c>
      <c r="BC68" s="120">
        <f>'SO 402 - VO U Slunce'!F36</f>
        <v>0</v>
      </c>
      <c r="BD68" s="122">
        <f>'SO 402 - VO U Slunce'!F37</f>
        <v>0</v>
      </c>
      <c r="BE68" s="7"/>
      <c r="BT68" s="123" t="s">
        <v>80</v>
      </c>
      <c r="BV68" s="123" t="s">
        <v>74</v>
      </c>
      <c r="BW68" s="123" t="s">
        <v>121</v>
      </c>
      <c r="BX68" s="123" t="s">
        <v>5</v>
      </c>
      <c r="CL68" s="123" t="s">
        <v>19</v>
      </c>
      <c r="CM68" s="123" t="s">
        <v>82</v>
      </c>
    </row>
    <row r="69" spans="1:91" s="7" customFormat="1" ht="16.5" customHeight="1">
      <c r="A69" s="111" t="s">
        <v>76</v>
      </c>
      <c r="B69" s="112"/>
      <c r="C69" s="113"/>
      <c r="D69" s="114" t="s">
        <v>122</v>
      </c>
      <c r="E69" s="114"/>
      <c r="F69" s="114"/>
      <c r="G69" s="114"/>
      <c r="H69" s="114"/>
      <c r="I69" s="115"/>
      <c r="J69" s="114" t="s">
        <v>123</v>
      </c>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6">
        <f>'SO 403 - VO Gorkého'!J30</f>
        <v>0</v>
      </c>
      <c r="AH69" s="115"/>
      <c r="AI69" s="115"/>
      <c r="AJ69" s="115"/>
      <c r="AK69" s="115"/>
      <c r="AL69" s="115"/>
      <c r="AM69" s="115"/>
      <c r="AN69" s="116">
        <f>SUM(AG69,AT69)</f>
        <v>0</v>
      </c>
      <c r="AO69" s="115"/>
      <c r="AP69" s="115"/>
      <c r="AQ69" s="117" t="s">
        <v>79</v>
      </c>
      <c r="AR69" s="118"/>
      <c r="AS69" s="124">
        <v>0</v>
      </c>
      <c r="AT69" s="125">
        <f>ROUND(SUM(AV69:AW69),2)</f>
        <v>0</v>
      </c>
      <c r="AU69" s="126">
        <f>'SO 403 - VO Gorkého'!P89</f>
        <v>0</v>
      </c>
      <c r="AV69" s="125">
        <f>'SO 403 - VO Gorkého'!J33</f>
        <v>0</v>
      </c>
      <c r="AW69" s="125">
        <f>'SO 403 - VO Gorkého'!J34</f>
        <v>0</v>
      </c>
      <c r="AX69" s="125">
        <f>'SO 403 - VO Gorkého'!J35</f>
        <v>0</v>
      </c>
      <c r="AY69" s="125">
        <f>'SO 403 - VO Gorkého'!J36</f>
        <v>0</v>
      </c>
      <c r="AZ69" s="125">
        <f>'SO 403 - VO Gorkého'!F33</f>
        <v>0</v>
      </c>
      <c r="BA69" s="125">
        <f>'SO 403 - VO Gorkého'!F34</f>
        <v>0</v>
      </c>
      <c r="BB69" s="125">
        <f>'SO 403 - VO Gorkého'!F35</f>
        <v>0</v>
      </c>
      <c r="BC69" s="125">
        <f>'SO 403 - VO Gorkého'!F36</f>
        <v>0</v>
      </c>
      <c r="BD69" s="127">
        <f>'SO 403 - VO Gorkého'!F37</f>
        <v>0</v>
      </c>
      <c r="BE69" s="7"/>
      <c r="BT69" s="123" t="s">
        <v>80</v>
      </c>
      <c r="BV69" s="123" t="s">
        <v>74</v>
      </c>
      <c r="BW69" s="123" t="s">
        <v>124</v>
      </c>
      <c r="BX69" s="123" t="s">
        <v>5</v>
      </c>
      <c r="CL69" s="123" t="s">
        <v>19</v>
      </c>
      <c r="CM69" s="123" t="s">
        <v>82</v>
      </c>
    </row>
    <row r="70" spans="1:57" s="2" customFormat="1" ht="30" customHeight="1">
      <c r="A70" s="38"/>
      <c r="B70" s="39"/>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4"/>
      <c r="AS70" s="38"/>
      <c r="AT70" s="38"/>
      <c r="AU70" s="38"/>
      <c r="AV70" s="38"/>
      <c r="AW70" s="38"/>
      <c r="AX70" s="38"/>
      <c r="AY70" s="38"/>
      <c r="AZ70" s="38"/>
      <c r="BA70" s="38"/>
      <c r="BB70" s="38"/>
      <c r="BC70" s="38"/>
      <c r="BD70" s="38"/>
      <c r="BE70" s="38"/>
    </row>
    <row r="71" spans="1:57" s="2" customFormat="1" ht="6.95" customHeight="1">
      <c r="A71" s="38"/>
      <c r="B71" s="59"/>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44"/>
      <c r="AS71" s="38"/>
      <c r="AT71" s="38"/>
      <c r="AU71" s="38"/>
      <c r="AV71" s="38"/>
      <c r="AW71" s="38"/>
      <c r="AX71" s="38"/>
      <c r="AY71" s="38"/>
      <c r="AZ71" s="38"/>
      <c r="BA71" s="38"/>
      <c r="BB71" s="38"/>
      <c r="BC71" s="38"/>
      <c r="BD71" s="38"/>
      <c r="BE71" s="38"/>
    </row>
  </sheetData>
  <sheetProtection password="CC35" sheet="1" objects="1" scenarios="1" formatColumns="0" formatRows="0"/>
  <mergeCells count="98">
    <mergeCell ref="C52:G52"/>
    <mergeCell ref="D61:H61"/>
    <mergeCell ref="D58:H58"/>
    <mergeCell ref="D55:H55"/>
    <mergeCell ref="D59:H59"/>
    <mergeCell ref="D60:H60"/>
    <mergeCell ref="D56:H56"/>
    <mergeCell ref="D57:H57"/>
    <mergeCell ref="D62:H62"/>
    <mergeCell ref="D63:H63"/>
    <mergeCell ref="D64:H64"/>
    <mergeCell ref="I52:AF52"/>
    <mergeCell ref="J61:AF61"/>
    <mergeCell ref="J60:AF60"/>
    <mergeCell ref="J62:AF62"/>
    <mergeCell ref="J63:AF63"/>
    <mergeCell ref="J59:AF59"/>
    <mergeCell ref="J57:AF57"/>
    <mergeCell ref="J58:AF58"/>
    <mergeCell ref="J64:AF64"/>
    <mergeCell ref="J56:AF56"/>
    <mergeCell ref="J55:AF55"/>
    <mergeCell ref="L45:AO45"/>
    <mergeCell ref="D65:H65"/>
    <mergeCell ref="J65:AF65"/>
    <mergeCell ref="D66:H66"/>
    <mergeCell ref="J66:AF66"/>
    <mergeCell ref="D67:H67"/>
    <mergeCell ref="J67:AF67"/>
    <mergeCell ref="D68:H68"/>
    <mergeCell ref="J68:AF68"/>
    <mergeCell ref="D69:H69"/>
    <mergeCell ref="J69:AF69"/>
    <mergeCell ref="AG54:AM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 ref="AG63:AM63"/>
    <mergeCell ref="AG62:AM62"/>
    <mergeCell ref="AG52:AM52"/>
    <mergeCell ref="AG60:AM60"/>
    <mergeCell ref="AG55:AM55"/>
    <mergeCell ref="AG59:AM59"/>
    <mergeCell ref="AG61:AM61"/>
    <mergeCell ref="AG57:AM57"/>
    <mergeCell ref="AG64:AM64"/>
    <mergeCell ref="AG56:AM56"/>
    <mergeCell ref="AG58:AM58"/>
    <mergeCell ref="AM47:AN47"/>
    <mergeCell ref="AM49:AP49"/>
    <mergeCell ref="AM50:AP50"/>
    <mergeCell ref="AN64:AP64"/>
    <mergeCell ref="AN63:AP63"/>
    <mergeCell ref="AN57:AP57"/>
    <mergeCell ref="AN52:AP52"/>
    <mergeCell ref="AN62:AP62"/>
    <mergeCell ref="AN61:AP61"/>
    <mergeCell ref="AN56:AP56"/>
    <mergeCell ref="AN60:AP60"/>
    <mergeCell ref="AN58:AP58"/>
    <mergeCell ref="AN59:AP59"/>
    <mergeCell ref="AN55:AP55"/>
    <mergeCell ref="AS49:AT51"/>
    <mergeCell ref="AN65:AP65"/>
    <mergeCell ref="AG65:AM65"/>
    <mergeCell ref="AN66:AP66"/>
    <mergeCell ref="AG66:AM66"/>
    <mergeCell ref="AN67:AP67"/>
    <mergeCell ref="AG67:AM67"/>
    <mergeCell ref="AN68:AP68"/>
    <mergeCell ref="AG68:AM68"/>
    <mergeCell ref="AN69:AP69"/>
    <mergeCell ref="AG69:AM69"/>
    <mergeCell ref="AN54:AP54"/>
  </mergeCells>
  <hyperlinks>
    <hyperlink ref="A55" location="'SO 100 - Vedlejší rozpočt...'!C2" display="/"/>
    <hyperlink ref="A56" location="'SO 101 - Procházkova ul.1...'!C2" display="/"/>
    <hyperlink ref="A57" location="'SO 102 - Procházkova ul.2...'!C2" display="/"/>
    <hyperlink ref="A58" location="'SO 103 - Procházkova ul.3...'!C2" display="/"/>
    <hyperlink ref="A59" location="'SO 104 - MK U Slunce'!C2" display="/"/>
    <hyperlink ref="A60" location="'SO 105 - MK Vícenice-kole...'!C2" display="/"/>
    <hyperlink ref="A61" location="'SO 106 - Gorkého ul.-chodník'!C2" display="/"/>
    <hyperlink ref="A62" location="'SO 107 - OZ Sportovní - c...'!C2" display="/"/>
    <hyperlink ref="A63" location="'SO 108 - Vnitroblok za pe...'!C2" display="/"/>
    <hyperlink ref="A64" location="'SO 109 - Vniitrblok u čp....'!C2" display="/"/>
    <hyperlink ref="A65" location="'SO 110 - MK Štěpánovice z...'!C2" display="/"/>
    <hyperlink ref="A66" location="'SO 301 - Odvodnění MK Ště...'!C2" display="/"/>
    <hyperlink ref="A67" location="'SO 401 - VO Procházkova'!C2" display="/"/>
    <hyperlink ref="A68" location="'SO 402 - VO U Slunce'!C2" display="/"/>
    <hyperlink ref="A69" location="'SO 403 - VO Gorkého'!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6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8"/>
      <c r="L2" s="1"/>
      <c r="M2" s="1"/>
      <c r="N2" s="1"/>
      <c r="O2" s="1"/>
      <c r="P2" s="1"/>
      <c r="Q2" s="1"/>
      <c r="R2" s="1"/>
      <c r="S2" s="1"/>
      <c r="T2" s="1"/>
      <c r="U2" s="1"/>
      <c r="V2" s="1"/>
      <c r="AT2" s="17" t="s">
        <v>106</v>
      </c>
    </row>
    <row r="3" spans="2:46" s="1" customFormat="1" ht="6.95" customHeight="1">
      <c r="B3" s="129"/>
      <c r="C3" s="130"/>
      <c r="D3" s="130"/>
      <c r="E3" s="130"/>
      <c r="F3" s="130"/>
      <c r="G3" s="130"/>
      <c r="H3" s="130"/>
      <c r="I3" s="131"/>
      <c r="J3" s="130"/>
      <c r="K3" s="130"/>
      <c r="L3" s="20"/>
      <c r="AT3" s="17" t="s">
        <v>82</v>
      </c>
    </row>
    <row r="4" spans="2:46" s="1" customFormat="1" ht="24.95" customHeight="1">
      <c r="B4" s="20"/>
      <c r="D4" s="132" t="s">
        <v>125</v>
      </c>
      <c r="I4" s="128"/>
      <c r="L4" s="20"/>
      <c r="M4" s="133" t="s">
        <v>10</v>
      </c>
      <c r="AT4" s="17" t="s">
        <v>4</v>
      </c>
    </row>
    <row r="5" spans="2:12" s="1" customFormat="1" ht="6.95" customHeight="1">
      <c r="B5" s="20"/>
      <c r="I5" s="128"/>
      <c r="L5" s="20"/>
    </row>
    <row r="6" spans="2:12" s="1" customFormat="1" ht="12" customHeight="1">
      <c r="B6" s="20"/>
      <c r="D6" s="134" t="s">
        <v>16</v>
      </c>
      <c r="I6" s="128"/>
      <c r="L6" s="20"/>
    </row>
    <row r="7" spans="2:12" s="1" customFormat="1" ht="16.5" customHeight="1">
      <c r="B7" s="20"/>
      <c r="E7" s="135" t="str">
        <f>'Rekapitulace stavby'!K6</f>
        <v>Oprava povrchu komunikací v Klatovech 2021, 2.část</v>
      </c>
      <c r="F7" s="134"/>
      <c r="G7" s="134"/>
      <c r="H7" s="134"/>
      <c r="I7" s="128"/>
      <c r="L7" s="20"/>
    </row>
    <row r="8" spans="1:31" s="2" customFormat="1" ht="12" customHeight="1">
      <c r="A8" s="38"/>
      <c r="B8" s="44"/>
      <c r="C8" s="38"/>
      <c r="D8" s="134" t="s">
        <v>126</v>
      </c>
      <c r="E8" s="38"/>
      <c r="F8" s="38"/>
      <c r="G8" s="38"/>
      <c r="H8" s="38"/>
      <c r="I8" s="136"/>
      <c r="J8" s="38"/>
      <c r="K8" s="38"/>
      <c r="L8" s="137"/>
      <c r="S8" s="38"/>
      <c r="T8" s="38"/>
      <c r="U8" s="38"/>
      <c r="V8" s="38"/>
      <c r="W8" s="38"/>
      <c r="X8" s="38"/>
      <c r="Y8" s="38"/>
      <c r="Z8" s="38"/>
      <c r="AA8" s="38"/>
      <c r="AB8" s="38"/>
      <c r="AC8" s="38"/>
      <c r="AD8" s="38"/>
      <c r="AE8" s="38"/>
    </row>
    <row r="9" spans="1:31" s="2" customFormat="1" ht="16.5" customHeight="1">
      <c r="A9" s="38"/>
      <c r="B9" s="44"/>
      <c r="C9" s="38"/>
      <c r="D9" s="38"/>
      <c r="E9" s="138" t="s">
        <v>990</v>
      </c>
      <c r="F9" s="38"/>
      <c r="G9" s="38"/>
      <c r="H9" s="38"/>
      <c r="I9" s="136"/>
      <c r="J9" s="38"/>
      <c r="K9" s="38"/>
      <c r="L9" s="137"/>
      <c r="S9" s="38"/>
      <c r="T9" s="38"/>
      <c r="U9" s="38"/>
      <c r="V9" s="38"/>
      <c r="W9" s="38"/>
      <c r="X9" s="38"/>
      <c r="Y9" s="38"/>
      <c r="Z9" s="38"/>
      <c r="AA9" s="38"/>
      <c r="AB9" s="38"/>
      <c r="AC9" s="38"/>
      <c r="AD9" s="38"/>
      <c r="AE9" s="38"/>
    </row>
    <row r="10" spans="1:31" s="2" customFormat="1" ht="12">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pans="1:31" s="2" customFormat="1" ht="12" customHeight="1">
      <c r="A11" s="38"/>
      <c r="B11" s="44"/>
      <c r="C11" s="38"/>
      <c r="D11" s="134" t="s">
        <v>18</v>
      </c>
      <c r="E11" s="38"/>
      <c r="F11" s="139" t="s">
        <v>19</v>
      </c>
      <c r="G11" s="38"/>
      <c r="H11" s="38"/>
      <c r="I11" s="140" t="s">
        <v>20</v>
      </c>
      <c r="J11" s="139" t="s">
        <v>19</v>
      </c>
      <c r="K11" s="38"/>
      <c r="L11" s="137"/>
      <c r="S11" s="38"/>
      <c r="T11" s="38"/>
      <c r="U11" s="38"/>
      <c r="V11" s="38"/>
      <c r="W11" s="38"/>
      <c r="X11" s="38"/>
      <c r="Y11" s="38"/>
      <c r="Z11" s="38"/>
      <c r="AA11" s="38"/>
      <c r="AB11" s="38"/>
      <c r="AC11" s="38"/>
      <c r="AD11" s="38"/>
      <c r="AE11" s="38"/>
    </row>
    <row r="12" spans="1:31" s="2" customFormat="1" ht="12" customHeight="1">
      <c r="A12" s="38"/>
      <c r="B12" s="44"/>
      <c r="C12" s="38"/>
      <c r="D12" s="134" t="s">
        <v>21</v>
      </c>
      <c r="E12" s="38"/>
      <c r="F12" s="139" t="s">
        <v>22</v>
      </c>
      <c r="G12" s="38"/>
      <c r="H12" s="38"/>
      <c r="I12" s="140" t="s">
        <v>23</v>
      </c>
      <c r="J12" s="141" t="str">
        <f>'Rekapitulace stavby'!AN8</f>
        <v>18. 12. 2020</v>
      </c>
      <c r="K12" s="38"/>
      <c r="L12" s="137"/>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36"/>
      <c r="J13" s="38"/>
      <c r="K13" s="38"/>
      <c r="L13" s="137"/>
      <c r="S13" s="38"/>
      <c r="T13" s="38"/>
      <c r="U13" s="38"/>
      <c r="V13" s="38"/>
      <c r="W13" s="38"/>
      <c r="X13" s="38"/>
      <c r="Y13" s="38"/>
      <c r="Z13" s="38"/>
      <c r="AA13" s="38"/>
      <c r="AB13" s="38"/>
      <c r="AC13" s="38"/>
      <c r="AD13" s="38"/>
      <c r="AE13" s="38"/>
    </row>
    <row r="14" spans="1:31" s="2" customFormat="1" ht="12" customHeight="1">
      <c r="A14" s="38"/>
      <c r="B14" s="44"/>
      <c r="C14" s="38"/>
      <c r="D14" s="134" t="s">
        <v>25</v>
      </c>
      <c r="E14" s="38"/>
      <c r="F14" s="38"/>
      <c r="G14" s="38"/>
      <c r="H14" s="38"/>
      <c r="I14" s="140" t="s">
        <v>26</v>
      </c>
      <c r="J14" s="139" t="s">
        <v>19</v>
      </c>
      <c r="K14" s="38"/>
      <c r="L14" s="137"/>
      <c r="S14" s="38"/>
      <c r="T14" s="38"/>
      <c r="U14" s="38"/>
      <c r="V14" s="38"/>
      <c r="W14" s="38"/>
      <c r="X14" s="38"/>
      <c r="Y14" s="38"/>
      <c r="Z14" s="38"/>
      <c r="AA14" s="38"/>
      <c r="AB14" s="38"/>
      <c r="AC14" s="38"/>
      <c r="AD14" s="38"/>
      <c r="AE14" s="38"/>
    </row>
    <row r="15" spans="1:31" s="2" customFormat="1" ht="18" customHeight="1">
      <c r="A15" s="38"/>
      <c r="B15" s="44"/>
      <c r="C15" s="38"/>
      <c r="D15" s="38"/>
      <c r="E15" s="139" t="s">
        <v>28</v>
      </c>
      <c r="F15" s="38"/>
      <c r="G15" s="38"/>
      <c r="H15" s="38"/>
      <c r="I15" s="140" t="s">
        <v>29</v>
      </c>
      <c r="J15" s="139" t="s">
        <v>19</v>
      </c>
      <c r="K15" s="38"/>
      <c r="L15" s="137"/>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pans="1:31" s="2" customFormat="1" ht="12" customHeight="1">
      <c r="A17" s="38"/>
      <c r="B17" s="44"/>
      <c r="C17" s="38"/>
      <c r="D17" s="134" t="s">
        <v>30</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40" t="s">
        <v>29</v>
      </c>
      <c r="J18" s="33" t="str">
        <f>'Rekapitulace stavby'!AN14</f>
        <v>Vyplň údaj</v>
      </c>
      <c r="K18" s="38"/>
      <c r="L18" s="137"/>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pans="1:31" s="2" customFormat="1" ht="12" customHeight="1">
      <c r="A20" s="38"/>
      <c r="B20" s="44"/>
      <c r="C20" s="38"/>
      <c r="D20" s="134" t="s">
        <v>32</v>
      </c>
      <c r="E20" s="38"/>
      <c r="F20" s="38"/>
      <c r="G20" s="38"/>
      <c r="H20" s="38"/>
      <c r="I20" s="140" t="s">
        <v>26</v>
      </c>
      <c r="J20" s="139" t="s">
        <v>19</v>
      </c>
      <c r="K20" s="38"/>
      <c r="L20" s="137"/>
      <c r="S20" s="38"/>
      <c r="T20" s="38"/>
      <c r="U20" s="38"/>
      <c r="V20" s="38"/>
      <c r="W20" s="38"/>
      <c r="X20" s="38"/>
      <c r="Y20" s="38"/>
      <c r="Z20" s="38"/>
      <c r="AA20" s="38"/>
      <c r="AB20" s="38"/>
      <c r="AC20" s="38"/>
      <c r="AD20" s="38"/>
      <c r="AE20" s="38"/>
    </row>
    <row r="21" spans="1:31" s="2" customFormat="1" ht="18" customHeight="1">
      <c r="A21" s="38"/>
      <c r="B21" s="44"/>
      <c r="C21" s="38"/>
      <c r="D21" s="38"/>
      <c r="E21" s="139" t="s">
        <v>128</v>
      </c>
      <c r="F21" s="38"/>
      <c r="G21" s="38"/>
      <c r="H21" s="38"/>
      <c r="I21" s="140" t="s">
        <v>29</v>
      </c>
      <c r="J21" s="139" t="s">
        <v>19</v>
      </c>
      <c r="K21" s="38"/>
      <c r="L21" s="137"/>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pans="1:31" s="2" customFormat="1" ht="12" customHeight="1">
      <c r="A23" s="38"/>
      <c r="B23" s="44"/>
      <c r="C23" s="38"/>
      <c r="D23" s="134" t="s">
        <v>35</v>
      </c>
      <c r="E23" s="38"/>
      <c r="F23" s="38"/>
      <c r="G23" s="38"/>
      <c r="H23" s="38"/>
      <c r="I23" s="140" t="s">
        <v>26</v>
      </c>
      <c r="J23" s="139" t="s">
        <v>19</v>
      </c>
      <c r="K23" s="38"/>
      <c r="L23" s="137"/>
      <c r="S23" s="38"/>
      <c r="T23" s="38"/>
      <c r="U23" s="38"/>
      <c r="V23" s="38"/>
      <c r="W23" s="38"/>
      <c r="X23" s="38"/>
      <c r="Y23" s="38"/>
      <c r="Z23" s="38"/>
      <c r="AA23" s="38"/>
      <c r="AB23" s="38"/>
      <c r="AC23" s="38"/>
      <c r="AD23" s="38"/>
      <c r="AE23" s="38"/>
    </row>
    <row r="24" spans="1:31" s="2" customFormat="1" ht="18" customHeight="1">
      <c r="A24" s="38"/>
      <c r="B24" s="44"/>
      <c r="C24" s="38"/>
      <c r="D24" s="38"/>
      <c r="E24" s="139" t="s">
        <v>206</v>
      </c>
      <c r="F24" s="38"/>
      <c r="G24" s="38"/>
      <c r="H24" s="38"/>
      <c r="I24" s="140" t="s">
        <v>29</v>
      </c>
      <c r="J24" s="139" t="s">
        <v>19</v>
      </c>
      <c r="K24" s="38"/>
      <c r="L24" s="137"/>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pans="1:31" s="2" customFormat="1" ht="12" customHeight="1">
      <c r="A26" s="38"/>
      <c r="B26" s="44"/>
      <c r="C26" s="38"/>
      <c r="D26" s="134" t="s">
        <v>36</v>
      </c>
      <c r="E26" s="38"/>
      <c r="F26" s="38"/>
      <c r="G26" s="38"/>
      <c r="H26" s="38"/>
      <c r="I26" s="136"/>
      <c r="J26" s="38"/>
      <c r="K26" s="38"/>
      <c r="L26" s="137"/>
      <c r="S26" s="38"/>
      <c r="T26" s="38"/>
      <c r="U26" s="38"/>
      <c r="V26" s="38"/>
      <c r="W26" s="38"/>
      <c r="X26" s="38"/>
      <c r="Y26" s="38"/>
      <c r="Z26" s="38"/>
      <c r="AA26" s="38"/>
      <c r="AB26" s="38"/>
      <c r="AC26" s="38"/>
      <c r="AD26" s="38"/>
      <c r="AE26" s="38"/>
    </row>
    <row r="27" spans="1:31" s="8" customFormat="1" ht="16.5" customHeight="1">
      <c r="A27" s="142"/>
      <c r="B27" s="143"/>
      <c r="C27" s="142"/>
      <c r="D27" s="142"/>
      <c r="E27" s="144" t="s">
        <v>19</v>
      </c>
      <c r="F27" s="144"/>
      <c r="G27" s="144"/>
      <c r="H27" s="144"/>
      <c r="I27" s="145"/>
      <c r="J27" s="142"/>
      <c r="K27" s="142"/>
      <c r="L27" s="146"/>
      <c r="S27" s="142"/>
      <c r="T27" s="142"/>
      <c r="U27" s="142"/>
      <c r="V27" s="142"/>
      <c r="W27" s="142"/>
      <c r="X27" s="142"/>
      <c r="Y27" s="142"/>
      <c r="Z27" s="142"/>
      <c r="AA27" s="142"/>
      <c r="AB27" s="142"/>
      <c r="AC27" s="142"/>
      <c r="AD27" s="142"/>
      <c r="AE27" s="142"/>
    </row>
    <row r="28" spans="1:31" s="2" customFormat="1" ht="6.95"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pans="1:31" s="2" customFormat="1" ht="6.95" customHeight="1">
      <c r="A29" s="38"/>
      <c r="B29" s="44"/>
      <c r="C29" s="38"/>
      <c r="D29" s="147"/>
      <c r="E29" s="147"/>
      <c r="F29" s="147"/>
      <c r="G29" s="147"/>
      <c r="H29" s="147"/>
      <c r="I29" s="148"/>
      <c r="J29" s="147"/>
      <c r="K29" s="147"/>
      <c r="L29" s="137"/>
      <c r="S29" s="38"/>
      <c r="T29" s="38"/>
      <c r="U29" s="38"/>
      <c r="V29" s="38"/>
      <c r="W29" s="38"/>
      <c r="X29" s="38"/>
      <c r="Y29" s="38"/>
      <c r="Z29" s="38"/>
      <c r="AA29" s="38"/>
      <c r="AB29" s="38"/>
      <c r="AC29" s="38"/>
      <c r="AD29" s="38"/>
      <c r="AE29" s="38"/>
    </row>
    <row r="30" spans="1:31" s="2" customFormat="1" ht="25.4" customHeight="1">
      <c r="A30" s="38"/>
      <c r="B30" s="44"/>
      <c r="C30" s="38"/>
      <c r="D30" s="149" t="s">
        <v>38</v>
      </c>
      <c r="E30" s="38"/>
      <c r="F30" s="38"/>
      <c r="G30" s="38"/>
      <c r="H30" s="38"/>
      <c r="I30" s="136"/>
      <c r="J30" s="150">
        <f>ROUND(J86,2)</f>
        <v>0</v>
      </c>
      <c r="K30" s="38"/>
      <c r="L30" s="137"/>
      <c r="S30" s="38"/>
      <c r="T30" s="38"/>
      <c r="U30" s="38"/>
      <c r="V30" s="38"/>
      <c r="W30" s="38"/>
      <c r="X30" s="38"/>
      <c r="Y30" s="38"/>
      <c r="Z30" s="38"/>
      <c r="AA30" s="38"/>
      <c r="AB30" s="38"/>
      <c r="AC30" s="38"/>
      <c r="AD30" s="38"/>
      <c r="AE30" s="38"/>
    </row>
    <row r="31" spans="1:31" s="2" customFormat="1" ht="6.95" customHeight="1">
      <c r="A31" s="38"/>
      <c r="B31" s="44"/>
      <c r="C31" s="38"/>
      <c r="D31" s="147"/>
      <c r="E31" s="147"/>
      <c r="F31" s="147"/>
      <c r="G31" s="147"/>
      <c r="H31" s="147"/>
      <c r="I31" s="148"/>
      <c r="J31" s="147"/>
      <c r="K31" s="147"/>
      <c r="L31" s="137"/>
      <c r="S31" s="38"/>
      <c r="T31" s="38"/>
      <c r="U31" s="38"/>
      <c r="V31" s="38"/>
      <c r="W31" s="38"/>
      <c r="X31" s="38"/>
      <c r="Y31" s="38"/>
      <c r="Z31" s="38"/>
      <c r="AA31" s="38"/>
      <c r="AB31" s="38"/>
      <c r="AC31" s="38"/>
      <c r="AD31" s="38"/>
      <c r="AE31" s="38"/>
    </row>
    <row r="32" spans="1:31" s="2" customFormat="1" ht="14.4" customHeight="1">
      <c r="A32" s="38"/>
      <c r="B32" s="44"/>
      <c r="C32" s="38"/>
      <c r="D32" s="38"/>
      <c r="E32" s="38"/>
      <c r="F32" s="151" t="s">
        <v>40</v>
      </c>
      <c r="G32" s="38"/>
      <c r="H32" s="38"/>
      <c r="I32" s="152" t="s">
        <v>39</v>
      </c>
      <c r="J32" s="151" t="s">
        <v>41</v>
      </c>
      <c r="K32" s="38"/>
      <c r="L32" s="137"/>
      <c r="S32" s="38"/>
      <c r="T32" s="38"/>
      <c r="U32" s="38"/>
      <c r="V32" s="38"/>
      <c r="W32" s="38"/>
      <c r="X32" s="38"/>
      <c r="Y32" s="38"/>
      <c r="Z32" s="38"/>
      <c r="AA32" s="38"/>
      <c r="AB32" s="38"/>
      <c r="AC32" s="38"/>
      <c r="AD32" s="38"/>
      <c r="AE32" s="38"/>
    </row>
    <row r="33" spans="1:31" s="2" customFormat="1" ht="14.4" customHeight="1">
      <c r="A33" s="38"/>
      <c r="B33" s="44"/>
      <c r="C33" s="38"/>
      <c r="D33" s="153" t="s">
        <v>42</v>
      </c>
      <c r="E33" s="134" t="s">
        <v>43</v>
      </c>
      <c r="F33" s="154">
        <f>ROUND((SUM(BE86:BE164)),2)</f>
        <v>0</v>
      </c>
      <c r="G33" s="38"/>
      <c r="H33" s="38"/>
      <c r="I33" s="155">
        <v>0.21</v>
      </c>
      <c r="J33" s="154">
        <f>ROUND(((SUM(BE86:BE164))*I33),2)</f>
        <v>0</v>
      </c>
      <c r="K33" s="38"/>
      <c r="L33" s="137"/>
      <c r="S33" s="38"/>
      <c r="T33" s="38"/>
      <c r="U33" s="38"/>
      <c r="V33" s="38"/>
      <c r="W33" s="38"/>
      <c r="X33" s="38"/>
      <c r="Y33" s="38"/>
      <c r="Z33" s="38"/>
      <c r="AA33" s="38"/>
      <c r="AB33" s="38"/>
      <c r="AC33" s="38"/>
      <c r="AD33" s="38"/>
      <c r="AE33" s="38"/>
    </row>
    <row r="34" spans="1:31" s="2" customFormat="1" ht="14.4" customHeight="1">
      <c r="A34" s="38"/>
      <c r="B34" s="44"/>
      <c r="C34" s="38"/>
      <c r="D34" s="38"/>
      <c r="E34" s="134" t="s">
        <v>44</v>
      </c>
      <c r="F34" s="154">
        <f>ROUND((SUM(BF86:BF164)),2)</f>
        <v>0</v>
      </c>
      <c r="G34" s="38"/>
      <c r="H34" s="38"/>
      <c r="I34" s="155">
        <v>0.15</v>
      </c>
      <c r="J34" s="154">
        <f>ROUND(((SUM(BF86:BF164))*I34),2)</f>
        <v>0</v>
      </c>
      <c r="K34" s="38"/>
      <c r="L34" s="137"/>
      <c r="S34" s="38"/>
      <c r="T34" s="38"/>
      <c r="U34" s="38"/>
      <c r="V34" s="38"/>
      <c r="W34" s="38"/>
      <c r="X34" s="38"/>
      <c r="Y34" s="38"/>
      <c r="Z34" s="38"/>
      <c r="AA34" s="38"/>
      <c r="AB34" s="38"/>
      <c r="AC34" s="38"/>
      <c r="AD34" s="38"/>
      <c r="AE34" s="38"/>
    </row>
    <row r="35" spans="1:31" s="2" customFormat="1" ht="14.4" customHeight="1" hidden="1">
      <c r="A35" s="38"/>
      <c r="B35" s="44"/>
      <c r="C35" s="38"/>
      <c r="D35" s="38"/>
      <c r="E35" s="134" t="s">
        <v>45</v>
      </c>
      <c r="F35" s="154">
        <f>ROUND((SUM(BG86:BG164)),2)</f>
        <v>0</v>
      </c>
      <c r="G35" s="38"/>
      <c r="H35" s="38"/>
      <c r="I35" s="155">
        <v>0.21</v>
      </c>
      <c r="J35" s="154">
        <f>0</f>
        <v>0</v>
      </c>
      <c r="K35" s="38"/>
      <c r="L35" s="137"/>
      <c r="S35" s="38"/>
      <c r="T35" s="38"/>
      <c r="U35" s="38"/>
      <c r="V35" s="38"/>
      <c r="W35" s="38"/>
      <c r="X35" s="38"/>
      <c r="Y35" s="38"/>
      <c r="Z35" s="38"/>
      <c r="AA35" s="38"/>
      <c r="AB35" s="38"/>
      <c r="AC35" s="38"/>
      <c r="AD35" s="38"/>
      <c r="AE35" s="38"/>
    </row>
    <row r="36" spans="1:31" s="2" customFormat="1" ht="14.4" customHeight="1" hidden="1">
      <c r="A36" s="38"/>
      <c r="B36" s="44"/>
      <c r="C36" s="38"/>
      <c r="D36" s="38"/>
      <c r="E36" s="134" t="s">
        <v>46</v>
      </c>
      <c r="F36" s="154">
        <f>ROUND((SUM(BH86:BH164)),2)</f>
        <v>0</v>
      </c>
      <c r="G36" s="38"/>
      <c r="H36" s="38"/>
      <c r="I36" s="155">
        <v>0.15</v>
      </c>
      <c r="J36" s="154">
        <f>0</f>
        <v>0</v>
      </c>
      <c r="K36" s="38"/>
      <c r="L36" s="137"/>
      <c r="S36" s="38"/>
      <c r="T36" s="38"/>
      <c r="U36" s="38"/>
      <c r="V36" s="38"/>
      <c r="W36" s="38"/>
      <c r="X36" s="38"/>
      <c r="Y36" s="38"/>
      <c r="Z36" s="38"/>
      <c r="AA36" s="38"/>
      <c r="AB36" s="38"/>
      <c r="AC36" s="38"/>
      <c r="AD36" s="38"/>
      <c r="AE36" s="38"/>
    </row>
    <row r="37" spans="1:31" s="2" customFormat="1" ht="14.4" customHeight="1" hidden="1">
      <c r="A37" s="38"/>
      <c r="B37" s="44"/>
      <c r="C37" s="38"/>
      <c r="D37" s="38"/>
      <c r="E37" s="134" t="s">
        <v>47</v>
      </c>
      <c r="F37" s="154">
        <f>ROUND((SUM(BI86:BI164)),2)</f>
        <v>0</v>
      </c>
      <c r="G37" s="38"/>
      <c r="H37" s="38"/>
      <c r="I37" s="155">
        <v>0</v>
      </c>
      <c r="J37" s="154">
        <f>0</f>
        <v>0</v>
      </c>
      <c r="K37" s="38"/>
      <c r="L37" s="137"/>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pans="1:31" s="2" customFormat="1" ht="25.4" customHeight="1">
      <c r="A39" s="38"/>
      <c r="B39" s="44"/>
      <c r="C39" s="156"/>
      <c r="D39" s="157" t="s">
        <v>48</v>
      </c>
      <c r="E39" s="158"/>
      <c r="F39" s="158"/>
      <c r="G39" s="159" t="s">
        <v>49</v>
      </c>
      <c r="H39" s="160" t="s">
        <v>50</v>
      </c>
      <c r="I39" s="161"/>
      <c r="J39" s="162">
        <f>SUM(J30:J37)</f>
        <v>0</v>
      </c>
      <c r="K39" s="163"/>
      <c r="L39" s="137"/>
      <c r="S39" s="38"/>
      <c r="T39" s="38"/>
      <c r="U39" s="38"/>
      <c r="V39" s="38"/>
      <c r="W39" s="38"/>
      <c r="X39" s="38"/>
      <c r="Y39" s="38"/>
      <c r="Z39" s="38"/>
      <c r="AA39" s="38"/>
      <c r="AB39" s="38"/>
      <c r="AC39" s="38"/>
      <c r="AD39" s="38"/>
      <c r="AE39" s="38"/>
    </row>
    <row r="40" spans="1:31" s="2" customFormat="1" ht="14.4" customHeight="1">
      <c r="A40" s="38"/>
      <c r="B40" s="164"/>
      <c r="C40" s="165"/>
      <c r="D40" s="165"/>
      <c r="E40" s="165"/>
      <c r="F40" s="165"/>
      <c r="G40" s="165"/>
      <c r="H40" s="165"/>
      <c r="I40" s="166"/>
      <c r="J40" s="165"/>
      <c r="K40" s="165"/>
      <c r="L40" s="137"/>
      <c r="S40" s="38"/>
      <c r="T40" s="38"/>
      <c r="U40" s="38"/>
      <c r="V40" s="38"/>
      <c r="W40" s="38"/>
      <c r="X40" s="38"/>
      <c r="Y40" s="38"/>
      <c r="Z40" s="38"/>
      <c r="AA40" s="38"/>
      <c r="AB40" s="38"/>
      <c r="AC40" s="38"/>
      <c r="AD40" s="38"/>
      <c r="AE40" s="38"/>
    </row>
    <row r="44" spans="1:31" s="2" customFormat="1" ht="6.95" customHeight="1">
      <c r="A44" s="38"/>
      <c r="B44" s="167"/>
      <c r="C44" s="168"/>
      <c r="D44" s="168"/>
      <c r="E44" s="168"/>
      <c r="F44" s="168"/>
      <c r="G44" s="168"/>
      <c r="H44" s="168"/>
      <c r="I44" s="169"/>
      <c r="J44" s="168"/>
      <c r="K44" s="168"/>
      <c r="L44" s="137"/>
      <c r="S44" s="38"/>
      <c r="T44" s="38"/>
      <c r="U44" s="38"/>
      <c r="V44" s="38"/>
      <c r="W44" s="38"/>
      <c r="X44" s="38"/>
      <c r="Y44" s="38"/>
      <c r="Z44" s="38"/>
      <c r="AA44" s="38"/>
      <c r="AB44" s="38"/>
      <c r="AC44" s="38"/>
      <c r="AD44" s="38"/>
      <c r="AE44" s="38"/>
    </row>
    <row r="45" spans="1:31" s="2" customFormat="1" ht="24.95" customHeight="1">
      <c r="A45" s="38"/>
      <c r="B45" s="39"/>
      <c r="C45" s="23" t="s">
        <v>129</v>
      </c>
      <c r="D45" s="40"/>
      <c r="E45" s="40"/>
      <c r="F45" s="40"/>
      <c r="G45" s="40"/>
      <c r="H45" s="40"/>
      <c r="I45" s="136"/>
      <c r="J45" s="40"/>
      <c r="K45" s="40"/>
      <c r="L45" s="137"/>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pans="1:31" s="2" customFormat="1" ht="16.5" customHeight="1">
      <c r="A48" s="38"/>
      <c r="B48" s="39"/>
      <c r="C48" s="40"/>
      <c r="D48" s="40"/>
      <c r="E48" s="170" t="str">
        <f>E7</f>
        <v>Oprava povrchu komunikací v Klatovech 2021, 2.část</v>
      </c>
      <c r="F48" s="32"/>
      <c r="G48" s="32"/>
      <c r="H48" s="32"/>
      <c r="I48" s="136"/>
      <c r="J48" s="40"/>
      <c r="K48" s="40"/>
      <c r="L48" s="137"/>
      <c r="S48" s="38"/>
      <c r="T48" s="38"/>
      <c r="U48" s="38"/>
      <c r="V48" s="38"/>
      <c r="W48" s="38"/>
      <c r="X48" s="38"/>
      <c r="Y48" s="38"/>
      <c r="Z48" s="38"/>
      <c r="AA48" s="38"/>
      <c r="AB48" s="38"/>
      <c r="AC48" s="38"/>
      <c r="AD48" s="38"/>
      <c r="AE48" s="38"/>
    </row>
    <row r="49" spans="1:31" s="2" customFormat="1" ht="12" customHeight="1">
      <c r="A49" s="38"/>
      <c r="B49" s="39"/>
      <c r="C49" s="32" t="s">
        <v>126</v>
      </c>
      <c r="D49" s="40"/>
      <c r="E49" s="40"/>
      <c r="F49" s="40"/>
      <c r="G49" s="40"/>
      <c r="H49" s="40"/>
      <c r="I49" s="136"/>
      <c r="J49" s="40"/>
      <c r="K49" s="40"/>
      <c r="L49" s="137"/>
      <c r="S49" s="38"/>
      <c r="T49" s="38"/>
      <c r="U49" s="38"/>
      <c r="V49" s="38"/>
      <c r="W49" s="38"/>
      <c r="X49" s="38"/>
      <c r="Y49" s="38"/>
      <c r="Z49" s="38"/>
      <c r="AA49" s="38"/>
      <c r="AB49" s="38"/>
      <c r="AC49" s="38"/>
      <c r="AD49" s="38"/>
      <c r="AE49" s="38"/>
    </row>
    <row r="50" spans="1:31" s="2" customFormat="1" ht="16.5" customHeight="1">
      <c r="A50" s="38"/>
      <c r="B50" s="39"/>
      <c r="C50" s="40"/>
      <c r="D50" s="40"/>
      <c r="E50" s="69" t="str">
        <f>E9</f>
        <v>SO 108 - Vnitroblok za pekárnou (Beránek)</v>
      </c>
      <c r="F50" s="40"/>
      <c r="G50" s="40"/>
      <c r="H50" s="40"/>
      <c r="I50" s="136"/>
      <c r="J50" s="40"/>
      <c r="K50" s="40"/>
      <c r="L50" s="137"/>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Klatovy</v>
      </c>
      <c r="G52" s="40"/>
      <c r="H52" s="40"/>
      <c r="I52" s="140" t="s">
        <v>23</v>
      </c>
      <c r="J52" s="72" t="str">
        <f>IF(J12="","",J12)</f>
        <v>18. 12. 2020</v>
      </c>
      <c r="K52" s="40"/>
      <c r="L52" s="137"/>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pans="1:31" s="2" customFormat="1" ht="15.15" customHeight="1">
      <c r="A54" s="38"/>
      <c r="B54" s="39"/>
      <c r="C54" s="32" t="s">
        <v>25</v>
      </c>
      <c r="D54" s="40"/>
      <c r="E54" s="40"/>
      <c r="F54" s="27" t="str">
        <f>E15</f>
        <v>Město Klatovy</v>
      </c>
      <c r="G54" s="40"/>
      <c r="H54" s="40"/>
      <c r="I54" s="140" t="s">
        <v>32</v>
      </c>
      <c r="J54" s="36" t="str">
        <f>E21</f>
        <v xml:space="preserve"> </v>
      </c>
      <c r="K54" s="40"/>
      <c r="L54" s="137"/>
      <c r="S54" s="38"/>
      <c r="T54" s="38"/>
      <c r="U54" s="38"/>
      <c r="V54" s="38"/>
      <c r="W54" s="38"/>
      <c r="X54" s="38"/>
      <c r="Y54" s="38"/>
      <c r="Z54" s="38"/>
      <c r="AA54" s="38"/>
      <c r="AB54" s="38"/>
      <c r="AC54" s="38"/>
      <c r="AD54" s="38"/>
      <c r="AE54" s="38"/>
    </row>
    <row r="55" spans="1:31" s="2" customFormat="1" ht="15.15" customHeight="1">
      <c r="A55" s="38"/>
      <c r="B55" s="39"/>
      <c r="C55" s="32" t="s">
        <v>30</v>
      </c>
      <c r="D55" s="40"/>
      <c r="E55" s="40"/>
      <c r="F55" s="27" t="str">
        <f>IF(E18="","",E18)</f>
        <v>Vyplň údaj</v>
      </c>
      <c r="G55" s="40"/>
      <c r="H55" s="40"/>
      <c r="I55" s="140" t="s">
        <v>35</v>
      </c>
      <c r="J55" s="36" t="str">
        <f>E24</f>
        <v>Kohout</v>
      </c>
      <c r="K55" s="40"/>
      <c r="L55" s="137"/>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pans="1:31" s="2" customFormat="1" ht="29.25" customHeight="1">
      <c r="A57" s="38"/>
      <c r="B57" s="39"/>
      <c r="C57" s="171" t="s">
        <v>130</v>
      </c>
      <c r="D57" s="172"/>
      <c r="E57" s="172"/>
      <c r="F57" s="172"/>
      <c r="G57" s="172"/>
      <c r="H57" s="172"/>
      <c r="I57" s="173"/>
      <c r="J57" s="174" t="s">
        <v>131</v>
      </c>
      <c r="K57" s="172"/>
      <c r="L57" s="137"/>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pans="1:47" s="2" customFormat="1" ht="22.8" customHeight="1">
      <c r="A59" s="38"/>
      <c r="B59" s="39"/>
      <c r="C59" s="175" t="s">
        <v>70</v>
      </c>
      <c r="D59" s="40"/>
      <c r="E59" s="40"/>
      <c r="F59" s="40"/>
      <c r="G59" s="40"/>
      <c r="H59" s="40"/>
      <c r="I59" s="136"/>
      <c r="J59" s="102">
        <f>J86</f>
        <v>0</v>
      </c>
      <c r="K59" s="40"/>
      <c r="L59" s="137"/>
      <c r="S59" s="38"/>
      <c r="T59" s="38"/>
      <c r="U59" s="38"/>
      <c r="V59" s="38"/>
      <c r="W59" s="38"/>
      <c r="X59" s="38"/>
      <c r="Y59" s="38"/>
      <c r="Z59" s="38"/>
      <c r="AA59" s="38"/>
      <c r="AB59" s="38"/>
      <c r="AC59" s="38"/>
      <c r="AD59" s="38"/>
      <c r="AE59" s="38"/>
      <c r="AU59" s="17" t="s">
        <v>132</v>
      </c>
    </row>
    <row r="60" spans="1:31" s="9" customFormat="1" ht="24.95" customHeight="1">
      <c r="A60" s="9"/>
      <c r="B60" s="176"/>
      <c r="C60" s="177"/>
      <c r="D60" s="178" t="s">
        <v>759</v>
      </c>
      <c r="E60" s="179"/>
      <c r="F60" s="179"/>
      <c r="G60" s="179"/>
      <c r="H60" s="179"/>
      <c r="I60" s="180"/>
      <c r="J60" s="181">
        <f>J87</f>
        <v>0</v>
      </c>
      <c r="K60" s="177"/>
      <c r="L60" s="182"/>
      <c r="S60" s="9"/>
      <c r="T60" s="9"/>
      <c r="U60" s="9"/>
      <c r="V60" s="9"/>
      <c r="W60" s="9"/>
      <c r="X60" s="9"/>
      <c r="Y60" s="9"/>
      <c r="Z60" s="9"/>
      <c r="AA60" s="9"/>
      <c r="AB60" s="9"/>
      <c r="AC60" s="9"/>
      <c r="AD60" s="9"/>
      <c r="AE60" s="9"/>
    </row>
    <row r="61" spans="1:31" s="10" customFormat="1" ht="19.9" customHeight="1">
      <c r="A61" s="10"/>
      <c r="B61" s="183"/>
      <c r="C61" s="184"/>
      <c r="D61" s="185" t="s">
        <v>208</v>
      </c>
      <c r="E61" s="186"/>
      <c r="F61" s="186"/>
      <c r="G61" s="186"/>
      <c r="H61" s="186"/>
      <c r="I61" s="187"/>
      <c r="J61" s="188">
        <f>J88</f>
        <v>0</v>
      </c>
      <c r="K61" s="184"/>
      <c r="L61" s="189"/>
      <c r="S61" s="10"/>
      <c r="T61" s="10"/>
      <c r="U61" s="10"/>
      <c r="V61" s="10"/>
      <c r="W61" s="10"/>
      <c r="X61" s="10"/>
      <c r="Y61" s="10"/>
      <c r="Z61" s="10"/>
      <c r="AA61" s="10"/>
      <c r="AB61" s="10"/>
      <c r="AC61" s="10"/>
      <c r="AD61" s="10"/>
      <c r="AE61" s="10"/>
    </row>
    <row r="62" spans="1:31" s="10" customFormat="1" ht="19.9" customHeight="1">
      <c r="A62" s="10"/>
      <c r="B62" s="183"/>
      <c r="C62" s="184"/>
      <c r="D62" s="185" t="s">
        <v>991</v>
      </c>
      <c r="E62" s="186"/>
      <c r="F62" s="186"/>
      <c r="G62" s="186"/>
      <c r="H62" s="186"/>
      <c r="I62" s="187"/>
      <c r="J62" s="188">
        <f>J108</f>
        <v>0</v>
      </c>
      <c r="K62" s="184"/>
      <c r="L62" s="189"/>
      <c r="S62" s="10"/>
      <c r="T62" s="10"/>
      <c r="U62" s="10"/>
      <c r="V62" s="10"/>
      <c r="W62" s="10"/>
      <c r="X62" s="10"/>
      <c r="Y62" s="10"/>
      <c r="Z62" s="10"/>
      <c r="AA62" s="10"/>
      <c r="AB62" s="10"/>
      <c r="AC62" s="10"/>
      <c r="AD62" s="10"/>
      <c r="AE62" s="10"/>
    </row>
    <row r="63" spans="1:31" s="10" customFormat="1" ht="19.9" customHeight="1">
      <c r="A63" s="10"/>
      <c r="B63" s="183"/>
      <c r="C63" s="184"/>
      <c r="D63" s="185" t="s">
        <v>458</v>
      </c>
      <c r="E63" s="186"/>
      <c r="F63" s="186"/>
      <c r="G63" s="186"/>
      <c r="H63" s="186"/>
      <c r="I63" s="187"/>
      <c r="J63" s="188">
        <f>J130</f>
        <v>0</v>
      </c>
      <c r="K63" s="184"/>
      <c r="L63" s="189"/>
      <c r="S63" s="10"/>
      <c r="T63" s="10"/>
      <c r="U63" s="10"/>
      <c r="V63" s="10"/>
      <c r="W63" s="10"/>
      <c r="X63" s="10"/>
      <c r="Y63" s="10"/>
      <c r="Z63" s="10"/>
      <c r="AA63" s="10"/>
      <c r="AB63" s="10"/>
      <c r="AC63" s="10"/>
      <c r="AD63" s="10"/>
      <c r="AE63" s="10"/>
    </row>
    <row r="64" spans="1:31" s="10" customFormat="1" ht="19.9" customHeight="1">
      <c r="A64" s="10"/>
      <c r="B64" s="183"/>
      <c r="C64" s="184"/>
      <c r="D64" s="185" t="s">
        <v>992</v>
      </c>
      <c r="E64" s="186"/>
      <c r="F64" s="186"/>
      <c r="G64" s="186"/>
      <c r="H64" s="186"/>
      <c r="I64" s="187"/>
      <c r="J64" s="188">
        <f>J145</f>
        <v>0</v>
      </c>
      <c r="K64" s="184"/>
      <c r="L64" s="189"/>
      <c r="S64" s="10"/>
      <c r="T64" s="10"/>
      <c r="U64" s="10"/>
      <c r="V64" s="10"/>
      <c r="W64" s="10"/>
      <c r="X64" s="10"/>
      <c r="Y64" s="10"/>
      <c r="Z64" s="10"/>
      <c r="AA64" s="10"/>
      <c r="AB64" s="10"/>
      <c r="AC64" s="10"/>
      <c r="AD64" s="10"/>
      <c r="AE64" s="10"/>
    </row>
    <row r="65" spans="1:31" s="10" customFormat="1" ht="19.9" customHeight="1">
      <c r="A65" s="10"/>
      <c r="B65" s="183"/>
      <c r="C65" s="184"/>
      <c r="D65" s="185" t="s">
        <v>211</v>
      </c>
      <c r="E65" s="186"/>
      <c r="F65" s="186"/>
      <c r="G65" s="186"/>
      <c r="H65" s="186"/>
      <c r="I65" s="187"/>
      <c r="J65" s="188">
        <f>J154</f>
        <v>0</v>
      </c>
      <c r="K65" s="184"/>
      <c r="L65" s="189"/>
      <c r="S65" s="10"/>
      <c r="T65" s="10"/>
      <c r="U65" s="10"/>
      <c r="V65" s="10"/>
      <c r="W65" s="10"/>
      <c r="X65" s="10"/>
      <c r="Y65" s="10"/>
      <c r="Z65" s="10"/>
      <c r="AA65" s="10"/>
      <c r="AB65" s="10"/>
      <c r="AC65" s="10"/>
      <c r="AD65" s="10"/>
      <c r="AE65" s="10"/>
    </row>
    <row r="66" spans="1:31" s="10" customFormat="1" ht="19.9" customHeight="1">
      <c r="A66" s="10"/>
      <c r="B66" s="183"/>
      <c r="C66" s="184"/>
      <c r="D66" s="185" t="s">
        <v>993</v>
      </c>
      <c r="E66" s="186"/>
      <c r="F66" s="186"/>
      <c r="G66" s="186"/>
      <c r="H66" s="186"/>
      <c r="I66" s="187"/>
      <c r="J66" s="188">
        <f>J162</f>
        <v>0</v>
      </c>
      <c r="K66" s="184"/>
      <c r="L66" s="189"/>
      <c r="S66" s="10"/>
      <c r="T66" s="10"/>
      <c r="U66" s="10"/>
      <c r="V66" s="10"/>
      <c r="W66" s="10"/>
      <c r="X66" s="10"/>
      <c r="Y66" s="10"/>
      <c r="Z66" s="10"/>
      <c r="AA66" s="10"/>
      <c r="AB66" s="10"/>
      <c r="AC66" s="10"/>
      <c r="AD66" s="10"/>
      <c r="AE66" s="10"/>
    </row>
    <row r="67" spans="1:31" s="2" customFormat="1" ht="21.8" customHeight="1">
      <c r="A67" s="38"/>
      <c r="B67" s="39"/>
      <c r="C67" s="40"/>
      <c r="D67" s="40"/>
      <c r="E67" s="40"/>
      <c r="F67" s="40"/>
      <c r="G67" s="40"/>
      <c r="H67" s="40"/>
      <c r="I67" s="136"/>
      <c r="J67" s="40"/>
      <c r="K67" s="40"/>
      <c r="L67" s="137"/>
      <c r="S67" s="38"/>
      <c r="T67" s="38"/>
      <c r="U67" s="38"/>
      <c r="V67" s="38"/>
      <c r="W67" s="38"/>
      <c r="X67" s="38"/>
      <c r="Y67" s="38"/>
      <c r="Z67" s="38"/>
      <c r="AA67" s="38"/>
      <c r="AB67" s="38"/>
      <c r="AC67" s="38"/>
      <c r="AD67" s="38"/>
      <c r="AE67" s="38"/>
    </row>
    <row r="68" spans="1:31" s="2" customFormat="1" ht="6.95" customHeight="1">
      <c r="A68" s="38"/>
      <c r="B68" s="59"/>
      <c r="C68" s="60"/>
      <c r="D68" s="60"/>
      <c r="E68" s="60"/>
      <c r="F68" s="60"/>
      <c r="G68" s="60"/>
      <c r="H68" s="60"/>
      <c r="I68" s="166"/>
      <c r="J68" s="60"/>
      <c r="K68" s="60"/>
      <c r="L68" s="137"/>
      <c r="S68" s="38"/>
      <c r="T68" s="38"/>
      <c r="U68" s="38"/>
      <c r="V68" s="38"/>
      <c r="W68" s="38"/>
      <c r="X68" s="38"/>
      <c r="Y68" s="38"/>
      <c r="Z68" s="38"/>
      <c r="AA68" s="38"/>
      <c r="AB68" s="38"/>
      <c r="AC68" s="38"/>
      <c r="AD68" s="38"/>
      <c r="AE68" s="38"/>
    </row>
    <row r="72" spans="1:31" s="2" customFormat="1" ht="6.95" customHeight="1">
      <c r="A72" s="38"/>
      <c r="B72" s="61"/>
      <c r="C72" s="62"/>
      <c r="D72" s="62"/>
      <c r="E72" s="62"/>
      <c r="F72" s="62"/>
      <c r="G72" s="62"/>
      <c r="H72" s="62"/>
      <c r="I72" s="169"/>
      <c r="J72" s="62"/>
      <c r="K72" s="62"/>
      <c r="L72" s="137"/>
      <c r="S72" s="38"/>
      <c r="T72" s="38"/>
      <c r="U72" s="38"/>
      <c r="V72" s="38"/>
      <c r="W72" s="38"/>
      <c r="X72" s="38"/>
      <c r="Y72" s="38"/>
      <c r="Z72" s="38"/>
      <c r="AA72" s="38"/>
      <c r="AB72" s="38"/>
      <c r="AC72" s="38"/>
      <c r="AD72" s="38"/>
      <c r="AE72" s="38"/>
    </row>
    <row r="73" spans="1:31" s="2" customFormat="1" ht="24.95" customHeight="1">
      <c r="A73" s="38"/>
      <c r="B73" s="39"/>
      <c r="C73" s="23" t="s">
        <v>138</v>
      </c>
      <c r="D73" s="40"/>
      <c r="E73" s="40"/>
      <c r="F73" s="40"/>
      <c r="G73" s="40"/>
      <c r="H73" s="40"/>
      <c r="I73" s="136"/>
      <c r="J73" s="40"/>
      <c r="K73" s="40"/>
      <c r="L73" s="137"/>
      <c r="S73" s="38"/>
      <c r="T73" s="38"/>
      <c r="U73" s="38"/>
      <c r="V73" s="38"/>
      <c r="W73" s="38"/>
      <c r="X73" s="38"/>
      <c r="Y73" s="38"/>
      <c r="Z73" s="38"/>
      <c r="AA73" s="38"/>
      <c r="AB73" s="38"/>
      <c r="AC73" s="38"/>
      <c r="AD73" s="38"/>
      <c r="AE73" s="38"/>
    </row>
    <row r="74" spans="1:31" s="2" customFormat="1" ht="6.95" customHeight="1">
      <c r="A74" s="38"/>
      <c r="B74" s="39"/>
      <c r="C74" s="40"/>
      <c r="D74" s="40"/>
      <c r="E74" s="40"/>
      <c r="F74" s="40"/>
      <c r="G74" s="40"/>
      <c r="H74" s="40"/>
      <c r="I74" s="136"/>
      <c r="J74" s="40"/>
      <c r="K74" s="40"/>
      <c r="L74" s="137"/>
      <c r="S74" s="38"/>
      <c r="T74" s="38"/>
      <c r="U74" s="38"/>
      <c r="V74" s="38"/>
      <c r="W74" s="38"/>
      <c r="X74" s="38"/>
      <c r="Y74" s="38"/>
      <c r="Z74" s="38"/>
      <c r="AA74" s="38"/>
      <c r="AB74" s="38"/>
      <c r="AC74" s="38"/>
      <c r="AD74" s="38"/>
      <c r="AE74" s="38"/>
    </row>
    <row r="75" spans="1:31" s="2" customFormat="1" ht="12" customHeight="1">
      <c r="A75" s="38"/>
      <c r="B75" s="39"/>
      <c r="C75" s="32" t="s">
        <v>16</v>
      </c>
      <c r="D75" s="40"/>
      <c r="E75" s="40"/>
      <c r="F75" s="40"/>
      <c r="G75" s="40"/>
      <c r="H75" s="40"/>
      <c r="I75" s="136"/>
      <c r="J75" s="40"/>
      <c r="K75" s="40"/>
      <c r="L75" s="137"/>
      <c r="S75" s="38"/>
      <c r="T75" s="38"/>
      <c r="U75" s="38"/>
      <c r="V75" s="38"/>
      <c r="W75" s="38"/>
      <c r="X75" s="38"/>
      <c r="Y75" s="38"/>
      <c r="Z75" s="38"/>
      <c r="AA75" s="38"/>
      <c r="AB75" s="38"/>
      <c r="AC75" s="38"/>
      <c r="AD75" s="38"/>
      <c r="AE75" s="38"/>
    </row>
    <row r="76" spans="1:31" s="2" customFormat="1" ht="16.5" customHeight="1">
      <c r="A76" s="38"/>
      <c r="B76" s="39"/>
      <c r="C76" s="40"/>
      <c r="D76" s="40"/>
      <c r="E76" s="170" t="str">
        <f>E7</f>
        <v>Oprava povrchu komunikací v Klatovech 2021, 2.část</v>
      </c>
      <c r="F76" s="32"/>
      <c r="G76" s="32"/>
      <c r="H76" s="32"/>
      <c r="I76" s="136"/>
      <c r="J76" s="40"/>
      <c r="K76" s="40"/>
      <c r="L76" s="137"/>
      <c r="S76" s="38"/>
      <c r="T76" s="38"/>
      <c r="U76" s="38"/>
      <c r="V76" s="38"/>
      <c r="W76" s="38"/>
      <c r="X76" s="38"/>
      <c r="Y76" s="38"/>
      <c r="Z76" s="38"/>
      <c r="AA76" s="38"/>
      <c r="AB76" s="38"/>
      <c r="AC76" s="38"/>
      <c r="AD76" s="38"/>
      <c r="AE76" s="38"/>
    </row>
    <row r="77" spans="1:31" s="2" customFormat="1" ht="12" customHeight="1">
      <c r="A77" s="38"/>
      <c r="B77" s="39"/>
      <c r="C77" s="32" t="s">
        <v>126</v>
      </c>
      <c r="D77" s="40"/>
      <c r="E77" s="40"/>
      <c r="F77" s="40"/>
      <c r="G77" s="40"/>
      <c r="H77" s="40"/>
      <c r="I77" s="136"/>
      <c r="J77" s="40"/>
      <c r="K77" s="40"/>
      <c r="L77" s="137"/>
      <c r="S77" s="38"/>
      <c r="T77" s="38"/>
      <c r="U77" s="38"/>
      <c r="V77" s="38"/>
      <c r="W77" s="38"/>
      <c r="X77" s="38"/>
      <c r="Y77" s="38"/>
      <c r="Z77" s="38"/>
      <c r="AA77" s="38"/>
      <c r="AB77" s="38"/>
      <c r="AC77" s="38"/>
      <c r="AD77" s="38"/>
      <c r="AE77" s="38"/>
    </row>
    <row r="78" spans="1:31" s="2" customFormat="1" ht="16.5" customHeight="1">
      <c r="A78" s="38"/>
      <c r="B78" s="39"/>
      <c r="C78" s="40"/>
      <c r="D78" s="40"/>
      <c r="E78" s="69" t="str">
        <f>E9</f>
        <v>SO 108 - Vnitroblok za pekárnou (Beránek)</v>
      </c>
      <c r="F78" s="40"/>
      <c r="G78" s="40"/>
      <c r="H78" s="40"/>
      <c r="I78" s="136"/>
      <c r="J78" s="40"/>
      <c r="K78" s="40"/>
      <c r="L78" s="137"/>
      <c r="S78" s="38"/>
      <c r="T78" s="38"/>
      <c r="U78" s="38"/>
      <c r="V78" s="38"/>
      <c r="W78" s="38"/>
      <c r="X78" s="38"/>
      <c r="Y78" s="38"/>
      <c r="Z78" s="38"/>
      <c r="AA78" s="38"/>
      <c r="AB78" s="38"/>
      <c r="AC78" s="38"/>
      <c r="AD78" s="38"/>
      <c r="AE78" s="38"/>
    </row>
    <row r="79" spans="1:31" s="2" customFormat="1" ht="6.95" customHeight="1">
      <c r="A79" s="38"/>
      <c r="B79" s="39"/>
      <c r="C79" s="40"/>
      <c r="D79" s="40"/>
      <c r="E79" s="40"/>
      <c r="F79" s="40"/>
      <c r="G79" s="40"/>
      <c r="H79" s="40"/>
      <c r="I79" s="136"/>
      <c r="J79" s="40"/>
      <c r="K79" s="40"/>
      <c r="L79" s="137"/>
      <c r="S79" s="38"/>
      <c r="T79" s="38"/>
      <c r="U79" s="38"/>
      <c r="V79" s="38"/>
      <c r="W79" s="38"/>
      <c r="X79" s="38"/>
      <c r="Y79" s="38"/>
      <c r="Z79" s="38"/>
      <c r="AA79" s="38"/>
      <c r="AB79" s="38"/>
      <c r="AC79" s="38"/>
      <c r="AD79" s="38"/>
      <c r="AE79" s="38"/>
    </row>
    <row r="80" spans="1:31" s="2" customFormat="1" ht="12" customHeight="1">
      <c r="A80" s="38"/>
      <c r="B80" s="39"/>
      <c r="C80" s="32" t="s">
        <v>21</v>
      </c>
      <c r="D80" s="40"/>
      <c r="E80" s="40"/>
      <c r="F80" s="27" t="str">
        <f>F12</f>
        <v>Klatovy</v>
      </c>
      <c r="G80" s="40"/>
      <c r="H80" s="40"/>
      <c r="I80" s="140" t="s">
        <v>23</v>
      </c>
      <c r="J80" s="72" t="str">
        <f>IF(J12="","",J12)</f>
        <v>18. 12. 2020</v>
      </c>
      <c r="K80" s="40"/>
      <c r="L80" s="137"/>
      <c r="S80" s="38"/>
      <c r="T80" s="38"/>
      <c r="U80" s="38"/>
      <c r="V80" s="38"/>
      <c r="W80" s="38"/>
      <c r="X80" s="38"/>
      <c r="Y80" s="38"/>
      <c r="Z80" s="38"/>
      <c r="AA80" s="38"/>
      <c r="AB80" s="38"/>
      <c r="AC80" s="38"/>
      <c r="AD80" s="38"/>
      <c r="AE80" s="38"/>
    </row>
    <row r="81" spans="1:31" s="2" customFormat="1" ht="6.95" customHeight="1">
      <c r="A81" s="38"/>
      <c r="B81" s="39"/>
      <c r="C81" s="40"/>
      <c r="D81" s="40"/>
      <c r="E81" s="40"/>
      <c r="F81" s="40"/>
      <c r="G81" s="40"/>
      <c r="H81" s="40"/>
      <c r="I81" s="136"/>
      <c r="J81" s="40"/>
      <c r="K81" s="40"/>
      <c r="L81" s="137"/>
      <c r="S81" s="38"/>
      <c r="T81" s="38"/>
      <c r="U81" s="38"/>
      <c r="V81" s="38"/>
      <c r="W81" s="38"/>
      <c r="X81" s="38"/>
      <c r="Y81" s="38"/>
      <c r="Z81" s="38"/>
      <c r="AA81" s="38"/>
      <c r="AB81" s="38"/>
      <c r="AC81" s="38"/>
      <c r="AD81" s="38"/>
      <c r="AE81" s="38"/>
    </row>
    <row r="82" spans="1:31" s="2" customFormat="1" ht="15.15" customHeight="1">
      <c r="A82" s="38"/>
      <c r="B82" s="39"/>
      <c r="C82" s="32" t="s">
        <v>25</v>
      </c>
      <c r="D82" s="40"/>
      <c r="E82" s="40"/>
      <c r="F82" s="27" t="str">
        <f>E15</f>
        <v>Město Klatovy</v>
      </c>
      <c r="G82" s="40"/>
      <c r="H82" s="40"/>
      <c r="I82" s="140" t="s">
        <v>32</v>
      </c>
      <c r="J82" s="36" t="str">
        <f>E21</f>
        <v xml:space="preserve"> </v>
      </c>
      <c r="K82" s="40"/>
      <c r="L82" s="137"/>
      <c r="S82" s="38"/>
      <c r="T82" s="38"/>
      <c r="U82" s="38"/>
      <c r="V82" s="38"/>
      <c r="W82" s="38"/>
      <c r="X82" s="38"/>
      <c r="Y82" s="38"/>
      <c r="Z82" s="38"/>
      <c r="AA82" s="38"/>
      <c r="AB82" s="38"/>
      <c r="AC82" s="38"/>
      <c r="AD82" s="38"/>
      <c r="AE82" s="38"/>
    </row>
    <row r="83" spans="1:31" s="2" customFormat="1" ht="15.15" customHeight="1">
      <c r="A83" s="38"/>
      <c r="B83" s="39"/>
      <c r="C83" s="32" t="s">
        <v>30</v>
      </c>
      <c r="D83" s="40"/>
      <c r="E83" s="40"/>
      <c r="F83" s="27" t="str">
        <f>IF(E18="","",E18)</f>
        <v>Vyplň údaj</v>
      </c>
      <c r="G83" s="40"/>
      <c r="H83" s="40"/>
      <c r="I83" s="140" t="s">
        <v>35</v>
      </c>
      <c r="J83" s="36" t="str">
        <f>E24</f>
        <v>Kohout</v>
      </c>
      <c r="K83" s="40"/>
      <c r="L83" s="137"/>
      <c r="S83" s="38"/>
      <c r="T83" s="38"/>
      <c r="U83" s="38"/>
      <c r="V83" s="38"/>
      <c r="W83" s="38"/>
      <c r="X83" s="38"/>
      <c r="Y83" s="38"/>
      <c r="Z83" s="38"/>
      <c r="AA83" s="38"/>
      <c r="AB83" s="38"/>
      <c r="AC83" s="38"/>
      <c r="AD83" s="38"/>
      <c r="AE83" s="38"/>
    </row>
    <row r="84" spans="1:31" s="2" customFormat="1" ht="10.3" customHeight="1">
      <c r="A84" s="38"/>
      <c r="B84" s="39"/>
      <c r="C84" s="40"/>
      <c r="D84" s="40"/>
      <c r="E84" s="40"/>
      <c r="F84" s="40"/>
      <c r="G84" s="40"/>
      <c r="H84" s="40"/>
      <c r="I84" s="136"/>
      <c r="J84" s="40"/>
      <c r="K84" s="40"/>
      <c r="L84" s="137"/>
      <c r="S84" s="38"/>
      <c r="T84" s="38"/>
      <c r="U84" s="38"/>
      <c r="V84" s="38"/>
      <c r="W84" s="38"/>
      <c r="X84" s="38"/>
      <c r="Y84" s="38"/>
      <c r="Z84" s="38"/>
      <c r="AA84" s="38"/>
      <c r="AB84" s="38"/>
      <c r="AC84" s="38"/>
      <c r="AD84" s="38"/>
      <c r="AE84" s="38"/>
    </row>
    <row r="85" spans="1:31" s="11" customFormat="1" ht="29.25" customHeight="1">
      <c r="A85" s="190"/>
      <c r="B85" s="191"/>
      <c r="C85" s="192" t="s">
        <v>139</v>
      </c>
      <c r="D85" s="193" t="s">
        <v>57</v>
      </c>
      <c r="E85" s="193" t="s">
        <v>53</v>
      </c>
      <c r="F85" s="193" t="s">
        <v>54</v>
      </c>
      <c r="G85" s="193" t="s">
        <v>140</v>
      </c>
      <c r="H85" s="193" t="s">
        <v>141</v>
      </c>
      <c r="I85" s="194" t="s">
        <v>142</v>
      </c>
      <c r="J85" s="193" t="s">
        <v>131</v>
      </c>
      <c r="K85" s="195" t="s">
        <v>143</v>
      </c>
      <c r="L85" s="196"/>
      <c r="M85" s="92" t="s">
        <v>19</v>
      </c>
      <c r="N85" s="93" t="s">
        <v>42</v>
      </c>
      <c r="O85" s="93" t="s">
        <v>144</v>
      </c>
      <c r="P85" s="93" t="s">
        <v>145</v>
      </c>
      <c r="Q85" s="93" t="s">
        <v>146</v>
      </c>
      <c r="R85" s="93" t="s">
        <v>147</v>
      </c>
      <c r="S85" s="93" t="s">
        <v>148</v>
      </c>
      <c r="T85" s="94" t="s">
        <v>149</v>
      </c>
      <c r="U85" s="190"/>
      <c r="V85" s="190"/>
      <c r="W85" s="190"/>
      <c r="X85" s="190"/>
      <c r="Y85" s="190"/>
      <c r="Z85" s="190"/>
      <c r="AA85" s="190"/>
      <c r="AB85" s="190"/>
      <c r="AC85" s="190"/>
      <c r="AD85" s="190"/>
      <c r="AE85" s="190"/>
    </row>
    <row r="86" spans="1:63" s="2" customFormat="1" ht="22.8" customHeight="1">
      <c r="A86" s="38"/>
      <c r="B86" s="39"/>
      <c r="C86" s="99" t="s">
        <v>150</v>
      </c>
      <c r="D86" s="40"/>
      <c r="E86" s="40"/>
      <c r="F86" s="40"/>
      <c r="G86" s="40"/>
      <c r="H86" s="40"/>
      <c r="I86" s="136"/>
      <c r="J86" s="197">
        <f>BK86</f>
        <v>0</v>
      </c>
      <c r="K86" s="40"/>
      <c r="L86" s="44"/>
      <c r="M86" s="95"/>
      <c r="N86" s="198"/>
      <c r="O86" s="96"/>
      <c r="P86" s="199">
        <f>P87</f>
        <v>0</v>
      </c>
      <c r="Q86" s="96"/>
      <c r="R86" s="199">
        <f>R87</f>
        <v>226.0476139</v>
      </c>
      <c r="S86" s="96"/>
      <c r="T86" s="200">
        <f>T87</f>
        <v>65.001</v>
      </c>
      <c r="U86" s="38"/>
      <c r="V86" s="38"/>
      <c r="W86" s="38"/>
      <c r="X86" s="38"/>
      <c r="Y86" s="38"/>
      <c r="Z86" s="38"/>
      <c r="AA86" s="38"/>
      <c r="AB86" s="38"/>
      <c r="AC86" s="38"/>
      <c r="AD86" s="38"/>
      <c r="AE86" s="38"/>
      <c r="AT86" s="17" t="s">
        <v>71</v>
      </c>
      <c r="AU86" s="17" t="s">
        <v>132</v>
      </c>
      <c r="BK86" s="201">
        <f>BK87</f>
        <v>0</v>
      </c>
    </row>
    <row r="87" spans="1:63" s="12" customFormat="1" ht="25.9" customHeight="1">
      <c r="A87" s="12"/>
      <c r="B87" s="202"/>
      <c r="C87" s="203"/>
      <c r="D87" s="204" t="s">
        <v>71</v>
      </c>
      <c r="E87" s="205" t="s">
        <v>213</v>
      </c>
      <c r="F87" s="205" t="s">
        <v>761</v>
      </c>
      <c r="G87" s="203"/>
      <c r="H87" s="203"/>
      <c r="I87" s="206"/>
      <c r="J87" s="207">
        <f>BK87</f>
        <v>0</v>
      </c>
      <c r="K87" s="203"/>
      <c r="L87" s="208"/>
      <c r="M87" s="209"/>
      <c r="N87" s="210"/>
      <c r="O87" s="210"/>
      <c r="P87" s="211">
        <f>P88+P108+P130+P145+P154+P162</f>
        <v>0</v>
      </c>
      <c r="Q87" s="210"/>
      <c r="R87" s="211">
        <f>R88+R108+R130+R145+R154+R162</f>
        <v>226.0476139</v>
      </c>
      <c r="S87" s="210"/>
      <c r="T87" s="212">
        <f>T88+T108+T130+T145+T154+T162</f>
        <v>65.001</v>
      </c>
      <c r="U87" s="12"/>
      <c r="V87" s="12"/>
      <c r="W87" s="12"/>
      <c r="X87" s="12"/>
      <c r="Y87" s="12"/>
      <c r="Z87" s="12"/>
      <c r="AA87" s="12"/>
      <c r="AB87" s="12"/>
      <c r="AC87" s="12"/>
      <c r="AD87" s="12"/>
      <c r="AE87" s="12"/>
      <c r="AR87" s="213" t="s">
        <v>80</v>
      </c>
      <c r="AT87" s="214" t="s">
        <v>71</v>
      </c>
      <c r="AU87" s="214" t="s">
        <v>72</v>
      </c>
      <c r="AY87" s="213" t="s">
        <v>153</v>
      </c>
      <c r="BK87" s="215">
        <f>BK88+BK108+BK130+BK145+BK154+BK162</f>
        <v>0</v>
      </c>
    </row>
    <row r="88" spans="1:63" s="12" customFormat="1" ht="22.8" customHeight="1">
      <c r="A88" s="12"/>
      <c r="B88" s="202"/>
      <c r="C88" s="203"/>
      <c r="D88" s="204" t="s">
        <v>71</v>
      </c>
      <c r="E88" s="216" t="s">
        <v>80</v>
      </c>
      <c r="F88" s="216" t="s">
        <v>215</v>
      </c>
      <c r="G88" s="203"/>
      <c r="H88" s="203"/>
      <c r="I88" s="206"/>
      <c r="J88" s="217">
        <f>BK88</f>
        <v>0</v>
      </c>
      <c r="K88" s="203"/>
      <c r="L88" s="208"/>
      <c r="M88" s="209"/>
      <c r="N88" s="210"/>
      <c r="O88" s="210"/>
      <c r="P88" s="211">
        <f>SUM(P89:P107)</f>
        <v>0</v>
      </c>
      <c r="Q88" s="210"/>
      <c r="R88" s="211">
        <f>SUM(R89:R107)</f>
        <v>0</v>
      </c>
      <c r="S88" s="210"/>
      <c r="T88" s="212">
        <f>SUM(T89:T107)</f>
        <v>59.38000000000001</v>
      </c>
      <c r="U88" s="12"/>
      <c r="V88" s="12"/>
      <c r="W88" s="12"/>
      <c r="X88" s="12"/>
      <c r="Y88" s="12"/>
      <c r="Z88" s="12"/>
      <c r="AA88" s="12"/>
      <c r="AB88" s="12"/>
      <c r="AC88" s="12"/>
      <c r="AD88" s="12"/>
      <c r="AE88" s="12"/>
      <c r="AR88" s="213" t="s">
        <v>80</v>
      </c>
      <c r="AT88" s="214" t="s">
        <v>71</v>
      </c>
      <c r="AU88" s="214" t="s">
        <v>80</v>
      </c>
      <c r="AY88" s="213" t="s">
        <v>153</v>
      </c>
      <c r="BK88" s="215">
        <f>SUM(BK89:BK107)</f>
        <v>0</v>
      </c>
    </row>
    <row r="89" spans="1:65" s="2" customFormat="1" ht="55.5" customHeight="1">
      <c r="A89" s="38"/>
      <c r="B89" s="39"/>
      <c r="C89" s="218" t="s">
        <v>80</v>
      </c>
      <c r="D89" s="218" t="s">
        <v>156</v>
      </c>
      <c r="E89" s="219" t="s">
        <v>994</v>
      </c>
      <c r="F89" s="220" t="s">
        <v>995</v>
      </c>
      <c r="G89" s="221" t="s">
        <v>218</v>
      </c>
      <c r="H89" s="222">
        <v>304</v>
      </c>
      <c r="I89" s="223"/>
      <c r="J89" s="224">
        <f>ROUND(I89*H89,2)</f>
        <v>0</v>
      </c>
      <c r="K89" s="220" t="s">
        <v>219</v>
      </c>
      <c r="L89" s="44"/>
      <c r="M89" s="225" t="s">
        <v>19</v>
      </c>
      <c r="N89" s="226" t="s">
        <v>43</v>
      </c>
      <c r="O89" s="84"/>
      <c r="P89" s="227">
        <f>O89*H89</f>
        <v>0</v>
      </c>
      <c r="Q89" s="227">
        <v>0</v>
      </c>
      <c r="R89" s="227">
        <f>Q89*H89</f>
        <v>0</v>
      </c>
      <c r="S89" s="227">
        <v>0.17</v>
      </c>
      <c r="T89" s="228">
        <f>S89*H89</f>
        <v>51.68000000000001</v>
      </c>
      <c r="U89" s="38"/>
      <c r="V89" s="38"/>
      <c r="W89" s="38"/>
      <c r="X89" s="38"/>
      <c r="Y89" s="38"/>
      <c r="Z89" s="38"/>
      <c r="AA89" s="38"/>
      <c r="AB89" s="38"/>
      <c r="AC89" s="38"/>
      <c r="AD89" s="38"/>
      <c r="AE89" s="38"/>
      <c r="AR89" s="229" t="s">
        <v>172</v>
      </c>
      <c r="AT89" s="229" t="s">
        <v>156</v>
      </c>
      <c r="AU89" s="229" t="s">
        <v>82</v>
      </c>
      <c r="AY89" s="17" t="s">
        <v>153</v>
      </c>
      <c r="BE89" s="230">
        <f>IF(N89="základní",J89,0)</f>
        <v>0</v>
      </c>
      <c r="BF89" s="230">
        <f>IF(N89="snížená",J89,0)</f>
        <v>0</v>
      </c>
      <c r="BG89" s="230">
        <f>IF(N89="zákl. přenesená",J89,0)</f>
        <v>0</v>
      </c>
      <c r="BH89" s="230">
        <f>IF(N89="sníž. přenesená",J89,0)</f>
        <v>0</v>
      </c>
      <c r="BI89" s="230">
        <f>IF(N89="nulová",J89,0)</f>
        <v>0</v>
      </c>
      <c r="BJ89" s="17" t="s">
        <v>80</v>
      </c>
      <c r="BK89" s="230">
        <f>ROUND(I89*H89,2)</f>
        <v>0</v>
      </c>
      <c r="BL89" s="17" t="s">
        <v>172</v>
      </c>
      <c r="BM89" s="229" t="s">
        <v>996</v>
      </c>
    </row>
    <row r="90" spans="1:47" s="2" customFormat="1" ht="12">
      <c r="A90" s="38"/>
      <c r="B90" s="39"/>
      <c r="C90" s="40"/>
      <c r="D90" s="231" t="s">
        <v>221</v>
      </c>
      <c r="E90" s="40"/>
      <c r="F90" s="232" t="s">
        <v>222</v>
      </c>
      <c r="G90" s="40"/>
      <c r="H90" s="40"/>
      <c r="I90" s="136"/>
      <c r="J90" s="40"/>
      <c r="K90" s="40"/>
      <c r="L90" s="44"/>
      <c r="M90" s="233"/>
      <c r="N90" s="234"/>
      <c r="O90" s="84"/>
      <c r="P90" s="84"/>
      <c r="Q90" s="84"/>
      <c r="R90" s="84"/>
      <c r="S90" s="84"/>
      <c r="T90" s="85"/>
      <c r="U90" s="38"/>
      <c r="V90" s="38"/>
      <c r="W90" s="38"/>
      <c r="X90" s="38"/>
      <c r="Y90" s="38"/>
      <c r="Z90" s="38"/>
      <c r="AA90" s="38"/>
      <c r="AB90" s="38"/>
      <c r="AC90" s="38"/>
      <c r="AD90" s="38"/>
      <c r="AE90" s="38"/>
      <c r="AT90" s="17" t="s">
        <v>221</v>
      </c>
      <c r="AU90" s="17" t="s">
        <v>82</v>
      </c>
    </row>
    <row r="91" spans="1:51" s="13" customFormat="1" ht="12">
      <c r="A91" s="13"/>
      <c r="B91" s="235"/>
      <c r="C91" s="236"/>
      <c r="D91" s="231" t="s">
        <v>174</v>
      </c>
      <c r="E91" s="237" t="s">
        <v>19</v>
      </c>
      <c r="F91" s="238" t="s">
        <v>997</v>
      </c>
      <c r="G91" s="236"/>
      <c r="H91" s="239">
        <v>304</v>
      </c>
      <c r="I91" s="240"/>
      <c r="J91" s="236"/>
      <c r="K91" s="236"/>
      <c r="L91" s="241"/>
      <c r="M91" s="242"/>
      <c r="N91" s="243"/>
      <c r="O91" s="243"/>
      <c r="P91" s="243"/>
      <c r="Q91" s="243"/>
      <c r="R91" s="243"/>
      <c r="S91" s="243"/>
      <c r="T91" s="244"/>
      <c r="U91" s="13"/>
      <c r="V91" s="13"/>
      <c r="W91" s="13"/>
      <c r="X91" s="13"/>
      <c r="Y91" s="13"/>
      <c r="Z91" s="13"/>
      <c r="AA91" s="13"/>
      <c r="AB91" s="13"/>
      <c r="AC91" s="13"/>
      <c r="AD91" s="13"/>
      <c r="AE91" s="13"/>
      <c r="AT91" s="245" t="s">
        <v>174</v>
      </c>
      <c r="AU91" s="245" t="s">
        <v>82</v>
      </c>
      <c r="AV91" s="13" t="s">
        <v>82</v>
      </c>
      <c r="AW91" s="13" t="s">
        <v>34</v>
      </c>
      <c r="AX91" s="13" t="s">
        <v>80</v>
      </c>
      <c r="AY91" s="245" t="s">
        <v>153</v>
      </c>
    </row>
    <row r="92" spans="1:65" s="2" customFormat="1" ht="44.25" customHeight="1">
      <c r="A92" s="38"/>
      <c r="B92" s="39"/>
      <c r="C92" s="218" t="s">
        <v>82</v>
      </c>
      <c r="D92" s="218" t="s">
        <v>156</v>
      </c>
      <c r="E92" s="219" t="s">
        <v>882</v>
      </c>
      <c r="F92" s="220" t="s">
        <v>883</v>
      </c>
      <c r="G92" s="221" t="s">
        <v>218</v>
      </c>
      <c r="H92" s="222">
        <v>35</v>
      </c>
      <c r="I92" s="223"/>
      <c r="J92" s="224">
        <f>ROUND(I92*H92,2)</f>
        <v>0</v>
      </c>
      <c r="K92" s="220" t="s">
        <v>219</v>
      </c>
      <c r="L92" s="44"/>
      <c r="M92" s="225" t="s">
        <v>19</v>
      </c>
      <c r="N92" s="226" t="s">
        <v>43</v>
      </c>
      <c r="O92" s="84"/>
      <c r="P92" s="227">
        <f>O92*H92</f>
        <v>0</v>
      </c>
      <c r="Q92" s="227">
        <v>0</v>
      </c>
      <c r="R92" s="227">
        <f>Q92*H92</f>
        <v>0</v>
      </c>
      <c r="S92" s="227">
        <v>0.22</v>
      </c>
      <c r="T92" s="228">
        <f>S92*H92</f>
        <v>7.7</v>
      </c>
      <c r="U92" s="38"/>
      <c r="V92" s="38"/>
      <c r="W92" s="38"/>
      <c r="X92" s="38"/>
      <c r="Y92" s="38"/>
      <c r="Z92" s="38"/>
      <c r="AA92" s="38"/>
      <c r="AB92" s="38"/>
      <c r="AC92" s="38"/>
      <c r="AD92" s="38"/>
      <c r="AE92" s="38"/>
      <c r="AR92" s="229" t="s">
        <v>172</v>
      </c>
      <c r="AT92" s="229" t="s">
        <v>156</v>
      </c>
      <c r="AU92" s="229" t="s">
        <v>82</v>
      </c>
      <c r="AY92" s="17" t="s">
        <v>153</v>
      </c>
      <c r="BE92" s="230">
        <f>IF(N92="základní",J92,0)</f>
        <v>0</v>
      </c>
      <c r="BF92" s="230">
        <f>IF(N92="snížená",J92,0)</f>
        <v>0</v>
      </c>
      <c r="BG92" s="230">
        <f>IF(N92="zákl. přenesená",J92,0)</f>
        <v>0</v>
      </c>
      <c r="BH92" s="230">
        <f>IF(N92="sníž. přenesená",J92,0)</f>
        <v>0</v>
      </c>
      <c r="BI92" s="230">
        <f>IF(N92="nulová",J92,0)</f>
        <v>0</v>
      </c>
      <c r="BJ92" s="17" t="s">
        <v>80</v>
      </c>
      <c r="BK92" s="230">
        <f>ROUND(I92*H92,2)</f>
        <v>0</v>
      </c>
      <c r="BL92" s="17" t="s">
        <v>172</v>
      </c>
      <c r="BM92" s="229" t="s">
        <v>998</v>
      </c>
    </row>
    <row r="93" spans="1:47" s="2" customFormat="1" ht="12">
      <c r="A93" s="38"/>
      <c r="B93" s="39"/>
      <c r="C93" s="40"/>
      <c r="D93" s="231" t="s">
        <v>221</v>
      </c>
      <c r="E93" s="40"/>
      <c r="F93" s="232" t="s">
        <v>222</v>
      </c>
      <c r="G93" s="40"/>
      <c r="H93" s="40"/>
      <c r="I93" s="136"/>
      <c r="J93" s="40"/>
      <c r="K93" s="40"/>
      <c r="L93" s="44"/>
      <c r="M93" s="233"/>
      <c r="N93" s="234"/>
      <c r="O93" s="84"/>
      <c r="P93" s="84"/>
      <c r="Q93" s="84"/>
      <c r="R93" s="84"/>
      <c r="S93" s="84"/>
      <c r="T93" s="85"/>
      <c r="U93" s="38"/>
      <c r="V93" s="38"/>
      <c r="W93" s="38"/>
      <c r="X93" s="38"/>
      <c r="Y93" s="38"/>
      <c r="Z93" s="38"/>
      <c r="AA93" s="38"/>
      <c r="AB93" s="38"/>
      <c r="AC93" s="38"/>
      <c r="AD93" s="38"/>
      <c r="AE93" s="38"/>
      <c r="AT93" s="17" t="s">
        <v>221</v>
      </c>
      <c r="AU93" s="17" t="s">
        <v>82</v>
      </c>
    </row>
    <row r="94" spans="1:51" s="13" customFormat="1" ht="12">
      <c r="A94" s="13"/>
      <c r="B94" s="235"/>
      <c r="C94" s="236"/>
      <c r="D94" s="231" t="s">
        <v>174</v>
      </c>
      <c r="E94" s="237" t="s">
        <v>19</v>
      </c>
      <c r="F94" s="238" t="s">
        <v>999</v>
      </c>
      <c r="G94" s="236"/>
      <c r="H94" s="239">
        <v>35</v>
      </c>
      <c r="I94" s="240"/>
      <c r="J94" s="236"/>
      <c r="K94" s="236"/>
      <c r="L94" s="241"/>
      <c r="M94" s="242"/>
      <c r="N94" s="243"/>
      <c r="O94" s="243"/>
      <c r="P94" s="243"/>
      <c r="Q94" s="243"/>
      <c r="R94" s="243"/>
      <c r="S94" s="243"/>
      <c r="T94" s="244"/>
      <c r="U94" s="13"/>
      <c r="V94" s="13"/>
      <c r="W94" s="13"/>
      <c r="X94" s="13"/>
      <c r="Y94" s="13"/>
      <c r="Z94" s="13"/>
      <c r="AA94" s="13"/>
      <c r="AB94" s="13"/>
      <c r="AC94" s="13"/>
      <c r="AD94" s="13"/>
      <c r="AE94" s="13"/>
      <c r="AT94" s="245" t="s">
        <v>174</v>
      </c>
      <c r="AU94" s="245" t="s">
        <v>82</v>
      </c>
      <c r="AV94" s="13" t="s">
        <v>82</v>
      </c>
      <c r="AW94" s="13" t="s">
        <v>34</v>
      </c>
      <c r="AX94" s="13" t="s">
        <v>80</v>
      </c>
      <c r="AY94" s="245" t="s">
        <v>153</v>
      </c>
    </row>
    <row r="95" spans="1:65" s="2" customFormat="1" ht="44.25" customHeight="1">
      <c r="A95" s="38"/>
      <c r="B95" s="39"/>
      <c r="C95" s="218" t="s">
        <v>175</v>
      </c>
      <c r="D95" s="218" t="s">
        <v>156</v>
      </c>
      <c r="E95" s="219" t="s">
        <v>1000</v>
      </c>
      <c r="F95" s="220" t="s">
        <v>1001</v>
      </c>
      <c r="G95" s="221" t="s">
        <v>235</v>
      </c>
      <c r="H95" s="222">
        <v>50.85</v>
      </c>
      <c r="I95" s="223"/>
      <c r="J95" s="224">
        <f>ROUND(I95*H95,2)</f>
        <v>0</v>
      </c>
      <c r="K95" s="220" t="s">
        <v>19</v>
      </c>
      <c r="L95" s="44"/>
      <c r="M95" s="225" t="s">
        <v>19</v>
      </c>
      <c r="N95" s="226" t="s">
        <v>43</v>
      </c>
      <c r="O95" s="84"/>
      <c r="P95" s="227">
        <f>O95*H95</f>
        <v>0</v>
      </c>
      <c r="Q95" s="227">
        <v>0</v>
      </c>
      <c r="R95" s="227">
        <f>Q95*H95</f>
        <v>0</v>
      </c>
      <c r="S95" s="227">
        <v>0</v>
      </c>
      <c r="T95" s="228">
        <f>S95*H95</f>
        <v>0</v>
      </c>
      <c r="U95" s="38"/>
      <c r="V95" s="38"/>
      <c r="W95" s="38"/>
      <c r="X95" s="38"/>
      <c r="Y95" s="38"/>
      <c r="Z95" s="38"/>
      <c r="AA95" s="38"/>
      <c r="AB95" s="38"/>
      <c r="AC95" s="38"/>
      <c r="AD95" s="38"/>
      <c r="AE95" s="38"/>
      <c r="AR95" s="229" t="s">
        <v>172</v>
      </c>
      <c r="AT95" s="229" t="s">
        <v>156</v>
      </c>
      <c r="AU95" s="229" t="s">
        <v>82</v>
      </c>
      <c r="AY95" s="17" t="s">
        <v>153</v>
      </c>
      <c r="BE95" s="230">
        <f>IF(N95="základní",J95,0)</f>
        <v>0</v>
      </c>
      <c r="BF95" s="230">
        <f>IF(N95="snížená",J95,0)</f>
        <v>0</v>
      </c>
      <c r="BG95" s="230">
        <f>IF(N95="zákl. přenesená",J95,0)</f>
        <v>0</v>
      </c>
      <c r="BH95" s="230">
        <f>IF(N95="sníž. přenesená",J95,0)</f>
        <v>0</v>
      </c>
      <c r="BI95" s="230">
        <f>IF(N95="nulová",J95,0)</f>
        <v>0</v>
      </c>
      <c r="BJ95" s="17" t="s">
        <v>80</v>
      </c>
      <c r="BK95" s="230">
        <f>ROUND(I95*H95,2)</f>
        <v>0</v>
      </c>
      <c r="BL95" s="17" t="s">
        <v>172</v>
      </c>
      <c r="BM95" s="229" t="s">
        <v>1002</v>
      </c>
    </row>
    <row r="96" spans="1:47" s="2" customFormat="1" ht="12">
      <c r="A96" s="38"/>
      <c r="B96" s="39"/>
      <c r="C96" s="40"/>
      <c r="D96" s="231" t="s">
        <v>221</v>
      </c>
      <c r="E96" s="40"/>
      <c r="F96" s="232" t="s">
        <v>1003</v>
      </c>
      <c r="G96" s="40"/>
      <c r="H96" s="40"/>
      <c r="I96" s="136"/>
      <c r="J96" s="40"/>
      <c r="K96" s="40"/>
      <c r="L96" s="44"/>
      <c r="M96" s="233"/>
      <c r="N96" s="234"/>
      <c r="O96" s="84"/>
      <c r="P96" s="84"/>
      <c r="Q96" s="84"/>
      <c r="R96" s="84"/>
      <c r="S96" s="84"/>
      <c r="T96" s="85"/>
      <c r="U96" s="38"/>
      <c r="V96" s="38"/>
      <c r="W96" s="38"/>
      <c r="X96" s="38"/>
      <c r="Y96" s="38"/>
      <c r="Z96" s="38"/>
      <c r="AA96" s="38"/>
      <c r="AB96" s="38"/>
      <c r="AC96" s="38"/>
      <c r="AD96" s="38"/>
      <c r="AE96" s="38"/>
      <c r="AT96" s="17" t="s">
        <v>221</v>
      </c>
      <c r="AU96" s="17" t="s">
        <v>82</v>
      </c>
    </row>
    <row r="97" spans="1:47" s="2" customFormat="1" ht="12">
      <c r="A97" s="38"/>
      <c r="B97" s="39"/>
      <c r="C97" s="40"/>
      <c r="D97" s="231" t="s">
        <v>163</v>
      </c>
      <c r="E97" s="40"/>
      <c r="F97" s="232" t="s">
        <v>1004</v>
      </c>
      <c r="G97" s="40"/>
      <c r="H97" s="40"/>
      <c r="I97" s="136"/>
      <c r="J97" s="40"/>
      <c r="K97" s="40"/>
      <c r="L97" s="44"/>
      <c r="M97" s="233"/>
      <c r="N97" s="234"/>
      <c r="O97" s="84"/>
      <c r="P97" s="84"/>
      <c r="Q97" s="84"/>
      <c r="R97" s="84"/>
      <c r="S97" s="84"/>
      <c r="T97" s="85"/>
      <c r="U97" s="38"/>
      <c r="V97" s="38"/>
      <c r="W97" s="38"/>
      <c r="X97" s="38"/>
      <c r="Y97" s="38"/>
      <c r="Z97" s="38"/>
      <c r="AA97" s="38"/>
      <c r="AB97" s="38"/>
      <c r="AC97" s="38"/>
      <c r="AD97" s="38"/>
      <c r="AE97" s="38"/>
      <c r="AT97" s="17" t="s">
        <v>163</v>
      </c>
      <c r="AU97" s="17" t="s">
        <v>82</v>
      </c>
    </row>
    <row r="98" spans="1:51" s="13" customFormat="1" ht="12">
      <c r="A98" s="13"/>
      <c r="B98" s="235"/>
      <c r="C98" s="236"/>
      <c r="D98" s="231" t="s">
        <v>174</v>
      </c>
      <c r="E98" s="237" t="s">
        <v>19</v>
      </c>
      <c r="F98" s="238" t="s">
        <v>1005</v>
      </c>
      <c r="G98" s="236"/>
      <c r="H98" s="239">
        <v>50.85</v>
      </c>
      <c r="I98" s="240"/>
      <c r="J98" s="236"/>
      <c r="K98" s="236"/>
      <c r="L98" s="241"/>
      <c r="M98" s="242"/>
      <c r="N98" s="243"/>
      <c r="O98" s="243"/>
      <c r="P98" s="243"/>
      <c r="Q98" s="243"/>
      <c r="R98" s="243"/>
      <c r="S98" s="243"/>
      <c r="T98" s="244"/>
      <c r="U98" s="13"/>
      <c r="V98" s="13"/>
      <c r="W98" s="13"/>
      <c r="X98" s="13"/>
      <c r="Y98" s="13"/>
      <c r="Z98" s="13"/>
      <c r="AA98" s="13"/>
      <c r="AB98" s="13"/>
      <c r="AC98" s="13"/>
      <c r="AD98" s="13"/>
      <c r="AE98" s="13"/>
      <c r="AT98" s="245" t="s">
        <v>174</v>
      </c>
      <c r="AU98" s="245" t="s">
        <v>82</v>
      </c>
      <c r="AV98" s="13" t="s">
        <v>82</v>
      </c>
      <c r="AW98" s="13" t="s">
        <v>34</v>
      </c>
      <c r="AX98" s="13" t="s">
        <v>80</v>
      </c>
      <c r="AY98" s="245" t="s">
        <v>153</v>
      </c>
    </row>
    <row r="99" spans="1:65" s="2" customFormat="1" ht="21.75" customHeight="1">
      <c r="A99" s="38"/>
      <c r="B99" s="39"/>
      <c r="C99" s="218" t="s">
        <v>172</v>
      </c>
      <c r="D99" s="218" t="s">
        <v>156</v>
      </c>
      <c r="E99" s="219" t="s">
        <v>611</v>
      </c>
      <c r="F99" s="220" t="s">
        <v>1006</v>
      </c>
      <c r="G99" s="221" t="s">
        <v>235</v>
      </c>
      <c r="H99" s="222">
        <v>6.15</v>
      </c>
      <c r="I99" s="223"/>
      <c r="J99" s="224">
        <f>ROUND(I99*H99,2)</f>
        <v>0</v>
      </c>
      <c r="K99" s="220" t="s">
        <v>19</v>
      </c>
      <c r="L99" s="44"/>
      <c r="M99" s="225" t="s">
        <v>19</v>
      </c>
      <c r="N99" s="226" t="s">
        <v>43</v>
      </c>
      <c r="O99" s="84"/>
      <c r="P99" s="227">
        <f>O99*H99</f>
        <v>0</v>
      </c>
      <c r="Q99" s="227">
        <v>0</v>
      </c>
      <c r="R99" s="227">
        <f>Q99*H99</f>
        <v>0</v>
      </c>
      <c r="S99" s="227">
        <v>0</v>
      </c>
      <c r="T99" s="228">
        <f>S99*H99</f>
        <v>0</v>
      </c>
      <c r="U99" s="38"/>
      <c r="V99" s="38"/>
      <c r="W99" s="38"/>
      <c r="X99" s="38"/>
      <c r="Y99" s="38"/>
      <c r="Z99" s="38"/>
      <c r="AA99" s="38"/>
      <c r="AB99" s="38"/>
      <c r="AC99" s="38"/>
      <c r="AD99" s="38"/>
      <c r="AE99" s="38"/>
      <c r="AR99" s="229" t="s">
        <v>172</v>
      </c>
      <c r="AT99" s="229" t="s">
        <v>156</v>
      </c>
      <c r="AU99" s="229" t="s">
        <v>82</v>
      </c>
      <c r="AY99" s="17" t="s">
        <v>153</v>
      </c>
      <c r="BE99" s="230">
        <f>IF(N99="základní",J99,0)</f>
        <v>0</v>
      </c>
      <c r="BF99" s="230">
        <f>IF(N99="snížená",J99,0)</f>
        <v>0</v>
      </c>
      <c r="BG99" s="230">
        <f>IF(N99="zákl. přenesená",J99,0)</f>
        <v>0</v>
      </c>
      <c r="BH99" s="230">
        <f>IF(N99="sníž. přenesená",J99,0)</f>
        <v>0</v>
      </c>
      <c r="BI99" s="230">
        <f>IF(N99="nulová",J99,0)</f>
        <v>0</v>
      </c>
      <c r="BJ99" s="17" t="s">
        <v>80</v>
      </c>
      <c r="BK99" s="230">
        <f>ROUND(I99*H99,2)</f>
        <v>0</v>
      </c>
      <c r="BL99" s="17" t="s">
        <v>172</v>
      </c>
      <c r="BM99" s="229" t="s">
        <v>1007</v>
      </c>
    </row>
    <row r="100" spans="1:51" s="13" customFormat="1" ht="12">
      <c r="A100" s="13"/>
      <c r="B100" s="235"/>
      <c r="C100" s="236"/>
      <c r="D100" s="231" t="s">
        <v>174</v>
      </c>
      <c r="E100" s="237" t="s">
        <v>19</v>
      </c>
      <c r="F100" s="238" t="s">
        <v>1008</v>
      </c>
      <c r="G100" s="236"/>
      <c r="H100" s="239">
        <v>6.15</v>
      </c>
      <c r="I100" s="240"/>
      <c r="J100" s="236"/>
      <c r="K100" s="236"/>
      <c r="L100" s="241"/>
      <c r="M100" s="242"/>
      <c r="N100" s="243"/>
      <c r="O100" s="243"/>
      <c r="P100" s="243"/>
      <c r="Q100" s="243"/>
      <c r="R100" s="243"/>
      <c r="S100" s="243"/>
      <c r="T100" s="244"/>
      <c r="U100" s="13"/>
      <c r="V100" s="13"/>
      <c r="W100" s="13"/>
      <c r="X100" s="13"/>
      <c r="Y100" s="13"/>
      <c r="Z100" s="13"/>
      <c r="AA100" s="13"/>
      <c r="AB100" s="13"/>
      <c r="AC100" s="13"/>
      <c r="AD100" s="13"/>
      <c r="AE100" s="13"/>
      <c r="AT100" s="245" t="s">
        <v>174</v>
      </c>
      <c r="AU100" s="245" t="s">
        <v>82</v>
      </c>
      <c r="AV100" s="13" t="s">
        <v>82</v>
      </c>
      <c r="AW100" s="13" t="s">
        <v>34</v>
      </c>
      <c r="AX100" s="13" t="s">
        <v>80</v>
      </c>
      <c r="AY100" s="245" t="s">
        <v>153</v>
      </c>
    </row>
    <row r="101" spans="1:65" s="2" customFormat="1" ht="33" customHeight="1">
      <c r="A101" s="38"/>
      <c r="B101" s="39"/>
      <c r="C101" s="218" t="s">
        <v>152</v>
      </c>
      <c r="D101" s="218" t="s">
        <v>156</v>
      </c>
      <c r="E101" s="219" t="s">
        <v>892</v>
      </c>
      <c r="F101" s="220" t="s">
        <v>893</v>
      </c>
      <c r="G101" s="221" t="s">
        <v>235</v>
      </c>
      <c r="H101" s="222">
        <v>0</v>
      </c>
      <c r="I101" s="223"/>
      <c r="J101" s="224">
        <f>ROUND(I101*H101,2)</f>
        <v>0</v>
      </c>
      <c r="K101" s="220" t="s">
        <v>219</v>
      </c>
      <c r="L101" s="44"/>
      <c r="M101" s="225" t="s">
        <v>19</v>
      </c>
      <c r="N101" s="226" t="s">
        <v>43</v>
      </c>
      <c r="O101" s="84"/>
      <c r="P101" s="227">
        <f>O101*H101</f>
        <v>0</v>
      </c>
      <c r="Q101" s="227">
        <v>0</v>
      </c>
      <c r="R101" s="227">
        <f>Q101*H101</f>
        <v>0</v>
      </c>
      <c r="S101" s="227">
        <v>0</v>
      </c>
      <c r="T101" s="228">
        <f>S101*H101</f>
        <v>0</v>
      </c>
      <c r="U101" s="38"/>
      <c r="V101" s="38"/>
      <c r="W101" s="38"/>
      <c r="X101" s="38"/>
      <c r="Y101" s="38"/>
      <c r="Z101" s="38"/>
      <c r="AA101" s="38"/>
      <c r="AB101" s="38"/>
      <c r="AC101" s="38"/>
      <c r="AD101" s="38"/>
      <c r="AE101" s="38"/>
      <c r="AR101" s="229" t="s">
        <v>172</v>
      </c>
      <c r="AT101" s="229" t="s">
        <v>156</v>
      </c>
      <c r="AU101" s="229" t="s">
        <v>82</v>
      </c>
      <c r="AY101" s="17" t="s">
        <v>153</v>
      </c>
      <c r="BE101" s="230">
        <f>IF(N101="základní",J101,0)</f>
        <v>0</v>
      </c>
      <c r="BF101" s="230">
        <f>IF(N101="snížená",J101,0)</f>
        <v>0</v>
      </c>
      <c r="BG101" s="230">
        <f>IF(N101="zákl. přenesená",J101,0)</f>
        <v>0</v>
      </c>
      <c r="BH101" s="230">
        <f>IF(N101="sníž. přenesená",J101,0)</f>
        <v>0</v>
      </c>
      <c r="BI101" s="230">
        <f>IF(N101="nulová",J101,0)</f>
        <v>0</v>
      </c>
      <c r="BJ101" s="17" t="s">
        <v>80</v>
      </c>
      <c r="BK101" s="230">
        <f>ROUND(I101*H101,2)</f>
        <v>0</v>
      </c>
      <c r="BL101" s="17" t="s">
        <v>172</v>
      </c>
      <c r="BM101" s="229" t="s">
        <v>1009</v>
      </c>
    </row>
    <row r="102" spans="1:47" s="2" customFormat="1" ht="12">
      <c r="A102" s="38"/>
      <c r="B102" s="39"/>
      <c r="C102" s="40"/>
      <c r="D102" s="231" t="s">
        <v>221</v>
      </c>
      <c r="E102" s="40"/>
      <c r="F102" s="232" t="s">
        <v>243</v>
      </c>
      <c r="G102" s="40"/>
      <c r="H102" s="40"/>
      <c r="I102" s="136"/>
      <c r="J102" s="40"/>
      <c r="K102" s="40"/>
      <c r="L102" s="44"/>
      <c r="M102" s="233"/>
      <c r="N102" s="234"/>
      <c r="O102" s="84"/>
      <c r="P102" s="84"/>
      <c r="Q102" s="84"/>
      <c r="R102" s="84"/>
      <c r="S102" s="84"/>
      <c r="T102" s="85"/>
      <c r="U102" s="38"/>
      <c r="V102" s="38"/>
      <c r="W102" s="38"/>
      <c r="X102" s="38"/>
      <c r="Y102" s="38"/>
      <c r="Z102" s="38"/>
      <c r="AA102" s="38"/>
      <c r="AB102" s="38"/>
      <c r="AC102" s="38"/>
      <c r="AD102" s="38"/>
      <c r="AE102" s="38"/>
      <c r="AT102" s="17" t="s">
        <v>221</v>
      </c>
      <c r="AU102" s="17" t="s">
        <v>82</v>
      </c>
    </row>
    <row r="103" spans="1:65" s="2" customFormat="1" ht="55.5" customHeight="1">
      <c r="A103" s="38"/>
      <c r="B103" s="39"/>
      <c r="C103" s="218" t="s">
        <v>195</v>
      </c>
      <c r="D103" s="218" t="s">
        <v>156</v>
      </c>
      <c r="E103" s="219" t="s">
        <v>250</v>
      </c>
      <c r="F103" s="220" t="s">
        <v>623</v>
      </c>
      <c r="G103" s="221" t="s">
        <v>235</v>
      </c>
      <c r="H103" s="222">
        <v>57</v>
      </c>
      <c r="I103" s="223"/>
      <c r="J103" s="224">
        <f>ROUND(I103*H103,2)</f>
        <v>0</v>
      </c>
      <c r="K103" s="220" t="s">
        <v>19</v>
      </c>
      <c r="L103" s="44"/>
      <c r="M103" s="225" t="s">
        <v>19</v>
      </c>
      <c r="N103" s="226" t="s">
        <v>43</v>
      </c>
      <c r="O103" s="84"/>
      <c r="P103" s="227">
        <f>O103*H103</f>
        <v>0</v>
      </c>
      <c r="Q103" s="227">
        <v>0</v>
      </c>
      <c r="R103" s="227">
        <f>Q103*H103</f>
        <v>0</v>
      </c>
      <c r="S103" s="227">
        <v>0</v>
      </c>
      <c r="T103" s="228">
        <f>S103*H103</f>
        <v>0</v>
      </c>
      <c r="U103" s="38"/>
      <c r="V103" s="38"/>
      <c r="W103" s="38"/>
      <c r="X103" s="38"/>
      <c r="Y103" s="38"/>
      <c r="Z103" s="38"/>
      <c r="AA103" s="38"/>
      <c r="AB103" s="38"/>
      <c r="AC103" s="38"/>
      <c r="AD103" s="38"/>
      <c r="AE103" s="38"/>
      <c r="AR103" s="229" t="s">
        <v>172</v>
      </c>
      <c r="AT103" s="229" t="s">
        <v>156</v>
      </c>
      <c r="AU103" s="229" t="s">
        <v>82</v>
      </c>
      <c r="AY103" s="17" t="s">
        <v>153</v>
      </c>
      <c r="BE103" s="230">
        <f>IF(N103="základní",J103,0)</f>
        <v>0</v>
      </c>
      <c r="BF103" s="230">
        <f>IF(N103="snížená",J103,0)</f>
        <v>0</v>
      </c>
      <c r="BG103" s="230">
        <f>IF(N103="zákl. přenesená",J103,0)</f>
        <v>0</v>
      </c>
      <c r="BH103" s="230">
        <f>IF(N103="sníž. přenesená",J103,0)</f>
        <v>0</v>
      </c>
      <c r="BI103" s="230">
        <f>IF(N103="nulová",J103,0)</f>
        <v>0</v>
      </c>
      <c r="BJ103" s="17" t="s">
        <v>80</v>
      </c>
      <c r="BK103" s="230">
        <f>ROUND(I103*H103,2)</f>
        <v>0</v>
      </c>
      <c r="BL103" s="17" t="s">
        <v>172</v>
      </c>
      <c r="BM103" s="229" t="s">
        <v>1010</v>
      </c>
    </row>
    <row r="104" spans="1:47" s="2" customFormat="1" ht="12">
      <c r="A104" s="38"/>
      <c r="B104" s="39"/>
      <c r="C104" s="40"/>
      <c r="D104" s="231" t="s">
        <v>221</v>
      </c>
      <c r="E104" s="40"/>
      <c r="F104" s="232" t="s">
        <v>253</v>
      </c>
      <c r="G104" s="40"/>
      <c r="H104" s="40"/>
      <c r="I104" s="136"/>
      <c r="J104" s="40"/>
      <c r="K104" s="40"/>
      <c r="L104" s="44"/>
      <c r="M104" s="233"/>
      <c r="N104" s="234"/>
      <c r="O104" s="84"/>
      <c r="P104" s="84"/>
      <c r="Q104" s="84"/>
      <c r="R104" s="84"/>
      <c r="S104" s="84"/>
      <c r="T104" s="85"/>
      <c r="U104" s="38"/>
      <c r="V104" s="38"/>
      <c r="W104" s="38"/>
      <c r="X104" s="38"/>
      <c r="Y104" s="38"/>
      <c r="Z104" s="38"/>
      <c r="AA104" s="38"/>
      <c r="AB104" s="38"/>
      <c r="AC104" s="38"/>
      <c r="AD104" s="38"/>
      <c r="AE104" s="38"/>
      <c r="AT104" s="17" t="s">
        <v>221</v>
      </c>
      <c r="AU104" s="17" t="s">
        <v>82</v>
      </c>
    </row>
    <row r="105" spans="1:51" s="13" customFormat="1" ht="12">
      <c r="A105" s="13"/>
      <c r="B105" s="235"/>
      <c r="C105" s="236"/>
      <c r="D105" s="231" t="s">
        <v>174</v>
      </c>
      <c r="E105" s="237" t="s">
        <v>19</v>
      </c>
      <c r="F105" s="238" t="s">
        <v>1011</v>
      </c>
      <c r="G105" s="236"/>
      <c r="H105" s="239">
        <v>57</v>
      </c>
      <c r="I105" s="240"/>
      <c r="J105" s="236"/>
      <c r="K105" s="236"/>
      <c r="L105" s="241"/>
      <c r="M105" s="242"/>
      <c r="N105" s="243"/>
      <c r="O105" s="243"/>
      <c r="P105" s="243"/>
      <c r="Q105" s="243"/>
      <c r="R105" s="243"/>
      <c r="S105" s="243"/>
      <c r="T105" s="244"/>
      <c r="U105" s="13"/>
      <c r="V105" s="13"/>
      <c r="W105" s="13"/>
      <c r="X105" s="13"/>
      <c r="Y105" s="13"/>
      <c r="Z105" s="13"/>
      <c r="AA105" s="13"/>
      <c r="AB105" s="13"/>
      <c r="AC105" s="13"/>
      <c r="AD105" s="13"/>
      <c r="AE105" s="13"/>
      <c r="AT105" s="245" t="s">
        <v>174</v>
      </c>
      <c r="AU105" s="245" t="s">
        <v>82</v>
      </c>
      <c r="AV105" s="13" t="s">
        <v>82</v>
      </c>
      <c r="AW105" s="13" t="s">
        <v>34</v>
      </c>
      <c r="AX105" s="13" t="s">
        <v>80</v>
      </c>
      <c r="AY105" s="245" t="s">
        <v>153</v>
      </c>
    </row>
    <row r="106" spans="1:65" s="2" customFormat="1" ht="16.5" customHeight="1">
      <c r="A106" s="38"/>
      <c r="B106" s="39"/>
      <c r="C106" s="218" t="s">
        <v>200</v>
      </c>
      <c r="D106" s="218" t="s">
        <v>156</v>
      </c>
      <c r="E106" s="219" t="s">
        <v>504</v>
      </c>
      <c r="F106" s="220" t="s">
        <v>792</v>
      </c>
      <c r="G106" s="221" t="s">
        <v>218</v>
      </c>
      <c r="H106" s="222">
        <v>339</v>
      </c>
      <c r="I106" s="223"/>
      <c r="J106" s="224">
        <f>ROUND(I106*H106,2)</f>
        <v>0</v>
      </c>
      <c r="K106" s="220" t="s">
        <v>19</v>
      </c>
      <c r="L106" s="44"/>
      <c r="M106" s="225" t="s">
        <v>19</v>
      </c>
      <c r="N106" s="226" t="s">
        <v>43</v>
      </c>
      <c r="O106" s="84"/>
      <c r="P106" s="227">
        <f>O106*H106</f>
        <v>0</v>
      </c>
      <c r="Q106" s="227">
        <v>0</v>
      </c>
      <c r="R106" s="227">
        <f>Q106*H106</f>
        <v>0</v>
      </c>
      <c r="S106" s="227">
        <v>0</v>
      </c>
      <c r="T106" s="228">
        <f>S106*H106</f>
        <v>0</v>
      </c>
      <c r="U106" s="38"/>
      <c r="V106" s="38"/>
      <c r="W106" s="38"/>
      <c r="X106" s="38"/>
      <c r="Y106" s="38"/>
      <c r="Z106" s="38"/>
      <c r="AA106" s="38"/>
      <c r="AB106" s="38"/>
      <c r="AC106" s="38"/>
      <c r="AD106" s="38"/>
      <c r="AE106" s="38"/>
      <c r="AR106" s="229" t="s">
        <v>172</v>
      </c>
      <c r="AT106" s="229" t="s">
        <v>156</v>
      </c>
      <c r="AU106" s="229" t="s">
        <v>82</v>
      </c>
      <c r="AY106" s="17" t="s">
        <v>153</v>
      </c>
      <c r="BE106" s="230">
        <f>IF(N106="základní",J106,0)</f>
        <v>0</v>
      </c>
      <c r="BF106" s="230">
        <f>IF(N106="snížená",J106,0)</f>
        <v>0</v>
      </c>
      <c r="BG106" s="230">
        <f>IF(N106="zákl. přenesená",J106,0)</f>
        <v>0</v>
      </c>
      <c r="BH106" s="230">
        <f>IF(N106="sníž. přenesená",J106,0)</f>
        <v>0</v>
      </c>
      <c r="BI106" s="230">
        <f>IF(N106="nulová",J106,0)</f>
        <v>0</v>
      </c>
      <c r="BJ106" s="17" t="s">
        <v>80</v>
      </c>
      <c r="BK106" s="230">
        <f>ROUND(I106*H106,2)</f>
        <v>0</v>
      </c>
      <c r="BL106" s="17" t="s">
        <v>172</v>
      </c>
      <c r="BM106" s="229" t="s">
        <v>1012</v>
      </c>
    </row>
    <row r="107" spans="1:51" s="13" customFormat="1" ht="12">
      <c r="A107" s="13"/>
      <c r="B107" s="235"/>
      <c r="C107" s="236"/>
      <c r="D107" s="231" t="s">
        <v>174</v>
      </c>
      <c r="E107" s="237" t="s">
        <v>19</v>
      </c>
      <c r="F107" s="238" t="s">
        <v>1013</v>
      </c>
      <c r="G107" s="236"/>
      <c r="H107" s="239">
        <v>339</v>
      </c>
      <c r="I107" s="240"/>
      <c r="J107" s="236"/>
      <c r="K107" s="236"/>
      <c r="L107" s="241"/>
      <c r="M107" s="242"/>
      <c r="N107" s="243"/>
      <c r="O107" s="243"/>
      <c r="P107" s="243"/>
      <c r="Q107" s="243"/>
      <c r="R107" s="243"/>
      <c r="S107" s="243"/>
      <c r="T107" s="244"/>
      <c r="U107" s="13"/>
      <c r="V107" s="13"/>
      <c r="W107" s="13"/>
      <c r="X107" s="13"/>
      <c r="Y107" s="13"/>
      <c r="Z107" s="13"/>
      <c r="AA107" s="13"/>
      <c r="AB107" s="13"/>
      <c r="AC107" s="13"/>
      <c r="AD107" s="13"/>
      <c r="AE107" s="13"/>
      <c r="AT107" s="245" t="s">
        <v>174</v>
      </c>
      <c r="AU107" s="245" t="s">
        <v>82</v>
      </c>
      <c r="AV107" s="13" t="s">
        <v>82</v>
      </c>
      <c r="AW107" s="13" t="s">
        <v>34</v>
      </c>
      <c r="AX107" s="13" t="s">
        <v>80</v>
      </c>
      <c r="AY107" s="245" t="s">
        <v>153</v>
      </c>
    </row>
    <row r="108" spans="1:63" s="12" customFormat="1" ht="22.8" customHeight="1">
      <c r="A108" s="12"/>
      <c r="B108" s="202"/>
      <c r="C108" s="203"/>
      <c r="D108" s="204" t="s">
        <v>71</v>
      </c>
      <c r="E108" s="216" t="s">
        <v>152</v>
      </c>
      <c r="F108" s="216" t="s">
        <v>1014</v>
      </c>
      <c r="G108" s="203"/>
      <c r="H108" s="203"/>
      <c r="I108" s="206"/>
      <c r="J108" s="217">
        <f>BK108</f>
        <v>0</v>
      </c>
      <c r="K108" s="203"/>
      <c r="L108" s="208"/>
      <c r="M108" s="209"/>
      <c r="N108" s="210"/>
      <c r="O108" s="210"/>
      <c r="P108" s="211">
        <f>SUM(P109:P129)</f>
        <v>0</v>
      </c>
      <c r="Q108" s="210"/>
      <c r="R108" s="211">
        <f>SUM(R109:R129)</f>
        <v>208.88658389999998</v>
      </c>
      <c r="S108" s="210"/>
      <c r="T108" s="212">
        <f>SUM(T109:T129)</f>
        <v>0</v>
      </c>
      <c r="U108" s="12"/>
      <c r="V108" s="12"/>
      <c r="W108" s="12"/>
      <c r="X108" s="12"/>
      <c r="Y108" s="12"/>
      <c r="Z108" s="12"/>
      <c r="AA108" s="12"/>
      <c r="AB108" s="12"/>
      <c r="AC108" s="12"/>
      <c r="AD108" s="12"/>
      <c r="AE108" s="12"/>
      <c r="AR108" s="213" t="s">
        <v>80</v>
      </c>
      <c r="AT108" s="214" t="s">
        <v>71</v>
      </c>
      <c r="AU108" s="214" t="s">
        <v>80</v>
      </c>
      <c r="AY108" s="213" t="s">
        <v>153</v>
      </c>
      <c r="BK108" s="215">
        <f>SUM(BK109:BK129)</f>
        <v>0</v>
      </c>
    </row>
    <row r="109" spans="1:65" s="2" customFormat="1" ht="21.75" customHeight="1">
      <c r="A109" s="38"/>
      <c r="B109" s="39"/>
      <c r="C109" s="218" t="s">
        <v>169</v>
      </c>
      <c r="D109" s="218" t="s">
        <v>156</v>
      </c>
      <c r="E109" s="219" t="s">
        <v>800</v>
      </c>
      <c r="F109" s="220" t="s">
        <v>801</v>
      </c>
      <c r="G109" s="221" t="s">
        <v>218</v>
      </c>
      <c r="H109" s="222">
        <v>339</v>
      </c>
      <c r="I109" s="223"/>
      <c r="J109" s="224">
        <f>ROUND(I109*H109,2)</f>
        <v>0</v>
      </c>
      <c r="K109" s="220" t="s">
        <v>219</v>
      </c>
      <c r="L109" s="44"/>
      <c r="M109" s="225" t="s">
        <v>19</v>
      </c>
      <c r="N109" s="226" t="s">
        <v>43</v>
      </c>
      <c r="O109" s="84"/>
      <c r="P109" s="227">
        <f>O109*H109</f>
        <v>0</v>
      </c>
      <c r="Q109" s="227">
        <v>0.345</v>
      </c>
      <c r="R109" s="227">
        <f>Q109*H109</f>
        <v>116.95499999999998</v>
      </c>
      <c r="S109" s="227">
        <v>0</v>
      </c>
      <c r="T109" s="228">
        <f>S109*H109</f>
        <v>0</v>
      </c>
      <c r="U109" s="38"/>
      <c r="V109" s="38"/>
      <c r="W109" s="38"/>
      <c r="X109" s="38"/>
      <c r="Y109" s="38"/>
      <c r="Z109" s="38"/>
      <c r="AA109" s="38"/>
      <c r="AB109" s="38"/>
      <c r="AC109" s="38"/>
      <c r="AD109" s="38"/>
      <c r="AE109" s="38"/>
      <c r="AR109" s="229" t="s">
        <v>172</v>
      </c>
      <c r="AT109" s="229" t="s">
        <v>156</v>
      </c>
      <c r="AU109" s="229" t="s">
        <v>82</v>
      </c>
      <c r="AY109" s="17" t="s">
        <v>153</v>
      </c>
      <c r="BE109" s="230">
        <f>IF(N109="základní",J109,0)</f>
        <v>0</v>
      </c>
      <c r="BF109" s="230">
        <f>IF(N109="snížená",J109,0)</f>
        <v>0</v>
      </c>
      <c r="BG109" s="230">
        <f>IF(N109="zákl. přenesená",J109,0)</f>
        <v>0</v>
      </c>
      <c r="BH109" s="230">
        <f>IF(N109="sníž. přenesená",J109,0)</f>
        <v>0</v>
      </c>
      <c r="BI109" s="230">
        <f>IF(N109="nulová",J109,0)</f>
        <v>0</v>
      </c>
      <c r="BJ109" s="17" t="s">
        <v>80</v>
      </c>
      <c r="BK109" s="230">
        <f>ROUND(I109*H109,2)</f>
        <v>0</v>
      </c>
      <c r="BL109" s="17" t="s">
        <v>172</v>
      </c>
      <c r="BM109" s="229" t="s">
        <v>1015</v>
      </c>
    </row>
    <row r="110" spans="1:51" s="13" customFormat="1" ht="12">
      <c r="A110" s="13"/>
      <c r="B110" s="235"/>
      <c r="C110" s="236"/>
      <c r="D110" s="231" t="s">
        <v>174</v>
      </c>
      <c r="E110" s="237" t="s">
        <v>19</v>
      </c>
      <c r="F110" s="238" t="s">
        <v>1016</v>
      </c>
      <c r="G110" s="236"/>
      <c r="H110" s="239">
        <v>339</v>
      </c>
      <c r="I110" s="240"/>
      <c r="J110" s="236"/>
      <c r="K110" s="236"/>
      <c r="L110" s="241"/>
      <c r="M110" s="242"/>
      <c r="N110" s="243"/>
      <c r="O110" s="243"/>
      <c r="P110" s="243"/>
      <c r="Q110" s="243"/>
      <c r="R110" s="243"/>
      <c r="S110" s="243"/>
      <c r="T110" s="244"/>
      <c r="U110" s="13"/>
      <c r="V110" s="13"/>
      <c r="W110" s="13"/>
      <c r="X110" s="13"/>
      <c r="Y110" s="13"/>
      <c r="Z110" s="13"/>
      <c r="AA110" s="13"/>
      <c r="AB110" s="13"/>
      <c r="AC110" s="13"/>
      <c r="AD110" s="13"/>
      <c r="AE110" s="13"/>
      <c r="AT110" s="245" t="s">
        <v>174</v>
      </c>
      <c r="AU110" s="245" t="s">
        <v>82</v>
      </c>
      <c r="AV110" s="13" t="s">
        <v>82</v>
      </c>
      <c r="AW110" s="13" t="s">
        <v>34</v>
      </c>
      <c r="AX110" s="13" t="s">
        <v>80</v>
      </c>
      <c r="AY110" s="245" t="s">
        <v>153</v>
      </c>
    </row>
    <row r="111" spans="1:65" s="2" customFormat="1" ht="21.75" customHeight="1">
      <c r="A111" s="38"/>
      <c r="B111" s="39"/>
      <c r="C111" s="218" t="s">
        <v>266</v>
      </c>
      <c r="D111" s="218" t="s">
        <v>156</v>
      </c>
      <c r="E111" s="219" t="s">
        <v>1017</v>
      </c>
      <c r="F111" s="220" t="s">
        <v>1018</v>
      </c>
      <c r="G111" s="221" t="s">
        <v>218</v>
      </c>
      <c r="H111" s="222">
        <v>247.25</v>
      </c>
      <c r="I111" s="223"/>
      <c r="J111" s="224">
        <f>ROUND(I111*H111,2)</f>
        <v>0</v>
      </c>
      <c r="K111" s="220" t="s">
        <v>219</v>
      </c>
      <c r="L111" s="44"/>
      <c r="M111" s="225" t="s">
        <v>19</v>
      </c>
      <c r="N111" s="226" t="s">
        <v>43</v>
      </c>
      <c r="O111" s="84"/>
      <c r="P111" s="227">
        <f>O111*H111</f>
        <v>0</v>
      </c>
      <c r="Q111" s="227">
        <v>0.00071</v>
      </c>
      <c r="R111" s="227">
        <f>Q111*H111</f>
        <v>0.1755475</v>
      </c>
      <c r="S111" s="227">
        <v>0</v>
      </c>
      <c r="T111" s="228">
        <f>S111*H111</f>
        <v>0</v>
      </c>
      <c r="U111" s="38"/>
      <c r="V111" s="38"/>
      <c r="W111" s="38"/>
      <c r="X111" s="38"/>
      <c r="Y111" s="38"/>
      <c r="Z111" s="38"/>
      <c r="AA111" s="38"/>
      <c r="AB111" s="38"/>
      <c r="AC111" s="38"/>
      <c r="AD111" s="38"/>
      <c r="AE111" s="38"/>
      <c r="AR111" s="229" t="s">
        <v>172</v>
      </c>
      <c r="AT111" s="229" t="s">
        <v>156</v>
      </c>
      <c r="AU111" s="229" t="s">
        <v>82</v>
      </c>
      <c r="AY111" s="17" t="s">
        <v>153</v>
      </c>
      <c r="BE111" s="230">
        <f>IF(N111="základní",J111,0)</f>
        <v>0</v>
      </c>
      <c r="BF111" s="230">
        <f>IF(N111="snížená",J111,0)</f>
        <v>0</v>
      </c>
      <c r="BG111" s="230">
        <f>IF(N111="zákl. přenesená",J111,0)</f>
        <v>0</v>
      </c>
      <c r="BH111" s="230">
        <f>IF(N111="sníž. přenesená",J111,0)</f>
        <v>0</v>
      </c>
      <c r="BI111" s="230">
        <f>IF(N111="nulová",J111,0)</f>
        <v>0</v>
      </c>
      <c r="BJ111" s="17" t="s">
        <v>80</v>
      </c>
      <c r="BK111" s="230">
        <f>ROUND(I111*H111,2)</f>
        <v>0</v>
      </c>
      <c r="BL111" s="17" t="s">
        <v>172</v>
      </c>
      <c r="BM111" s="229" t="s">
        <v>1019</v>
      </c>
    </row>
    <row r="112" spans="1:51" s="13" customFormat="1" ht="12">
      <c r="A112" s="13"/>
      <c r="B112" s="235"/>
      <c r="C112" s="236"/>
      <c r="D112" s="231" t="s">
        <v>174</v>
      </c>
      <c r="E112" s="237" t="s">
        <v>19</v>
      </c>
      <c r="F112" s="238" t="s">
        <v>1020</v>
      </c>
      <c r="G112" s="236"/>
      <c r="H112" s="239">
        <v>247.25</v>
      </c>
      <c r="I112" s="240"/>
      <c r="J112" s="236"/>
      <c r="K112" s="236"/>
      <c r="L112" s="241"/>
      <c r="M112" s="242"/>
      <c r="N112" s="243"/>
      <c r="O112" s="243"/>
      <c r="P112" s="243"/>
      <c r="Q112" s="243"/>
      <c r="R112" s="243"/>
      <c r="S112" s="243"/>
      <c r="T112" s="244"/>
      <c r="U112" s="13"/>
      <c r="V112" s="13"/>
      <c r="W112" s="13"/>
      <c r="X112" s="13"/>
      <c r="Y112" s="13"/>
      <c r="Z112" s="13"/>
      <c r="AA112" s="13"/>
      <c r="AB112" s="13"/>
      <c r="AC112" s="13"/>
      <c r="AD112" s="13"/>
      <c r="AE112" s="13"/>
      <c r="AT112" s="245" t="s">
        <v>174</v>
      </c>
      <c r="AU112" s="245" t="s">
        <v>82</v>
      </c>
      <c r="AV112" s="13" t="s">
        <v>82</v>
      </c>
      <c r="AW112" s="13" t="s">
        <v>34</v>
      </c>
      <c r="AX112" s="13" t="s">
        <v>80</v>
      </c>
      <c r="AY112" s="245" t="s">
        <v>153</v>
      </c>
    </row>
    <row r="113" spans="1:65" s="2" customFormat="1" ht="33" customHeight="1">
      <c r="A113" s="38"/>
      <c r="B113" s="39"/>
      <c r="C113" s="218" t="s">
        <v>273</v>
      </c>
      <c r="D113" s="218" t="s">
        <v>156</v>
      </c>
      <c r="E113" s="219" t="s">
        <v>663</v>
      </c>
      <c r="F113" s="220" t="s">
        <v>664</v>
      </c>
      <c r="G113" s="221" t="s">
        <v>218</v>
      </c>
      <c r="H113" s="222">
        <v>247.25</v>
      </c>
      <c r="I113" s="223"/>
      <c r="J113" s="224">
        <f>ROUND(I113*H113,2)</f>
        <v>0</v>
      </c>
      <c r="K113" s="220" t="s">
        <v>219</v>
      </c>
      <c r="L113" s="44"/>
      <c r="M113" s="225" t="s">
        <v>19</v>
      </c>
      <c r="N113" s="226" t="s">
        <v>43</v>
      </c>
      <c r="O113" s="84"/>
      <c r="P113" s="227">
        <f>O113*H113</f>
        <v>0</v>
      </c>
      <c r="Q113" s="227">
        <v>0.10373</v>
      </c>
      <c r="R113" s="227">
        <f>Q113*H113</f>
        <v>25.6472425</v>
      </c>
      <c r="S113" s="227">
        <v>0</v>
      </c>
      <c r="T113" s="228">
        <f>S113*H113</f>
        <v>0</v>
      </c>
      <c r="U113" s="38"/>
      <c r="V113" s="38"/>
      <c r="W113" s="38"/>
      <c r="X113" s="38"/>
      <c r="Y113" s="38"/>
      <c r="Z113" s="38"/>
      <c r="AA113" s="38"/>
      <c r="AB113" s="38"/>
      <c r="AC113" s="38"/>
      <c r="AD113" s="38"/>
      <c r="AE113" s="38"/>
      <c r="AR113" s="229" t="s">
        <v>172</v>
      </c>
      <c r="AT113" s="229" t="s">
        <v>156</v>
      </c>
      <c r="AU113" s="229" t="s">
        <v>82</v>
      </c>
      <c r="AY113" s="17" t="s">
        <v>153</v>
      </c>
      <c r="BE113" s="230">
        <f>IF(N113="základní",J113,0)</f>
        <v>0</v>
      </c>
      <c r="BF113" s="230">
        <f>IF(N113="snížená",J113,0)</f>
        <v>0</v>
      </c>
      <c r="BG113" s="230">
        <f>IF(N113="zákl. přenesená",J113,0)</f>
        <v>0</v>
      </c>
      <c r="BH113" s="230">
        <f>IF(N113="sníž. přenesená",J113,0)</f>
        <v>0</v>
      </c>
      <c r="BI113" s="230">
        <f>IF(N113="nulová",J113,0)</f>
        <v>0</v>
      </c>
      <c r="BJ113" s="17" t="s">
        <v>80</v>
      </c>
      <c r="BK113" s="230">
        <f>ROUND(I113*H113,2)</f>
        <v>0</v>
      </c>
      <c r="BL113" s="17" t="s">
        <v>172</v>
      </c>
      <c r="BM113" s="229" t="s">
        <v>1021</v>
      </c>
    </row>
    <row r="114" spans="1:47" s="2" customFormat="1" ht="12">
      <c r="A114" s="38"/>
      <c r="B114" s="39"/>
      <c r="C114" s="40"/>
      <c r="D114" s="231" t="s">
        <v>221</v>
      </c>
      <c r="E114" s="40"/>
      <c r="F114" s="232" t="s">
        <v>417</v>
      </c>
      <c r="G114" s="40"/>
      <c r="H114" s="40"/>
      <c r="I114" s="136"/>
      <c r="J114" s="40"/>
      <c r="K114" s="40"/>
      <c r="L114" s="44"/>
      <c r="M114" s="233"/>
      <c r="N114" s="234"/>
      <c r="O114" s="84"/>
      <c r="P114" s="84"/>
      <c r="Q114" s="84"/>
      <c r="R114" s="84"/>
      <c r="S114" s="84"/>
      <c r="T114" s="85"/>
      <c r="U114" s="38"/>
      <c r="V114" s="38"/>
      <c r="W114" s="38"/>
      <c r="X114" s="38"/>
      <c r="Y114" s="38"/>
      <c r="Z114" s="38"/>
      <c r="AA114" s="38"/>
      <c r="AB114" s="38"/>
      <c r="AC114" s="38"/>
      <c r="AD114" s="38"/>
      <c r="AE114" s="38"/>
      <c r="AT114" s="17" t="s">
        <v>221</v>
      </c>
      <c r="AU114" s="17" t="s">
        <v>82</v>
      </c>
    </row>
    <row r="115" spans="1:65" s="2" customFormat="1" ht="33" customHeight="1">
      <c r="A115" s="38"/>
      <c r="B115" s="39"/>
      <c r="C115" s="218" t="s">
        <v>279</v>
      </c>
      <c r="D115" s="218" t="s">
        <v>156</v>
      </c>
      <c r="E115" s="219" t="s">
        <v>300</v>
      </c>
      <c r="F115" s="220" t="s">
        <v>301</v>
      </c>
      <c r="G115" s="221" t="s">
        <v>218</v>
      </c>
      <c r="H115" s="222">
        <v>247.25</v>
      </c>
      <c r="I115" s="223"/>
      <c r="J115" s="224">
        <f>ROUND(I115*H115,2)</f>
        <v>0</v>
      </c>
      <c r="K115" s="220" t="s">
        <v>219</v>
      </c>
      <c r="L115" s="44"/>
      <c r="M115" s="225" t="s">
        <v>19</v>
      </c>
      <c r="N115" s="226" t="s">
        <v>43</v>
      </c>
      <c r="O115" s="84"/>
      <c r="P115" s="227">
        <f>O115*H115</f>
        <v>0</v>
      </c>
      <c r="Q115" s="227">
        <v>0.15559</v>
      </c>
      <c r="R115" s="227">
        <f>Q115*H115</f>
        <v>38.4696275</v>
      </c>
      <c r="S115" s="227">
        <v>0</v>
      </c>
      <c r="T115" s="228">
        <f>S115*H115</f>
        <v>0</v>
      </c>
      <c r="U115" s="38"/>
      <c r="V115" s="38"/>
      <c r="W115" s="38"/>
      <c r="X115" s="38"/>
      <c r="Y115" s="38"/>
      <c r="Z115" s="38"/>
      <c r="AA115" s="38"/>
      <c r="AB115" s="38"/>
      <c r="AC115" s="38"/>
      <c r="AD115" s="38"/>
      <c r="AE115" s="38"/>
      <c r="AR115" s="229" t="s">
        <v>172</v>
      </c>
      <c r="AT115" s="229" t="s">
        <v>156</v>
      </c>
      <c r="AU115" s="229" t="s">
        <v>82</v>
      </c>
      <c r="AY115" s="17" t="s">
        <v>153</v>
      </c>
      <c r="BE115" s="230">
        <f>IF(N115="základní",J115,0)</f>
        <v>0</v>
      </c>
      <c r="BF115" s="230">
        <f>IF(N115="snížená",J115,0)</f>
        <v>0</v>
      </c>
      <c r="BG115" s="230">
        <f>IF(N115="zákl. přenesená",J115,0)</f>
        <v>0</v>
      </c>
      <c r="BH115" s="230">
        <f>IF(N115="sníž. přenesená",J115,0)</f>
        <v>0</v>
      </c>
      <c r="BI115" s="230">
        <f>IF(N115="nulová",J115,0)</f>
        <v>0</v>
      </c>
      <c r="BJ115" s="17" t="s">
        <v>80</v>
      </c>
      <c r="BK115" s="230">
        <f>ROUND(I115*H115,2)</f>
        <v>0</v>
      </c>
      <c r="BL115" s="17" t="s">
        <v>172</v>
      </c>
      <c r="BM115" s="229" t="s">
        <v>1022</v>
      </c>
    </row>
    <row r="116" spans="1:47" s="2" customFormat="1" ht="12">
      <c r="A116" s="38"/>
      <c r="B116" s="39"/>
      <c r="C116" s="40"/>
      <c r="D116" s="231" t="s">
        <v>221</v>
      </c>
      <c r="E116" s="40"/>
      <c r="F116" s="232" t="s">
        <v>303</v>
      </c>
      <c r="G116" s="40"/>
      <c r="H116" s="40"/>
      <c r="I116" s="136"/>
      <c r="J116" s="40"/>
      <c r="K116" s="40"/>
      <c r="L116" s="44"/>
      <c r="M116" s="233"/>
      <c r="N116" s="234"/>
      <c r="O116" s="84"/>
      <c r="P116" s="84"/>
      <c r="Q116" s="84"/>
      <c r="R116" s="84"/>
      <c r="S116" s="84"/>
      <c r="T116" s="85"/>
      <c r="U116" s="38"/>
      <c r="V116" s="38"/>
      <c r="W116" s="38"/>
      <c r="X116" s="38"/>
      <c r="Y116" s="38"/>
      <c r="Z116" s="38"/>
      <c r="AA116" s="38"/>
      <c r="AB116" s="38"/>
      <c r="AC116" s="38"/>
      <c r="AD116" s="38"/>
      <c r="AE116" s="38"/>
      <c r="AT116" s="17" t="s">
        <v>221</v>
      </c>
      <c r="AU116" s="17" t="s">
        <v>82</v>
      </c>
    </row>
    <row r="117" spans="1:65" s="2" customFormat="1" ht="21.75" customHeight="1">
      <c r="A117" s="38"/>
      <c r="B117" s="39"/>
      <c r="C117" s="218" t="s">
        <v>286</v>
      </c>
      <c r="D117" s="218" t="s">
        <v>156</v>
      </c>
      <c r="E117" s="219" t="s">
        <v>668</v>
      </c>
      <c r="F117" s="220" t="s">
        <v>669</v>
      </c>
      <c r="G117" s="221" t="s">
        <v>218</v>
      </c>
      <c r="H117" s="222">
        <v>25.55</v>
      </c>
      <c r="I117" s="223"/>
      <c r="J117" s="224">
        <f>ROUND(I117*H117,2)</f>
        <v>0</v>
      </c>
      <c r="K117" s="220" t="s">
        <v>219</v>
      </c>
      <c r="L117" s="44"/>
      <c r="M117" s="225" t="s">
        <v>19</v>
      </c>
      <c r="N117" s="226" t="s">
        <v>43</v>
      </c>
      <c r="O117" s="84"/>
      <c r="P117" s="227">
        <f>O117*H117</f>
        <v>0</v>
      </c>
      <c r="Q117" s="227">
        <v>0.24922</v>
      </c>
      <c r="R117" s="227">
        <f>Q117*H117</f>
        <v>6.367571</v>
      </c>
      <c r="S117" s="227">
        <v>0</v>
      </c>
      <c r="T117" s="228">
        <f>S117*H117</f>
        <v>0</v>
      </c>
      <c r="U117" s="38"/>
      <c r="V117" s="38"/>
      <c r="W117" s="38"/>
      <c r="X117" s="38"/>
      <c r="Y117" s="38"/>
      <c r="Z117" s="38"/>
      <c r="AA117" s="38"/>
      <c r="AB117" s="38"/>
      <c r="AC117" s="38"/>
      <c r="AD117" s="38"/>
      <c r="AE117" s="38"/>
      <c r="AR117" s="229" t="s">
        <v>172</v>
      </c>
      <c r="AT117" s="229" t="s">
        <v>156</v>
      </c>
      <c r="AU117" s="229" t="s">
        <v>82</v>
      </c>
      <c r="AY117" s="17" t="s">
        <v>153</v>
      </c>
      <c r="BE117" s="230">
        <f>IF(N117="základní",J117,0)</f>
        <v>0</v>
      </c>
      <c r="BF117" s="230">
        <f>IF(N117="snížená",J117,0)</f>
        <v>0</v>
      </c>
      <c r="BG117" s="230">
        <f>IF(N117="zákl. přenesená",J117,0)</f>
        <v>0</v>
      </c>
      <c r="BH117" s="230">
        <f>IF(N117="sníž. přenesená",J117,0)</f>
        <v>0</v>
      </c>
      <c r="BI117" s="230">
        <f>IF(N117="nulová",J117,0)</f>
        <v>0</v>
      </c>
      <c r="BJ117" s="17" t="s">
        <v>80</v>
      </c>
      <c r="BK117" s="230">
        <f>ROUND(I117*H117,2)</f>
        <v>0</v>
      </c>
      <c r="BL117" s="17" t="s">
        <v>172</v>
      </c>
      <c r="BM117" s="229" t="s">
        <v>1023</v>
      </c>
    </row>
    <row r="118" spans="1:47" s="2" customFormat="1" ht="12">
      <c r="A118" s="38"/>
      <c r="B118" s="39"/>
      <c r="C118" s="40"/>
      <c r="D118" s="231" t="s">
        <v>221</v>
      </c>
      <c r="E118" s="40"/>
      <c r="F118" s="232" t="s">
        <v>671</v>
      </c>
      <c r="G118" s="40"/>
      <c r="H118" s="40"/>
      <c r="I118" s="136"/>
      <c r="J118" s="40"/>
      <c r="K118" s="40"/>
      <c r="L118" s="44"/>
      <c r="M118" s="233"/>
      <c r="N118" s="234"/>
      <c r="O118" s="84"/>
      <c r="P118" s="84"/>
      <c r="Q118" s="84"/>
      <c r="R118" s="84"/>
      <c r="S118" s="84"/>
      <c r="T118" s="85"/>
      <c r="U118" s="38"/>
      <c r="V118" s="38"/>
      <c r="W118" s="38"/>
      <c r="X118" s="38"/>
      <c r="Y118" s="38"/>
      <c r="Z118" s="38"/>
      <c r="AA118" s="38"/>
      <c r="AB118" s="38"/>
      <c r="AC118" s="38"/>
      <c r="AD118" s="38"/>
      <c r="AE118" s="38"/>
      <c r="AT118" s="17" t="s">
        <v>221</v>
      </c>
      <c r="AU118" s="17" t="s">
        <v>82</v>
      </c>
    </row>
    <row r="119" spans="1:51" s="13" customFormat="1" ht="12">
      <c r="A119" s="13"/>
      <c r="B119" s="235"/>
      <c r="C119" s="236"/>
      <c r="D119" s="231" t="s">
        <v>174</v>
      </c>
      <c r="E119" s="237" t="s">
        <v>19</v>
      </c>
      <c r="F119" s="238" t="s">
        <v>1024</v>
      </c>
      <c r="G119" s="236"/>
      <c r="H119" s="239">
        <v>25.55</v>
      </c>
      <c r="I119" s="240"/>
      <c r="J119" s="236"/>
      <c r="K119" s="236"/>
      <c r="L119" s="241"/>
      <c r="M119" s="242"/>
      <c r="N119" s="243"/>
      <c r="O119" s="243"/>
      <c r="P119" s="243"/>
      <c r="Q119" s="243"/>
      <c r="R119" s="243"/>
      <c r="S119" s="243"/>
      <c r="T119" s="244"/>
      <c r="U119" s="13"/>
      <c r="V119" s="13"/>
      <c r="W119" s="13"/>
      <c r="X119" s="13"/>
      <c r="Y119" s="13"/>
      <c r="Z119" s="13"/>
      <c r="AA119" s="13"/>
      <c r="AB119" s="13"/>
      <c r="AC119" s="13"/>
      <c r="AD119" s="13"/>
      <c r="AE119" s="13"/>
      <c r="AT119" s="245" t="s">
        <v>174</v>
      </c>
      <c r="AU119" s="245" t="s">
        <v>82</v>
      </c>
      <c r="AV119" s="13" t="s">
        <v>82</v>
      </c>
      <c r="AW119" s="13" t="s">
        <v>34</v>
      </c>
      <c r="AX119" s="13" t="s">
        <v>80</v>
      </c>
      <c r="AY119" s="245" t="s">
        <v>153</v>
      </c>
    </row>
    <row r="120" spans="1:65" s="2" customFormat="1" ht="44.25" customHeight="1">
      <c r="A120" s="38"/>
      <c r="B120" s="39"/>
      <c r="C120" s="218" t="s">
        <v>294</v>
      </c>
      <c r="D120" s="218" t="s">
        <v>156</v>
      </c>
      <c r="E120" s="219" t="s">
        <v>1025</v>
      </c>
      <c r="F120" s="220" t="s">
        <v>1026</v>
      </c>
      <c r="G120" s="221" t="s">
        <v>218</v>
      </c>
      <c r="H120" s="222">
        <v>2.64</v>
      </c>
      <c r="I120" s="223"/>
      <c r="J120" s="224">
        <f>ROUND(I120*H120,2)</f>
        <v>0</v>
      </c>
      <c r="K120" s="220" t="s">
        <v>219</v>
      </c>
      <c r="L120" s="44"/>
      <c r="M120" s="225" t="s">
        <v>19</v>
      </c>
      <c r="N120" s="226" t="s">
        <v>43</v>
      </c>
      <c r="O120" s="84"/>
      <c r="P120" s="227">
        <f>O120*H120</f>
        <v>0</v>
      </c>
      <c r="Q120" s="227">
        <v>0.19536</v>
      </c>
      <c r="R120" s="227">
        <f>Q120*H120</f>
        <v>0.5157504</v>
      </c>
      <c r="S120" s="227">
        <v>0</v>
      </c>
      <c r="T120" s="228">
        <f>S120*H120</f>
        <v>0</v>
      </c>
      <c r="U120" s="38"/>
      <c r="V120" s="38"/>
      <c r="W120" s="38"/>
      <c r="X120" s="38"/>
      <c r="Y120" s="38"/>
      <c r="Z120" s="38"/>
      <c r="AA120" s="38"/>
      <c r="AB120" s="38"/>
      <c r="AC120" s="38"/>
      <c r="AD120" s="38"/>
      <c r="AE120" s="38"/>
      <c r="AR120" s="229" t="s">
        <v>172</v>
      </c>
      <c r="AT120" s="229" t="s">
        <v>156</v>
      </c>
      <c r="AU120" s="229" t="s">
        <v>82</v>
      </c>
      <c r="AY120" s="17" t="s">
        <v>153</v>
      </c>
      <c r="BE120" s="230">
        <f>IF(N120="základní",J120,0)</f>
        <v>0</v>
      </c>
      <c r="BF120" s="230">
        <f>IF(N120="snížená",J120,0)</f>
        <v>0</v>
      </c>
      <c r="BG120" s="230">
        <f>IF(N120="zákl. přenesená",J120,0)</f>
        <v>0</v>
      </c>
      <c r="BH120" s="230">
        <f>IF(N120="sníž. přenesená",J120,0)</f>
        <v>0</v>
      </c>
      <c r="BI120" s="230">
        <f>IF(N120="nulová",J120,0)</f>
        <v>0</v>
      </c>
      <c r="BJ120" s="17" t="s">
        <v>80</v>
      </c>
      <c r="BK120" s="230">
        <f>ROUND(I120*H120,2)</f>
        <v>0</v>
      </c>
      <c r="BL120" s="17" t="s">
        <v>172</v>
      </c>
      <c r="BM120" s="229" t="s">
        <v>1027</v>
      </c>
    </row>
    <row r="121" spans="1:47" s="2" customFormat="1" ht="12">
      <c r="A121" s="38"/>
      <c r="B121" s="39"/>
      <c r="C121" s="40"/>
      <c r="D121" s="231" t="s">
        <v>221</v>
      </c>
      <c r="E121" s="40"/>
      <c r="F121" s="232" t="s">
        <v>1028</v>
      </c>
      <c r="G121" s="40"/>
      <c r="H121" s="40"/>
      <c r="I121" s="136"/>
      <c r="J121" s="40"/>
      <c r="K121" s="40"/>
      <c r="L121" s="44"/>
      <c r="M121" s="233"/>
      <c r="N121" s="234"/>
      <c r="O121" s="84"/>
      <c r="P121" s="84"/>
      <c r="Q121" s="84"/>
      <c r="R121" s="84"/>
      <c r="S121" s="84"/>
      <c r="T121" s="85"/>
      <c r="U121" s="38"/>
      <c r="V121" s="38"/>
      <c r="W121" s="38"/>
      <c r="X121" s="38"/>
      <c r="Y121" s="38"/>
      <c r="Z121" s="38"/>
      <c r="AA121" s="38"/>
      <c r="AB121" s="38"/>
      <c r="AC121" s="38"/>
      <c r="AD121" s="38"/>
      <c r="AE121" s="38"/>
      <c r="AT121" s="17" t="s">
        <v>221</v>
      </c>
      <c r="AU121" s="17" t="s">
        <v>82</v>
      </c>
    </row>
    <row r="122" spans="1:51" s="13" customFormat="1" ht="12">
      <c r="A122" s="13"/>
      <c r="B122" s="235"/>
      <c r="C122" s="236"/>
      <c r="D122" s="231" t="s">
        <v>174</v>
      </c>
      <c r="E122" s="237" t="s">
        <v>19</v>
      </c>
      <c r="F122" s="238" t="s">
        <v>1029</v>
      </c>
      <c r="G122" s="236"/>
      <c r="H122" s="239">
        <v>2.64</v>
      </c>
      <c r="I122" s="240"/>
      <c r="J122" s="236"/>
      <c r="K122" s="236"/>
      <c r="L122" s="241"/>
      <c r="M122" s="242"/>
      <c r="N122" s="243"/>
      <c r="O122" s="243"/>
      <c r="P122" s="243"/>
      <c r="Q122" s="243"/>
      <c r="R122" s="243"/>
      <c r="S122" s="243"/>
      <c r="T122" s="244"/>
      <c r="U122" s="13"/>
      <c r="V122" s="13"/>
      <c r="W122" s="13"/>
      <c r="X122" s="13"/>
      <c r="Y122" s="13"/>
      <c r="Z122" s="13"/>
      <c r="AA122" s="13"/>
      <c r="AB122" s="13"/>
      <c r="AC122" s="13"/>
      <c r="AD122" s="13"/>
      <c r="AE122" s="13"/>
      <c r="AT122" s="245" t="s">
        <v>174</v>
      </c>
      <c r="AU122" s="245" t="s">
        <v>82</v>
      </c>
      <c r="AV122" s="13" t="s">
        <v>82</v>
      </c>
      <c r="AW122" s="13" t="s">
        <v>34</v>
      </c>
      <c r="AX122" s="13" t="s">
        <v>80</v>
      </c>
      <c r="AY122" s="245" t="s">
        <v>153</v>
      </c>
    </row>
    <row r="123" spans="1:65" s="2" customFormat="1" ht="16.5" customHeight="1">
      <c r="A123" s="38"/>
      <c r="B123" s="39"/>
      <c r="C123" s="261" t="s">
        <v>299</v>
      </c>
      <c r="D123" s="261" t="s">
        <v>260</v>
      </c>
      <c r="E123" s="262" t="s">
        <v>1030</v>
      </c>
      <c r="F123" s="263" t="s">
        <v>1031</v>
      </c>
      <c r="G123" s="264" t="s">
        <v>276</v>
      </c>
      <c r="H123" s="265">
        <v>0.606</v>
      </c>
      <c r="I123" s="266"/>
      <c r="J123" s="267">
        <f>ROUND(I123*H123,2)</f>
        <v>0</v>
      </c>
      <c r="K123" s="263" t="s">
        <v>19</v>
      </c>
      <c r="L123" s="268"/>
      <c r="M123" s="269" t="s">
        <v>19</v>
      </c>
      <c r="N123" s="270" t="s">
        <v>43</v>
      </c>
      <c r="O123" s="84"/>
      <c r="P123" s="227">
        <f>O123*H123</f>
        <v>0</v>
      </c>
      <c r="Q123" s="227">
        <v>1</v>
      </c>
      <c r="R123" s="227">
        <f>Q123*H123</f>
        <v>0.606</v>
      </c>
      <c r="S123" s="227">
        <v>0</v>
      </c>
      <c r="T123" s="228">
        <f>S123*H123</f>
        <v>0</v>
      </c>
      <c r="U123" s="38"/>
      <c r="V123" s="38"/>
      <c r="W123" s="38"/>
      <c r="X123" s="38"/>
      <c r="Y123" s="38"/>
      <c r="Z123" s="38"/>
      <c r="AA123" s="38"/>
      <c r="AB123" s="38"/>
      <c r="AC123" s="38"/>
      <c r="AD123" s="38"/>
      <c r="AE123" s="38"/>
      <c r="AR123" s="229" t="s">
        <v>169</v>
      </c>
      <c r="AT123" s="229" t="s">
        <v>260</v>
      </c>
      <c r="AU123" s="229" t="s">
        <v>82</v>
      </c>
      <c r="AY123" s="17" t="s">
        <v>153</v>
      </c>
      <c r="BE123" s="230">
        <f>IF(N123="základní",J123,0)</f>
        <v>0</v>
      </c>
      <c r="BF123" s="230">
        <f>IF(N123="snížená",J123,0)</f>
        <v>0</v>
      </c>
      <c r="BG123" s="230">
        <f>IF(N123="zákl. přenesená",J123,0)</f>
        <v>0</v>
      </c>
      <c r="BH123" s="230">
        <f>IF(N123="sníž. přenesená",J123,0)</f>
        <v>0</v>
      </c>
      <c r="BI123" s="230">
        <f>IF(N123="nulová",J123,0)</f>
        <v>0</v>
      </c>
      <c r="BJ123" s="17" t="s">
        <v>80</v>
      </c>
      <c r="BK123" s="230">
        <f>ROUND(I123*H123,2)</f>
        <v>0</v>
      </c>
      <c r="BL123" s="17" t="s">
        <v>172</v>
      </c>
      <c r="BM123" s="229" t="s">
        <v>1032</v>
      </c>
    </row>
    <row r="124" spans="1:65" s="2" customFormat="1" ht="21.75" customHeight="1">
      <c r="A124" s="38"/>
      <c r="B124" s="39"/>
      <c r="C124" s="261" t="s">
        <v>8</v>
      </c>
      <c r="D124" s="261" t="s">
        <v>260</v>
      </c>
      <c r="E124" s="262" t="s">
        <v>1033</v>
      </c>
      <c r="F124" s="263" t="s">
        <v>1034</v>
      </c>
      <c r="G124" s="264" t="s">
        <v>218</v>
      </c>
      <c r="H124" s="265">
        <v>8.8</v>
      </c>
      <c r="I124" s="266"/>
      <c r="J124" s="267">
        <f>ROUND(I124*H124,2)</f>
        <v>0</v>
      </c>
      <c r="K124" s="263" t="s">
        <v>219</v>
      </c>
      <c r="L124" s="268"/>
      <c r="M124" s="269" t="s">
        <v>19</v>
      </c>
      <c r="N124" s="270" t="s">
        <v>43</v>
      </c>
      <c r="O124" s="84"/>
      <c r="P124" s="227">
        <f>O124*H124</f>
        <v>0</v>
      </c>
      <c r="Q124" s="227">
        <v>0.00065</v>
      </c>
      <c r="R124" s="227">
        <f>Q124*H124</f>
        <v>0.00572</v>
      </c>
      <c r="S124" s="227">
        <v>0</v>
      </c>
      <c r="T124" s="228">
        <f>S124*H124</f>
        <v>0</v>
      </c>
      <c r="U124" s="38"/>
      <c r="V124" s="38"/>
      <c r="W124" s="38"/>
      <c r="X124" s="38"/>
      <c r="Y124" s="38"/>
      <c r="Z124" s="38"/>
      <c r="AA124" s="38"/>
      <c r="AB124" s="38"/>
      <c r="AC124" s="38"/>
      <c r="AD124" s="38"/>
      <c r="AE124" s="38"/>
      <c r="AR124" s="229" t="s">
        <v>169</v>
      </c>
      <c r="AT124" s="229" t="s">
        <v>260</v>
      </c>
      <c r="AU124" s="229" t="s">
        <v>82</v>
      </c>
      <c r="AY124" s="17" t="s">
        <v>153</v>
      </c>
      <c r="BE124" s="230">
        <f>IF(N124="základní",J124,0)</f>
        <v>0</v>
      </c>
      <c r="BF124" s="230">
        <f>IF(N124="snížená",J124,0)</f>
        <v>0</v>
      </c>
      <c r="BG124" s="230">
        <f>IF(N124="zákl. přenesená",J124,0)</f>
        <v>0</v>
      </c>
      <c r="BH124" s="230">
        <f>IF(N124="sníž. přenesená",J124,0)</f>
        <v>0</v>
      </c>
      <c r="BI124" s="230">
        <f>IF(N124="nulová",J124,0)</f>
        <v>0</v>
      </c>
      <c r="BJ124" s="17" t="s">
        <v>80</v>
      </c>
      <c r="BK124" s="230">
        <f>ROUND(I124*H124,2)</f>
        <v>0</v>
      </c>
      <c r="BL124" s="17" t="s">
        <v>172</v>
      </c>
      <c r="BM124" s="229" t="s">
        <v>1035</v>
      </c>
    </row>
    <row r="125" spans="1:65" s="2" customFormat="1" ht="66.75" customHeight="1">
      <c r="A125" s="38"/>
      <c r="B125" s="39"/>
      <c r="C125" s="218" t="s">
        <v>310</v>
      </c>
      <c r="D125" s="218" t="s">
        <v>156</v>
      </c>
      <c r="E125" s="219" t="s">
        <v>422</v>
      </c>
      <c r="F125" s="220" t="s">
        <v>983</v>
      </c>
      <c r="G125" s="221" t="s">
        <v>218</v>
      </c>
      <c r="H125" s="222">
        <v>72.5</v>
      </c>
      <c r="I125" s="223"/>
      <c r="J125" s="224">
        <f>ROUND(I125*H125,2)</f>
        <v>0</v>
      </c>
      <c r="K125" s="220" t="s">
        <v>219</v>
      </c>
      <c r="L125" s="44"/>
      <c r="M125" s="225" t="s">
        <v>19</v>
      </c>
      <c r="N125" s="226" t="s">
        <v>43</v>
      </c>
      <c r="O125" s="84"/>
      <c r="P125" s="227">
        <f>O125*H125</f>
        <v>0</v>
      </c>
      <c r="Q125" s="227">
        <v>0.08425</v>
      </c>
      <c r="R125" s="227">
        <f>Q125*H125</f>
        <v>6.108125</v>
      </c>
      <c r="S125" s="227">
        <v>0</v>
      </c>
      <c r="T125" s="228">
        <f>S125*H125</f>
        <v>0</v>
      </c>
      <c r="U125" s="38"/>
      <c r="V125" s="38"/>
      <c r="W125" s="38"/>
      <c r="X125" s="38"/>
      <c r="Y125" s="38"/>
      <c r="Z125" s="38"/>
      <c r="AA125" s="38"/>
      <c r="AB125" s="38"/>
      <c r="AC125" s="38"/>
      <c r="AD125" s="38"/>
      <c r="AE125" s="38"/>
      <c r="AR125" s="229" t="s">
        <v>172</v>
      </c>
      <c r="AT125" s="229" t="s">
        <v>156</v>
      </c>
      <c r="AU125" s="229" t="s">
        <v>82</v>
      </c>
      <c r="AY125" s="17" t="s">
        <v>153</v>
      </c>
      <c r="BE125" s="230">
        <f>IF(N125="základní",J125,0)</f>
        <v>0</v>
      </c>
      <c r="BF125" s="230">
        <f>IF(N125="snížená",J125,0)</f>
        <v>0</v>
      </c>
      <c r="BG125" s="230">
        <f>IF(N125="zákl. přenesená",J125,0)</f>
        <v>0</v>
      </c>
      <c r="BH125" s="230">
        <f>IF(N125="sníž. přenesená",J125,0)</f>
        <v>0</v>
      </c>
      <c r="BI125" s="230">
        <f>IF(N125="nulová",J125,0)</f>
        <v>0</v>
      </c>
      <c r="BJ125" s="17" t="s">
        <v>80</v>
      </c>
      <c r="BK125" s="230">
        <f>ROUND(I125*H125,2)</f>
        <v>0</v>
      </c>
      <c r="BL125" s="17" t="s">
        <v>172</v>
      </c>
      <c r="BM125" s="229" t="s">
        <v>1036</v>
      </c>
    </row>
    <row r="126" spans="1:47" s="2" customFormat="1" ht="12">
      <c r="A126" s="38"/>
      <c r="B126" s="39"/>
      <c r="C126" s="40"/>
      <c r="D126" s="231" t="s">
        <v>221</v>
      </c>
      <c r="E126" s="40"/>
      <c r="F126" s="232" t="s">
        <v>308</v>
      </c>
      <c r="G126" s="40"/>
      <c r="H126" s="40"/>
      <c r="I126" s="136"/>
      <c r="J126" s="40"/>
      <c r="K126" s="40"/>
      <c r="L126" s="44"/>
      <c r="M126" s="233"/>
      <c r="N126" s="234"/>
      <c r="O126" s="84"/>
      <c r="P126" s="84"/>
      <c r="Q126" s="84"/>
      <c r="R126" s="84"/>
      <c r="S126" s="84"/>
      <c r="T126" s="85"/>
      <c r="U126" s="38"/>
      <c r="V126" s="38"/>
      <c r="W126" s="38"/>
      <c r="X126" s="38"/>
      <c r="Y126" s="38"/>
      <c r="Z126" s="38"/>
      <c r="AA126" s="38"/>
      <c r="AB126" s="38"/>
      <c r="AC126" s="38"/>
      <c r="AD126" s="38"/>
      <c r="AE126" s="38"/>
      <c r="AT126" s="17" t="s">
        <v>221</v>
      </c>
      <c r="AU126" s="17" t="s">
        <v>82</v>
      </c>
    </row>
    <row r="127" spans="1:51" s="13" customFormat="1" ht="12">
      <c r="A127" s="13"/>
      <c r="B127" s="235"/>
      <c r="C127" s="236"/>
      <c r="D127" s="231" t="s">
        <v>174</v>
      </c>
      <c r="E127" s="237" t="s">
        <v>19</v>
      </c>
      <c r="F127" s="238" t="s">
        <v>1037</v>
      </c>
      <c r="G127" s="236"/>
      <c r="H127" s="239">
        <v>72.5</v>
      </c>
      <c r="I127" s="240"/>
      <c r="J127" s="236"/>
      <c r="K127" s="236"/>
      <c r="L127" s="241"/>
      <c r="M127" s="242"/>
      <c r="N127" s="243"/>
      <c r="O127" s="243"/>
      <c r="P127" s="243"/>
      <c r="Q127" s="243"/>
      <c r="R127" s="243"/>
      <c r="S127" s="243"/>
      <c r="T127" s="244"/>
      <c r="U127" s="13"/>
      <c r="V127" s="13"/>
      <c r="W127" s="13"/>
      <c r="X127" s="13"/>
      <c r="Y127" s="13"/>
      <c r="Z127" s="13"/>
      <c r="AA127" s="13"/>
      <c r="AB127" s="13"/>
      <c r="AC127" s="13"/>
      <c r="AD127" s="13"/>
      <c r="AE127" s="13"/>
      <c r="AT127" s="245" t="s">
        <v>174</v>
      </c>
      <c r="AU127" s="245" t="s">
        <v>82</v>
      </c>
      <c r="AV127" s="13" t="s">
        <v>82</v>
      </c>
      <c r="AW127" s="13" t="s">
        <v>34</v>
      </c>
      <c r="AX127" s="13" t="s">
        <v>80</v>
      </c>
      <c r="AY127" s="245" t="s">
        <v>153</v>
      </c>
    </row>
    <row r="128" spans="1:65" s="2" customFormat="1" ht="16.5" customHeight="1">
      <c r="A128" s="38"/>
      <c r="B128" s="39"/>
      <c r="C128" s="261" t="s">
        <v>315</v>
      </c>
      <c r="D128" s="261" t="s">
        <v>260</v>
      </c>
      <c r="E128" s="262" t="s">
        <v>820</v>
      </c>
      <c r="F128" s="263" t="s">
        <v>821</v>
      </c>
      <c r="G128" s="264" t="s">
        <v>218</v>
      </c>
      <c r="H128" s="265">
        <v>79.75</v>
      </c>
      <c r="I128" s="266"/>
      <c r="J128" s="267">
        <f>ROUND(I128*H128,2)</f>
        <v>0</v>
      </c>
      <c r="K128" s="263" t="s">
        <v>219</v>
      </c>
      <c r="L128" s="268"/>
      <c r="M128" s="269" t="s">
        <v>19</v>
      </c>
      <c r="N128" s="270" t="s">
        <v>43</v>
      </c>
      <c r="O128" s="84"/>
      <c r="P128" s="227">
        <f>O128*H128</f>
        <v>0</v>
      </c>
      <c r="Q128" s="227">
        <v>0.176</v>
      </c>
      <c r="R128" s="227">
        <f>Q128*H128</f>
        <v>14.036</v>
      </c>
      <c r="S128" s="227">
        <v>0</v>
      </c>
      <c r="T128" s="228">
        <f>S128*H128</f>
        <v>0</v>
      </c>
      <c r="U128" s="38"/>
      <c r="V128" s="38"/>
      <c r="W128" s="38"/>
      <c r="X128" s="38"/>
      <c r="Y128" s="38"/>
      <c r="Z128" s="38"/>
      <c r="AA128" s="38"/>
      <c r="AB128" s="38"/>
      <c r="AC128" s="38"/>
      <c r="AD128" s="38"/>
      <c r="AE128" s="38"/>
      <c r="AR128" s="229" t="s">
        <v>169</v>
      </c>
      <c r="AT128" s="229" t="s">
        <v>260</v>
      </c>
      <c r="AU128" s="229" t="s">
        <v>82</v>
      </c>
      <c r="AY128" s="17" t="s">
        <v>153</v>
      </c>
      <c r="BE128" s="230">
        <f>IF(N128="základní",J128,0)</f>
        <v>0</v>
      </c>
      <c r="BF128" s="230">
        <f>IF(N128="snížená",J128,0)</f>
        <v>0</v>
      </c>
      <c r="BG128" s="230">
        <f>IF(N128="zákl. přenesená",J128,0)</f>
        <v>0</v>
      </c>
      <c r="BH128" s="230">
        <f>IF(N128="sníž. přenesená",J128,0)</f>
        <v>0</v>
      </c>
      <c r="BI128" s="230">
        <f>IF(N128="nulová",J128,0)</f>
        <v>0</v>
      </c>
      <c r="BJ128" s="17" t="s">
        <v>80</v>
      </c>
      <c r="BK128" s="230">
        <f>ROUND(I128*H128,2)</f>
        <v>0</v>
      </c>
      <c r="BL128" s="17" t="s">
        <v>172</v>
      </c>
      <c r="BM128" s="229" t="s">
        <v>1038</v>
      </c>
    </row>
    <row r="129" spans="1:51" s="13" customFormat="1" ht="12">
      <c r="A129" s="13"/>
      <c r="B129" s="235"/>
      <c r="C129" s="236"/>
      <c r="D129" s="231" t="s">
        <v>174</v>
      </c>
      <c r="E129" s="236"/>
      <c r="F129" s="238" t="s">
        <v>1039</v>
      </c>
      <c r="G129" s="236"/>
      <c r="H129" s="239">
        <v>79.75</v>
      </c>
      <c r="I129" s="240"/>
      <c r="J129" s="236"/>
      <c r="K129" s="236"/>
      <c r="L129" s="241"/>
      <c r="M129" s="242"/>
      <c r="N129" s="243"/>
      <c r="O129" s="243"/>
      <c r="P129" s="243"/>
      <c r="Q129" s="243"/>
      <c r="R129" s="243"/>
      <c r="S129" s="243"/>
      <c r="T129" s="244"/>
      <c r="U129" s="13"/>
      <c r="V129" s="13"/>
      <c r="W129" s="13"/>
      <c r="X129" s="13"/>
      <c r="Y129" s="13"/>
      <c r="Z129" s="13"/>
      <c r="AA129" s="13"/>
      <c r="AB129" s="13"/>
      <c r="AC129" s="13"/>
      <c r="AD129" s="13"/>
      <c r="AE129" s="13"/>
      <c r="AT129" s="245" t="s">
        <v>174</v>
      </c>
      <c r="AU129" s="245" t="s">
        <v>82</v>
      </c>
      <c r="AV129" s="13" t="s">
        <v>82</v>
      </c>
      <c r="AW129" s="13" t="s">
        <v>4</v>
      </c>
      <c r="AX129" s="13" t="s">
        <v>80</v>
      </c>
      <c r="AY129" s="245" t="s">
        <v>153</v>
      </c>
    </row>
    <row r="130" spans="1:63" s="12" customFormat="1" ht="22.8" customHeight="1">
      <c r="A130" s="12"/>
      <c r="B130" s="202"/>
      <c r="C130" s="203"/>
      <c r="D130" s="204" t="s">
        <v>71</v>
      </c>
      <c r="E130" s="216" t="s">
        <v>169</v>
      </c>
      <c r="F130" s="216" t="s">
        <v>529</v>
      </c>
      <c r="G130" s="203"/>
      <c r="H130" s="203"/>
      <c r="I130" s="206"/>
      <c r="J130" s="217">
        <f>BK130</f>
        <v>0</v>
      </c>
      <c r="K130" s="203"/>
      <c r="L130" s="208"/>
      <c r="M130" s="209"/>
      <c r="N130" s="210"/>
      <c r="O130" s="210"/>
      <c r="P130" s="211">
        <f>SUM(P131:P144)</f>
        <v>0</v>
      </c>
      <c r="Q130" s="210"/>
      <c r="R130" s="211">
        <f>SUM(R131:R144)</f>
        <v>3.53644</v>
      </c>
      <c r="S130" s="210"/>
      <c r="T130" s="212">
        <f>SUM(T131:T144)</f>
        <v>0</v>
      </c>
      <c r="U130" s="12"/>
      <c r="V130" s="12"/>
      <c r="W130" s="12"/>
      <c r="X130" s="12"/>
      <c r="Y130" s="12"/>
      <c r="Z130" s="12"/>
      <c r="AA130" s="12"/>
      <c r="AB130" s="12"/>
      <c r="AC130" s="12"/>
      <c r="AD130" s="12"/>
      <c r="AE130" s="12"/>
      <c r="AR130" s="213" t="s">
        <v>80</v>
      </c>
      <c r="AT130" s="214" t="s">
        <v>71</v>
      </c>
      <c r="AU130" s="214" t="s">
        <v>80</v>
      </c>
      <c r="AY130" s="213" t="s">
        <v>153</v>
      </c>
      <c r="BK130" s="215">
        <f>SUM(BK131:BK144)</f>
        <v>0</v>
      </c>
    </row>
    <row r="131" spans="1:65" s="2" customFormat="1" ht="33" customHeight="1">
      <c r="A131" s="38"/>
      <c r="B131" s="39"/>
      <c r="C131" s="218" t="s">
        <v>321</v>
      </c>
      <c r="D131" s="218" t="s">
        <v>156</v>
      </c>
      <c r="E131" s="219" t="s">
        <v>682</v>
      </c>
      <c r="F131" s="220" t="s">
        <v>683</v>
      </c>
      <c r="G131" s="221" t="s">
        <v>228</v>
      </c>
      <c r="H131" s="222">
        <v>4</v>
      </c>
      <c r="I131" s="223"/>
      <c r="J131" s="224">
        <f>ROUND(I131*H131,2)</f>
        <v>0</v>
      </c>
      <c r="K131" s="220" t="s">
        <v>219</v>
      </c>
      <c r="L131" s="44"/>
      <c r="M131" s="225" t="s">
        <v>19</v>
      </c>
      <c r="N131" s="226" t="s">
        <v>43</v>
      </c>
      <c r="O131" s="84"/>
      <c r="P131" s="227">
        <f>O131*H131</f>
        <v>0</v>
      </c>
      <c r="Q131" s="227">
        <v>0.0044</v>
      </c>
      <c r="R131" s="227">
        <f>Q131*H131</f>
        <v>0.0176</v>
      </c>
      <c r="S131" s="227">
        <v>0</v>
      </c>
      <c r="T131" s="228">
        <f>S131*H131</f>
        <v>0</v>
      </c>
      <c r="U131" s="38"/>
      <c r="V131" s="38"/>
      <c r="W131" s="38"/>
      <c r="X131" s="38"/>
      <c r="Y131" s="38"/>
      <c r="Z131" s="38"/>
      <c r="AA131" s="38"/>
      <c r="AB131" s="38"/>
      <c r="AC131" s="38"/>
      <c r="AD131" s="38"/>
      <c r="AE131" s="38"/>
      <c r="AR131" s="229" t="s">
        <v>172</v>
      </c>
      <c r="AT131" s="229" t="s">
        <v>156</v>
      </c>
      <c r="AU131" s="229" t="s">
        <v>82</v>
      </c>
      <c r="AY131" s="17" t="s">
        <v>153</v>
      </c>
      <c r="BE131" s="230">
        <f>IF(N131="základní",J131,0)</f>
        <v>0</v>
      </c>
      <c r="BF131" s="230">
        <f>IF(N131="snížená",J131,0)</f>
        <v>0</v>
      </c>
      <c r="BG131" s="230">
        <f>IF(N131="zákl. přenesená",J131,0)</f>
        <v>0</v>
      </c>
      <c r="BH131" s="230">
        <f>IF(N131="sníž. přenesená",J131,0)</f>
        <v>0</v>
      </c>
      <c r="BI131" s="230">
        <f>IF(N131="nulová",J131,0)</f>
        <v>0</v>
      </c>
      <c r="BJ131" s="17" t="s">
        <v>80</v>
      </c>
      <c r="BK131" s="230">
        <f>ROUND(I131*H131,2)</f>
        <v>0</v>
      </c>
      <c r="BL131" s="17" t="s">
        <v>172</v>
      </c>
      <c r="BM131" s="229" t="s">
        <v>1040</v>
      </c>
    </row>
    <row r="132" spans="1:47" s="2" customFormat="1" ht="12">
      <c r="A132" s="38"/>
      <c r="B132" s="39"/>
      <c r="C132" s="40"/>
      <c r="D132" s="231" t="s">
        <v>221</v>
      </c>
      <c r="E132" s="40"/>
      <c r="F132" s="232" t="s">
        <v>685</v>
      </c>
      <c r="G132" s="40"/>
      <c r="H132" s="40"/>
      <c r="I132" s="136"/>
      <c r="J132" s="40"/>
      <c r="K132" s="40"/>
      <c r="L132" s="44"/>
      <c r="M132" s="233"/>
      <c r="N132" s="234"/>
      <c r="O132" s="84"/>
      <c r="P132" s="84"/>
      <c r="Q132" s="84"/>
      <c r="R132" s="84"/>
      <c r="S132" s="84"/>
      <c r="T132" s="85"/>
      <c r="U132" s="38"/>
      <c r="V132" s="38"/>
      <c r="W132" s="38"/>
      <c r="X132" s="38"/>
      <c r="Y132" s="38"/>
      <c r="Z132" s="38"/>
      <c r="AA132" s="38"/>
      <c r="AB132" s="38"/>
      <c r="AC132" s="38"/>
      <c r="AD132" s="38"/>
      <c r="AE132" s="38"/>
      <c r="AT132" s="17" t="s">
        <v>221</v>
      </c>
      <c r="AU132" s="17" t="s">
        <v>82</v>
      </c>
    </row>
    <row r="133" spans="1:65" s="2" customFormat="1" ht="21.75" customHeight="1">
      <c r="A133" s="38"/>
      <c r="B133" s="39"/>
      <c r="C133" s="218" t="s">
        <v>326</v>
      </c>
      <c r="D133" s="218" t="s">
        <v>156</v>
      </c>
      <c r="E133" s="219" t="s">
        <v>686</v>
      </c>
      <c r="F133" s="220" t="s">
        <v>687</v>
      </c>
      <c r="G133" s="221" t="s">
        <v>339</v>
      </c>
      <c r="H133" s="222">
        <v>2</v>
      </c>
      <c r="I133" s="223"/>
      <c r="J133" s="224">
        <f>ROUND(I133*H133,2)</f>
        <v>0</v>
      </c>
      <c r="K133" s="220" t="s">
        <v>219</v>
      </c>
      <c r="L133" s="44"/>
      <c r="M133" s="225" t="s">
        <v>19</v>
      </c>
      <c r="N133" s="226" t="s">
        <v>43</v>
      </c>
      <c r="O133" s="84"/>
      <c r="P133" s="227">
        <f>O133*H133</f>
        <v>0</v>
      </c>
      <c r="Q133" s="227">
        <v>0.14494</v>
      </c>
      <c r="R133" s="227">
        <f>Q133*H133</f>
        <v>0.28988</v>
      </c>
      <c r="S133" s="227">
        <v>0</v>
      </c>
      <c r="T133" s="228">
        <f>S133*H133</f>
        <v>0</v>
      </c>
      <c r="U133" s="38"/>
      <c r="V133" s="38"/>
      <c r="W133" s="38"/>
      <c r="X133" s="38"/>
      <c r="Y133" s="38"/>
      <c r="Z133" s="38"/>
      <c r="AA133" s="38"/>
      <c r="AB133" s="38"/>
      <c r="AC133" s="38"/>
      <c r="AD133" s="38"/>
      <c r="AE133" s="38"/>
      <c r="AR133" s="229" t="s">
        <v>172</v>
      </c>
      <c r="AT133" s="229" t="s">
        <v>156</v>
      </c>
      <c r="AU133" s="229" t="s">
        <v>82</v>
      </c>
      <c r="AY133" s="17" t="s">
        <v>153</v>
      </c>
      <c r="BE133" s="230">
        <f>IF(N133="základní",J133,0)</f>
        <v>0</v>
      </c>
      <c r="BF133" s="230">
        <f>IF(N133="snížená",J133,0)</f>
        <v>0</v>
      </c>
      <c r="BG133" s="230">
        <f>IF(N133="zákl. přenesená",J133,0)</f>
        <v>0</v>
      </c>
      <c r="BH133" s="230">
        <f>IF(N133="sníž. přenesená",J133,0)</f>
        <v>0</v>
      </c>
      <c r="BI133" s="230">
        <f>IF(N133="nulová",J133,0)</f>
        <v>0</v>
      </c>
      <c r="BJ133" s="17" t="s">
        <v>80</v>
      </c>
      <c r="BK133" s="230">
        <f>ROUND(I133*H133,2)</f>
        <v>0</v>
      </c>
      <c r="BL133" s="17" t="s">
        <v>172</v>
      </c>
      <c r="BM133" s="229" t="s">
        <v>1041</v>
      </c>
    </row>
    <row r="134" spans="1:47" s="2" customFormat="1" ht="12">
      <c r="A134" s="38"/>
      <c r="B134" s="39"/>
      <c r="C134" s="40"/>
      <c r="D134" s="231" t="s">
        <v>221</v>
      </c>
      <c r="E134" s="40"/>
      <c r="F134" s="232" t="s">
        <v>546</v>
      </c>
      <c r="G134" s="40"/>
      <c r="H134" s="40"/>
      <c r="I134" s="136"/>
      <c r="J134" s="40"/>
      <c r="K134" s="40"/>
      <c r="L134" s="44"/>
      <c r="M134" s="233"/>
      <c r="N134" s="234"/>
      <c r="O134" s="84"/>
      <c r="P134" s="84"/>
      <c r="Q134" s="84"/>
      <c r="R134" s="84"/>
      <c r="S134" s="84"/>
      <c r="T134" s="85"/>
      <c r="U134" s="38"/>
      <c r="V134" s="38"/>
      <c r="W134" s="38"/>
      <c r="X134" s="38"/>
      <c r="Y134" s="38"/>
      <c r="Z134" s="38"/>
      <c r="AA134" s="38"/>
      <c r="AB134" s="38"/>
      <c r="AC134" s="38"/>
      <c r="AD134" s="38"/>
      <c r="AE134" s="38"/>
      <c r="AT134" s="17" t="s">
        <v>221</v>
      </c>
      <c r="AU134" s="17" t="s">
        <v>82</v>
      </c>
    </row>
    <row r="135" spans="1:65" s="2" customFormat="1" ht="21.75" customHeight="1">
      <c r="A135" s="38"/>
      <c r="B135" s="39"/>
      <c r="C135" s="261" t="s">
        <v>331</v>
      </c>
      <c r="D135" s="261" t="s">
        <v>260</v>
      </c>
      <c r="E135" s="262" t="s">
        <v>1042</v>
      </c>
      <c r="F135" s="263" t="s">
        <v>1043</v>
      </c>
      <c r="G135" s="264" t="s">
        <v>339</v>
      </c>
      <c r="H135" s="265">
        <v>2</v>
      </c>
      <c r="I135" s="266"/>
      <c r="J135" s="267">
        <f>ROUND(I135*H135,2)</f>
        <v>0</v>
      </c>
      <c r="K135" s="263" t="s">
        <v>219</v>
      </c>
      <c r="L135" s="268"/>
      <c r="M135" s="269" t="s">
        <v>19</v>
      </c>
      <c r="N135" s="270" t="s">
        <v>43</v>
      </c>
      <c r="O135" s="84"/>
      <c r="P135" s="227">
        <f>O135*H135</f>
        <v>0</v>
      </c>
      <c r="Q135" s="227">
        <v>0.295</v>
      </c>
      <c r="R135" s="227">
        <f>Q135*H135</f>
        <v>0.59</v>
      </c>
      <c r="S135" s="227">
        <v>0</v>
      </c>
      <c r="T135" s="228">
        <f>S135*H135</f>
        <v>0</v>
      </c>
      <c r="U135" s="38"/>
      <c r="V135" s="38"/>
      <c r="W135" s="38"/>
      <c r="X135" s="38"/>
      <c r="Y135" s="38"/>
      <c r="Z135" s="38"/>
      <c r="AA135" s="38"/>
      <c r="AB135" s="38"/>
      <c r="AC135" s="38"/>
      <c r="AD135" s="38"/>
      <c r="AE135" s="38"/>
      <c r="AR135" s="229" t="s">
        <v>169</v>
      </c>
      <c r="AT135" s="229" t="s">
        <v>260</v>
      </c>
      <c r="AU135" s="229" t="s">
        <v>82</v>
      </c>
      <c r="AY135" s="17" t="s">
        <v>153</v>
      </c>
      <c r="BE135" s="230">
        <f>IF(N135="základní",J135,0)</f>
        <v>0</v>
      </c>
      <c r="BF135" s="230">
        <f>IF(N135="snížená",J135,0)</f>
        <v>0</v>
      </c>
      <c r="BG135" s="230">
        <f>IF(N135="zákl. přenesená",J135,0)</f>
        <v>0</v>
      </c>
      <c r="BH135" s="230">
        <f>IF(N135="sníž. přenesená",J135,0)</f>
        <v>0</v>
      </c>
      <c r="BI135" s="230">
        <f>IF(N135="nulová",J135,0)</f>
        <v>0</v>
      </c>
      <c r="BJ135" s="17" t="s">
        <v>80</v>
      </c>
      <c r="BK135" s="230">
        <f>ROUND(I135*H135,2)</f>
        <v>0</v>
      </c>
      <c r="BL135" s="17" t="s">
        <v>172</v>
      </c>
      <c r="BM135" s="229" t="s">
        <v>1044</v>
      </c>
    </row>
    <row r="136" spans="1:65" s="2" customFormat="1" ht="21.75" customHeight="1">
      <c r="A136" s="38"/>
      <c r="B136" s="39"/>
      <c r="C136" s="218" t="s">
        <v>7</v>
      </c>
      <c r="D136" s="218" t="s">
        <v>156</v>
      </c>
      <c r="E136" s="219" t="s">
        <v>560</v>
      </c>
      <c r="F136" s="220" t="s">
        <v>561</v>
      </c>
      <c r="G136" s="221" t="s">
        <v>339</v>
      </c>
      <c r="H136" s="222">
        <v>2</v>
      </c>
      <c r="I136" s="223"/>
      <c r="J136" s="224">
        <f>ROUND(I136*H136,2)</f>
        <v>0</v>
      </c>
      <c r="K136" s="220" t="s">
        <v>219</v>
      </c>
      <c r="L136" s="44"/>
      <c r="M136" s="225" t="s">
        <v>19</v>
      </c>
      <c r="N136" s="226" t="s">
        <v>43</v>
      </c>
      <c r="O136" s="84"/>
      <c r="P136" s="227">
        <f>O136*H136</f>
        <v>0</v>
      </c>
      <c r="Q136" s="227">
        <v>0.21734</v>
      </c>
      <c r="R136" s="227">
        <f>Q136*H136</f>
        <v>0.43468</v>
      </c>
      <c r="S136" s="227">
        <v>0</v>
      </c>
      <c r="T136" s="228">
        <f>S136*H136</f>
        <v>0</v>
      </c>
      <c r="U136" s="38"/>
      <c r="V136" s="38"/>
      <c r="W136" s="38"/>
      <c r="X136" s="38"/>
      <c r="Y136" s="38"/>
      <c r="Z136" s="38"/>
      <c r="AA136" s="38"/>
      <c r="AB136" s="38"/>
      <c r="AC136" s="38"/>
      <c r="AD136" s="38"/>
      <c r="AE136" s="38"/>
      <c r="AR136" s="229" t="s">
        <v>172</v>
      </c>
      <c r="AT136" s="229" t="s">
        <v>156</v>
      </c>
      <c r="AU136" s="229" t="s">
        <v>82</v>
      </c>
      <c r="AY136" s="17" t="s">
        <v>153</v>
      </c>
      <c r="BE136" s="230">
        <f>IF(N136="základní",J136,0)</f>
        <v>0</v>
      </c>
      <c r="BF136" s="230">
        <f>IF(N136="snížená",J136,0)</f>
        <v>0</v>
      </c>
      <c r="BG136" s="230">
        <f>IF(N136="zákl. přenesená",J136,0)</f>
        <v>0</v>
      </c>
      <c r="BH136" s="230">
        <f>IF(N136="sníž. přenesená",J136,0)</f>
        <v>0</v>
      </c>
      <c r="BI136" s="230">
        <f>IF(N136="nulová",J136,0)</f>
        <v>0</v>
      </c>
      <c r="BJ136" s="17" t="s">
        <v>80</v>
      </c>
      <c r="BK136" s="230">
        <f>ROUND(I136*H136,2)</f>
        <v>0</v>
      </c>
      <c r="BL136" s="17" t="s">
        <v>172</v>
      </c>
      <c r="BM136" s="229" t="s">
        <v>1045</v>
      </c>
    </row>
    <row r="137" spans="1:47" s="2" customFormat="1" ht="12">
      <c r="A137" s="38"/>
      <c r="B137" s="39"/>
      <c r="C137" s="40"/>
      <c r="D137" s="231" t="s">
        <v>221</v>
      </c>
      <c r="E137" s="40"/>
      <c r="F137" s="232" t="s">
        <v>563</v>
      </c>
      <c r="G137" s="40"/>
      <c r="H137" s="40"/>
      <c r="I137" s="136"/>
      <c r="J137" s="40"/>
      <c r="K137" s="40"/>
      <c r="L137" s="44"/>
      <c r="M137" s="233"/>
      <c r="N137" s="234"/>
      <c r="O137" s="84"/>
      <c r="P137" s="84"/>
      <c r="Q137" s="84"/>
      <c r="R137" s="84"/>
      <c r="S137" s="84"/>
      <c r="T137" s="85"/>
      <c r="U137" s="38"/>
      <c r="V137" s="38"/>
      <c r="W137" s="38"/>
      <c r="X137" s="38"/>
      <c r="Y137" s="38"/>
      <c r="Z137" s="38"/>
      <c r="AA137" s="38"/>
      <c r="AB137" s="38"/>
      <c r="AC137" s="38"/>
      <c r="AD137" s="38"/>
      <c r="AE137" s="38"/>
      <c r="AT137" s="17" t="s">
        <v>221</v>
      </c>
      <c r="AU137" s="17" t="s">
        <v>82</v>
      </c>
    </row>
    <row r="138" spans="1:51" s="13" customFormat="1" ht="12">
      <c r="A138" s="13"/>
      <c r="B138" s="235"/>
      <c r="C138" s="236"/>
      <c r="D138" s="231" t="s">
        <v>174</v>
      </c>
      <c r="E138" s="237" t="s">
        <v>19</v>
      </c>
      <c r="F138" s="238" t="s">
        <v>82</v>
      </c>
      <c r="G138" s="236"/>
      <c r="H138" s="239">
        <v>2</v>
      </c>
      <c r="I138" s="240"/>
      <c r="J138" s="236"/>
      <c r="K138" s="236"/>
      <c r="L138" s="241"/>
      <c r="M138" s="242"/>
      <c r="N138" s="243"/>
      <c r="O138" s="243"/>
      <c r="P138" s="243"/>
      <c r="Q138" s="243"/>
      <c r="R138" s="243"/>
      <c r="S138" s="243"/>
      <c r="T138" s="244"/>
      <c r="U138" s="13"/>
      <c r="V138" s="13"/>
      <c r="W138" s="13"/>
      <c r="X138" s="13"/>
      <c r="Y138" s="13"/>
      <c r="Z138" s="13"/>
      <c r="AA138" s="13"/>
      <c r="AB138" s="13"/>
      <c r="AC138" s="13"/>
      <c r="AD138" s="13"/>
      <c r="AE138" s="13"/>
      <c r="AT138" s="245" t="s">
        <v>174</v>
      </c>
      <c r="AU138" s="245" t="s">
        <v>82</v>
      </c>
      <c r="AV138" s="13" t="s">
        <v>82</v>
      </c>
      <c r="AW138" s="13" t="s">
        <v>34</v>
      </c>
      <c r="AX138" s="13" t="s">
        <v>80</v>
      </c>
      <c r="AY138" s="245" t="s">
        <v>153</v>
      </c>
    </row>
    <row r="139" spans="1:65" s="2" customFormat="1" ht="21.75" customHeight="1">
      <c r="A139" s="38"/>
      <c r="B139" s="39"/>
      <c r="C139" s="218" t="s">
        <v>341</v>
      </c>
      <c r="D139" s="218" t="s">
        <v>156</v>
      </c>
      <c r="E139" s="219" t="s">
        <v>1046</v>
      </c>
      <c r="F139" s="220" t="s">
        <v>1047</v>
      </c>
      <c r="G139" s="221" t="s">
        <v>339</v>
      </c>
      <c r="H139" s="222">
        <v>3</v>
      </c>
      <c r="I139" s="223"/>
      <c r="J139" s="224">
        <f>ROUND(I139*H139,2)</f>
        <v>0</v>
      </c>
      <c r="K139" s="220" t="s">
        <v>219</v>
      </c>
      <c r="L139" s="44"/>
      <c r="M139" s="225" t="s">
        <v>19</v>
      </c>
      <c r="N139" s="226" t="s">
        <v>43</v>
      </c>
      <c r="O139" s="84"/>
      <c r="P139" s="227">
        <f>O139*H139</f>
        <v>0</v>
      </c>
      <c r="Q139" s="227">
        <v>0.42368</v>
      </c>
      <c r="R139" s="227">
        <f>Q139*H139</f>
        <v>1.27104</v>
      </c>
      <c r="S139" s="227">
        <v>0</v>
      </c>
      <c r="T139" s="228">
        <f>S139*H139</f>
        <v>0</v>
      </c>
      <c r="U139" s="38"/>
      <c r="V139" s="38"/>
      <c r="W139" s="38"/>
      <c r="X139" s="38"/>
      <c r="Y139" s="38"/>
      <c r="Z139" s="38"/>
      <c r="AA139" s="38"/>
      <c r="AB139" s="38"/>
      <c r="AC139" s="38"/>
      <c r="AD139" s="38"/>
      <c r="AE139" s="38"/>
      <c r="AR139" s="229" t="s">
        <v>172</v>
      </c>
      <c r="AT139" s="229" t="s">
        <v>156</v>
      </c>
      <c r="AU139" s="229" t="s">
        <v>82</v>
      </c>
      <c r="AY139" s="17" t="s">
        <v>153</v>
      </c>
      <c r="BE139" s="230">
        <f>IF(N139="základní",J139,0)</f>
        <v>0</v>
      </c>
      <c r="BF139" s="230">
        <f>IF(N139="snížená",J139,0)</f>
        <v>0</v>
      </c>
      <c r="BG139" s="230">
        <f>IF(N139="zákl. přenesená",J139,0)</f>
        <v>0</v>
      </c>
      <c r="BH139" s="230">
        <f>IF(N139="sníž. přenesená",J139,0)</f>
        <v>0</v>
      </c>
      <c r="BI139" s="230">
        <f>IF(N139="nulová",J139,0)</f>
        <v>0</v>
      </c>
      <c r="BJ139" s="17" t="s">
        <v>80</v>
      </c>
      <c r="BK139" s="230">
        <f>ROUND(I139*H139,2)</f>
        <v>0</v>
      </c>
      <c r="BL139" s="17" t="s">
        <v>172</v>
      </c>
      <c r="BM139" s="229" t="s">
        <v>1048</v>
      </c>
    </row>
    <row r="140" spans="1:47" s="2" customFormat="1" ht="12">
      <c r="A140" s="38"/>
      <c r="B140" s="39"/>
      <c r="C140" s="40"/>
      <c r="D140" s="231" t="s">
        <v>221</v>
      </c>
      <c r="E140" s="40"/>
      <c r="F140" s="232" t="s">
        <v>568</v>
      </c>
      <c r="G140" s="40"/>
      <c r="H140" s="40"/>
      <c r="I140" s="136"/>
      <c r="J140" s="40"/>
      <c r="K140" s="40"/>
      <c r="L140" s="44"/>
      <c r="M140" s="233"/>
      <c r="N140" s="234"/>
      <c r="O140" s="84"/>
      <c r="P140" s="84"/>
      <c r="Q140" s="84"/>
      <c r="R140" s="84"/>
      <c r="S140" s="84"/>
      <c r="T140" s="85"/>
      <c r="U140" s="38"/>
      <c r="V140" s="38"/>
      <c r="W140" s="38"/>
      <c r="X140" s="38"/>
      <c r="Y140" s="38"/>
      <c r="Z140" s="38"/>
      <c r="AA140" s="38"/>
      <c r="AB140" s="38"/>
      <c r="AC140" s="38"/>
      <c r="AD140" s="38"/>
      <c r="AE140" s="38"/>
      <c r="AT140" s="17" t="s">
        <v>221</v>
      </c>
      <c r="AU140" s="17" t="s">
        <v>82</v>
      </c>
    </row>
    <row r="141" spans="1:51" s="13" customFormat="1" ht="12">
      <c r="A141" s="13"/>
      <c r="B141" s="235"/>
      <c r="C141" s="236"/>
      <c r="D141" s="231" t="s">
        <v>174</v>
      </c>
      <c r="E141" s="237" t="s">
        <v>19</v>
      </c>
      <c r="F141" s="238" t="s">
        <v>175</v>
      </c>
      <c r="G141" s="236"/>
      <c r="H141" s="239">
        <v>3</v>
      </c>
      <c r="I141" s="240"/>
      <c r="J141" s="236"/>
      <c r="K141" s="236"/>
      <c r="L141" s="241"/>
      <c r="M141" s="242"/>
      <c r="N141" s="243"/>
      <c r="O141" s="243"/>
      <c r="P141" s="243"/>
      <c r="Q141" s="243"/>
      <c r="R141" s="243"/>
      <c r="S141" s="243"/>
      <c r="T141" s="244"/>
      <c r="U141" s="13"/>
      <c r="V141" s="13"/>
      <c r="W141" s="13"/>
      <c r="X141" s="13"/>
      <c r="Y141" s="13"/>
      <c r="Z141" s="13"/>
      <c r="AA141" s="13"/>
      <c r="AB141" s="13"/>
      <c r="AC141" s="13"/>
      <c r="AD141" s="13"/>
      <c r="AE141" s="13"/>
      <c r="AT141" s="245" t="s">
        <v>174</v>
      </c>
      <c r="AU141" s="245" t="s">
        <v>82</v>
      </c>
      <c r="AV141" s="13" t="s">
        <v>82</v>
      </c>
      <c r="AW141" s="13" t="s">
        <v>34</v>
      </c>
      <c r="AX141" s="13" t="s">
        <v>80</v>
      </c>
      <c r="AY141" s="245" t="s">
        <v>153</v>
      </c>
    </row>
    <row r="142" spans="1:65" s="2" customFormat="1" ht="33" customHeight="1">
      <c r="A142" s="38"/>
      <c r="B142" s="39"/>
      <c r="C142" s="218" t="s">
        <v>346</v>
      </c>
      <c r="D142" s="218" t="s">
        <v>156</v>
      </c>
      <c r="E142" s="219" t="s">
        <v>1049</v>
      </c>
      <c r="F142" s="220" t="s">
        <v>1050</v>
      </c>
      <c r="G142" s="221" t="s">
        <v>339</v>
      </c>
      <c r="H142" s="222">
        <v>3</v>
      </c>
      <c r="I142" s="223"/>
      <c r="J142" s="224">
        <f>ROUND(I142*H142,2)</f>
        <v>0</v>
      </c>
      <c r="K142" s="220" t="s">
        <v>219</v>
      </c>
      <c r="L142" s="44"/>
      <c r="M142" s="225" t="s">
        <v>19</v>
      </c>
      <c r="N142" s="226" t="s">
        <v>43</v>
      </c>
      <c r="O142" s="84"/>
      <c r="P142" s="227">
        <f>O142*H142</f>
        <v>0</v>
      </c>
      <c r="Q142" s="227">
        <v>0.31108</v>
      </c>
      <c r="R142" s="227">
        <f>Q142*H142</f>
        <v>0.9332400000000001</v>
      </c>
      <c r="S142" s="227">
        <v>0</v>
      </c>
      <c r="T142" s="228">
        <f>S142*H142</f>
        <v>0</v>
      </c>
      <c r="U142" s="38"/>
      <c r="V142" s="38"/>
      <c r="W142" s="38"/>
      <c r="X142" s="38"/>
      <c r="Y142" s="38"/>
      <c r="Z142" s="38"/>
      <c r="AA142" s="38"/>
      <c r="AB142" s="38"/>
      <c r="AC142" s="38"/>
      <c r="AD142" s="38"/>
      <c r="AE142" s="38"/>
      <c r="AR142" s="229" t="s">
        <v>172</v>
      </c>
      <c r="AT142" s="229" t="s">
        <v>156</v>
      </c>
      <c r="AU142" s="229" t="s">
        <v>82</v>
      </c>
      <c r="AY142" s="17" t="s">
        <v>153</v>
      </c>
      <c r="BE142" s="230">
        <f>IF(N142="základní",J142,0)</f>
        <v>0</v>
      </c>
      <c r="BF142" s="230">
        <f>IF(N142="snížená",J142,0)</f>
        <v>0</v>
      </c>
      <c r="BG142" s="230">
        <f>IF(N142="zákl. přenesená",J142,0)</f>
        <v>0</v>
      </c>
      <c r="BH142" s="230">
        <f>IF(N142="sníž. přenesená",J142,0)</f>
        <v>0</v>
      </c>
      <c r="BI142" s="230">
        <f>IF(N142="nulová",J142,0)</f>
        <v>0</v>
      </c>
      <c r="BJ142" s="17" t="s">
        <v>80</v>
      </c>
      <c r="BK142" s="230">
        <f>ROUND(I142*H142,2)</f>
        <v>0</v>
      </c>
      <c r="BL142" s="17" t="s">
        <v>172</v>
      </c>
      <c r="BM142" s="229" t="s">
        <v>1051</v>
      </c>
    </row>
    <row r="143" spans="1:47" s="2" customFormat="1" ht="12">
      <c r="A143" s="38"/>
      <c r="B143" s="39"/>
      <c r="C143" s="40"/>
      <c r="D143" s="231" t="s">
        <v>221</v>
      </c>
      <c r="E143" s="40"/>
      <c r="F143" s="232" t="s">
        <v>568</v>
      </c>
      <c r="G143" s="40"/>
      <c r="H143" s="40"/>
      <c r="I143" s="136"/>
      <c r="J143" s="40"/>
      <c r="K143" s="40"/>
      <c r="L143" s="44"/>
      <c r="M143" s="233"/>
      <c r="N143" s="234"/>
      <c r="O143" s="84"/>
      <c r="P143" s="84"/>
      <c r="Q143" s="84"/>
      <c r="R143" s="84"/>
      <c r="S143" s="84"/>
      <c r="T143" s="85"/>
      <c r="U143" s="38"/>
      <c r="V143" s="38"/>
      <c r="W143" s="38"/>
      <c r="X143" s="38"/>
      <c r="Y143" s="38"/>
      <c r="Z143" s="38"/>
      <c r="AA143" s="38"/>
      <c r="AB143" s="38"/>
      <c r="AC143" s="38"/>
      <c r="AD143" s="38"/>
      <c r="AE143" s="38"/>
      <c r="AT143" s="17" t="s">
        <v>221</v>
      </c>
      <c r="AU143" s="17" t="s">
        <v>82</v>
      </c>
    </row>
    <row r="144" spans="1:51" s="13" customFormat="1" ht="12">
      <c r="A144" s="13"/>
      <c r="B144" s="235"/>
      <c r="C144" s="236"/>
      <c r="D144" s="231" t="s">
        <v>174</v>
      </c>
      <c r="E144" s="237" t="s">
        <v>19</v>
      </c>
      <c r="F144" s="238" t="s">
        <v>175</v>
      </c>
      <c r="G144" s="236"/>
      <c r="H144" s="239">
        <v>3</v>
      </c>
      <c r="I144" s="240"/>
      <c r="J144" s="236"/>
      <c r="K144" s="236"/>
      <c r="L144" s="241"/>
      <c r="M144" s="242"/>
      <c r="N144" s="243"/>
      <c r="O144" s="243"/>
      <c r="P144" s="243"/>
      <c r="Q144" s="243"/>
      <c r="R144" s="243"/>
      <c r="S144" s="243"/>
      <c r="T144" s="244"/>
      <c r="U144" s="13"/>
      <c r="V144" s="13"/>
      <c r="W144" s="13"/>
      <c r="X144" s="13"/>
      <c r="Y144" s="13"/>
      <c r="Z144" s="13"/>
      <c r="AA144" s="13"/>
      <c r="AB144" s="13"/>
      <c r="AC144" s="13"/>
      <c r="AD144" s="13"/>
      <c r="AE144" s="13"/>
      <c r="AT144" s="245" t="s">
        <v>174</v>
      </c>
      <c r="AU144" s="245" t="s">
        <v>82</v>
      </c>
      <c r="AV144" s="13" t="s">
        <v>82</v>
      </c>
      <c r="AW144" s="13" t="s">
        <v>34</v>
      </c>
      <c r="AX144" s="13" t="s">
        <v>80</v>
      </c>
      <c r="AY144" s="245" t="s">
        <v>153</v>
      </c>
    </row>
    <row r="145" spans="1:63" s="12" customFormat="1" ht="22.8" customHeight="1">
      <c r="A145" s="12"/>
      <c r="B145" s="202"/>
      <c r="C145" s="203"/>
      <c r="D145" s="204" t="s">
        <v>71</v>
      </c>
      <c r="E145" s="216" t="s">
        <v>266</v>
      </c>
      <c r="F145" s="216" t="s">
        <v>1052</v>
      </c>
      <c r="G145" s="203"/>
      <c r="H145" s="203"/>
      <c r="I145" s="206"/>
      <c r="J145" s="217">
        <f>BK145</f>
        <v>0</v>
      </c>
      <c r="K145" s="203"/>
      <c r="L145" s="208"/>
      <c r="M145" s="209"/>
      <c r="N145" s="210"/>
      <c r="O145" s="210"/>
      <c r="P145" s="211">
        <f>SUM(P146:P153)</f>
        <v>0</v>
      </c>
      <c r="Q145" s="210"/>
      <c r="R145" s="211">
        <f>SUM(R146:R153)</f>
        <v>13.62459</v>
      </c>
      <c r="S145" s="210"/>
      <c r="T145" s="212">
        <f>SUM(T146:T153)</f>
        <v>5.621</v>
      </c>
      <c r="U145" s="12"/>
      <c r="V145" s="12"/>
      <c r="W145" s="12"/>
      <c r="X145" s="12"/>
      <c r="Y145" s="12"/>
      <c r="Z145" s="12"/>
      <c r="AA145" s="12"/>
      <c r="AB145" s="12"/>
      <c r="AC145" s="12"/>
      <c r="AD145" s="12"/>
      <c r="AE145" s="12"/>
      <c r="AR145" s="213" t="s">
        <v>80</v>
      </c>
      <c r="AT145" s="214" t="s">
        <v>71</v>
      </c>
      <c r="AU145" s="214" t="s">
        <v>80</v>
      </c>
      <c r="AY145" s="213" t="s">
        <v>153</v>
      </c>
      <c r="BK145" s="215">
        <f>SUM(BK146:BK153)</f>
        <v>0</v>
      </c>
    </row>
    <row r="146" spans="1:65" s="2" customFormat="1" ht="55.5" customHeight="1">
      <c r="A146" s="38"/>
      <c r="B146" s="39"/>
      <c r="C146" s="218" t="s">
        <v>351</v>
      </c>
      <c r="D146" s="218" t="s">
        <v>156</v>
      </c>
      <c r="E146" s="219" t="s">
        <v>1053</v>
      </c>
      <c r="F146" s="220" t="s">
        <v>1054</v>
      </c>
      <c r="G146" s="221" t="s">
        <v>228</v>
      </c>
      <c r="H146" s="222">
        <v>30.5</v>
      </c>
      <c r="I146" s="223"/>
      <c r="J146" s="224">
        <f>ROUND(I146*H146,2)</f>
        <v>0</v>
      </c>
      <c r="K146" s="220" t="s">
        <v>219</v>
      </c>
      <c r="L146" s="44"/>
      <c r="M146" s="225" t="s">
        <v>19</v>
      </c>
      <c r="N146" s="226" t="s">
        <v>43</v>
      </c>
      <c r="O146" s="84"/>
      <c r="P146" s="227">
        <f>O146*H146</f>
        <v>0</v>
      </c>
      <c r="Q146" s="227">
        <v>0.10988</v>
      </c>
      <c r="R146" s="227">
        <f>Q146*H146</f>
        <v>3.35134</v>
      </c>
      <c r="S146" s="227">
        <v>0</v>
      </c>
      <c r="T146" s="228">
        <f>S146*H146</f>
        <v>0</v>
      </c>
      <c r="U146" s="38"/>
      <c r="V146" s="38"/>
      <c r="W146" s="38"/>
      <c r="X146" s="38"/>
      <c r="Y146" s="38"/>
      <c r="Z146" s="38"/>
      <c r="AA146" s="38"/>
      <c r="AB146" s="38"/>
      <c r="AC146" s="38"/>
      <c r="AD146" s="38"/>
      <c r="AE146" s="38"/>
      <c r="AR146" s="229" t="s">
        <v>172</v>
      </c>
      <c r="AT146" s="229" t="s">
        <v>156</v>
      </c>
      <c r="AU146" s="229" t="s">
        <v>82</v>
      </c>
      <c r="AY146" s="17" t="s">
        <v>153</v>
      </c>
      <c r="BE146" s="230">
        <f>IF(N146="základní",J146,0)</f>
        <v>0</v>
      </c>
      <c r="BF146" s="230">
        <f>IF(N146="snížená",J146,0)</f>
        <v>0</v>
      </c>
      <c r="BG146" s="230">
        <f>IF(N146="zákl. přenesená",J146,0)</f>
        <v>0</v>
      </c>
      <c r="BH146" s="230">
        <f>IF(N146="sníž. přenesená",J146,0)</f>
        <v>0</v>
      </c>
      <c r="BI146" s="230">
        <f>IF(N146="nulová",J146,0)</f>
        <v>0</v>
      </c>
      <c r="BJ146" s="17" t="s">
        <v>80</v>
      </c>
      <c r="BK146" s="230">
        <f>ROUND(I146*H146,2)</f>
        <v>0</v>
      </c>
      <c r="BL146" s="17" t="s">
        <v>172</v>
      </c>
      <c r="BM146" s="229" t="s">
        <v>1055</v>
      </c>
    </row>
    <row r="147" spans="1:47" s="2" customFormat="1" ht="12">
      <c r="A147" s="38"/>
      <c r="B147" s="39"/>
      <c r="C147" s="40"/>
      <c r="D147" s="231" t="s">
        <v>221</v>
      </c>
      <c r="E147" s="40"/>
      <c r="F147" s="232" t="s">
        <v>325</v>
      </c>
      <c r="G147" s="40"/>
      <c r="H147" s="40"/>
      <c r="I147" s="136"/>
      <c r="J147" s="40"/>
      <c r="K147" s="40"/>
      <c r="L147" s="44"/>
      <c r="M147" s="233"/>
      <c r="N147" s="234"/>
      <c r="O147" s="84"/>
      <c r="P147" s="84"/>
      <c r="Q147" s="84"/>
      <c r="R147" s="84"/>
      <c r="S147" s="84"/>
      <c r="T147" s="85"/>
      <c r="U147" s="38"/>
      <c r="V147" s="38"/>
      <c r="W147" s="38"/>
      <c r="X147" s="38"/>
      <c r="Y147" s="38"/>
      <c r="Z147" s="38"/>
      <c r="AA147" s="38"/>
      <c r="AB147" s="38"/>
      <c r="AC147" s="38"/>
      <c r="AD147" s="38"/>
      <c r="AE147" s="38"/>
      <c r="AT147" s="17" t="s">
        <v>221</v>
      </c>
      <c r="AU147" s="17" t="s">
        <v>82</v>
      </c>
    </row>
    <row r="148" spans="1:65" s="2" customFormat="1" ht="16.5" customHeight="1">
      <c r="A148" s="38"/>
      <c r="B148" s="39"/>
      <c r="C148" s="261" t="s">
        <v>356</v>
      </c>
      <c r="D148" s="261" t="s">
        <v>260</v>
      </c>
      <c r="E148" s="262" t="s">
        <v>1056</v>
      </c>
      <c r="F148" s="263" t="s">
        <v>1057</v>
      </c>
      <c r="G148" s="264" t="s">
        <v>276</v>
      </c>
      <c r="H148" s="265">
        <v>1.75</v>
      </c>
      <c r="I148" s="266"/>
      <c r="J148" s="267">
        <f>ROUND(I148*H148,2)</f>
        <v>0</v>
      </c>
      <c r="K148" s="263" t="s">
        <v>19</v>
      </c>
      <c r="L148" s="268"/>
      <c r="M148" s="269" t="s">
        <v>19</v>
      </c>
      <c r="N148" s="270" t="s">
        <v>43</v>
      </c>
      <c r="O148" s="84"/>
      <c r="P148" s="227">
        <f>O148*H148</f>
        <v>0</v>
      </c>
      <c r="Q148" s="227">
        <v>1</v>
      </c>
      <c r="R148" s="227">
        <f>Q148*H148</f>
        <v>1.75</v>
      </c>
      <c r="S148" s="227">
        <v>0</v>
      </c>
      <c r="T148" s="228">
        <f>S148*H148</f>
        <v>0</v>
      </c>
      <c r="U148" s="38"/>
      <c r="V148" s="38"/>
      <c r="W148" s="38"/>
      <c r="X148" s="38"/>
      <c r="Y148" s="38"/>
      <c r="Z148" s="38"/>
      <c r="AA148" s="38"/>
      <c r="AB148" s="38"/>
      <c r="AC148" s="38"/>
      <c r="AD148" s="38"/>
      <c r="AE148" s="38"/>
      <c r="AR148" s="229" t="s">
        <v>169</v>
      </c>
      <c r="AT148" s="229" t="s">
        <v>260</v>
      </c>
      <c r="AU148" s="229" t="s">
        <v>82</v>
      </c>
      <c r="AY148" s="17" t="s">
        <v>153</v>
      </c>
      <c r="BE148" s="230">
        <f>IF(N148="základní",J148,0)</f>
        <v>0</v>
      </c>
      <c r="BF148" s="230">
        <f>IF(N148="snížená",J148,0)</f>
        <v>0</v>
      </c>
      <c r="BG148" s="230">
        <f>IF(N148="zákl. přenesená",J148,0)</f>
        <v>0</v>
      </c>
      <c r="BH148" s="230">
        <f>IF(N148="sníž. přenesená",J148,0)</f>
        <v>0</v>
      </c>
      <c r="BI148" s="230">
        <f>IF(N148="nulová",J148,0)</f>
        <v>0</v>
      </c>
      <c r="BJ148" s="17" t="s">
        <v>80</v>
      </c>
      <c r="BK148" s="230">
        <f>ROUND(I148*H148,2)</f>
        <v>0</v>
      </c>
      <c r="BL148" s="17" t="s">
        <v>172</v>
      </c>
      <c r="BM148" s="229" t="s">
        <v>1058</v>
      </c>
    </row>
    <row r="149" spans="1:65" s="2" customFormat="1" ht="44.25" customHeight="1">
      <c r="A149" s="38"/>
      <c r="B149" s="39"/>
      <c r="C149" s="218" t="s">
        <v>363</v>
      </c>
      <c r="D149" s="218" t="s">
        <v>156</v>
      </c>
      <c r="E149" s="219" t="s">
        <v>332</v>
      </c>
      <c r="F149" s="220" t="s">
        <v>333</v>
      </c>
      <c r="G149" s="221" t="s">
        <v>228</v>
      </c>
      <c r="H149" s="222">
        <v>51.5</v>
      </c>
      <c r="I149" s="223"/>
      <c r="J149" s="224">
        <f>ROUND(I149*H149,2)</f>
        <v>0</v>
      </c>
      <c r="K149" s="220" t="s">
        <v>219</v>
      </c>
      <c r="L149" s="44"/>
      <c r="M149" s="225" t="s">
        <v>19</v>
      </c>
      <c r="N149" s="226" t="s">
        <v>43</v>
      </c>
      <c r="O149" s="84"/>
      <c r="P149" s="227">
        <f>O149*H149</f>
        <v>0</v>
      </c>
      <c r="Q149" s="227">
        <v>0.1295</v>
      </c>
      <c r="R149" s="227">
        <f>Q149*H149</f>
        <v>6.66925</v>
      </c>
      <c r="S149" s="227">
        <v>0</v>
      </c>
      <c r="T149" s="228">
        <f>S149*H149</f>
        <v>0</v>
      </c>
      <c r="U149" s="38"/>
      <c r="V149" s="38"/>
      <c r="W149" s="38"/>
      <c r="X149" s="38"/>
      <c r="Y149" s="38"/>
      <c r="Z149" s="38"/>
      <c r="AA149" s="38"/>
      <c r="AB149" s="38"/>
      <c r="AC149" s="38"/>
      <c r="AD149" s="38"/>
      <c r="AE149" s="38"/>
      <c r="AR149" s="229" t="s">
        <v>172</v>
      </c>
      <c r="AT149" s="229" t="s">
        <v>156</v>
      </c>
      <c r="AU149" s="229" t="s">
        <v>82</v>
      </c>
      <c r="AY149" s="17" t="s">
        <v>153</v>
      </c>
      <c r="BE149" s="230">
        <f>IF(N149="základní",J149,0)</f>
        <v>0</v>
      </c>
      <c r="BF149" s="230">
        <f>IF(N149="snížená",J149,0)</f>
        <v>0</v>
      </c>
      <c r="BG149" s="230">
        <f>IF(N149="zákl. přenesená",J149,0)</f>
        <v>0</v>
      </c>
      <c r="BH149" s="230">
        <f>IF(N149="sníž. přenesená",J149,0)</f>
        <v>0</v>
      </c>
      <c r="BI149" s="230">
        <f>IF(N149="nulová",J149,0)</f>
        <v>0</v>
      </c>
      <c r="BJ149" s="17" t="s">
        <v>80</v>
      </c>
      <c r="BK149" s="230">
        <f>ROUND(I149*H149,2)</f>
        <v>0</v>
      </c>
      <c r="BL149" s="17" t="s">
        <v>172</v>
      </c>
      <c r="BM149" s="229" t="s">
        <v>1059</v>
      </c>
    </row>
    <row r="150" spans="1:47" s="2" customFormat="1" ht="12">
      <c r="A150" s="38"/>
      <c r="B150" s="39"/>
      <c r="C150" s="40"/>
      <c r="D150" s="231" t="s">
        <v>221</v>
      </c>
      <c r="E150" s="40"/>
      <c r="F150" s="232" t="s">
        <v>335</v>
      </c>
      <c r="G150" s="40"/>
      <c r="H150" s="40"/>
      <c r="I150" s="136"/>
      <c r="J150" s="40"/>
      <c r="K150" s="40"/>
      <c r="L150" s="44"/>
      <c r="M150" s="233"/>
      <c r="N150" s="234"/>
      <c r="O150" s="84"/>
      <c r="P150" s="84"/>
      <c r="Q150" s="84"/>
      <c r="R150" s="84"/>
      <c r="S150" s="84"/>
      <c r="T150" s="85"/>
      <c r="U150" s="38"/>
      <c r="V150" s="38"/>
      <c r="W150" s="38"/>
      <c r="X150" s="38"/>
      <c r="Y150" s="38"/>
      <c r="Z150" s="38"/>
      <c r="AA150" s="38"/>
      <c r="AB150" s="38"/>
      <c r="AC150" s="38"/>
      <c r="AD150" s="38"/>
      <c r="AE150" s="38"/>
      <c r="AT150" s="17" t="s">
        <v>221</v>
      </c>
      <c r="AU150" s="17" t="s">
        <v>82</v>
      </c>
    </row>
    <row r="151" spans="1:65" s="2" customFormat="1" ht="16.5" customHeight="1">
      <c r="A151" s="38"/>
      <c r="B151" s="39"/>
      <c r="C151" s="261" t="s">
        <v>272</v>
      </c>
      <c r="D151" s="261" t="s">
        <v>260</v>
      </c>
      <c r="E151" s="262" t="s">
        <v>851</v>
      </c>
      <c r="F151" s="263" t="s">
        <v>852</v>
      </c>
      <c r="G151" s="264" t="s">
        <v>228</v>
      </c>
      <c r="H151" s="265">
        <v>51.5</v>
      </c>
      <c r="I151" s="266"/>
      <c r="J151" s="267">
        <f>ROUND(I151*H151,2)</f>
        <v>0</v>
      </c>
      <c r="K151" s="263" t="s">
        <v>219</v>
      </c>
      <c r="L151" s="268"/>
      <c r="M151" s="269" t="s">
        <v>19</v>
      </c>
      <c r="N151" s="270" t="s">
        <v>43</v>
      </c>
      <c r="O151" s="84"/>
      <c r="P151" s="227">
        <f>O151*H151</f>
        <v>0</v>
      </c>
      <c r="Q151" s="227">
        <v>0.036</v>
      </c>
      <c r="R151" s="227">
        <f>Q151*H151</f>
        <v>1.8539999999999999</v>
      </c>
      <c r="S151" s="227">
        <v>0</v>
      </c>
      <c r="T151" s="228">
        <f>S151*H151</f>
        <v>0</v>
      </c>
      <c r="U151" s="38"/>
      <c r="V151" s="38"/>
      <c r="W151" s="38"/>
      <c r="X151" s="38"/>
      <c r="Y151" s="38"/>
      <c r="Z151" s="38"/>
      <c r="AA151" s="38"/>
      <c r="AB151" s="38"/>
      <c r="AC151" s="38"/>
      <c r="AD151" s="38"/>
      <c r="AE151" s="38"/>
      <c r="AR151" s="229" t="s">
        <v>169</v>
      </c>
      <c r="AT151" s="229" t="s">
        <v>260</v>
      </c>
      <c r="AU151" s="229" t="s">
        <v>82</v>
      </c>
      <c r="AY151" s="17" t="s">
        <v>153</v>
      </c>
      <c r="BE151" s="230">
        <f>IF(N151="základní",J151,0)</f>
        <v>0</v>
      </c>
      <c r="BF151" s="230">
        <f>IF(N151="snížená",J151,0)</f>
        <v>0</v>
      </c>
      <c r="BG151" s="230">
        <f>IF(N151="zákl. přenesená",J151,0)</f>
        <v>0</v>
      </c>
      <c r="BH151" s="230">
        <f>IF(N151="sníž. přenesená",J151,0)</f>
        <v>0</v>
      </c>
      <c r="BI151" s="230">
        <f>IF(N151="nulová",J151,0)</f>
        <v>0</v>
      </c>
      <c r="BJ151" s="17" t="s">
        <v>80</v>
      </c>
      <c r="BK151" s="230">
        <f>ROUND(I151*H151,2)</f>
        <v>0</v>
      </c>
      <c r="BL151" s="17" t="s">
        <v>172</v>
      </c>
      <c r="BM151" s="229" t="s">
        <v>1060</v>
      </c>
    </row>
    <row r="152" spans="1:65" s="2" customFormat="1" ht="21.75" customHeight="1">
      <c r="A152" s="38"/>
      <c r="B152" s="39"/>
      <c r="C152" s="218" t="s">
        <v>376</v>
      </c>
      <c r="D152" s="218" t="s">
        <v>156</v>
      </c>
      <c r="E152" s="219" t="s">
        <v>1061</v>
      </c>
      <c r="F152" s="220" t="s">
        <v>1062</v>
      </c>
      <c r="G152" s="221" t="s">
        <v>235</v>
      </c>
      <c r="H152" s="222">
        <v>2.555</v>
      </c>
      <c r="I152" s="223"/>
      <c r="J152" s="224">
        <f>ROUND(I152*H152,2)</f>
        <v>0</v>
      </c>
      <c r="K152" s="220" t="s">
        <v>219</v>
      </c>
      <c r="L152" s="44"/>
      <c r="M152" s="225" t="s">
        <v>19</v>
      </c>
      <c r="N152" s="226" t="s">
        <v>43</v>
      </c>
      <c r="O152" s="84"/>
      <c r="P152" s="227">
        <f>O152*H152</f>
        <v>0</v>
      </c>
      <c r="Q152" s="227">
        <v>0</v>
      </c>
      <c r="R152" s="227">
        <f>Q152*H152</f>
        <v>0</v>
      </c>
      <c r="S152" s="227">
        <v>2.2</v>
      </c>
      <c r="T152" s="228">
        <f>S152*H152</f>
        <v>5.621</v>
      </c>
      <c r="U152" s="38"/>
      <c r="V152" s="38"/>
      <c r="W152" s="38"/>
      <c r="X152" s="38"/>
      <c r="Y152" s="38"/>
      <c r="Z152" s="38"/>
      <c r="AA152" s="38"/>
      <c r="AB152" s="38"/>
      <c r="AC152" s="38"/>
      <c r="AD152" s="38"/>
      <c r="AE152" s="38"/>
      <c r="AR152" s="229" t="s">
        <v>172</v>
      </c>
      <c r="AT152" s="229" t="s">
        <v>156</v>
      </c>
      <c r="AU152" s="229" t="s">
        <v>82</v>
      </c>
      <c r="AY152" s="17" t="s">
        <v>153</v>
      </c>
      <c r="BE152" s="230">
        <f>IF(N152="základní",J152,0)</f>
        <v>0</v>
      </c>
      <c r="BF152" s="230">
        <f>IF(N152="snížená",J152,0)</f>
        <v>0</v>
      </c>
      <c r="BG152" s="230">
        <f>IF(N152="zákl. přenesená",J152,0)</f>
        <v>0</v>
      </c>
      <c r="BH152" s="230">
        <f>IF(N152="sníž. přenesená",J152,0)</f>
        <v>0</v>
      </c>
      <c r="BI152" s="230">
        <f>IF(N152="nulová",J152,0)</f>
        <v>0</v>
      </c>
      <c r="BJ152" s="17" t="s">
        <v>80</v>
      </c>
      <c r="BK152" s="230">
        <f>ROUND(I152*H152,2)</f>
        <v>0</v>
      </c>
      <c r="BL152" s="17" t="s">
        <v>172</v>
      </c>
      <c r="BM152" s="229" t="s">
        <v>1063</v>
      </c>
    </row>
    <row r="153" spans="1:51" s="13" customFormat="1" ht="12">
      <c r="A153" s="13"/>
      <c r="B153" s="235"/>
      <c r="C153" s="236"/>
      <c r="D153" s="231" t="s">
        <v>174</v>
      </c>
      <c r="E153" s="237" t="s">
        <v>19</v>
      </c>
      <c r="F153" s="238" t="s">
        <v>1064</v>
      </c>
      <c r="G153" s="236"/>
      <c r="H153" s="239">
        <v>2.555</v>
      </c>
      <c r="I153" s="240"/>
      <c r="J153" s="236"/>
      <c r="K153" s="236"/>
      <c r="L153" s="241"/>
      <c r="M153" s="242"/>
      <c r="N153" s="243"/>
      <c r="O153" s="243"/>
      <c r="P153" s="243"/>
      <c r="Q153" s="243"/>
      <c r="R153" s="243"/>
      <c r="S153" s="243"/>
      <c r="T153" s="244"/>
      <c r="U153" s="13"/>
      <c r="V153" s="13"/>
      <c r="W153" s="13"/>
      <c r="X153" s="13"/>
      <c r="Y153" s="13"/>
      <c r="Z153" s="13"/>
      <c r="AA153" s="13"/>
      <c r="AB153" s="13"/>
      <c r="AC153" s="13"/>
      <c r="AD153" s="13"/>
      <c r="AE153" s="13"/>
      <c r="AT153" s="245" t="s">
        <v>174</v>
      </c>
      <c r="AU153" s="245" t="s">
        <v>82</v>
      </c>
      <c r="AV153" s="13" t="s">
        <v>82</v>
      </c>
      <c r="AW153" s="13" t="s">
        <v>34</v>
      </c>
      <c r="AX153" s="13" t="s">
        <v>80</v>
      </c>
      <c r="AY153" s="245" t="s">
        <v>153</v>
      </c>
    </row>
    <row r="154" spans="1:63" s="12" customFormat="1" ht="22.8" customHeight="1">
      <c r="A154" s="12"/>
      <c r="B154" s="202"/>
      <c r="C154" s="203"/>
      <c r="D154" s="204" t="s">
        <v>71</v>
      </c>
      <c r="E154" s="216" t="s">
        <v>361</v>
      </c>
      <c r="F154" s="216" t="s">
        <v>362</v>
      </c>
      <c r="G154" s="203"/>
      <c r="H154" s="203"/>
      <c r="I154" s="206"/>
      <c r="J154" s="217">
        <f>BK154</f>
        <v>0</v>
      </c>
      <c r="K154" s="203"/>
      <c r="L154" s="208"/>
      <c r="M154" s="209"/>
      <c r="N154" s="210"/>
      <c r="O154" s="210"/>
      <c r="P154" s="211">
        <f>SUM(P155:P161)</f>
        <v>0</v>
      </c>
      <c r="Q154" s="210"/>
      <c r="R154" s="211">
        <f>SUM(R155:R161)</f>
        <v>0</v>
      </c>
      <c r="S154" s="210"/>
      <c r="T154" s="212">
        <f>SUM(T155:T161)</f>
        <v>0</v>
      </c>
      <c r="U154" s="12"/>
      <c r="V154" s="12"/>
      <c r="W154" s="12"/>
      <c r="X154" s="12"/>
      <c r="Y154" s="12"/>
      <c r="Z154" s="12"/>
      <c r="AA154" s="12"/>
      <c r="AB154" s="12"/>
      <c r="AC154" s="12"/>
      <c r="AD154" s="12"/>
      <c r="AE154" s="12"/>
      <c r="AR154" s="213" t="s">
        <v>80</v>
      </c>
      <c r="AT154" s="214" t="s">
        <v>71</v>
      </c>
      <c r="AU154" s="214" t="s">
        <v>80</v>
      </c>
      <c r="AY154" s="213" t="s">
        <v>153</v>
      </c>
      <c r="BK154" s="215">
        <f>SUM(BK155:BK161)</f>
        <v>0</v>
      </c>
    </row>
    <row r="155" spans="1:65" s="2" customFormat="1" ht="44.25" customHeight="1">
      <c r="A155" s="38"/>
      <c r="B155" s="39"/>
      <c r="C155" s="218" t="s">
        <v>542</v>
      </c>
      <c r="D155" s="218" t="s">
        <v>156</v>
      </c>
      <c r="E155" s="219" t="s">
        <v>364</v>
      </c>
      <c r="F155" s="220" t="s">
        <v>365</v>
      </c>
      <c r="G155" s="221" t="s">
        <v>276</v>
      </c>
      <c r="H155" s="222">
        <v>65.001</v>
      </c>
      <c r="I155" s="223"/>
      <c r="J155" s="224">
        <f>ROUND(I155*H155,2)</f>
        <v>0</v>
      </c>
      <c r="K155" s="220" t="s">
        <v>19</v>
      </c>
      <c r="L155" s="44"/>
      <c r="M155" s="225" t="s">
        <v>19</v>
      </c>
      <c r="N155" s="226" t="s">
        <v>43</v>
      </c>
      <c r="O155" s="84"/>
      <c r="P155" s="227">
        <f>O155*H155</f>
        <v>0</v>
      </c>
      <c r="Q155" s="227">
        <v>0</v>
      </c>
      <c r="R155" s="227">
        <f>Q155*H155</f>
        <v>0</v>
      </c>
      <c r="S155" s="227">
        <v>0</v>
      </c>
      <c r="T155" s="228">
        <f>S155*H155</f>
        <v>0</v>
      </c>
      <c r="U155" s="38"/>
      <c r="V155" s="38"/>
      <c r="W155" s="38"/>
      <c r="X155" s="38"/>
      <c r="Y155" s="38"/>
      <c r="Z155" s="38"/>
      <c r="AA155" s="38"/>
      <c r="AB155" s="38"/>
      <c r="AC155" s="38"/>
      <c r="AD155" s="38"/>
      <c r="AE155" s="38"/>
      <c r="AR155" s="229" t="s">
        <v>172</v>
      </c>
      <c r="AT155" s="229" t="s">
        <v>156</v>
      </c>
      <c r="AU155" s="229" t="s">
        <v>82</v>
      </c>
      <c r="AY155" s="17" t="s">
        <v>153</v>
      </c>
      <c r="BE155" s="230">
        <f>IF(N155="základní",J155,0)</f>
        <v>0</v>
      </c>
      <c r="BF155" s="230">
        <f>IF(N155="snížená",J155,0)</f>
        <v>0</v>
      </c>
      <c r="BG155" s="230">
        <f>IF(N155="zákl. přenesená",J155,0)</f>
        <v>0</v>
      </c>
      <c r="BH155" s="230">
        <f>IF(N155="sníž. přenesená",J155,0)</f>
        <v>0</v>
      </c>
      <c r="BI155" s="230">
        <f>IF(N155="nulová",J155,0)</f>
        <v>0</v>
      </c>
      <c r="BJ155" s="17" t="s">
        <v>80</v>
      </c>
      <c r="BK155" s="230">
        <f>ROUND(I155*H155,2)</f>
        <v>0</v>
      </c>
      <c r="BL155" s="17" t="s">
        <v>172</v>
      </c>
      <c r="BM155" s="229" t="s">
        <v>1065</v>
      </c>
    </row>
    <row r="156" spans="1:47" s="2" customFormat="1" ht="12">
      <c r="A156" s="38"/>
      <c r="B156" s="39"/>
      <c r="C156" s="40"/>
      <c r="D156" s="231" t="s">
        <v>221</v>
      </c>
      <c r="E156" s="40"/>
      <c r="F156" s="232" t="s">
        <v>368</v>
      </c>
      <c r="G156" s="40"/>
      <c r="H156" s="40"/>
      <c r="I156" s="136"/>
      <c r="J156" s="40"/>
      <c r="K156" s="40"/>
      <c r="L156" s="44"/>
      <c r="M156" s="233"/>
      <c r="N156" s="234"/>
      <c r="O156" s="84"/>
      <c r="P156" s="84"/>
      <c r="Q156" s="84"/>
      <c r="R156" s="84"/>
      <c r="S156" s="84"/>
      <c r="T156" s="85"/>
      <c r="U156" s="38"/>
      <c r="V156" s="38"/>
      <c r="W156" s="38"/>
      <c r="X156" s="38"/>
      <c r="Y156" s="38"/>
      <c r="Z156" s="38"/>
      <c r="AA156" s="38"/>
      <c r="AB156" s="38"/>
      <c r="AC156" s="38"/>
      <c r="AD156" s="38"/>
      <c r="AE156" s="38"/>
      <c r="AT156" s="17" t="s">
        <v>221</v>
      </c>
      <c r="AU156" s="17" t="s">
        <v>82</v>
      </c>
    </row>
    <row r="157" spans="1:47" s="2" customFormat="1" ht="12">
      <c r="A157" s="38"/>
      <c r="B157" s="39"/>
      <c r="C157" s="40"/>
      <c r="D157" s="231" t="s">
        <v>163</v>
      </c>
      <c r="E157" s="40"/>
      <c r="F157" s="232" t="s">
        <v>369</v>
      </c>
      <c r="G157" s="40"/>
      <c r="H157" s="40"/>
      <c r="I157" s="136"/>
      <c r="J157" s="40"/>
      <c r="K157" s="40"/>
      <c r="L157" s="44"/>
      <c r="M157" s="233"/>
      <c r="N157" s="234"/>
      <c r="O157" s="84"/>
      <c r="P157" s="84"/>
      <c r="Q157" s="84"/>
      <c r="R157" s="84"/>
      <c r="S157" s="84"/>
      <c r="T157" s="85"/>
      <c r="U157" s="38"/>
      <c r="V157" s="38"/>
      <c r="W157" s="38"/>
      <c r="X157" s="38"/>
      <c r="Y157" s="38"/>
      <c r="Z157" s="38"/>
      <c r="AA157" s="38"/>
      <c r="AB157" s="38"/>
      <c r="AC157" s="38"/>
      <c r="AD157" s="38"/>
      <c r="AE157" s="38"/>
      <c r="AT157" s="17" t="s">
        <v>163</v>
      </c>
      <c r="AU157" s="17" t="s">
        <v>82</v>
      </c>
    </row>
    <row r="158" spans="1:51" s="13" customFormat="1" ht="12">
      <c r="A158" s="13"/>
      <c r="B158" s="235"/>
      <c r="C158" s="236"/>
      <c r="D158" s="231" t="s">
        <v>174</v>
      </c>
      <c r="E158" s="237" t="s">
        <v>19</v>
      </c>
      <c r="F158" s="238" t="s">
        <v>1066</v>
      </c>
      <c r="G158" s="236"/>
      <c r="H158" s="239">
        <v>65.001</v>
      </c>
      <c r="I158" s="240"/>
      <c r="J158" s="236"/>
      <c r="K158" s="236"/>
      <c r="L158" s="241"/>
      <c r="M158" s="242"/>
      <c r="N158" s="243"/>
      <c r="O158" s="243"/>
      <c r="P158" s="243"/>
      <c r="Q158" s="243"/>
      <c r="R158" s="243"/>
      <c r="S158" s="243"/>
      <c r="T158" s="244"/>
      <c r="U158" s="13"/>
      <c r="V158" s="13"/>
      <c r="W158" s="13"/>
      <c r="X158" s="13"/>
      <c r="Y158" s="13"/>
      <c r="Z158" s="13"/>
      <c r="AA158" s="13"/>
      <c r="AB158" s="13"/>
      <c r="AC158" s="13"/>
      <c r="AD158" s="13"/>
      <c r="AE158" s="13"/>
      <c r="AT158" s="245" t="s">
        <v>174</v>
      </c>
      <c r="AU158" s="245" t="s">
        <v>82</v>
      </c>
      <c r="AV158" s="13" t="s">
        <v>82</v>
      </c>
      <c r="AW158" s="13" t="s">
        <v>34</v>
      </c>
      <c r="AX158" s="13" t="s">
        <v>80</v>
      </c>
      <c r="AY158" s="245" t="s">
        <v>153</v>
      </c>
    </row>
    <row r="159" spans="1:65" s="2" customFormat="1" ht="33" customHeight="1">
      <c r="A159" s="38"/>
      <c r="B159" s="39"/>
      <c r="C159" s="218" t="s">
        <v>547</v>
      </c>
      <c r="D159" s="218" t="s">
        <v>156</v>
      </c>
      <c r="E159" s="219" t="s">
        <v>370</v>
      </c>
      <c r="F159" s="220" t="s">
        <v>371</v>
      </c>
      <c r="G159" s="221" t="s">
        <v>276</v>
      </c>
      <c r="H159" s="222">
        <v>975.015</v>
      </c>
      <c r="I159" s="223"/>
      <c r="J159" s="224">
        <f>ROUND(I159*H159,2)</f>
        <v>0</v>
      </c>
      <c r="K159" s="220" t="s">
        <v>219</v>
      </c>
      <c r="L159" s="44"/>
      <c r="M159" s="225" t="s">
        <v>19</v>
      </c>
      <c r="N159" s="226" t="s">
        <v>43</v>
      </c>
      <c r="O159" s="84"/>
      <c r="P159" s="227">
        <f>O159*H159</f>
        <v>0</v>
      </c>
      <c r="Q159" s="227">
        <v>0</v>
      </c>
      <c r="R159" s="227">
        <f>Q159*H159</f>
        <v>0</v>
      </c>
      <c r="S159" s="227">
        <v>0</v>
      </c>
      <c r="T159" s="228">
        <f>S159*H159</f>
        <v>0</v>
      </c>
      <c r="U159" s="38"/>
      <c r="V159" s="38"/>
      <c r="W159" s="38"/>
      <c r="X159" s="38"/>
      <c r="Y159" s="38"/>
      <c r="Z159" s="38"/>
      <c r="AA159" s="38"/>
      <c r="AB159" s="38"/>
      <c r="AC159" s="38"/>
      <c r="AD159" s="38"/>
      <c r="AE159" s="38"/>
      <c r="AR159" s="229" t="s">
        <v>172</v>
      </c>
      <c r="AT159" s="229" t="s">
        <v>156</v>
      </c>
      <c r="AU159" s="229" t="s">
        <v>82</v>
      </c>
      <c r="AY159" s="17" t="s">
        <v>153</v>
      </c>
      <c r="BE159" s="230">
        <f>IF(N159="základní",J159,0)</f>
        <v>0</v>
      </c>
      <c r="BF159" s="230">
        <f>IF(N159="snížená",J159,0)</f>
        <v>0</v>
      </c>
      <c r="BG159" s="230">
        <f>IF(N159="zákl. přenesená",J159,0)</f>
        <v>0</v>
      </c>
      <c r="BH159" s="230">
        <f>IF(N159="sníž. přenesená",J159,0)</f>
        <v>0</v>
      </c>
      <c r="BI159" s="230">
        <f>IF(N159="nulová",J159,0)</f>
        <v>0</v>
      </c>
      <c r="BJ159" s="17" t="s">
        <v>80</v>
      </c>
      <c r="BK159" s="230">
        <f>ROUND(I159*H159,2)</f>
        <v>0</v>
      </c>
      <c r="BL159" s="17" t="s">
        <v>172</v>
      </c>
      <c r="BM159" s="229" t="s">
        <v>1067</v>
      </c>
    </row>
    <row r="160" spans="1:47" s="2" customFormat="1" ht="12">
      <c r="A160" s="38"/>
      <c r="B160" s="39"/>
      <c r="C160" s="40"/>
      <c r="D160" s="231" t="s">
        <v>221</v>
      </c>
      <c r="E160" s="40"/>
      <c r="F160" s="232" t="s">
        <v>368</v>
      </c>
      <c r="G160" s="40"/>
      <c r="H160" s="40"/>
      <c r="I160" s="136"/>
      <c r="J160" s="40"/>
      <c r="K160" s="40"/>
      <c r="L160" s="44"/>
      <c r="M160" s="233"/>
      <c r="N160" s="234"/>
      <c r="O160" s="84"/>
      <c r="P160" s="84"/>
      <c r="Q160" s="84"/>
      <c r="R160" s="84"/>
      <c r="S160" s="84"/>
      <c r="T160" s="85"/>
      <c r="U160" s="38"/>
      <c r="V160" s="38"/>
      <c r="W160" s="38"/>
      <c r="X160" s="38"/>
      <c r="Y160" s="38"/>
      <c r="Z160" s="38"/>
      <c r="AA160" s="38"/>
      <c r="AB160" s="38"/>
      <c r="AC160" s="38"/>
      <c r="AD160" s="38"/>
      <c r="AE160" s="38"/>
      <c r="AT160" s="17" t="s">
        <v>221</v>
      </c>
      <c r="AU160" s="17" t="s">
        <v>82</v>
      </c>
    </row>
    <row r="161" spans="1:51" s="13" customFormat="1" ht="12">
      <c r="A161" s="13"/>
      <c r="B161" s="235"/>
      <c r="C161" s="236"/>
      <c r="D161" s="231" t="s">
        <v>174</v>
      </c>
      <c r="E161" s="237" t="s">
        <v>19</v>
      </c>
      <c r="F161" s="238" t="s">
        <v>1068</v>
      </c>
      <c r="G161" s="236"/>
      <c r="H161" s="239">
        <v>975.015</v>
      </c>
      <c r="I161" s="240"/>
      <c r="J161" s="236"/>
      <c r="K161" s="236"/>
      <c r="L161" s="241"/>
      <c r="M161" s="242"/>
      <c r="N161" s="243"/>
      <c r="O161" s="243"/>
      <c r="P161" s="243"/>
      <c r="Q161" s="243"/>
      <c r="R161" s="243"/>
      <c r="S161" s="243"/>
      <c r="T161" s="244"/>
      <c r="U161" s="13"/>
      <c r="V161" s="13"/>
      <c r="W161" s="13"/>
      <c r="X161" s="13"/>
      <c r="Y161" s="13"/>
      <c r="Z161" s="13"/>
      <c r="AA161" s="13"/>
      <c r="AB161" s="13"/>
      <c r="AC161" s="13"/>
      <c r="AD161" s="13"/>
      <c r="AE161" s="13"/>
      <c r="AT161" s="245" t="s">
        <v>174</v>
      </c>
      <c r="AU161" s="245" t="s">
        <v>82</v>
      </c>
      <c r="AV161" s="13" t="s">
        <v>82</v>
      </c>
      <c r="AW161" s="13" t="s">
        <v>34</v>
      </c>
      <c r="AX161" s="13" t="s">
        <v>80</v>
      </c>
      <c r="AY161" s="245" t="s">
        <v>153</v>
      </c>
    </row>
    <row r="162" spans="1:63" s="12" customFormat="1" ht="22.8" customHeight="1">
      <c r="A162" s="12"/>
      <c r="B162" s="202"/>
      <c r="C162" s="203"/>
      <c r="D162" s="204" t="s">
        <v>71</v>
      </c>
      <c r="E162" s="216" t="s">
        <v>374</v>
      </c>
      <c r="F162" s="216" t="s">
        <v>1069</v>
      </c>
      <c r="G162" s="203"/>
      <c r="H162" s="203"/>
      <c r="I162" s="206"/>
      <c r="J162" s="217">
        <f>BK162</f>
        <v>0</v>
      </c>
      <c r="K162" s="203"/>
      <c r="L162" s="208"/>
      <c r="M162" s="209"/>
      <c r="N162" s="210"/>
      <c r="O162" s="210"/>
      <c r="P162" s="211">
        <f>SUM(P163:P164)</f>
        <v>0</v>
      </c>
      <c r="Q162" s="210"/>
      <c r="R162" s="211">
        <f>SUM(R163:R164)</f>
        <v>0</v>
      </c>
      <c r="S162" s="210"/>
      <c r="T162" s="212">
        <f>SUM(T163:T164)</f>
        <v>0</v>
      </c>
      <c r="U162" s="12"/>
      <c r="V162" s="12"/>
      <c r="W162" s="12"/>
      <c r="X162" s="12"/>
      <c r="Y162" s="12"/>
      <c r="Z162" s="12"/>
      <c r="AA162" s="12"/>
      <c r="AB162" s="12"/>
      <c r="AC162" s="12"/>
      <c r="AD162" s="12"/>
      <c r="AE162" s="12"/>
      <c r="AR162" s="213" t="s">
        <v>80</v>
      </c>
      <c r="AT162" s="214" t="s">
        <v>71</v>
      </c>
      <c r="AU162" s="214" t="s">
        <v>80</v>
      </c>
      <c r="AY162" s="213" t="s">
        <v>153</v>
      </c>
      <c r="BK162" s="215">
        <f>SUM(BK163:BK164)</f>
        <v>0</v>
      </c>
    </row>
    <row r="163" spans="1:65" s="2" customFormat="1" ht="33" customHeight="1">
      <c r="A163" s="38"/>
      <c r="B163" s="39"/>
      <c r="C163" s="218" t="s">
        <v>551</v>
      </c>
      <c r="D163" s="218" t="s">
        <v>156</v>
      </c>
      <c r="E163" s="219" t="s">
        <v>377</v>
      </c>
      <c r="F163" s="220" t="s">
        <v>378</v>
      </c>
      <c r="G163" s="221" t="s">
        <v>276</v>
      </c>
      <c r="H163" s="222">
        <v>37.456</v>
      </c>
      <c r="I163" s="223"/>
      <c r="J163" s="224">
        <f>ROUND(I163*H163,2)</f>
        <v>0</v>
      </c>
      <c r="K163" s="220" t="s">
        <v>219</v>
      </c>
      <c r="L163" s="44"/>
      <c r="M163" s="225" t="s">
        <v>19</v>
      </c>
      <c r="N163" s="226" t="s">
        <v>43</v>
      </c>
      <c r="O163" s="84"/>
      <c r="P163" s="227">
        <f>O163*H163</f>
        <v>0</v>
      </c>
      <c r="Q163" s="227">
        <v>0</v>
      </c>
      <c r="R163" s="227">
        <f>Q163*H163</f>
        <v>0</v>
      </c>
      <c r="S163" s="227">
        <v>0</v>
      </c>
      <c r="T163" s="228">
        <f>S163*H163</f>
        <v>0</v>
      </c>
      <c r="U163" s="38"/>
      <c r="V163" s="38"/>
      <c r="W163" s="38"/>
      <c r="X163" s="38"/>
      <c r="Y163" s="38"/>
      <c r="Z163" s="38"/>
      <c r="AA163" s="38"/>
      <c r="AB163" s="38"/>
      <c r="AC163" s="38"/>
      <c r="AD163" s="38"/>
      <c r="AE163" s="38"/>
      <c r="AR163" s="229" t="s">
        <v>172</v>
      </c>
      <c r="AT163" s="229" t="s">
        <v>156</v>
      </c>
      <c r="AU163" s="229" t="s">
        <v>82</v>
      </c>
      <c r="AY163" s="17" t="s">
        <v>153</v>
      </c>
      <c r="BE163" s="230">
        <f>IF(N163="základní",J163,0)</f>
        <v>0</v>
      </c>
      <c r="BF163" s="230">
        <f>IF(N163="snížená",J163,0)</f>
        <v>0</v>
      </c>
      <c r="BG163" s="230">
        <f>IF(N163="zákl. přenesená",J163,0)</f>
        <v>0</v>
      </c>
      <c r="BH163" s="230">
        <f>IF(N163="sníž. přenesená",J163,0)</f>
        <v>0</v>
      </c>
      <c r="BI163" s="230">
        <f>IF(N163="nulová",J163,0)</f>
        <v>0</v>
      </c>
      <c r="BJ163" s="17" t="s">
        <v>80</v>
      </c>
      <c r="BK163" s="230">
        <f>ROUND(I163*H163,2)</f>
        <v>0</v>
      </c>
      <c r="BL163" s="17" t="s">
        <v>172</v>
      </c>
      <c r="BM163" s="229" t="s">
        <v>1070</v>
      </c>
    </row>
    <row r="164" spans="1:47" s="2" customFormat="1" ht="12">
      <c r="A164" s="38"/>
      <c r="B164" s="39"/>
      <c r="C164" s="40"/>
      <c r="D164" s="231" t="s">
        <v>221</v>
      </c>
      <c r="E164" s="40"/>
      <c r="F164" s="232" t="s">
        <v>380</v>
      </c>
      <c r="G164" s="40"/>
      <c r="H164" s="40"/>
      <c r="I164" s="136"/>
      <c r="J164" s="40"/>
      <c r="K164" s="40"/>
      <c r="L164" s="44"/>
      <c r="M164" s="246"/>
      <c r="N164" s="247"/>
      <c r="O164" s="248"/>
      <c r="P164" s="248"/>
      <c r="Q164" s="248"/>
      <c r="R164" s="248"/>
      <c r="S164" s="248"/>
      <c r="T164" s="249"/>
      <c r="U164" s="38"/>
      <c r="V164" s="38"/>
      <c r="W164" s="38"/>
      <c r="X164" s="38"/>
      <c r="Y164" s="38"/>
      <c r="Z164" s="38"/>
      <c r="AA164" s="38"/>
      <c r="AB164" s="38"/>
      <c r="AC164" s="38"/>
      <c r="AD164" s="38"/>
      <c r="AE164" s="38"/>
      <c r="AT164" s="17" t="s">
        <v>221</v>
      </c>
      <c r="AU164" s="17" t="s">
        <v>82</v>
      </c>
    </row>
    <row r="165" spans="1:31" s="2" customFormat="1" ht="6.95" customHeight="1">
      <c r="A165" s="38"/>
      <c r="B165" s="59"/>
      <c r="C165" s="60"/>
      <c r="D165" s="60"/>
      <c r="E165" s="60"/>
      <c r="F165" s="60"/>
      <c r="G165" s="60"/>
      <c r="H165" s="60"/>
      <c r="I165" s="166"/>
      <c r="J165" s="60"/>
      <c r="K165" s="60"/>
      <c r="L165" s="44"/>
      <c r="M165" s="38"/>
      <c r="O165" s="38"/>
      <c r="P165" s="38"/>
      <c r="Q165" s="38"/>
      <c r="R165" s="38"/>
      <c r="S165" s="38"/>
      <c r="T165" s="38"/>
      <c r="U165" s="38"/>
      <c r="V165" s="38"/>
      <c r="W165" s="38"/>
      <c r="X165" s="38"/>
      <c r="Y165" s="38"/>
      <c r="Z165" s="38"/>
      <c r="AA165" s="38"/>
      <c r="AB165" s="38"/>
      <c r="AC165" s="38"/>
      <c r="AD165" s="38"/>
      <c r="AE165" s="38"/>
    </row>
  </sheetData>
  <sheetProtection password="CC35" sheet="1" objects="1" scenarios="1" formatColumns="0" formatRows="0" autoFilter="0"/>
  <autoFilter ref="C85:K164"/>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2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8"/>
      <c r="L2" s="1"/>
      <c r="M2" s="1"/>
      <c r="N2" s="1"/>
      <c r="O2" s="1"/>
      <c r="P2" s="1"/>
      <c r="Q2" s="1"/>
      <c r="R2" s="1"/>
      <c r="S2" s="1"/>
      <c r="T2" s="1"/>
      <c r="U2" s="1"/>
      <c r="V2" s="1"/>
      <c r="AT2" s="17" t="s">
        <v>109</v>
      </c>
    </row>
    <row r="3" spans="2:46" s="1" customFormat="1" ht="6.95" customHeight="1">
      <c r="B3" s="129"/>
      <c r="C3" s="130"/>
      <c r="D3" s="130"/>
      <c r="E3" s="130"/>
      <c r="F3" s="130"/>
      <c r="G3" s="130"/>
      <c r="H3" s="130"/>
      <c r="I3" s="131"/>
      <c r="J3" s="130"/>
      <c r="K3" s="130"/>
      <c r="L3" s="20"/>
      <c r="AT3" s="17" t="s">
        <v>82</v>
      </c>
    </row>
    <row r="4" spans="2:46" s="1" customFormat="1" ht="24.95" customHeight="1">
      <c r="B4" s="20"/>
      <c r="D4" s="132" t="s">
        <v>125</v>
      </c>
      <c r="I4" s="128"/>
      <c r="L4" s="20"/>
      <c r="M4" s="133" t="s">
        <v>10</v>
      </c>
      <c r="AT4" s="17" t="s">
        <v>4</v>
      </c>
    </row>
    <row r="5" spans="2:12" s="1" customFormat="1" ht="6.95" customHeight="1">
      <c r="B5" s="20"/>
      <c r="I5" s="128"/>
      <c r="L5" s="20"/>
    </row>
    <row r="6" spans="2:12" s="1" customFormat="1" ht="12" customHeight="1">
      <c r="B6" s="20"/>
      <c r="D6" s="134" t="s">
        <v>16</v>
      </c>
      <c r="I6" s="128"/>
      <c r="L6" s="20"/>
    </row>
    <row r="7" spans="2:12" s="1" customFormat="1" ht="16.5" customHeight="1">
      <c r="B7" s="20"/>
      <c r="E7" s="135" t="str">
        <f>'Rekapitulace stavby'!K6</f>
        <v>Oprava povrchu komunikací v Klatovech 2021, 2.část</v>
      </c>
      <c r="F7" s="134"/>
      <c r="G7" s="134"/>
      <c r="H7" s="134"/>
      <c r="I7" s="128"/>
      <c r="L7" s="20"/>
    </row>
    <row r="8" spans="1:31" s="2" customFormat="1" ht="12" customHeight="1">
      <c r="A8" s="38"/>
      <c r="B8" s="44"/>
      <c r="C8" s="38"/>
      <c r="D8" s="134" t="s">
        <v>126</v>
      </c>
      <c r="E8" s="38"/>
      <c r="F8" s="38"/>
      <c r="G8" s="38"/>
      <c r="H8" s="38"/>
      <c r="I8" s="136"/>
      <c r="J8" s="38"/>
      <c r="K8" s="38"/>
      <c r="L8" s="137"/>
      <c r="S8" s="38"/>
      <c r="T8" s="38"/>
      <c r="U8" s="38"/>
      <c r="V8" s="38"/>
      <c r="W8" s="38"/>
      <c r="X8" s="38"/>
      <c r="Y8" s="38"/>
      <c r="Z8" s="38"/>
      <c r="AA8" s="38"/>
      <c r="AB8" s="38"/>
      <c r="AC8" s="38"/>
      <c r="AD8" s="38"/>
      <c r="AE8" s="38"/>
    </row>
    <row r="9" spans="1:31" s="2" customFormat="1" ht="16.5" customHeight="1">
      <c r="A9" s="38"/>
      <c r="B9" s="44"/>
      <c r="C9" s="38"/>
      <c r="D9" s="38"/>
      <c r="E9" s="138" t="s">
        <v>1071</v>
      </c>
      <c r="F9" s="38"/>
      <c r="G9" s="38"/>
      <c r="H9" s="38"/>
      <c r="I9" s="136"/>
      <c r="J9" s="38"/>
      <c r="K9" s="38"/>
      <c r="L9" s="137"/>
      <c r="S9" s="38"/>
      <c r="T9" s="38"/>
      <c r="U9" s="38"/>
      <c r="V9" s="38"/>
      <c r="W9" s="38"/>
      <c r="X9" s="38"/>
      <c r="Y9" s="38"/>
      <c r="Z9" s="38"/>
      <c r="AA9" s="38"/>
      <c r="AB9" s="38"/>
      <c r="AC9" s="38"/>
      <c r="AD9" s="38"/>
      <c r="AE9" s="38"/>
    </row>
    <row r="10" spans="1:31" s="2" customFormat="1" ht="12">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pans="1:31" s="2" customFormat="1" ht="12" customHeight="1">
      <c r="A11" s="38"/>
      <c r="B11" s="44"/>
      <c r="C11" s="38"/>
      <c r="D11" s="134" t="s">
        <v>18</v>
      </c>
      <c r="E11" s="38"/>
      <c r="F11" s="139" t="s">
        <v>19</v>
      </c>
      <c r="G11" s="38"/>
      <c r="H11" s="38"/>
      <c r="I11" s="140" t="s">
        <v>20</v>
      </c>
      <c r="J11" s="139" t="s">
        <v>19</v>
      </c>
      <c r="K11" s="38"/>
      <c r="L11" s="137"/>
      <c r="S11" s="38"/>
      <c r="T11" s="38"/>
      <c r="U11" s="38"/>
      <c r="V11" s="38"/>
      <c r="W11" s="38"/>
      <c r="X11" s="38"/>
      <c r="Y11" s="38"/>
      <c r="Z11" s="38"/>
      <c r="AA11" s="38"/>
      <c r="AB11" s="38"/>
      <c r="AC11" s="38"/>
      <c r="AD11" s="38"/>
      <c r="AE11" s="38"/>
    </row>
    <row r="12" spans="1:31" s="2" customFormat="1" ht="12" customHeight="1">
      <c r="A12" s="38"/>
      <c r="B12" s="44"/>
      <c r="C12" s="38"/>
      <c r="D12" s="134" t="s">
        <v>21</v>
      </c>
      <c r="E12" s="38"/>
      <c r="F12" s="139" t="s">
        <v>22</v>
      </c>
      <c r="G12" s="38"/>
      <c r="H12" s="38"/>
      <c r="I12" s="140" t="s">
        <v>23</v>
      </c>
      <c r="J12" s="141" t="str">
        <f>'Rekapitulace stavby'!AN8</f>
        <v>18. 12. 2020</v>
      </c>
      <c r="K12" s="38"/>
      <c r="L12" s="137"/>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36"/>
      <c r="J13" s="38"/>
      <c r="K13" s="38"/>
      <c r="L13" s="137"/>
      <c r="S13" s="38"/>
      <c r="T13" s="38"/>
      <c r="U13" s="38"/>
      <c r="V13" s="38"/>
      <c r="W13" s="38"/>
      <c r="X13" s="38"/>
      <c r="Y13" s="38"/>
      <c r="Z13" s="38"/>
      <c r="AA13" s="38"/>
      <c r="AB13" s="38"/>
      <c r="AC13" s="38"/>
      <c r="AD13" s="38"/>
      <c r="AE13" s="38"/>
    </row>
    <row r="14" spans="1:31" s="2" customFormat="1" ht="12" customHeight="1">
      <c r="A14" s="38"/>
      <c r="B14" s="44"/>
      <c r="C14" s="38"/>
      <c r="D14" s="134" t="s">
        <v>25</v>
      </c>
      <c r="E14" s="38"/>
      <c r="F14" s="38"/>
      <c r="G14" s="38"/>
      <c r="H14" s="38"/>
      <c r="I14" s="140" t="s">
        <v>26</v>
      </c>
      <c r="J14" s="139" t="s">
        <v>19</v>
      </c>
      <c r="K14" s="38"/>
      <c r="L14" s="137"/>
      <c r="S14" s="38"/>
      <c r="T14" s="38"/>
      <c r="U14" s="38"/>
      <c r="V14" s="38"/>
      <c r="W14" s="38"/>
      <c r="X14" s="38"/>
      <c r="Y14" s="38"/>
      <c r="Z14" s="38"/>
      <c r="AA14" s="38"/>
      <c r="AB14" s="38"/>
      <c r="AC14" s="38"/>
      <c r="AD14" s="38"/>
      <c r="AE14" s="38"/>
    </row>
    <row r="15" spans="1:31" s="2" customFormat="1" ht="18" customHeight="1">
      <c r="A15" s="38"/>
      <c r="B15" s="44"/>
      <c r="C15" s="38"/>
      <c r="D15" s="38"/>
      <c r="E15" s="139" t="s">
        <v>28</v>
      </c>
      <c r="F15" s="38"/>
      <c r="G15" s="38"/>
      <c r="H15" s="38"/>
      <c r="I15" s="140" t="s">
        <v>29</v>
      </c>
      <c r="J15" s="139" t="s">
        <v>19</v>
      </c>
      <c r="K15" s="38"/>
      <c r="L15" s="137"/>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pans="1:31" s="2" customFormat="1" ht="12" customHeight="1">
      <c r="A17" s="38"/>
      <c r="B17" s="44"/>
      <c r="C17" s="38"/>
      <c r="D17" s="134" t="s">
        <v>30</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40" t="s">
        <v>29</v>
      </c>
      <c r="J18" s="33" t="str">
        <f>'Rekapitulace stavby'!AN14</f>
        <v>Vyplň údaj</v>
      </c>
      <c r="K18" s="38"/>
      <c r="L18" s="137"/>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pans="1:31" s="2" customFormat="1" ht="12" customHeight="1">
      <c r="A20" s="38"/>
      <c r="B20" s="44"/>
      <c r="C20" s="38"/>
      <c r="D20" s="134" t="s">
        <v>32</v>
      </c>
      <c r="E20" s="38"/>
      <c r="F20" s="38"/>
      <c r="G20" s="38"/>
      <c r="H20" s="38"/>
      <c r="I20" s="140" t="s">
        <v>26</v>
      </c>
      <c r="J20" s="139" t="s">
        <v>19</v>
      </c>
      <c r="K20" s="38"/>
      <c r="L20" s="137"/>
      <c r="S20" s="38"/>
      <c r="T20" s="38"/>
      <c r="U20" s="38"/>
      <c r="V20" s="38"/>
      <c r="W20" s="38"/>
      <c r="X20" s="38"/>
      <c r="Y20" s="38"/>
      <c r="Z20" s="38"/>
      <c r="AA20" s="38"/>
      <c r="AB20" s="38"/>
      <c r="AC20" s="38"/>
      <c r="AD20" s="38"/>
      <c r="AE20" s="38"/>
    </row>
    <row r="21" spans="1:31" s="2" customFormat="1" ht="18" customHeight="1">
      <c r="A21" s="38"/>
      <c r="B21" s="44"/>
      <c r="C21" s="38"/>
      <c r="D21" s="38"/>
      <c r="E21" s="139" t="s">
        <v>128</v>
      </c>
      <c r="F21" s="38"/>
      <c r="G21" s="38"/>
      <c r="H21" s="38"/>
      <c r="I21" s="140" t="s">
        <v>29</v>
      </c>
      <c r="J21" s="139" t="s">
        <v>19</v>
      </c>
      <c r="K21" s="38"/>
      <c r="L21" s="137"/>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pans="1:31" s="2" customFormat="1" ht="12" customHeight="1">
      <c r="A23" s="38"/>
      <c r="B23" s="44"/>
      <c r="C23" s="38"/>
      <c r="D23" s="134" t="s">
        <v>35</v>
      </c>
      <c r="E23" s="38"/>
      <c r="F23" s="38"/>
      <c r="G23" s="38"/>
      <c r="H23" s="38"/>
      <c r="I23" s="140" t="s">
        <v>26</v>
      </c>
      <c r="J23" s="139" t="s">
        <v>19</v>
      </c>
      <c r="K23" s="38"/>
      <c r="L23" s="137"/>
      <c r="S23" s="38"/>
      <c r="T23" s="38"/>
      <c r="U23" s="38"/>
      <c r="V23" s="38"/>
      <c r="W23" s="38"/>
      <c r="X23" s="38"/>
      <c r="Y23" s="38"/>
      <c r="Z23" s="38"/>
      <c r="AA23" s="38"/>
      <c r="AB23" s="38"/>
      <c r="AC23" s="38"/>
      <c r="AD23" s="38"/>
      <c r="AE23" s="38"/>
    </row>
    <row r="24" spans="1:31" s="2" customFormat="1" ht="18" customHeight="1">
      <c r="A24" s="38"/>
      <c r="B24" s="44"/>
      <c r="C24" s="38"/>
      <c r="D24" s="38"/>
      <c r="E24" s="139" t="s">
        <v>206</v>
      </c>
      <c r="F24" s="38"/>
      <c r="G24" s="38"/>
      <c r="H24" s="38"/>
      <c r="I24" s="140" t="s">
        <v>29</v>
      </c>
      <c r="J24" s="139" t="s">
        <v>19</v>
      </c>
      <c r="K24" s="38"/>
      <c r="L24" s="137"/>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pans="1:31" s="2" customFormat="1" ht="12" customHeight="1">
      <c r="A26" s="38"/>
      <c r="B26" s="44"/>
      <c r="C26" s="38"/>
      <c r="D26" s="134" t="s">
        <v>36</v>
      </c>
      <c r="E26" s="38"/>
      <c r="F26" s="38"/>
      <c r="G26" s="38"/>
      <c r="H26" s="38"/>
      <c r="I26" s="136"/>
      <c r="J26" s="38"/>
      <c r="K26" s="38"/>
      <c r="L26" s="137"/>
      <c r="S26" s="38"/>
      <c r="T26" s="38"/>
      <c r="U26" s="38"/>
      <c r="V26" s="38"/>
      <c r="W26" s="38"/>
      <c r="X26" s="38"/>
      <c r="Y26" s="38"/>
      <c r="Z26" s="38"/>
      <c r="AA26" s="38"/>
      <c r="AB26" s="38"/>
      <c r="AC26" s="38"/>
      <c r="AD26" s="38"/>
      <c r="AE26" s="38"/>
    </row>
    <row r="27" spans="1:31" s="8" customFormat="1" ht="16.5" customHeight="1">
      <c r="A27" s="142"/>
      <c r="B27" s="143"/>
      <c r="C27" s="142"/>
      <c r="D27" s="142"/>
      <c r="E27" s="144" t="s">
        <v>19</v>
      </c>
      <c r="F27" s="144"/>
      <c r="G27" s="144"/>
      <c r="H27" s="144"/>
      <c r="I27" s="145"/>
      <c r="J27" s="142"/>
      <c r="K27" s="142"/>
      <c r="L27" s="146"/>
      <c r="S27" s="142"/>
      <c r="T27" s="142"/>
      <c r="U27" s="142"/>
      <c r="V27" s="142"/>
      <c r="W27" s="142"/>
      <c r="X27" s="142"/>
      <c r="Y27" s="142"/>
      <c r="Z27" s="142"/>
      <c r="AA27" s="142"/>
      <c r="AB27" s="142"/>
      <c r="AC27" s="142"/>
      <c r="AD27" s="142"/>
      <c r="AE27" s="142"/>
    </row>
    <row r="28" spans="1:31" s="2" customFormat="1" ht="6.95"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pans="1:31" s="2" customFormat="1" ht="6.95" customHeight="1">
      <c r="A29" s="38"/>
      <c r="B29" s="44"/>
      <c r="C29" s="38"/>
      <c r="D29" s="147"/>
      <c r="E29" s="147"/>
      <c r="F29" s="147"/>
      <c r="G29" s="147"/>
      <c r="H29" s="147"/>
      <c r="I29" s="148"/>
      <c r="J29" s="147"/>
      <c r="K29" s="147"/>
      <c r="L29" s="137"/>
      <c r="S29" s="38"/>
      <c r="T29" s="38"/>
      <c r="U29" s="38"/>
      <c r="V29" s="38"/>
      <c r="W29" s="38"/>
      <c r="X29" s="38"/>
      <c r="Y29" s="38"/>
      <c r="Z29" s="38"/>
      <c r="AA29" s="38"/>
      <c r="AB29" s="38"/>
      <c r="AC29" s="38"/>
      <c r="AD29" s="38"/>
      <c r="AE29" s="38"/>
    </row>
    <row r="30" spans="1:31" s="2" customFormat="1" ht="25.4" customHeight="1">
      <c r="A30" s="38"/>
      <c r="B30" s="44"/>
      <c r="C30" s="38"/>
      <c r="D30" s="149" t="s">
        <v>38</v>
      </c>
      <c r="E30" s="38"/>
      <c r="F30" s="38"/>
      <c r="G30" s="38"/>
      <c r="H30" s="38"/>
      <c r="I30" s="136"/>
      <c r="J30" s="150">
        <f>ROUND(J85,2)</f>
        <v>0</v>
      </c>
      <c r="K30" s="38"/>
      <c r="L30" s="137"/>
      <c r="S30" s="38"/>
      <c r="T30" s="38"/>
      <c r="U30" s="38"/>
      <c r="V30" s="38"/>
      <c r="W30" s="38"/>
      <c r="X30" s="38"/>
      <c r="Y30" s="38"/>
      <c r="Z30" s="38"/>
      <c r="AA30" s="38"/>
      <c r="AB30" s="38"/>
      <c r="AC30" s="38"/>
      <c r="AD30" s="38"/>
      <c r="AE30" s="38"/>
    </row>
    <row r="31" spans="1:31" s="2" customFormat="1" ht="6.95" customHeight="1">
      <c r="A31" s="38"/>
      <c r="B31" s="44"/>
      <c r="C31" s="38"/>
      <c r="D31" s="147"/>
      <c r="E31" s="147"/>
      <c r="F31" s="147"/>
      <c r="G31" s="147"/>
      <c r="H31" s="147"/>
      <c r="I31" s="148"/>
      <c r="J31" s="147"/>
      <c r="K31" s="147"/>
      <c r="L31" s="137"/>
      <c r="S31" s="38"/>
      <c r="T31" s="38"/>
      <c r="U31" s="38"/>
      <c r="V31" s="38"/>
      <c r="W31" s="38"/>
      <c r="X31" s="38"/>
      <c r="Y31" s="38"/>
      <c r="Z31" s="38"/>
      <c r="AA31" s="38"/>
      <c r="AB31" s="38"/>
      <c r="AC31" s="38"/>
      <c r="AD31" s="38"/>
      <c r="AE31" s="38"/>
    </row>
    <row r="32" spans="1:31" s="2" customFormat="1" ht="14.4" customHeight="1">
      <c r="A32" s="38"/>
      <c r="B32" s="44"/>
      <c r="C32" s="38"/>
      <c r="D32" s="38"/>
      <c r="E32" s="38"/>
      <c r="F32" s="151" t="s">
        <v>40</v>
      </c>
      <c r="G32" s="38"/>
      <c r="H32" s="38"/>
      <c r="I32" s="152" t="s">
        <v>39</v>
      </c>
      <c r="J32" s="151" t="s">
        <v>41</v>
      </c>
      <c r="K32" s="38"/>
      <c r="L32" s="137"/>
      <c r="S32" s="38"/>
      <c r="T32" s="38"/>
      <c r="U32" s="38"/>
      <c r="V32" s="38"/>
      <c r="W32" s="38"/>
      <c r="X32" s="38"/>
      <c r="Y32" s="38"/>
      <c r="Z32" s="38"/>
      <c r="AA32" s="38"/>
      <c r="AB32" s="38"/>
      <c r="AC32" s="38"/>
      <c r="AD32" s="38"/>
      <c r="AE32" s="38"/>
    </row>
    <row r="33" spans="1:31" s="2" customFormat="1" ht="14.4" customHeight="1">
      <c r="A33" s="38"/>
      <c r="B33" s="44"/>
      <c r="C33" s="38"/>
      <c r="D33" s="153" t="s">
        <v>42</v>
      </c>
      <c r="E33" s="134" t="s">
        <v>43</v>
      </c>
      <c r="F33" s="154">
        <f>ROUND((SUM(BE85:BE124)),2)</f>
        <v>0</v>
      </c>
      <c r="G33" s="38"/>
      <c r="H33" s="38"/>
      <c r="I33" s="155">
        <v>0.21</v>
      </c>
      <c r="J33" s="154">
        <f>ROUND(((SUM(BE85:BE124))*I33),2)</f>
        <v>0</v>
      </c>
      <c r="K33" s="38"/>
      <c r="L33" s="137"/>
      <c r="S33" s="38"/>
      <c r="T33" s="38"/>
      <c r="U33" s="38"/>
      <c r="V33" s="38"/>
      <c r="W33" s="38"/>
      <c r="X33" s="38"/>
      <c r="Y33" s="38"/>
      <c r="Z33" s="38"/>
      <c r="AA33" s="38"/>
      <c r="AB33" s="38"/>
      <c r="AC33" s="38"/>
      <c r="AD33" s="38"/>
      <c r="AE33" s="38"/>
    </row>
    <row r="34" spans="1:31" s="2" customFormat="1" ht="14.4" customHeight="1">
      <c r="A34" s="38"/>
      <c r="B34" s="44"/>
      <c r="C34" s="38"/>
      <c r="D34" s="38"/>
      <c r="E34" s="134" t="s">
        <v>44</v>
      </c>
      <c r="F34" s="154">
        <f>ROUND((SUM(BF85:BF124)),2)</f>
        <v>0</v>
      </c>
      <c r="G34" s="38"/>
      <c r="H34" s="38"/>
      <c r="I34" s="155">
        <v>0.15</v>
      </c>
      <c r="J34" s="154">
        <f>ROUND(((SUM(BF85:BF124))*I34),2)</f>
        <v>0</v>
      </c>
      <c r="K34" s="38"/>
      <c r="L34" s="137"/>
      <c r="S34" s="38"/>
      <c r="T34" s="38"/>
      <c r="U34" s="38"/>
      <c r="V34" s="38"/>
      <c r="W34" s="38"/>
      <c r="X34" s="38"/>
      <c r="Y34" s="38"/>
      <c r="Z34" s="38"/>
      <c r="AA34" s="38"/>
      <c r="AB34" s="38"/>
      <c r="AC34" s="38"/>
      <c r="AD34" s="38"/>
      <c r="AE34" s="38"/>
    </row>
    <row r="35" spans="1:31" s="2" customFormat="1" ht="14.4" customHeight="1" hidden="1">
      <c r="A35" s="38"/>
      <c r="B35" s="44"/>
      <c r="C35" s="38"/>
      <c r="D35" s="38"/>
      <c r="E35" s="134" t="s">
        <v>45</v>
      </c>
      <c r="F35" s="154">
        <f>ROUND((SUM(BG85:BG124)),2)</f>
        <v>0</v>
      </c>
      <c r="G35" s="38"/>
      <c r="H35" s="38"/>
      <c r="I35" s="155">
        <v>0.21</v>
      </c>
      <c r="J35" s="154">
        <f>0</f>
        <v>0</v>
      </c>
      <c r="K35" s="38"/>
      <c r="L35" s="137"/>
      <c r="S35" s="38"/>
      <c r="T35" s="38"/>
      <c r="U35" s="38"/>
      <c r="V35" s="38"/>
      <c r="W35" s="38"/>
      <c r="X35" s="38"/>
      <c r="Y35" s="38"/>
      <c r="Z35" s="38"/>
      <c r="AA35" s="38"/>
      <c r="AB35" s="38"/>
      <c r="AC35" s="38"/>
      <c r="AD35" s="38"/>
      <c r="AE35" s="38"/>
    </row>
    <row r="36" spans="1:31" s="2" customFormat="1" ht="14.4" customHeight="1" hidden="1">
      <c r="A36" s="38"/>
      <c r="B36" s="44"/>
      <c r="C36" s="38"/>
      <c r="D36" s="38"/>
      <c r="E36" s="134" t="s">
        <v>46</v>
      </c>
      <c r="F36" s="154">
        <f>ROUND((SUM(BH85:BH124)),2)</f>
        <v>0</v>
      </c>
      <c r="G36" s="38"/>
      <c r="H36" s="38"/>
      <c r="I36" s="155">
        <v>0.15</v>
      </c>
      <c r="J36" s="154">
        <f>0</f>
        <v>0</v>
      </c>
      <c r="K36" s="38"/>
      <c r="L36" s="137"/>
      <c r="S36" s="38"/>
      <c r="T36" s="38"/>
      <c r="U36" s="38"/>
      <c r="V36" s="38"/>
      <c r="W36" s="38"/>
      <c r="X36" s="38"/>
      <c r="Y36" s="38"/>
      <c r="Z36" s="38"/>
      <c r="AA36" s="38"/>
      <c r="AB36" s="38"/>
      <c r="AC36" s="38"/>
      <c r="AD36" s="38"/>
      <c r="AE36" s="38"/>
    </row>
    <row r="37" spans="1:31" s="2" customFormat="1" ht="14.4" customHeight="1" hidden="1">
      <c r="A37" s="38"/>
      <c r="B37" s="44"/>
      <c r="C37" s="38"/>
      <c r="D37" s="38"/>
      <c r="E37" s="134" t="s">
        <v>47</v>
      </c>
      <c r="F37" s="154">
        <f>ROUND((SUM(BI85:BI124)),2)</f>
        <v>0</v>
      </c>
      <c r="G37" s="38"/>
      <c r="H37" s="38"/>
      <c r="I37" s="155">
        <v>0</v>
      </c>
      <c r="J37" s="154">
        <f>0</f>
        <v>0</v>
      </c>
      <c r="K37" s="38"/>
      <c r="L37" s="137"/>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pans="1:31" s="2" customFormat="1" ht="25.4" customHeight="1">
      <c r="A39" s="38"/>
      <c r="B39" s="44"/>
      <c r="C39" s="156"/>
      <c r="D39" s="157" t="s">
        <v>48</v>
      </c>
      <c r="E39" s="158"/>
      <c r="F39" s="158"/>
      <c r="G39" s="159" t="s">
        <v>49</v>
      </c>
      <c r="H39" s="160" t="s">
        <v>50</v>
      </c>
      <c r="I39" s="161"/>
      <c r="J39" s="162">
        <f>SUM(J30:J37)</f>
        <v>0</v>
      </c>
      <c r="K39" s="163"/>
      <c r="L39" s="137"/>
      <c r="S39" s="38"/>
      <c r="T39" s="38"/>
      <c r="U39" s="38"/>
      <c r="V39" s="38"/>
      <c r="W39" s="38"/>
      <c r="X39" s="38"/>
      <c r="Y39" s="38"/>
      <c r="Z39" s="38"/>
      <c r="AA39" s="38"/>
      <c r="AB39" s="38"/>
      <c r="AC39" s="38"/>
      <c r="AD39" s="38"/>
      <c r="AE39" s="38"/>
    </row>
    <row r="40" spans="1:31" s="2" customFormat="1" ht="14.4" customHeight="1">
      <c r="A40" s="38"/>
      <c r="B40" s="164"/>
      <c r="C40" s="165"/>
      <c r="D40" s="165"/>
      <c r="E40" s="165"/>
      <c r="F40" s="165"/>
      <c r="G40" s="165"/>
      <c r="H40" s="165"/>
      <c r="I40" s="166"/>
      <c r="J40" s="165"/>
      <c r="K40" s="165"/>
      <c r="L40" s="137"/>
      <c r="S40" s="38"/>
      <c r="T40" s="38"/>
      <c r="U40" s="38"/>
      <c r="V40" s="38"/>
      <c r="W40" s="38"/>
      <c r="X40" s="38"/>
      <c r="Y40" s="38"/>
      <c r="Z40" s="38"/>
      <c r="AA40" s="38"/>
      <c r="AB40" s="38"/>
      <c r="AC40" s="38"/>
      <c r="AD40" s="38"/>
      <c r="AE40" s="38"/>
    </row>
    <row r="44" spans="1:31" s="2" customFormat="1" ht="6.95" customHeight="1">
      <c r="A44" s="38"/>
      <c r="B44" s="167"/>
      <c r="C44" s="168"/>
      <c r="D44" s="168"/>
      <c r="E44" s="168"/>
      <c r="F44" s="168"/>
      <c r="G44" s="168"/>
      <c r="H44" s="168"/>
      <c r="I44" s="169"/>
      <c r="J44" s="168"/>
      <c r="K44" s="168"/>
      <c r="L44" s="137"/>
      <c r="S44" s="38"/>
      <c r="T44" s="38"/>
      <c r="U44" s="38"/>
      <c r="V44" s="38"/>
      <c r="W44" s="38"/>
      <c r="X44" s="38"/>
      <c r="Y44" s="38"/>
      <c r="Z44" s="38"/>
      <c r="AA44" s="38"/>
      <c r="AB44" s="38"/>
      <c r="AC44" s="38"/>
      <c r="AD44" s="38"/>
      <c r="AE44" s="38"/>
    </row>
    <row r="45" spans="1:31" s="2" customFormat="1" ht="24.95" customHeight="1">
      <c r="A45" s="38"/>
      <c r="B45" s="39"/>
      <c r="C45" s="23" t="s">
        <v>129</v>
      </c>
      <c r="D45" s="40"/>
      <c r="E45" s="40"/>
      <c r="F45" s="40"/>
      <c r="G45" s="40"/>
      <c r="H45" s="40"/>
      <c r="I45" s="136"/>
      <c r="J45" s="40"/>
      <c r="K45" s="40"/>
      <c r="L45" s="137"/>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pans="1:31" s="2" customFormat="1" ht="16.5" customHeight="1">
      <c r="A48" s="38"/>
      <c r="B48" s="39"/>
      <c r="C48" s="40"/>
      <c r="D48" s="40"/>
      <c r="E48" s="170" t="str">
        <f>E7</f>
        <v>Oprava povrchu komunikací v Klatovech 2021, 2.část</v>
      </c>
      <c r="F48" s="32"/>
      <c r="G48" s="32"/>
      <c r="H48" s="32"/>
      <c r="I48" s="136"/>
      <c r="J48" s="40"/>
      <c r="K48" s="40"/>
      <c r="L48" s="137"/>
      <c r="S48" s="38"/>
      <c r="T48" s="38"/>
      <c r="U48" s="38"/>
      <c r="V48" s="38"/>
      <c r="W48" s="38"/>
      <c r="X48" s="38"/>
      <c r="Y48" s="38"/>
      <c r="Z48" s="38"/>
      <c r="AA48" s="38"/>
      <c r="AB48" s="38"/>
      <c r="AC48" s="38"/>
      <c r="AD48" s="38"/>
      <c r="AE48" s="38"/>
    </row>
    <row r="49" spans="1:31" s="2" customFormat="1" ht="12" customHeight="1">
      <c r="A49" s="38"/>
      <c r="B49" s="39"/>
      <c r="C49" s="32" t="s">
        <v>126</v>
      </c>
      <c r="D49" s="40"/>
      <c r="E49" s="40"/>
      <c r="F49" s="40"/>
      <c r="G49" s="40"/>
      <c r="H49" s="40"/>
      <c r="I49" s="136"/>
      <c r="J49" s="40"/>
      <c r="K49" s="40"/>
      <c r="L49" s="137"/>
      <c r="S49" s="38"/>
      <c r="T49" s="38"/>
      <c r="U49" s="38"/>
      <c r="V49" s="38"/>
      <c r="W49" s="38"/>
      <c r="X49" s="38"/>
      <c r="Y49" s="38"/>
      <c r="Z49" s="38"/>
      <c r="AA49" s="38"/>
      <c r="AB49" s="38"/>
      <c r="AC49" s="38"/>
      <c r="AD49" s="38"/>
      <c r="AE49" s="38"/>
    </row>
    <row r="50" spans="1:31" s="2" customFormat="1" ht="16.5" customHeight="1">
      <c r="A50" s="38"/>
      <c r="B50" s="39"/>
      <c r="C50" s="40"/>
      <c r="D50" s="40"/>
      <c r="E50" s="69" t="str">
        <f>E9</f>
        <v>SO 109 - Vniitrblok u čp. 412 Plánická</v>
      </c>
      <c r="F50" s="40"/>
      <c r="G50" s="40"/>
      <c r="H50" s="40"/>
      <c r="I50" s="136"/>
      <c r="J50" s="40"/>
      <c r="K50" s="40"/>
      <c r="L50" s="137"/>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Klatovy</v>
      </c>
      <c r="G52" s="40"/>
      <c r="H52" s="40"/>
      <c r="I52" s="140" t="s">
        <v>23</v>
      </c>
      <c r="J52" s="72" t="str">
        <f>IF(J12="","",J12)</f>
        <v>18. 12. 2020</v>
      </c>
      <c r="K52" s="40"/>
      <c r="L52" s="137"/>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pans="1:31" s="2" customFormat="1" ht="15.15" customHeight="1">
      <c r="A54" s="38"/>
      <c r="B54" s="39"/>
      <c r="C54" s="32" t="s">
        <v>25</v>
      </c>
      <c r="D54" s="40"/>
      <c r="E54" s="40"/>
      <c r="F54" s="27" t="str">
        <f>E15</f>
        <v>Město Klatovy</v>
      </c>
      <c r="G54" s="40"/>
      <c r="H54" s="40"/>
      <c r="I54" s="140" t="s">
        <v>32</v>
      </c>
      <c r="J54" s="36" t="str">
        <f>E21</f>
        <v xml:space="preserve"> </v>
      </c>
      <c r="K54" s="40"/>
      <c r="L54" s="137"/>
      <c r="S54" s="38"/>
      <c r="T54" s="38"/>
      <c r="U54" s="38"/>
      <c r="V54" s="38"/>
      <c r="W54" s="38"/>
      <c r="X54" s="38"/>
      <c r="Y54" s="38"/>
      <c r="Z54" s="38"/>
      <c r="AA54" s="38"/>
      <c r="AB54" s="38"/>
      <c r="AC54" s="38"/>
      <c r="AD54" s="38"/>
      <c r="AE54" s="38"/>
    </row>
    <row r="55" spans="1:31" s="2" customFormat="1" ht="15.15" customHeight="1">
      <c r="A55" s="38"/>
      <c r="B55" s="39"/>
      <c r="C55" s="32" t="s">
        <v>30</v>
      </c>
      <c r="D55" s="40"/>
      <c r="E55" s="40"/>
      <c r="F55" s="27" t="str">
        <f>IF(E18="","",E18)</f>
        <v>Vyplň údaj</v>
      </c>
      <c r="G55" s="40"/>
      <c r="H55" s="40"/>
      <c r="I55" s="140" t="s">
        <v>35</v>
      </c>
      <c r="J55" s="36" t="str">
        <f>E24</f>
        <v>Kohout</v>
      </c>
      <c r="K55" s="40"/>
      <c r="L55" s="137"/>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pans="1:31" s="2" customFormat="1" ht="29.25" customHeight="1">
      <c r="A57" s="38"/>
      <c r="B57" s="39"/>
      <c r="C57" s="171" t="s">
        <v>130</v>
      </c>
      <c r="D57" s="172"/>
      <c r="E57" s="172"/>
      <c r="F57" s="172"/>
      <c r="G57" s="172"/>
      <c r="H57" s="172"/>
      <c r="I57" s="173"/>
      <c r="J57" s="174" t="s">
        <v>131</v>
      </c>
      <c r="K57" s="172"/>
      <c r="L57" s="137"/>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pans="1:47" s="2" customFormat="1" ht="22.8" customHeight="1">
      <c r="A59" s="38"/>
      <c r="B59" s="39"/>
      <c r="C59" s="175" t="s">
        <v>70</v>
      </c>
      <c r="D59" s="40"/>
      <c r="E59" s="40"/>
      <c r="F59" s="40"/>
      <c r="G59" s="40"/>
      <c r="H59" s="40"/>
      <c r="I59" s="136"/>
      <c r="J59" s="102">
        <f>J85</f>
        <v>0</v>
      </c>
      <c r="K59" s="40"/>
      <c r="L59" s="137"/>
      <c r="S59" s="38"/>
      <c r="T59" s="38"/>
      <c r="U59" s="38"/>
      <c r="V59" s="38"/>
      <c r="W59" s="38"/>
      <c r="X59" s="38"/>
      <c r="Y59" s="38"/>
      <c r="Z59" s="38"/>
      <c r="AA59" s="38"/>
      <c r="AB59" s="38"/>
      <c r="AC59" s="38"/>
      <c r="AD59" s="38"/>
      <c r="AE59" s="38"/>
      <c r="AU59" s="17" t="s">
        <v>132</v>
      </c>
    </row>
    <row r="60" spans="1:31" s="9" customFormat="1" ht="24.95" customHeight="1">
      <c r="A60" s="9"/>
      <c r="B60" s="176"/>
      <c r="C60" s="177"/>
      <c r="D60" s="178" t="s">
        <v>207</v>
      </c>
      <c r="E60" s="179"/>
      <c r="F60" s="179"/>
      <c r="G60" s="179"/>
      <c r="H60" s="179"/>
      <c r="I60" s="180"/>
      <c r="J60" s="181">
        <f>J86</f>
        <v>0</v>
      </c>
      <c r="K60" s="177"/>
      <c r="L60" s="182"/>
      <c r="S60" s="9"/>
      <c r="T60" s="9"/>
      <c r="U60" s="9"/>
      <c r="V60" s="9"/>
      <c r="W60" s="9"/>
      <c r="X60" s="9"/>
      <c r="Y60" s="9"/>
      <c r="Z60" s="9"/>
      <c r="AA60" s="9"/>
      <c r="AB60" s="9"/>
      <c r="AC60" s="9"/>
      <c r="AD60" s="9"/>
      <c r="AE60" s="9"/>
    </row>
    <row r="61" spans="1:31" s="10" customFormat="1" ht="19.9" customHeight="1">
      <c r="A61" s="10"/>
      <c r="B61" s="183"/>
      <c r="C61" s="184"/>
      <c r="D61" s="185" t="s">
        <v>208</v>
      </c>
      <c r="E61" s="186"/>
      <c r="F61" s="186"/>
      <c r="G61" s="186"/>
      <c r="H61" s="186"/>
      <c r="I61" s="187"/>
      <c r="J61" s="188">
        <f>J87</f>
        <v>0</v>
      </c>
      <c r="K61" s="184"/>
      <c r="L61" s="189"/>
      <c r="S61" s="10"/>
      <c r="T61" s="10"/>
      <c r="U61" s="10"/>
      <c r="V61" s="10"/>
      <c r="W61" s="10"/>
      <c r="X61" s="10"/>
      <c r="Y61" s="10"/>
      <c r="Z61" s="10"/>
      <c r="AA61" s="10"/>
      <c r="AB61" s="10"/>
      <c r="AC61" s="10"/>
      <c r="AD61" s="10"/>
      <c r="AE61" s="10"/>
    </row>
    <row r="62" spans="1:31" s="10" customFormat="1" ht="19.9" customHeight="1">
      <c r="A62" s="10"/>
      <c r="B62" s="183"/>
      <c r="C62" s="184"/>
      <c r="D62" s="185" t="s">
        <v>209</v>
      </c>
      <c r="E62" s="186"/>
      <c r="F62" s="186"/>
      <c r="G62" s="186"/>
      <c r="H62" s="186"/>
      <c r="I62" s="187"/>
      <c r="J62" s="188">
        <f>J103</f>
        <v>0</v>
      </c>
      <c r="K62" s="184"/>
      <c r="L62" s="189"/>
      <c r="S62" s="10"/>
      <c r="T62" s="10"/>
      <c r="U62" s="10"/>
      <c r="V62" s="10"/>
      <c r="W62" s="10"/>
      <c r="X62" s="10"/>
      <c r="Y62" s="10"/>
      <c r="Z62" s="10"/>
      <c r="AA62" s="10"/>
      <c r="AB62" s="10"/>
      <c r="AC62" s="10"/>
      <c r="AD62" s="10"/>
      <c r="AE62" s="10"/>
    </row>
    <row r="63" spans="1:31" s="10" customFormat="1" ht="19.9" customHeight="1">
      <c r="A63" s="10"/>
      <c r="B63" s="183"/>
      <c r="C63" s="184"/>
      <c r="D63" s="185" t="s">
        <v>210</v>
      </c>
      <c r="E63" s="186"/>
      <c r="F63" s="186"/>
      <c r="G63" s="186"/>
      <c r="H63" s="186"/>
      <c r="I63" s="187"/>
      <c r="J63" s="188">
        <f>J110</f>
        <v>0</v>
      </c>
      <c r="K63" s="184"/>
      <c r="L63" s="189"/>
      <c r="S63" s="10"/>
      <c r="T63" s="10"/>
      <c r="U63" s="10"/>
      <c r="V63" s="10"/>
      <c r="W63" s="10"/>
      <c r="X63" s="10"/>
      <c r="Y63" s="10"/>
      <c r="Z63" s="10"/>
      <c r="AA63" s="10"/>
      <c r="AB63" s="10"/>
      <c r="AC63" s="10"/>
      <c r="AD63" s="10"/>
      <c r="AE63" s="10"/>
    </row>
    <row r="64" spans="1:31" s="10" customFormat="1" ht="19.9" customHeight="1">
      <c r="A64" s="10"/>
      <c r="B64" s="183"/>
      <c r="C64" s="184"/>
      <c r="D64" s="185" t="s">
        <v>211</v>
      </c>
      <c r="E64" s="186"/>
      <c r="F64" s="186"/>
      <c r="G64" s="186"/>
      <c r="H64" s="186"/>
      <c r="I64" s="187"/>
      <c r="J64" s="188">
        <f>J115</f>
        <v>0</v>
      </c>
      <c r="K64" s="184"/>
      <c r="L64" s="189"/>
      <c r="S64" s="10"/>
      <c r="T64" s="10"/>
      <c r="U64" s="10"/>
      <c r="V64" s="10"/>
      <c r="W64" s="10"/>
      <c r="X64" s="10"/>
      <c r="Y64" s="10"/>
      <c r="Z64" s="10"/>
      <c r="AA64" s="10"/>
      <c r="AB64" s="10"/>
      <c r="AC64" s="10"/>
      <c r="AD64" s="10"/>
      <c r="AE64" s="10"/>
    </row>
    <row r="65" spans="1:31" s="10" customFormat="1" ht="19.9" customHeight="1">
      <c r="A65" s="10"/>
      <c r="B65" s="183"/>
      <c r="C65" s="184"/>
      <c r="D65" s="185" t="s">
        <v>212</v>
      </c>
      <c r="E65" s="186"/>
      <c r="F65" s="186"/>
      <c r="G65" s="186"/>
      <c r="H65" s="186"/>
      <c r="I65" s="187"/>
      <c r="J65" s="188">
        <f>J122</f>
        <v>0</v>
      </c>
      <c r="K65" s="184"/>
      <c r="L65" s="189"/>
      <c r="S65" s="10"/>
      <c r="T65" s="10"/>
      <c r="U65" s="10"/>
      <c r="V65" s="10"/>
      <c r="W65" s="10"/>
      <c r="X65" s="10"/>
      <c r="Y65" s="10"/>
      <c r="Z65" s="10"/>
      <c r="AA65" s="10"/>
      <c r="AB65" s="10"/>
      <c r="AC65" s="10"/>
      <c r="AD65" s="10"/>
      <c r="AE65" s="10"/>
    </row>
    <row r="66" spans="1:31" s="2" customFormat="1" ht="21.8" customHeight="1">
      <c r="A66" s="38"/>
      <c r="B66" s="39"/>
      <c r="C66" s="40"/>
      <c r="D66" s="40"/>
      <c r="E66" s="40"/>
      <c r="F66" s="40"/>
      <c r="G66" s="40"/>
      <c r="H66" s="40"/>
      <c r="I66" s="136"/>
      <c r="J66" s="40"/>
      <c r="K66" s="40"/>
      <c r="L66" s="137"/>
      <c r="S66" s="38"/>
      <c r="T66" s="38"/>
      <c r="U66" s="38"/>
      <c r="V66" s="38"/>
      <c r="W66" s="38"/>
      <c r="X66" s="38"/>
      <c r="Y66" s="38"/>
      <c r="Z66" s="38"/>
      <c r="AA66" s="38"/>
      <c r="AB66" s="38"/>
      <c r="AC66" s="38"/>
      <c r="AD66" s="38"/>
      <c r="AE66" s="38"/>
    </row>
    <row r="67" spans="1:31" s="2" customFormat="1" ht="6.95" customHeight="1">
      <c r="A67" s="38"/>
      <c r="B67" s="59"/>
      <c r="C67" s="60"/>
      <c r="D67" s="60"/>
      <c r="E67" s="60"/>
      <c r="F67" s="60"/>
      <c r="G67" s="60"/>
      <c r="H67" s="60"/>
      <c r="I67" s="166"/>
      <c r="J67" s="60"/>
      <c r="K67" s="60"/>
      <c r="L67" s="137"/>
      <c r="S67" s="38"/>
      <c r="T67" s="38"/>
      <c r="U67" s="38"/>
      <c r="V67" s="38"/>
      <c r="W67" s="38"/>
      <c r="X67" s="38"/>
      <c r="Y67" s="38"/>
      <c r="Z67" s="38"/>
      <c r="AA67" s="38"/>
      <c r="AB67" s="38"/>
      <c r="AC67" s="38"/>
      <c r="AD67" s="38"/>
      <c r="AE67" s="38"/>
    </row>
    <row r="71" spans="1:31" s="2" customFormat="1" ht="6.95" customHeight="1">
      <c r="A71" s="38"/>
      <c r="B71" s="61"/>
      <c r="C71" s="62"/>
      <c r="D71" s="62"/>
      <c r="E71" s="62"/>
      <c r="F71" s="62"/>
      <c r="G71" s="62"/>
      <c r="H71" s="62"/>
      <c r="I71" s="169"/>
      <c r="J71" s="62"/>
      <c r="K71" s="62"/>
      <c r="L71" s="137"/>
      <c r="S71" s="38"/>
      <c r="T71" s="38"/>
      <c r="U71" s="38"/>
      <c r="V71" s="38"/>
      <c r="W71" s="38"/>
      <c r="X71" s="38"/>
      <c r="Y71" s="38"/>
      <c r="Z71" s="38"/>
      <c r="AA71" s="38"/>
      <c r="AB71" s="38"/>
      <c r="AC71" s="38"/>
      <c r="AD71" s="38"/>
      <c r="AE71" s="38"/>
    </row>
    <row r="72" spans="1:31" s="2" customFormat="1" ht="24.95" customHeight="1">
      <c r="A72" s="38"/>
      <c r="B72" s="39"/>
      <c r="C72" s="23" t="s">
        <v>138</v>
      </c>
      <c r="D72" s="40"/>
      <c r="E72" s="40"/>
      <c r="F72" s="40"/>
      <c r="G72" s="40"/>
      <c r="H72" s="40"/>
      <c r="I72" s="136"/>
      <c r="J72" s="40"/>
      <c r="K72" s="40"/>
      <c r="L72" s="137"/>
      <c r="S72" s="38"/>
      <c r="T72" s="38"/>
      <c r="U72" s="38"/>
      <c r="V72" s="38"/>
      <c r="W72" s="38"/>
      <c r="X72" s="38"/>
      <c r="Y72" s="38"/>
      <c r="Z72" s="38"/>
      <c r="AA72" s="38"/>
      <c r="AB72" s="38"/>
      <c r="AC72" s="38"/>
      <c r="AD72" s="38"/>
      <c r="AE72" s="38"/>
    </row>
    <row r="73" spans="1:31" s="2" customFormat="1" ht="6.95" customHeight="1">
      <c r="A73" s="38"/>
      <c r="B73" s="39"/>
      <c r="C73" s="40"/>
      <c r="D73" s="40"/>
      <c r="E73" s="40"/>
      <c r="F73" s="40"/>
      <c r="G73" s="40"/>
      <c r="H73" s="40"/>
      <c r="I73" s="136"/>
      <c r="J73" s="40"/>
      <c r="K73" s="40"/>
      <c r="L73" s="137"/>
      <c r="S73" s="38"/>
      <c r="T73" s="38"/>
      <c r="U73" s="38"/>
      <c r="V73" s="38"/>
      <c r="W73" s="38"/>
      <c r="X73" s="38"/>
      <c r="Y73" s="38"/>
      <c r="Z73" s="38"/>
      <c r="AA73" s="38"/>
      <c r="AB73" s="38"/>
      <c r="AC73" s="38"/>
      <c r="AD73" s="38"/>
      <c r="AE73" s="38"/>
    </row>
    <row r="74" spans="1:31" s="2" customFormat="1" ht="12" customHeight="1">
      <c r="A74" s="38"/>
      <c r="B74" s="39"/>
      <c r="C74" s="32" t="s">
        <v>16</v>
      </c>
      <c r="D74" s="40"/>
      <c r="E74" s="40"/>
      <c r="F74" s="40"/>
      <c r="G74" s="40"/>
      <c r="H74" s="40"/>
      <c r="I74" s="136"/>
      <c r="J74" s="40"/>
      <c r="K74" s="40"/>
      <c r="L74" s="137"/>
      <c r="S74" s="38"/>
      <c r="T74" s="38"/>
      <c r="U74" s="38"/>
      <c r="V74" s="38"/>
      <c r="W74" s="38"/>
      <c r="X74" s="38"/>
      <c r="Y74" s="38"/>
      <c r="Z74" s="38"/>
      <c r="AA74" s="38"/>
      <c r="AB74" s="38"/>
      <c r="AC74" s="38"/>
      <c r="AD74" s="38"/>
      <c r="AE74" s="38"/>
    </row>
    <row r="75" spans="1:31" s="2" customFormat="1" ht="16.5" customHeight="1">
      <c r="A75" s="38"/>
      <c r="B75" s="39"/>
      <c r="C75" s="40"/>
      <c r="D75" s="40"/>
      <c r="E75" s="170" t="str">
        <f>E7</f>
        <v>Oprava povrchu komunikací v Klatovech 2021, 2.část</v>
      </c>
      <c r="F75" s="32"/>
      <c r="G75" s="32"/>
      <c r="H75" s="32"/>
      <c r="I75" s="136"/>
      <c r="J75" s="40"/>
      <c r="K75" s="40"/>
      <c r="L75" s="137"/>
      <c r="S75" s="38"/>
      <c r="T75" s="38"/>
      <c r="U75" s="38"/>
      <c r="V75" s="38"/>
      <c r="W75" s="38"/>
      <c r="X75" s="38"/>
      <c r="Y75" s="38"/>
      <c r="Z75" s="38"/>
      <c r="AA75" s="38"/>
      <c r="AB75" s="38"/>
      <c r="AC75" s="38"/>
      <c r="AD75" s="38"/>
      <c r="AE75" s="38"/>
    </row>
    <row r="76" spans="1:31" s="2" customFormat="1" ht="12" customHeight="1">
      <c r="A76" s="38"/>
      <c r="B76" s="39"/>
      <c r="C76" s="32" t="s">
        <v>126</v>
      </c>
      <c r="D76" s="40"/>
      <c r="E76" s="40"/>
      <c r="F76" s="40"/>
      <c r="G76" s="40"/>
      <c r="H76" s="40"/>
      <c r="I76" s="136"/>
      <c r="J76" s="40"/>
      <c r="K76" s="40"/>
      <c r="L76" s="137"/>
      <c r="S76" s="38"/>
      <c r="T76" s="38"/>
      <c r="U76" s="38"/>
      <c r="V76" s="38"/>
      <c r="W76" s="38"/>
      <c r="X76" s="38"/>
      <c r="Y76" s="38"/>
      <c r="Z76" s="38"/>
      <c r="AA76" s="38"/>
      <c r="AB76" s="38"/>
      <c r="AC76" s="38"/>
      <c r="AD76" s="38"/>
      <c r="AE76" s="38"/>
    </row>
    <row r="77" spans="1:31" s="2" customFormat="1" ht="16.5" customHeight="1">
      <c r="A77" s="38"/>
      <c r="B77" s="39"/>
      <c r="C77" s="40"/>
      <c r="D77" s="40"/>
      <c r="E77" s="69" t="str">
        <f>E9</f>
        <v>SO 109 - Vniitrblok u čp. 412 Plánická</v>
      </c>
      <c r="F77" s="40"/>
      <c r="G77" s="40"/>
      <c r="H77" s="40"/>
      <c r="I77" s="136"/>
      <c r="J77" s="40"/>
      <c r="K77" s="40"/>
      <c r="L77" s="137"/>
      <c r="S77" s="38"/>
      <c r="T77" s="38"/>
      <c r="U77" s="38"/>
      <c r="V77" s="38"/>
      <c r="W77" s="38"/>
      <c r="X77" s="38"/>
      <c r="Y77" s="38"/>
      <c r="Z77" s="38"/>
      <c r="AA77" s="38"/>
      <c r="AB77" s="38"/>
      <c r="AC77" s="38"/>
      <c r="AD77" s="38"/>
      <c r="AE77" s="38"/>
    </row>
    <row r="78" spans="1:31" s="2" customFormat="1" ht="6.95" customHeight="1">
      <c r="A78" s="38"/>
      <c r="B78" s="39"/>
      <c r="C78" s="40"/>
      <c r="D78" s="40"/>
      <c r="E78" s="40"/>
      <c r="F78" s="40"/>
      <c r="G78" s="40"/>
      <c r="H78" s="40"/>
      <c r="I78" s="136"/>
      <c r="J78" s="40"/>
      <c r="K78" s="40"/>
      <c r="L78" s="137"/>
      <c r="S78" s="38"/>
      <c r="T78" s="38"/>
      <c r="U78" s="38"/>
      <c r="V78" s="38"/>
      <c r="W78" s="38"/>
      <c r="X78" s="38"/>
      <c r="Y78" s="38"/>
      <c r="Z78" s="38"/>
      <c r="AA78" s="38"/>
      <c r="AB78" s="38"/>
      <c r="AC78" s="38"/>
      <c r="AD78" s="38"/>
      <c r="AE78" s="38"/>
    </row>
    <row r="79" spans="1:31" s="2" customFormat="1" ht="12" customHeight="1">
      <c r="A79" s="38"/>
      <c r="B79" s="39"/>
      <c r="C79" s="32" t="s">
        <v>21</v>
      </c>
      <c r="D79" s="40"/>
      <c r="E79" s="40"/>
      <c r="F79" s="27" t="str">
        <f>F12</f>
        <v>Klatovy</v>
      </c>
      <c r="G79" s="40"/>
      <c r="H79" s="40"/>
      <c r="I79" s="140" t="s">
        <v>23</v>
      </c>
      <c r="J79" s="72" t="str">
        <f>IF(J12="","",J12)</f>
        <v>18. 12. 2020</v>
      </c>
      <c r="K79" s="40"/>
      <c r="L79" s="137"/>
      <c r="S79" s="38"/>
      <c r="T79" s="38"/>
      <c r="U79" s="38"/>
      <c r="V79" s="38"/>
      <c r="W79" s="38"/>
      <c r="X79" s="38"/>
      <c r="Y79" s="38"/>
      <c r="Z79" s="38"/>
      <c r="AA79" s="38"/>
      <c r="AB79" s="38"/>
      <c r="AC79" s="38"/>
      <c r="AD79" s="38"/>
      <c r="AE79" s="38"/>
    </row>
    <row r="80" spans="1:31" s="2" customFormat="1" ht="6.95" customHeight="1">
      <c r="A80" s="38"/>
      <c r="B80" s="39"/>
      <c r="C80" s="40"/>
      <c r="D80" s="40"/>
      <c r="E80" s="40"/>
      <c r="F80" s="40"/>
      <c r="G80" s="40"/>
      <c r="H80" s="40"/>
      <c r="I80" s="136"/>
      <c r="J80" s="40"/>
      <c r="K80" s="40"/>
      <c r="L80" s="137"/>
      <c r="S80" s="38"/>
      <c r="T80" s="38"/>
      <c r="U80" s="38"/>
      <c r="V80" s="38"/>
      <c r="W80" s="38"/>
      <c r="X80" s="38"/>
      <c r="Y80" s="38"/>
      <c r="Z80" s="38"/>
      <c r="AA80" s="38"/>
      <c r="AB80" s="38"/>
      <c r="AC80" s="38"/>
      <c r="AD80" s="38"/>
      <c r="AE80" s="38"/>
    </row>
    <row r="81" spans="1:31" s="2" customFormat="1" ht="15.15" customHeight="1">
      <c r="A81" s="38"/>
      <c r="B81" s="39"/>
      <c r="C81" s="32" t="s">
        <v>25</v>
      </c>
      <c r="D81" s="40"/>
      <c r="E81" s="40"/>
      <c r="F81" s="27" t="str">
        <f>E15</f>
        <v>Město Klatovy</v>
      </c>
      <c r="G81" s="40"/>
      <c r="H81" s="40"/>
      <c r="I81" s="140" t="s">
        <v>32</v>
      </c>
      <c r="J81" s="36" t="str">
        <f>E21</f>
        <v xml:space="preserve"> </v>
      </c>
      <c r="K81" s="40"/>
      <c r="L81" s="137"/>
      <c r="S81" s="38"/>
      <c r="T81" s="38"/>
      <c r="U81" s="38"/>
      <c r="V81" s="38"/>
      <c r="W81" s="38"/>
      <c r="X81" s="38"/>
      <c r="Y81" s="38"/>
      <c r="Z81" s="38"/>
      <c r="AA81" s="38"/>
      <c r="AB81" s="38"/>
      <c r="AC81" s="38"/>
      <c r="AD81" s="38"/>
      <c r="AE81" s="38"/>
    </row>
    <row r="82" spans="1:31" s="2" customFormat="1" ht="15.15" customHeight="1">
      <c r="A82" s="38"/>
      <c r="B82" s="39"/>
      <c r="C82" s="32" t="s">
        <v>30</v>
      </c>
      <c r="D82" s="40"/>
      <c r="E82" s="40"/>
      <c r="F82" s="27" t="str">
        <f>IF(E18="","",E18)</f>
        <v>Vyplň údaj</v>
      </c>
      <c r="G82" s="40"/>
      <c r="H82" s="40"/>
      <c r="I82" s="140" t="s">
        <v>35</v>
      </c>
      <c r="J82" s="36" t="str">
        <f>E24</f>
        <v>Kohout</v>
      </c>
      <c r="K82" s="40"/>
      <c r="L82" s="137"/>
      <c r="S82" s="38"/>
      <c r="T82" s="38"/>
      <c r="U82" s="38"/>
      <c r="V82" s="38"/>
      <c r="W82" s="38"/>
      <c r="X82" s="38"/>
      <c r="Y82" s="38"/>
      <c r="Z82" s="38"/>
      <c r="AA82" s="38"/>
      <c r="AB82" s="38"/>
      <c r="AC82" s="38"/>
      <c r="AD82" s="38"/>
      <c r="AE82" s="38"/>
    </row>
    <row r="83" spans="1:31" s="2" customFormat="1" ht="10.3" customHeight="1">
      <c r="A83" s="38"/>
      <c r="B83" s="39"/>
      <c r="C83" s="40"/>
      <c r="D83" s="40"/>
      <c r="E83" s="40"/>
      <c r="F83" s="40"/>
      <c r="G83" s="40"/>
      <c r="H83" s="40"/>
      <c r="I83" s="136"/>
      <c r="J83" s="40"/>
      <c r="K83" s="40"/>
      <c r="L83" s="137"/>
      <c r="S83" s="38"/>
      <c r="T83" s="38"/>
      <c r="U83" s="38"/>
      <c r="V83" s="38"/>
      <c r="W83" s="38"/>
      <c r="X83" s="38"/>
      <c r="Y83" s="38"/>
      <c r="Z83" s="38"/>
      <c r="AA83" s="38"/>
      <c r="AB83" s="38"/>
      <c r="AC83" s="38"/>
      <c r="AD83" s="38"/>
      <c r="AE83" s="38"/>
    </row>
    <row r="84" spans="1:31" s="11" customFormat="1" ht="29.25" customHeight="1">
      <c r="A84" s="190"/>
      <c r="B84" s="191"/>
      <c r="C84" s="192" t="s">
        <v>139</v>
      </c>
      <c r="D84" s="193" t="s">
        <v>57</v>
      </c>
      <c r="E84" s="193" t="s">
        <v>53</v>
      </c>
      <c r="F84" s="193" t="s">
        <v>54</v>
      </c>
      <c r="G84" s="193" t="s">
        <v>140</v>
      </c>
      <c r="H84" s="193" t="s">
        <v>141</v>
      </c>
      <c r="I84" s="194" t="s">
        <v>142</v>
      </c>
      <c r="J84" s="193" t="s">
        <v>131</v>
      </c>
      <c r="K84" s="195" t="s">
        <v>143</v>
      </c>
      <c r="L84" s="196"/>
      <c r="M84" s="92" t="s">
        <v>19</v>
      </c>
      <c r="N84" s="93" t="s">
        <v>42</v>
      </c>
      <c r="O84" s="93" t="s">
        <v>144</v>
      </c>
      <c r="P84" s="93" t="s">
        <v>145</v>
      </c>
      <c r="Q84" s="93" t="s">
        <v>146</v>
      </c>
      <c r="R84" s="93" t="s">
        <v>147</v>
      </c>
      <c r="S84" s="93" t="s">
        <v>148</v>
      </c>
      <c r="T84" s="94" t="s">
        <v>149</v>
      </c>
      <c r="U84" s="190"/>
      <c r="V84" s="190"/>
      <c r="W84" s="190"/>
      <c r="X84" s="190"/>
      <c r="Y84" s="190"/>
      <c r="Z84" s="190"/>
      <c r="AA84" s="190"/>
      <c r="AB84" s="190"/>
      <c r="AC84" s="190"/>
      <c r="AD84" s="190"/>
      <c r="AE84" s="190"/>
    </row>
    <row r="85" spans="1:63" s="2" customFormat="1" ht="22.8" customHeight="1">
      <c r="A85" s="38"/>
      <c r="B85" s="39"/>
      <c r="C85" s="99" t="s">
        <v>150</v>
      </c>
      <c r="D85" s="40"/>
      <c r="E85" s="40"/>
      <c r="F85" s="40"/>
      <c r="G85" s="40"/>
      <c r="H85" s="40"/>
      <c r="I85" s="136"/>
      <c r="J85" s="197">
        <f>BK85</f>
        <v>0</v>
      </c>
      <c r="K85" s="40"/>
      <c r="L85" s="44"/>
      <c r="M85" s="95"/>
      <c r="N85" s="198"/>
      <c r="O85" s="96"/>
      <c r="P85" s="199">
        <f>P86</f>
        <v>0</v>
      </c>
      <c r="Q85" s="96"/>
      <c r="R85" s="199">
        <f>R86</f>
        <v>53.61317</v>
      </c>
      <c r="S85" s="96"/>
      <c r="T85" s="200">
        <f>T86</f>
        <v>15.36</v>
      </c>
      <c r="U85" s="38"/>
      <c r="V85" s="38"/>
      <c r="W85" s="38"/>
      <c r="X85" s="38"/>
      <c r="Y85" s="38"/>
      <c r="Z85" s="38"/>
      <c r="AA85" s="38"/>
      <c r="AB85" s="38"/>
      <c r="AC85" s="38"/>
      <c r="AD85" s="38"/>
      <c r="AE85" s="38"/>
      <c r="AT85" s="17" t="s">
        <v>71</v>
      </c>
      <c r="AU85" s="17" t="s">
        <v>132</v>
      </c>
      <c r="BK85" s="201">
        <f>BK86</f>
        <v>0</v>
      </c>
    </row>
    <row r="86" spans="1:63" s="12" customFormat="1" ht="25.9" customHeight="1">
      <c r="A86" s="12"/>
      <c r="B86" s="202"/>
      <c r="C86" s="203"/>
      <c r="D86" s="204" t="s">
        <v>71</v>
      </c>
      <c r="E86" s="205" t="s">
        <v>213</v>
      </c>
      <c r="F86" s="205" t="s">
        <v>214</v>
      </c>
      <c r="G86" s="203"/>
      <c r="H86" s="203"/>
      <c r="I86" s="206"/>
      <c r="J86" s="207">
        <f>BK86</f>
        <v>0</v>
      </c>
      <c r="K86" s="203"/>
      <c r="L86" s="208"/>
      <c r="M86" s="209"/>
      <c r="N86" s="210"/>
      <c r="O86" s="210"/>
      <c r="P86" s="211">
        <f>P87+P103+P110+P115+P122</f>
        <v>0</v>
      </c>
      <c r="Q86" s="210"/>
      <c r="R86" s="211">
        <f>R87+R103+R110+R115+R122</f>
        <v>53.61317</v>
      </c>
      <c r="S86" s="210"/>
      <c r="T86" s="212">
        <f>T87+T103+T110+T115+T122</f>
        <v>15.36</v>
      </c>
      <c r="U86" s="12"/>
      <c r="V86" s="12"/>
      <c r="W86" s="12"/>
      <c r="X86" s="12"/>
      <c r="Y86" s="12"/>
      <c r="Z86" s="12"/>
      <c r="AA86" s="12"/>
      <c r="AB86" s="12"/>
      <c r="AC86" s="12"/>
      <c r="AD86" s="12"/>
      <c r="AE86" s="12"/>
      <c r="AR86" s="213" t="s">
        <v>80</v>
      </c>
      <c r="AT86" s="214" t="s">
        <v>71</v>
      </c>
      <c r="AU86" s="214" t="s">
        <v>72</v>
      </c>
      <c r="AY86" s="213" t="s">
        <v>153</v>
      </c>
      <c r="BK86" s="215">
        <f>BK87+BK103+BK110+BK115+BK122</f>
        <v>0</v>
      </c>
    </row>
    <row r="87" spans="1:63" s="12" customFormat="1" ht="22.8" customHeight="1">
      <c r="A87" s="12"/>
      <c r="B87" s="202"/>
      <c r="C87" s="203"/>
      <c r="D87" s="204" t="s">
        <v>71</v>
      </c>
      <c r="E87" s="216" t="s">
        <v>80</v>
      </c>
      <c r="F87" s="216" t="s">
        <v>215</v>
      </c>
      <c r="G87" s="203"/>
      <c r="H87" s="203"/>
      <c r="I87" s="206"/>
      <c r="J87" s="217">
        <f>BK87</f>
        <v>0</v>
      </c>
      <c r="K87" s="203"/>
      <c r="L87" s="208"/>
      <c r="M87" s="209"/>
      <c r="N87" s="210"/>
      <c r="O87" s="210"/>
      <c r="P87" s="211">
        <f>SUM(P88:P102)</f>
        <v>0</v>
      </c>
      <c r="Q87" s="210"/>
      <c r="R87" s="211">
        <f>SUM(R88:R102)</f>
        <v>2.7058500000000003</v>
      </c>
      <c r="S87" s="210"/>
      <c r="T87" s="212">
        <f>SUM(T88:T102)</f>
        <v>15.36</v>
      </c>
      <c r="U87" s="12"/>
      <c r="V87" s="12"/>
      <c r="W87" s="12"/>
      <c r="X87" s="12"/>
      <c r="Y87" s="12"/>
      <c r="Z87" s="12"/>
      <c r="AA87" s="12"/>
      <c r="AB87" s="12"/>
      <c r="AC87" s="12"/>
      <c r="AD87" s="12"/>
      <c r="AE87" s="12"/>
      <c r="AR87" s="213" t="s">
        <v>80</v>
      </c>
      <c r="AT87" s="214" t="s">
        <v>71</v>
      </c>
      <c r="AU87" s="214" t="s">
        <v>80</v>
      </c>
      <c r="AY87" s="213" t="s">
        <v>153</v>
      </c>
      <c r="BK87" s="215">
        <f>SUM(BK88:BK102)</f>
        <v>0</v>
      </c>
    </row>
    <row r="88" spans="1:65" s="2" customFormat="1" ht="44.25" customHeight="1">
      <c r="A88" s="38"/>
      <c r="B88" s="39"/>
      <c r="C88" s="218" t="s">
        <v>80</v>
      </c>
      <c r="D88" s="218" t="s">
        <v>156</v>
      </c>
      <c r="E88" s="219" t="s">
        <v>461</v>
      </c>
      <c r="F88" s="220" t="s">
        <v>462</v>
      </c>
      <c r="G88" s="221" t="s">
        <v>218</v>
      </c>
      <c r="H88" s="222">
        <v>60</v>
      </c>
      <c r="I88" s="223"/>
      <c r="J88" s="224">
        <f>ROUND(I88*H88,2)</f>
        <v>0</v>
      </c>
      <c r="K88" s="220" t="s">
        <v>219</v>
      </c>
      <c r="L88" s="44"/>
      <c r="M88" s="225" t="s">
        <v>19</v>
      </c>
      <c r="N88" s="226" t="s">
        <v>43</v>
      </c>
      <c r="O88" s="84"/>
      <c r="P88" s="227">
        <f>O88*H88</f>
        <v>0</v>
      </c>
      <c r="Q88" s="227">
        <v>9E-05</v>
      </c>
      <c r="R88" s="227">
        <f>Q88*H88</f>
        <v>0.0054</v>
      </c>
      <c r="S88" s="227">
        <v>0.256</v>
      </c>
      <c r="T88" s="228">
        <f>S88*H88</f>
        <v>15.36</v>
      </c>
      <c r="U88" s="38"/>
      <c r="V88" s="38"/>
      <c r="W88" s="38"/>
      <c r="X88" s="38"/>
      <c r="Y88" s="38"/>
      <c r="Z88" s="38"/>
      <c r="AA88" s="38"/>
      <c r="AB88" s="38"/>
      <c r="AC88" s="38"/>
      <c r="AD88" s="38"/>
      <c r="AE88" s="38"/>
      <c r="AR88" s="229" t="s">
        <v>172</v>
      </c>
      <c r="AT88" s="229" t="s">
        <v>156</v>
      </c>
      <c r="AU88" s="229" t="s">
        <v>82</v>
      </c>
      <c r="AY88" s="17" t="s">
        <v>153</v>
      </c>
      <c r="BE88" s="230">
        <f>IF(N88="základní",J88,0)</f>
        <v>0</v>
      </c>
      <c r="BF88" s="230">
        <f>IF(N88="snížená",J88,0)</f>
        <v>0</v>
      </c>
      <c r="BG88" s="230">
        <f>IF(N88="zákl. přenesená",J88,0)</f>
        <v>0</v>
      </c>
      <c r="BH88" s="230">
        <f>IF(N88="sníž. přenesená",J88,0)</f>
        <v>0</v>
      </c>
      <c r="BI88" s="230">
        <f>IF(N88="nulová",J88,0)</f>
        <v>0</v>
      </c>
      <c r="BJ88" s="17" t="s">
        <v>80</v>
      </c>
      <c r="BK88" s="230">
        <f>ROUND(I88*H88,2)</f>
        <v>0</v>
      </c>
      <c r="BL88" s="17" t="s">
        <v>172</v>
      </c>
      <c r="BM88" s="229" t="s">
        <v>1072</v>
      </c>
    </row>
    <row r="89" spans="1:47" s="2" customFormat="1" ht="12">
      <c r="A89" s="38"/>
      <c r="B89" s="39"/>
      <c r="C89" s="40"/>
      <c r="D89" s="231" t="s">
        <v>221</v>
      </c>
      <c r="E89" s="40"/>
      <c r="F89" s="232" t="s">
        <v>387</v>
      </c>
      <c r="G89" s="40"/>
      <c r="H89" s="40"/>
      <c r="I89" s="136"/>
      <c r="J89" s="40"/>
      <c r="K89" s="40"/>
      <c r="L89" s="44"/>
      <c r="M89" s="233"/>
      <c r="N89" s="234"/>
      <c r="O89" s="84"/>
      <c r="P89" s="84"/>
      <c r="Q89" s="84"/>
      <c r="R89" s="84"/>
      <c r="S89" s="84"/>
      <c r="T89" s="85"/>
      <c r="U89" s="38"/>
      <c r="V89" s="38"/>
      <c r="W89" s="38"/>
      <c r="X89" s="38"/>
      <c r="Y89" s="38"/>
      <c r="Z89" s="38"/>
      <c r="AA89" s="38"/>
      <c r="AB89" s="38"/>
      <c r="AC89" s="38"/>
      <c r="AD89" s="38"/>
      <c r="AE89" s="38"/>
      <c r="AT89" s="17" t="s">
        <v>221</v>
      </c>
      <c r="AU89" s="17" t="s">
        <v>82</v>
      </c>
    </row>
    <row r="90" spans="1:65" s="2" customFormat="1" ht="21.75" customHeight="1">
      <c r="A90" s="38"/>
      <c r="B90" s="39"/>
      <c r="C90" s="218" t="s">
        <v>82</v>
      </c>
      <c r="D90" s="218" t="s">
        <v>156</v>
      </c>
      <c r="E90" s="219" t="s">
        <v>1073</v>
      </c>
      <c r="F90" s="220" t="s">
        <v>1074</v>
      </c>
      <c r="G90" s="221" t="s">
        <v>235</v>
      </c>
      <c r="H90" s="222">
        <v>15</v>
      </c>
      <c r="I90" s="223"/>
      <c r="J90" s="224">
        <f>ROUND(I90*H90,2)</f>
        <v>0</v>
      </c>
      <c r="K90" s="220" t="s">
        <v>608</v>
      </c>
      <c r="L90" s="44"/>
      <c r="M90" s="225" t="s">
        <v>19</v>
      </c>
      <c r="N90" s="226" t="s">
        <v>43</v>
      </c>
      <c r="O90" s="84"/>
      <c r="P90" s="227">
        <f>O90*H90</f>
        <v>0</v>
      </c>
      <c r="Q90" s="227">
        <v>0</v>
      </c>
      <c r="R90" s="227">
        <f>Q90*H90</f>
        <v>0</v>
      </c>
      <c r="S90" s="227">
        <v>0</v>
      </c>
      <c r="T90" s="228">
        <f>S90*H90</f>
        <v>0</v>
      </c>
      <c r="U90" s="38"/>
      <c r="V90" s="38"/>
      <c r="W90" s="38"/>
      <c r="X90" s="38"/>
      <c r="Y90" s="38"/>
      <c r="Z90" s="38"/>
      <c r="AA90" s="38"/>
      <c r="AB90" s="38"/>
      <c r="AC90" s="38"/>
      <c r="AD90" s="38"/>
      <c r="AE90" s="38"/>
      <c r="AR90" s="229" t="s">
        <v>172</v>
      </c>
      <c r="AT90" s="229" t="s">
        <v>156</v>
      </c>
      <c r="AU90" s="229" t="s">
        <v>82</v>
      </c>
      <c r="AY90" s="17" t="s">
        <v>153</v>
      </c>
      <c r="BE90" s="230">
        <f>IF(N90="základní",J90,0)</f>
        <v>0</v>
      </c>
      <c r="BF90" s="230">
        <f>IF(N90="snížená",J90,0)</f>
        <v>0</v>
      </c>
      <c r="BG90" s="230">
        <f>IF(N90="zákl. přenesená",J90,0)</f>
        <v>0</v>
      </c>
      <c r="BH90" s="230">
        <f>IF(N90="sníž. přenesená",J90,0)</f>
        <v>0</v>
      </c>
      <c r="BI90" s="230">
        <f>IF(N90="nulová",J90,0)</f>
        <v>0</v>
      </c>
      <c r="BJ90" s="17" t="s">
        <v>80</v>
      </c>
      <c r="BK90" s="230">
        <f>ROUND(I90*H90,2)</f>
        <v>0</v>
      </c>
      <c r="BL90" s="17" t="s">
        <v>172</v>
      </c>
      <c r="BM90" s="229" t="s">
        <v>1075</v>
      </c>
    </row>
    <row r="91" spans="1:65" s="2" customFormat="1" ht="55.5" customHeight="1">
      <c r="A91" s="38"/>
      <c r="B91" s="39"/>
      <c r="C91" s="218" t="s">
        <v>175</v>
      </c>
      <c r="D91" s="218" t="s">
        <v>156</v>
      </c>
      <c r="E91" s="219" t="s">
        <v>250</v>
      </c>
      <c r="F91" s="220" t="s">
        <v>251</v>
      </c>
      <c r="G91" s="221" t="s">
        <v>235</v>
      </c>
      <c r="H91" s="222">
        <v>15</v>
      </c>
      <c r="I91" s="223"/>
      <c r="J91" s="224">
        <f>ROUND(I91*H91,2)</f>
        <v>0</v>
      </c>
      <c r="K91" s="220" t="s">
        <v>19</v>
      </c>
      <c r="L91" s="44"/>
      <c r="M91" s="225" t="s">
        <v>19</v>
      </c>
      <c r="N91" s="226" t="s">
        <v>43</v>
      </c>
      <c r="O91" s="84"/>
      <c r="P91" s="227">
        <f>O91*H91</f>
        <v>0</v>
      </c>
      <c r="Q91" s="227">
        <v>0</v>
      </c>
      <c r="R91" s="227">
        <f>Q91*H91</f>
        <v>0</v>
      </c>
      <c r="S91" s="227">
        <v>0</v>
      </c>
      <c r="T91" s="228">
        <f>S91*H91</f>
        <v>0</v>
      </c>
      <c r="U91" s="38"/>
      <c r="V91" s="38"/>
      <c r="W91" s="38"/>
      <c r="X91" s="38"/>
      <c r="Y91" s="38"/>
      <c r="Z91" s="38"/>
      <c r="AA91" s="38"/>
      <c r="AB91" s="38"/>
      <c r="AC91" s="38"/>
      <c r="AD91" s="38"/>
      <c r="AE91" s="38"/>
      <c r="AR91" s="229" t="s">
        <v>172</v>
      </c>
      <c r="AT91" s="229" t="s">
        <v>156</v>
      </c>
      <c r="AU91" s="229" t="s">
        <v>82</v>
      </c>
      <c r="AY91" s="17" t="s">
        <v>153</v>
      </c>
      <c r="BE91" s="230">
        <f>IF(N91="základní",J91,0)</f>
        <v>0</v>
      </c>
      <c r="BF91" s="230">
        <f>IF(N91="snížená",J91,0)</f>
        <v>0</v>
      </c>
      <c r="BG91" s="230">
        <f>IF(N91="zákl. přenesená",J91,0)</f>
        <v>0</v>
      </c>
      <c r="BH91" s="230">
        <f>IF(N91="sníž. přenesená",J91,0)</f>
        <v>0</v>
      </c>
      <c r="BI91" s="230">
        <f>IF(N91="nulová",J91,0)</f>
        <v>0</v>
      </c>
      <c r="BJ91" s="17" t="s">
        <v>80</v>
      </c>
      <c r="BK91" s="230">
        <f>ROUND(I91*H91,2)</f>
        <v>0</v>
      </c>
      <c r="BL91" s="17" t="s">
        <v>172</v>
      </c>
      <c r="BM91" s="229" t="s">
        <v>1076</v>
      </c>
    </row>
    <row r="92" spans="1:47" s="2" customFormat="1" ht="12">
      <c r="A92" s="38"/>
      <c r="B92" s="39"/>
      <c r="C92" s="40"/>
      <c r="D92" s="231" t="s">
        <v>221</v>
      </c>
      <c r="E92" s="40"/>
      <c r="F92" s="232" t="s">
        <v>253</v>
      </c>
      <c r="G92" s="40"/>
      <c r="H92" s="40"/>
      <c r="I92" s="136"/>
      <c r="J92" s="40"/>
      <c r="K92" s="40"/>
      <c r="L92" s="44"/>
      <c r="M92" s="233"/>
      <c r="N92" s="234"/>
      <c r="O92" s="84"/>
      <c r="P92" s="84"/>
      <c r="Q92" s="84"/>
      <c r="R92" s="84"/>
      <c r="S92" s="84"/>
      <c r="T92" s="85"/>
      <c r="U92" s="38"/>
      <c r="V92" s="38"/>
      <c r="W92" s="38"/>
      <c r="X92" s="38"/>
      <c r="Y92" s="38"/>
      <c r="Z92" s="38"/>
      <c r="AA92" s="38"/>
      <c r="AB92" s="38"/>
      <c r="AC92" s="38"/>
      <c r="AD92" s="38"/>
      <c r="AE92" s="38"/>
      <c r="AT92" s="17" t="s">
        <v>221</v>
      </c>
      <c r="AU92" s="17" t="s">
        <v>82</v>
      </c>
    </row>
    <row r="93" spans="1:51" s="13" customFormat="1" ht="12">
      <c r="A93" s="13"/>
      <c r="B93" s="235"/>
      <c r="C93" s="236"/>
      <c r="D93" s="231" t="s">
        <v>174</v>
      </c>
      <c r="E93" s="237" t="s">
        <v>19</v>
      </c>
      <c r="F93" s="238" t="s">
        <v>8</v>
      </c>
      <c r="G93" s="236"/>
      <c r="H93" s="239">
        <v>15</v>
      </c>
      <c r="I93" s="240"/>
      <c r="J93" s="236"/>
      <c r="K93" s="236"/>
      <c r="L93" s="241"/>
      <c r="M93" s="242"/>
      <c r="N93" s="243"/>
      <c r="O93" s="243"/>
      <c r="P93" s="243"/>
      <c r="Q93" s="243"/>
      <c r="R93" s="243"/>
      <c r="S93" s="243"/>
      <c r="T93" s="244"/>
      <c r="U93" s="13"/>
      <c r="V93" s="13"/>
      <c r="W93" s="13"/>
      <c r="X93" s="13"/>
      <c r="Y93" s="13"/>
      <c r="Z93" s="13"/>
      <c r="AA93" s="13"/>
      <c r="AB93" s="13"/>
      <c r="AC93" s="13"/>
      <c r="AD93" s="13"/>
      <c r="AE93" s="13"/>
      <c r="AT93" s="245" t="s">
        <v>174</v>
      </c>
      <c r="AU93" s="245" t="s">
        <v>82</v>
      </c>
      <c r="AV93" s="13" t="s">
        <v>82</v>
      </c>
      <c r="AW93" s="13" t="s">
        <v>34</v>
      </c>
      <c r="AX93" s="13" t="s">
        <v>80</v>
      </c>
      <c r="AY93" s="245" t="s">
        <v>153</v>
      </c>
    </row>
    <row r="94" spans="1:65" s="2" customFormat="1" ht="33" customHeight="1">
      <c r="A94" s="38"/>
      <c r="B94" s="39"/>
      <c r="C94" s="218" t="s">
        <v>172</v>
      </c>
      <c r="D94" s="218" t="s">
        <v>156</v>
      </c>
      <c r="E94" s="219" t="s">
        <v>638</v>
      </c>
      <c r="F94" s="220" t="s">
        <v>639</v>
      </c>
      <c r="G94" s="221" t="s">
        <v>218</v>
      </c>
      <c r="H94" s="222">
        <v>30</v>
      </c>
      <c r="I94" s="223"/>
      <c r="J94" s="224">
        <f>ROUND(I94*H94,2)</f>
        <v>0</v>
      </c>
      <c r="K94" s="220" t="s">
        <v>219</v>
      </c>
      <c r="L94" s="44"/>
      <c r="M94" s="225" t="s">
        <v>19</v>
      </c>
      <c r="N94" s="226" t="s">
        <v>43</v>
      </c>
      <c r="O94" s="84"/>
      <c r="P94" s="227">
        <f>O94*H94</f>
        <v>0</v>
      </c>
      <c r="Q94" s="227">
        <v>0</v>
      </c>
      <c r="R94" s="227">
        <f>Q94*H94</f>
        <v>0</v>
      </c>
      <c r="S94" s="227">
        <v>0</v>
      </c>
      <c r="T94" s="228">
        <f>S94*H94</f>
        <v>0</v>
      </c>
      <c r="U94" s="38"/>
      <c r="V94" s="38"/>
      <c r="W94" s="38"/>
      <c r="X94" s="38"/>
      <c r="Y94" s="38"/>
      <c r="Z94" s="38"/>
      <c r="AA94" s="38"/>
      <c r="AB94" s="38"/>
      <c r="AC94" s="38"/>
      <c r="AD94" s="38"/>
      <c r="AE94" s="38"/>
      <c r="AR94" s="229" t="s">
        <v>172</v>
      </c>
      <c r="AT94" s="229" t="s">
        <v>156</v>
      </c>
      <c r="AU94" s="229" t="s">
        <v>82</v>
      </c>
      <c r="AY94" s="17" t="s">
        <v>153</v>
      </c>
      <c r="BE94" s="230">
        <f>IF(N94="základní",J94,0)</f>
        <v>0</v>
      </c>
      <c r="BF94" s="230">
        <f>IF(N94="snížená",J94,0)</f>
        <v>0</v>
      </c>
      <c r="BG94" s="230">
        <f>IF(N94="zákl. přenesená",J94,0)</f>
        <v>0</v>
      </c>
      <c r="BH94" s="230">
        <f>IF(N94="sníž. přenesená",J94,0)</f>
        <v>0</v>
      </c>
      <c r="BI94" s="230">
        <f>IF(N94="nulová",J94,0)</f>
        <v>0</v>
      </c>
      <c r="BJ94" s="17" t="s">
        <v>80</v>
      </c>
      <c r="BK94" s="230">
        <f>ROUND(I94*H94,2)</f>
        <v>0</v>
      </c>
      <c r="BL94" s="17" t="s">
        <v>172</v>
      </c>
      <c r="BM94" s="229" t="s">
        <v>1077</v>
      </c>
    </row>
    <row r="95" spans="1:47" s="2" customFormat="1" ht="12">
      <c r="A95" s="38"/>
      <c r="B95" s="39"/>
      <c r="C95" s="40"/>
      <c r="D95" s="231" t="s">
        <v>221</v>
      </c>
      <c r="E95" s="40"/>
      <c r="F95" s="232" t="s">
        <v>641</v>
      </c>
      <c r="G95" s="40"/>
      <c r="H95" s="40"/>
      <c r="I95" s="136"/>
      <c r="J95" s="40"/>
      <c r="K95" s="40"/>
      <c r="L95" s="44"/>
      <c r="M95" s="233"/>
      <c r="N95" s="234"/>
      <c r="O95" s="84"/>
      <c r="P95" s="84"/>
      <c r="Q95" s="84"/>
      <c r="R95" s="84"/>
      <c r="S95" s="84"/>
      <c r="T95" s="85"/>
      <c r="U95" s="38"/>
      <c r="V95" s="38"/>
      <c r="W95" s="38"/>
      <c r="X95" s="38"/>
      <c r="Y95" s="38"/>
      <c r="Z95" s="38"/>
      <c r="AA95" s="38"/>
      <c r="AB95" s="38"/>
      <c r="AC95" s="38"/>
      <c r="AD95" s="38"/>
      <c r="AE95" s="38"/>
      <c r="AT95" s="17" t="s">
        <v>221</v>
      </c>
      <c r="AU95" s="17" t="s">
        <v>82</v>
      </c>
    </row>
    <row r="96" spans="1:65" s="2" customFormat="1" ht="16.5" customHeight="1">
      <c r="A96" s="38"/>
      <c r="B96" s="39"/>
      <c r="C96" s="261" t="s">
        <v>152</v>
      </c>
      <c r="D96" s="261" t="s">
        <v>260</v>
      </c>
      <c r="E96" s="262" t="s">
        <v>261</v>
      </c>
      <c r="F96" s="263" t="s">
        <v>262</v>
      </c>
      <c r="G96" s="264" t="s">
        <v>263</v>
      </c>
      <c r="H96" s="265">
        <v>0.45</v>
      </c>
      <c r="I96" s="266"/>
      <c r="J96" s="267">
        <f>ROUND(I96*H96,2)</f>
        <v>0</v>
      </c>
      <c r="K96" s="263" t="s">
        <v>219</v>
      </c>
      <c r="L96" s="268"/>
      <c r="M96" s="269" t="s">
        <v>19</v>
      </c>
      <c r="N96" s="270" t="s">
        <v>43</v>
      </c>
      <c r="O96" s="84"/>
      <c r="P96" s="227">
        <f>O96*H96</f>
        <v>0</v>
      </c>
      <c r="Q96" s="227">
        <v>0.001</v>
      </c>
      <c r="R96" s="227">
        <f>Q96*H96</f>
        <v>0.00045000000000000004</v>
      </c>
      <c r="S96" s="227">
        <v>0</v>
      </c>
      <c r="T96" s="228">
        <f>S96*H96</f>
        <v>0</v>
      </c>
      <c r="U96" s="38"/>
      <c r="V96" s="38"/>
      <c r="W96" s="38"/>
      <c r="X96" s="38"/>
      <c r="Y96" s="38"/>
      <c r="Z96" s="38"/>
      <c r="AA96" s="38"/>
      <c r="AB96" s="38"/>
      <c r="AC96" s="38"/>
      <c r="AD96" s="38"/>
      <c r="AE96" s="38"/>
      <c r="AR96" s="229" t="s">
        <v>169</v>
      </c>
      <c r="AT96" s="229" t="s">
        <v>260</v>
      </c>
      <c r="AU96" s="229" t="s">
        <v>82</v>
      </c>
      <c r="AY96" s="17" t="s">
        <v>153</v>
      </c>
      <c r="BE96" s="230">
        <f>IF(N96="základní",J96,0)</f>
        <v>0</v>
      </c>
      <c r="BF96" s="230">
        <f>IF(N96="snížená",J96,0)</f>
        <v>0</v>
      </c>
      <c r="BG96" s="230">
        <f>IF(N96="zákl. přenesená",J96,0)</f>
        <v>0</v>
      </c>
      <c r="BH96" s="230">
        <f>IF(N96="sníž. přenesená",J96,0)</f>
        <v>0</v>
      </c>
      <c r="BI96" s="230">
        <f>IF(N96="nulová",J96,0)</f>
        <v>0</v>
      </c>
      <c r="BJ96" s="17" t="s">
        <v>80</v>
      </c>
      <c r="BK96" s="230">
        <f>ROUND(I96*H96,2)</f>
        <v>0</v>
      </c>
      <c r="BL96" s="17" t="s">
        <v>172</v>
      </c>
      <c r="BM96" s="229" t="s">
        <v>1078</v>
      </c>
    </row>
    <row r="97" spans="1:65" s="2" customFormat="1" ht="16.5" customHeight="1">
      <c r="A97" s="38"/>
      <c r="B97" s="39"/>
      <c r="C97" s="218" t="s">
        <v>195</v>
      </c>
      <c r="D97" s="218" t="s">
        <v>156</v>
      </c>
      <c r="E97" s="219" t="s">
        <v>504</v>
      </c>
      <c r="F97" s="220" t="s">
        <v>792</v>
      </c>
      <c r="G97" s="221" t="s">
        <v>218</v>
      </c>
      <c r="H97" s="222">
        <v>75</v>
      </c>
      <c r="I97" s="223"/>
      <c r="J97" s="224">
        <f>ROUND(I97*H97,2)</f>
        <v>0</v>
      </c>
      <c r="K97" s="220" t="s">
        <v>608</v>
      </c>
      <c r="L97" s="44"/>
      <c r="M97" s="225" t="s">
        <v>19</v>
      </c>
      <c r="N97" s="226" t="s">
        <v>43</v>
      </c>
      <c r="O97" s="84"/>
      <c r="P97" s="227">
        <f>O97*H97</f>
        <v>0</v>
      </c>
      <c r="Q97" s="227">
        <v>0</v>
      </c>
      <c r="R97" s="227">
        <f>Q97*H97</f>
        <v>0</v>
      </c>
      <c r="S97" s="227">
        <v>0</v>
      </c>
      <c r="T97" s="228">
        <f>S97*H97</f>
        <v>0</v>
      </c>
      <c r="U97" s="38"/>
      <c r="V97" s="38"/>
      <c r="W97" s="38"/>
      <c r="X97" s="38"/>
      <c r="Y97" s="38"/>
      <c r="Z97" s="38"/>
      <c r="AA97" s="38"/>
      <c r="AB97" s="38"/>
      <c r="AC97" s="38"/>
      <c r="AD97" s="38"/>
      <c r="AE97" s="38"/>
      <c r="AR97" s="229" t="s">
        <v>172</v>
      </c>
      <c r="AT97" s="229" t="s">
        <v>156</v>
      </c>
      <c r="AU97" s="229" t="s">
        <v>82</v>
      </c>
      <c r="AY97" s="17" t="s">
        <v>153</v>
      </c>
      <c r="BE97" s="230">
        <f>IF(N97="základní",J97,0)</f>
        <v>0</v>
      </c>
      <c r="BF97" s="230">
        <f>IF(N97="snížená",J97,0)</f>
        <v>0</v>
      </c>
      <c r="BG97" s="230">
        <f>IF(N97="zákl. přenesená",J97,0)</f>
        <v>0</v>
      </c>
      <c r="BH97" s="230">
        <f>IF(N97="sníž. přenesená",J97,0)</f>
        <v>0</v>
      </c>
      <c r="BI97" s="230">
        <f>IF(N97="nulová",J97,0)</f>
        <v>0</v>
      </c>
      <c r="BJ97" s="17" t="s">
        <v>80</v>
      </c>
      <c r="BK97" s="230">
        <f>ROUND(I97*H97,2)</f>
        <v>0</v>
      </c>
      <c r="BL97" s="17" t="s">
        <v>172</v>
      </c>
      <c r="BM97" s="229" t="s">
        <v>1079</v>
      </c>
    </row>
    <row r="98" spans="1:65" s="2" customFormat="1" ht="33" customHeight="1">
      <c r="A98" s="38"/>
      <c r="B98" s="39"/>
      <c r="C98" s="218" t="s">
        <v>200</v>
      </c>
      <c r="D98" s="218" t="s">
        <v>156</v>
      </c>
      <c r="E98" s="219" t="s">
        <v>267</v>
      </c>
      <c r="F98" s="220" t="s">
        <v>268</v>
      </c>
      <c r="G98" s="221" t="s">
        <v>218</v>
      </c>
      <c r="H98" s="222">
        <v>30</v>
      </c>
      <c r="I98" s="223"/>
      <c r="J98" s="224">
        <f>ROUND(I98*H98,2)</f>
        <v>0</v>
      </c>
      <c r="K98" s="220" t="s">
        <v>219</v>
      </c>
      <c r="L98" s="44"/>
      <c r="M98" s="225" t="s">
        <v>19</v>
      </c>
      <c r="N98" s="226" t="s">
        <v>43</v>
      </c>
      <c r="O98" s="84"/>
      <c r="P98" s="227">
        <f>O98*H98</f>
        <v>0</v>
      </c>
      <c r="Q98" s="227">
        <v>0</v>
      </c>
      <c r="R98" s="227">
        <f>Q98*H98</f>
        <v>0</v>
      </c>
      <c r="S98" s="227">
        <v>0</v>
      </c>
      <c r="T98" s="228">
        <f>S98*H98</f>
        <v>0</v>
      </c>
      <c r="U98" s="38"/>
      <c r="V98" s="38"/>
      <c r="W98" s="38"/>
      <c r="X98" s="38"/>
      <c r="Y98" s="38"/>
      <c r="Z98" s="38"/>
      <c r="AA98" s="38"/>
      <c r="AB98" s="38"/>
      <c r="AC98" s="38"/>
      <c r="AD98" s="38"/>
      <c r="AE98" s="38"/>
      <c r="AR98" s="229" t="s">
        <v>172</v>
      </c>
      <c r="AT98" s="229" t="s">
        <v>156</v>
      </c>
      <c r="AU98" s="229" t="s">
        <v>82</v>
      </c>
      <c r="AY98" s="17" t="s">
        <v>153</v>
      </c>
      <c r="BE98" s="230">
        <f>IF(N98="základní",J98,0)</f>
        <v>0</v>
      </c>
      <c r="BF98" s="230">
        <f>IF(N98="snížená",J98,0)</f>
        <v>0</v>
      </c>
      <c r="BG98" s="230">
        <f>IF(N98="zákl. přenesená",J98,0)</f>
        <v>0</v>
      </c>
      <c r="BH98" s="230">
        <f>IF(N98="sníž. přenesená",J98,0)</f>
        <v>0</v>
      </c>
      <c r="BI98" s="230">
        <f>IF(N98="nulová",J98,0)</f>
        <v>0</v>
      </c>
      <c r="BJ98" s="17" t="s">
        <v>80</v>
      </c>
      <c r="BK98" s="230">
        <f>ROUND(I98*H98,2)</f>
        <v>0</v>
      </c>
      <c r="BL98" s="17" t="s">
        <v>172</v>
      </c>
      <c r="BM98" s="229" t="s">
        <v>1080</v>
      </c>
    </row>
    <row r="99" spans="1:47" s="2" customFormat="1" ht="12">
      <c r="A99" s="38"/>
      <c r="B99" s="39"/>
      <c r="C99" s="40"/>
      <c r="D99" s="231" t="s">
        <v>221</v>
      </c>
      <c r="E99" s="40"/>
      <c r="F99" s="232" t="s">
        <v>270</v>
      </c>
      <c r="G99" s="40"/>
      <c r="H99" s="40"/>
      <c r="I99" s="136"/>
      <c r="J99" s="40"/>
      <c r="K99" s="40"/>
      <c r="L99" s="44"/>
      <c r="M99" s="233"/>
      <c r="N99" s="234"/>
      <c r="O99" s="84"/>
      <c r="P99" s="84"/>
      <c r="Q99" s="84"/>
      <c r="R99" s="84"/>
      <c r="S99" s="84"/>
      <c r="T99" s="85"/>
      <c r="U99" s="38"/>
      <c r="V99" s="38"/>
      <c r="W99" s="38"/>
      <c r="X99" s="38"/>
      <c r="Y99" s="38"/>
      <c r="Z99" s="38"/>
      <c r="AA99" s="38"/>
      <c r="AB99" s="38"/>
      <c r="AC99" s="38"/>
      <c r="AD99" s="38"/>
      <c r="AE99" s="38"/>
      <c r="AT99" s="17" t="s">
        <v>221</v>
      </c>
      <c r="AU99" s="17" t="s">
        <v>82</v>
      </c>
    </row>
    <row r="100" spans="1:51" s="13" customFormat="1" ht="12">
      <c r="A100" s="13"/>
      <c r="B100" s="235"/>
      <c r="C100" s="236"/>
      <c r="D100" s="231" t="s">
        <v>174</v>
      </c>
      <c r="E100" s="237" t="s">
        <v>19</v>
      </c>
      <c r="F100" s="238" t="s">
        <v>547</v>
      </c>
      <c r="G100" s="236"/>
      <c r="H100" s="239">
        <v>30</v>
      </c>
      <c r="I100" s="240"/>
      <c r="J100" s="236"/>
      <c r="K100" s="236"/>
      <c r="L100" s="241"/>
      <c r="M100" s="242"/>
      <c r="N100" s="243"/>
      <c r="O100" s="243"/>
      <c r="P100" s="243"/>
      <c r="Q100" s="243"/>
      <c r="R100" s="243"/>
      <c r="S100" s="243"/>
      <c r="T100" s="244"/>
      <c r="U100" s="13"/>
      <c r="V100" s="13"/>
      <c r="W100" s="13"/>
      <c r="X100" s="13"/>
      <c r="Y100" s="13"/>
      <c r="Z100" s="13"/>
      <c r="AA100" s="13"/>
      <c r="AB100" s="13"/>
      <c r="AC100" s="13"/>
      <c r="AD100" s="13"/>
      <c r="AE100" s="13"/>
      <c r="AT100" s="245" t="s">
        <v>174</v>
      </c>
      <c r="AU100" s="245" t="s">
        <v>82</v>
      </c>
      <c r="AV100" s="13" t="s">
        <v>82</v>
      </c>
      <c r="AW100" s="13" t="s">
        <v>34</v>
      </c>
      <c r="AX100" s="13" t="s">
        <v>80</v>
      </c>
      <c r="AY100" s="245" t="s">
        <v>153</v>
      </c>
    </row>
    <row r="101" spans="1:65" s="2" customFormat="1" ht="16.5" customHeight="1">
      <c r="A101" s="38"/>
      <c r="B101" s="39"/>
      <c r="C101" s="261" t="s">
        <v>169</v>
      </c>
      <c r="D101" s="261" t="s">
        <v>260</v>
      </c>
      <c r="E101" s="262" t="s">
        <v>274</v>
      </c>
      <c r="F101" s="263" t="s">
        <v>275</v>
      </c>
      <c r="G101" s="264" t="s">
        <v>276</v>
      </c>
      <c r="H101" s="265">
        <v>2.7</v>
      </c>
      <c r="I101" s="266"/>
      <c r="J101" s="267">
        <f>ROUND(I101*H101,2)</f>
        <v>0</v>
      </c>
      <c r="K101" s="263" t="s">
        <v>219</v>
      </c>
      <c r="L101" s="268"/>
      <c r="M101" s="269" t="s">
        <v>19</v>
      </c>
      <c r="N101" s="270" t="s">
        <v>43</v>
      </c>
      <c r="O101" s="84"/>
      <c r="P101" s="227">
        <f>O101*H101</f>
        <v>0</v>
      </c>
      <c r="Q101" s="227">
        <v>1</v>
      </c>
      <c r="R101" s="227">
        <f>Q101*H101</f>
        <v>2.7</v>
      </c>
      <c r="S101" s="227">
        <v>0</v>
      </c>
      <c r="T101" s="228">
        <f>S101*H101</f>
        <v>0</v>
      </c>
      <c r="U101" s="38"/>
      <c r="V101" s="38"/>
      <c r="W101" s="38"/>
      <c r="X101" s="38"/>
      <c r="Y101" s="38"/>
      <c r="Z101" s="38"/>
      <c r="AA101" s="38"/>
      <c r="AB101" s="38"/>
      <c r="AC101" s="38"/>
      <c r="AD101" s="38"/>
      <c r="AE101" s="38"/>
      <c r="AR101" s="229" t="s">
        <v>169</v>
      </c>
      <c r="AT101" s="229" t="s">
        <v>260</v>
      </c>
      <c r="AU101" s="229" t="s">
        <v>82</v>
      </c>
      <c r="AY101" s="17" t="s">
        <v>153</v>
      </c>
      <c r="BE101" s="230">
        <f>IF(N101="základní",J101,0)</f>
        <v>0</v>
      </c>
      <c r="BF101" s="230">
        <f>IF(N101="snížená",J101,0)</f>
        <v>0</v>
      </c>
      <c r="BG101" s="230">
        <f>IF(N101="zákl. přenesená",J101,0)</f>
        <v>0</v>
      </c>
      <c r="BH101" s="230">
        <f>IF(N101="sníž. přenesená",J101,0)</f>
        <v>0</v>
      </c>
      <c r="BI101" s="230">
        <f>IF(N101="nulová",J101,0)</f>
        <v>0</v>
      </c>
      <c r="BJ101" s="17" t="s">
        <v>80</v>
      </c>
      <c r="BK101" s="230">
        <f>ROUND(I101*H101,2)</f>
        <v>0</v>
      </c>
      <c r="BL101" s="17" t="s">
        <v>172</v>
      </c>
      <c r="BM101" s="229" t="s">
        <v>1081</v>
      </c>
    </row>
    <row r="102" spans="1:51" s="13" customFormat="1" ht="12">
      <c r="A102" s="13"/>
      <c r="B102" s="235"/>
      <c r="C102" s="236"/>
      <c r="D102" s="231" t="s">
        <v>174</v>
      </c>
      <c r="E102" s="237" t="s">
        <v>19</v>
      </c>
      <c r="F102" s="238" t="s">
        <v>1082</v>
      </c>
      <c r="G102" s="236"/>
      <c r="H102" s="239">
        <v>2.7</v>
      </c>
      <c r="I102" s="240"/>
      <c r="J102" s="236"/>
      <c r="K102" s="236"/>
      <c r="L102" s="241"/>
      <c r="M102" s="242"/>
      <c r="N102" s="243"/>
      <c r="O102" s="243"/>
      <c r="P102" s="243"/>
      <c r="Q102" s="243"/>
      <c r="R102" s="243"/>
      <c r="S102" s="243"/>
      <c r="T102" s="244"/>
      <c r="U102" s="13"/>
      <c r="V102" s="13"/>
      <c r="W102" s="13"/>
      <c r="X102" s="13"/>
      <c r="Y102" s="13"/>
      <c r="Z102" s="13"/>
      <c r="AA102" s="13"/>
      <c r="AB102" s="13"/>
      <c r="AC102" s="13"/>
      <c r="AD102" s="13"/>
      <c r="AE102" s="13"/>
      <c r="AT102" s="245" t="s">
        <v>174</v>
      </c>
      <c r="AU102" s="245" t="s">
        <v>82</v>
      </c>
      <c r="AV102" s="13" t="s">
        <v>82</v>
      </c>
      <c r="AW102" s="13" t="s">
        <v>34</v>
      </c>
      <c r="AX102" s="13" t="s">
        <v>80</v>
      </c>
      <c r="AY102" s="245" t="s">
        <v>153</v>
      </c>
    </row>
    <row r="103" spans="1:63" s="12" customFormat="1" ht="22.8" customHeight="1">
      <c r="A103" s="12"/>
      <c r="B103" s="202"/>
      <c r="C103" s="203"/>
      <c r="D103" s="204" t="s">
        <v>71</v>
      </c>
      <c r="E103" s="216" t="s">
        <v>152</v>
      </c>
      <c r="F103" s="216" t="s">
        <v>285</v>
      </c>
      <c r="G103" s="203"/>
      <c r="H103" s="203"/>
      <c r="I103" s="206"/>
      <c r="J103" s="217">
        <f>BK103</f>
        <v>0</v>
      </c>
      <c r="K103" s="203"/>
      <c r="L103" s="208"/>
      <c r="M103" s="209"/>
      <c r="N103" s="210"/>
      <c r="O103" s="210"/>
      <c r="P103" s="211">
        <f>SUM(P104:P109)</f>
        <v>0</v>
      </c>
      <c r="Q103" s="210"/>
      <c r="R103" s="211">
        <f>SUM(R104:R109)</f>
        <v>50.9046</v>
      </c>
      <c r="S103" s="210"/>
      <c r="T103" s="212">
        <f>SUM(T104:T109)</f>
        <v>0</v>
      </c>
      <c r="U103" s="12"/>
      <c r="V103" s="12"/>
      <c r="W103" s="12"/>
      <c r="X103" s="12"/>
      <c r="Y103" s="12"/>
      <c r="Z103" s="12"/>
      <c r="AA103" s="12"/>
      <c r="AB103" s="12"/>
      <c r="AC103" s="12"/>
      <c r="AD103" s="12"/>
      <c r="AE103" s="12"/>
      <c r="AR103" s="213" t="s">
        <v>80</v>
      </c>
      <c r="AT103" s="214" t="s">
        <v>71</v>
      </c>
      <c r="AU103" s="214" t="s">
        <v>80</v>
      </c>
      <c r="AY103" s="213" t="s">
        <v>153</v>
      </c>
      <c r="BK103" s="215">
        <f>SUM(BK104:BK109)</f>
        <v>0</v>
      </c>
    </row>
    <row r="104" spans="1:65" s="2" customFormat="1" ht="21.75" customHeight="1">
      <c r="A104" s="38"/>
      <c r="B104" s="39"/>
      <c r="C104" s="218" t="s">
        <v>266</v>
      </c>
      <c r="D104" s="218" t="s">
        <v>156</v>
      </c>
      <c r="E104" s="219" t="s">
        <v>650</v>
      </c>
      <c r="F104" s="220" t="s">
        <v>651</v>
      </c>
      <c r="G104" s="221" t="s">
        <v>218</v>
      </c>
      <c r="H104" s="222">
        <v>75</v>
      </c>
      <c r="I104" s="223"/>
      <c r="J104" s="224">
        <f>ROUND(I104*H104,2)</f>
        <v>0</v>
      </c>
      <c r="K104" s="220" t="s">
        <v>219</v>
      </c>
      <c r="L104" s="44"/>
      <c r="M104" s="225" t="s">
        <v>19</v>
      </c>
      <c r="N104" s="226" t="s">
        <v>43</v>
      </c>
      <c r="O104" s="84"/>
      <c r="P104" s="227">
        <f>O104*H104</f>
        <v>0</v>
      </c>
      <c r="Q104" s="227">
        <v>0.575</v>
      </c>
      <c r="R104" s="227">
        <f>Q104*H104</f>
        <v>43.125</v>
      </c>
      <c r="S104" s="227">
        <v>0</v>
      </c>
      <c r="T104" s="228">
        <f>S104*H104</f>
        <v>0</v>
      </c>
      <c r="U104" s="38"/>
      <c r="V104" s="38"/>
      <c r="W104" s="38"/>
      <c r="X104" s="38"/>
      <c r="Y104" s="38"/>
      <c r="Z104" s="38"/>
      <c r="AA104" s="38"/>
      <c r="AB104" s="38"/>
      <c r="AC104" s="38"/>
      <c r="AD104" s="38"/>
      <c r="AE104" s="38"/>
      <c r="AR104" s="229" t="s">
        <v>172</v>
      </c>
      <c r="AT104" s="229" t="s">
        <v>156</v>
      </c>
      <c r="AU104" s="229" t="s">
        <v>82</v>
      </c>
      <c r="AY104" s="17" t="s">
        <v>153</v>
      </c>
      <c r="BE104" s="230">
        <f>IF(N104="základní",J104,0)</f>
        <v>0</v>
      </c>
      <c r="BF104" s="230">
        <f>IF(N104="snížená",J104,0)</f>
        <v>0</v>
      </c>
      <c r="BG104" s="230">
        <f>IF(N104="zákl. přenesená",J104,0)</f>
        <v>0</v>
      </c>
      <c r="BH104" s="230">
        <f>IF(N104="sníž. přenesená",J104,0)</f>
        <v>0</v>
      </c>
      <c r="BI104" s="230">
        <f>IF(N104="nulová",J104,0)</f>
        <v>0</v>
      </c>
      <c r="BJ104" s="17" t="s">
        <v>80</v>
      </c>
      <c r="BK104" s="230">
        <f>ROUND(I104*H104,2)</f>
        <v>0</v>
      </c>
      <c r="BL104" s="17" t="s">
        <v>172</v>
      </c>
      <c r="BM104" s="229" t="s">
        <v>1083</v>
      </c>
    </row>
    <row r="105" spans="1:65" s="2" customFormat="1" ht="33" customHeight="1">
      <c r="A105" s="38"/>
      <c r="B105" s="39"/>
      <c r="C105" s="218" t="s">
        <v>273</v>
      </c>
      <c r="D105" s="218" t="s">
        <v>156</v>
      </c>
      <c r="E105" s="219" t="s">
        <v>414</v>
      </c>
      <c r="F105" s="220" t="s">
        <v>415</v>
      </c>
      <c r="G105" s="221" t="s">
        <v>218</v>
      </c>
      <c r="H105" s="222">
        <v>60</v>
      </c>
      <c r="I105" s="223"/>
      <c r="J105" s="224">
        <f>ROUND(I105*H105,2)</f>
        <v>0</v>
      </c>
      <c r="K105" s="220" t="s">
        <v>219</v>
      </c>
      <c r="L105" s="44"/>
      <c r="M105" s="225" t="s">
        <v>19</v>
      </c>
      <c r="N105" s="226" t="s">
        <v>43</v>
      </c>
      <c r="O105" s="84"/>
      <c r="P105" s="227">
        <f>O105*H105</f>
        <v>0</v>
      </c>
      <c r="Q105" s="227">
        <v>0.12966</v>
      </c>
      <c r="R105" s="227">
        <f>Q105*H105</f>
        <v>7.7796</v>
      </c>
      <c r="S105" s="227">
        <v>0</v>
      </c>
      <c r="T105" s="228">
        <f>S105*H105</f>
        <v>0</v>
      </c>
      <c r="U105" s="38"/>
      <c r="V105" s="38"/>
      <c r="W105" s="38"/>
      <c r="X105" s="38"/>
      <c r="Y105" s="38"/>
      <c r="Z105" s="38"/>
      <c r="AA105" s="38"/>
      <c r="AB105" s="38"/>
      <c r="AC105" s="38"/>
      <c r="AD105" s="38"/>
      <c r="AE105" s="38"/>
      <c r="AR105" s="229" t="s">
        <v>172</v>
      </c>
      <c r="AT105" s="229" t="s">
        <v>156</v>
      </c>
      <c r="AU105" s="229" t="s">
        <v>82</v>
      </c>
      <c r="AY105" s="17" t="s">
        <v>153</v>
      </c>
      <c r="BE105" s="230">
        <f>IF(N105="základní",J105,0)</f>
        <v>0</v>
      </c>
      <c r="BF105" s="230">
        <f>IF(N105="snížená",J105,0)</f>
        <v>0</v>
      </c>
      <c r="BG105" s="230">
        <f>IF(N105="zákl. přenesená",J105,0)</f>
        <v>0</v>
      </c>
      <c r="BH105" s="230">
        <f>IF(N105="sníž. přenesená",J105,0)</f>
        <v>0</v>
      </c>
      <c r="BI105" s="230">
        <f>IF(N105="nulová",J105,0)</f>
        <v>0</v>
      </c>
      <c r="BJ105" s="17" t="s">
        <v>80</v>
      </c>
      <c r="BK105" s="230">
        <f>ROUND(I105*H105,2)</f>
        <v>0</v>
      </c>
      <c r="BL105" s="17" t="s">
        <v>172</v>
      </c>
      <c r="BM105" s="229" t="s">
        <v>1084</v>
      </c>
    </row>
    <row r="106" spans="1:47" s="2" customFormat="1" ht="12">
      <c r="A106" s="38"/>
      <c r="B106" s="39"/>
      <c r="C106" s="40"/>
      <c r="D106" s="231" t="s">
        <v>221</v>
      </c>
      <c r="E106" s="40"/>
      <c r="F106" s="232" t="s">
        <v>417</v>
      </c>
      <c r="G106" s="40"/>
      <c r="H106" s="40"/>
      <c r="I106" s="136"/>
      <c r="J106" s="40"/>
      <c r="K106" s="40"/>
      <c r="L106" s="44"/>
      <c r="M106" s="233"/>
      <c r="N106" s="234"/>
      <c r="O106" s="84"/>
      <c r="P106" s="84"/>
      <c r="Q106" s="84"/>
      <c r="R106" s="84"/>
      <c r="S106" s="84"/>
      <c r="T106" s="85"/>
      <c r="U106" s="38"/>
      <c r="V106" s="38"/>
      <c r="W106" s="38"/>
      <c r="X106" s="38"/>
      <c r="Y106" s="38"/>
      <c r="Z106" s="38"/>
      <c r="AA106" s="38"/>
      <c r="AB106" s="38"/>
      <c r="AC106" s="38"/>
      <c r="AD106" s="38"/>
      <c r="AE106" s="38"/>
      <c r="AT106" s="17" t="s">
        <v>221</v>
      </c>
      <c r="AU106" s="17" t="s">
        <v>82</v>
      </c>
    </row>
    <row r="107" spans="1:65" s="2" customFormat="1" ht="33" customHeight="1">
      <c r="A107" s="38"/>
      <c r="B107" s="39"/>
      <c r="C107" s="218" t="s">
        <v>279</v>
      </c>
      <c r="D107" s="218" t="s">
        <v>156</v>
      </c>
      <c r="E107" s="219" t="s">
        <v>1085</v>
      </c>
      <c r="F107" s="220" t="s">
        <v>1086</v>
      </c>
      <c r="G107" s="221" t="s">
        <v>218</v>
      </c>
      <c r="H107" s="222">
        <v>60</v>
      </c>
      <c r="I107" s="223"/>
      <c r="J107" s="224">
        <f>ROUND(I107*H107,2)</f>
        <v>0</v>
      </c>
      <c r="K107" s="220" t="s">
        <v>219</v>
      </c>
      <c r="L107" s="44"/>
      <c r="M107" s="225" t="s">
        <v>19</v>
      </c>
      <c r="N107" s="226" t="s">
        <v>43</v>
      </c>
      <c r="O107" s="84"/>
      <c r="P107" s="227">
        <f>O107*H107</f>
        <v>0</v>
      </c>
      <c r="Q107" s="227">
        <v>0</v>
      </c>
      <c r="R107" s="227">
        <f>Q107*H107</f>
        <v>0</v>
      </c>
      <c r="S107" s="227">
        <v>0</v>
      </c>
      <c r="T107" s="228">
        <f>S107*H107</f>
        <v>0</v>
      </c>
      <c r="U107" s="38"/>
      <c r="V107" s="38"/>
      <c r="W107" s="38"/>
      <c r="X107" s="38"/>
      <c r="Y107" s="38"/>
      <c r="Z107" s="38"/>
      <c r="AA107" s="38"/>
      <c r="AB107" s="38"/>
      <c r="AC107" s="38"/>
      <c r="AD107" s="38"/>
      <c r="AE107" s="38"/>
      <c r="AR107" s="229" t="s">
        <v>172</v>
      </c>
      <c r="AT107" s="229" t="s">
        <v>156</v>
      </c>
      <c r="AU107" s="229" t="s">
        <v>82</v>
      </c>
      <c r="AY107" s="17" t="s">
        <v>153</v>
      </c>
      <c r="BE107" s="230">
        <f>IF(N107="základní",J107,0)</f>
        <v>0</v>
      </c>
      <c r="BF107" s="230">
        <f>IF(N107="snížená",J107,0)</f>
        <v>0</v>
      </c>
      <c r="BG107" s="230">
        <f>IF(N107="zákl. přenesená",J107,0)</f>
        <v>0</v>
      </c>
      <c r="BH107" s="230">
        <f>IF(N107="sníž. přenesená",J107,0)</f>
        <v>0</v>
      </c>
      <c r="BI107" s="230">
        <f>IF(N107="nulová",J107,0)</f>
        <v>0</v>
      </c>
      <c r="BJ107" s="17" t="s">
        <v>80</v>
      </c>
      <c r="BK107" s="230">
        <f>ROUND(I107*H107,2)</f>
        <v>0</v>
      </c>
      <c r="BL107" s="17" t="s">
        <v>172</v>
      </c>
      <c r="BM107" s="229" t="s">
        <v>1087</v>
      </c>
    </row>
    <row r="108" spans="1:47" s="2" customFormat="1" ht="12">
      <c r="A108" s="38"/>
      <c r="B108" s="39"/>
      <c r="C108" s="40"/>
      <c r="D108" s="231" t="s">
        <v>221</v>
      </c>
      <c r="E108" s="40"/>
      <c r="F108" s="232" t="s">
        <v>303</v>
      </c>
      <c r="G108" s="40"/>
      <c r="H108" s="40"/>
      <c r="I108" s="136"/>
      <c r="J108" s="40"/>
      <c r="K108" s="40"/>
      <c r="L108" s="44"/>
      <c r="M108" s="233"/>
      <c r="N108" s="234"/>
      <c r="O108" s="84"/>
      <c r="P108" s="84"/>
      <c r="Q108" s="84"/>
      <c r="R108" s="84"/>
      <c r="S108" s="84"/>
      <c r="T108" s="85"/>
      <c r="U108" s="38"/>
      <c r="V108" s="38"/>
      <c r="W108" s="38"/>
      <c r="X108" s="38"/>
      <c r="Y108" s="38"/>
      <c r="Z108" s="38"/>
      <c r="AA108" s="38"/>
      <c r="AB108" s="38"/>
      <c r="AC108" s="38"/>
      <c r="AD108" s="38"/>
      <c r="AE108" s="38"/>
      <c r="AT108" s="17" t="s">
        <v>221</v>
      </c>
      <c r="AU108" s="17" t="s">
        <v>82</v>
      </c>
    </row>
    <row r="109" spans="1:51" s="13" customFormat="1" ht="12">
      <c r="A109" s="13"/>
      <c r="B109" s="235"/>
      <c r="C109" s="236"/>
      <c r="D109" s="231" t="s">
        <v>174</v>
      </c>
      <c r="E109" s="237" t="s">
        <v>19</v>
      </c>
      <c r="F109" s="238" t="s">
        <v>1088</v>
      </c>
      <c r="G109" s="236"/>
      <c r="H109" s="239">
        <v>60</v>
      </c>
      <c r="I109" s="240"/>
      <c r="J109" s="236"/>
      <c r="K109" s="236"/>
      <c r="L109" s="241"/>
      <c r="M109" s="242"/>
      <c r="N109" s="243"/>
      <c r="O109" s="243"/>
      <c r="P109" s="243"/>
      <c r="Q109" s="243"/>
      <c r="R109" s="243"/>
      <c r="S109" s="243"/>
      <c r="T109" s="244"/>
      <c r="U109" s="13"/>
      <c r="V109" s="13"/>
      <c r="W109" s="13"/>
      <c r="X109" s="13"/>
      <c r="Y109" s="13"/>
      <c r="Z109" s="13"/>
      <c r="AA109" s="13"/>
      <c r="AB109" s="13"/>
      <c r="AC109" s="13"/>
      <c r="AD109" s="13"/>
      <c r="AE109" s="13"/>
      <c r="AT109" s="245" t="s">
        <v>174</v>
      </c>
      <c r="AU109" s="245" t="s">
        <v>82</v>
      </c>
      <c r="AV109" s="13" t="s">
        <v>82</v>
      </c>
      <c r="AW109" s="13" t="s">
        <v>34</v>
      </c>
      <c r="AX109" s="13" t="s">
        <v>80</v>
      </c>
      <c r="AY109" s="245" t="s">
        <v>153</v>
      </c>
    </row>
    <row r="110" spans="1:63" s="12" customFormat="1" ht="22.8" customHeight="1">
      <c r="A110" s="12"/>
      <c r="B110" s="202"/>
      <c r="C110" s="203"/>
      <c r="D110" s="204" t="s">
        <v>71</v>
      </c>
      <c r="E110" s="216" t="s">
        <v>266</v>
      </c>
      <c r="F110" s="216" t="s">
        <v>320</v>
      </c>
      <c r="G110" s="203"/>
      <c r="H110" s="203"/>
      <c r="I110" s="206"/>
      <c r="J110" s="217">
        <f>BK110</f>
        <v>0</v>
      </c>
      <c r="K110" s="203"/>
      <c r="L110" s="208"/>
      <c r="M110" s="209"/>
      <c r="N110" s="210"/>
      <c r="O110" s="210"/>
      <c r="P110" s="211">
        <f>SUM(P111:P114)</f>
        <v>0</v>
      </c>
      <c r="Q110" s="210"/>
      <c r="R110" s="211">
        <f>SUM(R111:R114)</f>
        <v>0.00272</v>
      </c>
      <c r="S110" s="210"/>
      <c r="T110" s="212">
        <f>SUM(T111:T114)</f>
        <v>0</v>
      </c>
      <c r="U110" s="12"/>
      <c r="V110" s="12"/>
      <c r="W110" s="12"/>
      <c r="X110" s="12"/>
      <c r="Y110" s="12"/>
      <c r="Z110" s="12"/>
      <c r="AA110" s="12"/>
      <c r="AB110" s="12"/>
      <c r="AC110" s="12"/>
      <c r="AD110" s="12"/>
      <c r="AE110" s="12"/>
      <c r="AR110" s="213" t="s">
        <v>80</v>
      </c>
      <c r="AT110" s="214" t="s">
        <v>71</v>
      </c>
      <c r="AU110" s="214" t="s">
        <v>80</v>
      </c>
      <c r="AY110" s="213" t="s">
        <v>153</v>
      </c>
      <c r="BK110" s="215">
        <f>SUM(BK111:BK114)</f>
        <v>0</v>
      </c>
    </row>
    <row r="111" spans="1:65" s="2" customFormat="1" ht="44.25" customHeight="1">
      <c r="A111" s="38"/>
      <c r="B111" s="39"/>
      <c r="C111" s="218" t="s">
        <v>286</v>
      </c>
      <c r="D111" s="218" t="s">
        <v>156</v>
      </c>
      <c r="E111" s="219" t="s">
        <v>1089</v>
      </c>
      <c r="F111" s="220" t="s">
        <v>1090</v>
      </c>
      <c r="G111" s="221" t="s">
        <v>228</v>
      </c>
      <c r="H111" s="222">
        <v>8</v>
      </c>
      <c r="I111" s="223"/>
      <c r="J111" s="224">
        <f>ROUND(I111*H111,2)</f>
        <v>0</v>
      </c>
      <c r="K111" s="220" t="s">
        <v>219</v>
      </c>
      <c r="L111" s="44"/>
      <c r="M111" s="225" t="s">
        <v>19</v>
      </c>
      <c r="N111" s="226" t="s">
        <v>43</v>
      </c>
      <c r="O111" s="84"/>
      <c r="P111" s="227">
        <f>O111*H111</f>
        <v>0</v>
      </c>
      <c r="Q111" s="227">
        <v>0.00034</v>
      </c>
      <c r="R111" s="227">
        <f>Q111*H111</f>
        <v>0.00272</v>
      </c>
      <c r="S111" s="227">
        <v>0</v>
      </c>
      <c r="T111" s="228">
        <f>S111*H111</f>
        <v>0</v>
      </c>
      <c r="U111" s="38"/>
      <c r="V111" s="38"/>
      <c r="W111" s="38"/>
      <c r="X111" s="38"/>
      <c r="Y111" s="38"/>
      <c r="Z111" s="38"/>
      <c r="AA111" s="38"/>
      <c r="AB111" s="38"/>
      <c r="AC111" s="38"/>
      <c r="AD111" s="38"/>
      <c r="AE111" s="38"/>
      <c r="AR111" s="229" t="s">
        <v>172</v>
      </c>
      <c r="AT111" s="229" t="s">
        <v>156</v>
      </c>
      <c r="AU111" s="229" t="s">
        <v>82</v>
      </c>
      <c r="AY111" s="17" t="s">
        <v>153</v>
      </c>
      <c r="BE111" s="230">
        <f>IF(N111="základní",J111,0)</f>
        <v>0</v>
      </c>
      <c r="BF111" s="230">
        <f>IF(N111="snížená",J111,0)</f>
        <v>0</v>
      </c>
      <c r="BG111" s="230">
        <f>IF(N111="zákl. přenesená",J111,0)</f>
        <v>0</v>
      </c>
      <c r="BH111" s="230">
        <f>IF(N111="sníž. přenesená",J111,0)</f>
        <v>0</v>
      </c>
      <c r="BI111" s="230">
        <f>IF(N111="nulová",J111,0)</f>
        <v>0</v>
      </c>
      <c r="BJ111" s="17" t="s">
        <v>80</v>
      </c>
      <c r="BK111" s="230">
        <f>ROUND(I111*H111,2)</f>
        <v>0</v>
      </c>
      <c r="BL111" s="17" t="s">
        <v>172</v>
      </c>
      <c r="BM111" s="229" t="s">
        <v>1091</v>
      </c>
    </row>
    <row r="112" spans="1:47" s="2" customFormat="1" ht="12">
      <c r="A112" s="38"/>
      <c r="B112" s="39"/>
      <c r="C112" s="40"/>
      <c r="D112" s="231" t="s">
        <v>221</v>
      </c>
      <c r="E112" s="40"/>
      <c r="F112" s="232" t="s">
        <v>355</v>
      </c>
      <c r="G112" s="40"/>
      <c r="H112" s="40"/>
      <c r="I112" s="136"/>
      <c r="J112" s="40"/>
      <c r="K112" s="40"/>
      <c r="L112" s="44"/>
      <c r="M112" s="233"/>
      <c r="N112" s="234"/>
      <c r="O112" s="84"/>
      <c r="P112" s="84"/>
      <c r="Q112" s="84"/>
      <c r="R112" s="84"/>
      <c r="S112" s="84"/>
      <c r="T112" s="85"/>
      <c r="U112" s="38"/>
      <c r="V112" s="38"/>
      <c r="W112" s="38"/>
      <c r="X112" s="38"/>
      <c r="Y112" s="38"/>
      <c r="Z112" s="38"/>
      <c r="AA112" s="38"/>
      <c r="AB112" s="38"/>
      <c r="AC112" s="38"/>
      <c r="AD112" s="38"/>
      <c r="AE112" s="38"/>
      <c r="AT112" s="17" t="s">
        <v>221</v>
      </c>
      <c r="AU112" s="17" t="s">
        <v>82</v>
      </c>
    </row>
    <row r="113" spans="1:65" s="2" customFormat="1" ht="21.75" customHeight="1">
      <c r="A113" s="38"/>
      <c r="B113" s="39"/>
      <c r="C113" s="218" t="s">
        <v>294</v>
      </c>
      <c r="D113" s="218" t="s">
        <v>156</v>
      </c>
      <c r="E113" s="219" t="s">
        <v>449</v>
      </c>
      <c r="F113" s="220" t="s">
        <v>450</v>
      </c>
      <c r="G113" s="221" t="s">
        <v>228</v>
      </c>
      <c r="H113" s="222">
        <v>8</v>
      </c>
      <c r="I113" s="223"/>
      <c r="J113" s="224">
        <f>ROUND(I113*H113,2)</f>
        <v>0</v>
      </c>
      <c r="K113" s="220" t="s">
        <v>219</v>
      </c>
      <c r="L113" s="44"/>
      <c r="M113" s="225" t="s">
        <v>19</v>
      </c>
      <c r="N113" s="226" t="s">
        <v>43</v>
      </c>
      <c r="O113" s="84"/>
      <c r="P113" s="227">
        <f>O113*H113</f>
        <v>0</v>
      </c>
      <c r="Q113" s="227">
        <v>0</v>
      </c>
      <c r="R113" s="227">
        <f>Q113*H113</f>
        <v>0</v>
      </c>
      <c r="S113" s="227">
        <v>0</v>
      </c>
      <c r="T113" s="228">
        <f>S113*H113</f>
        <v>0</v>
      </c>
      <c r="U113" s="38"/>
      <c r="V113" s="38"/>
      <c r="W113" s="38"/>
      <c r="X113" s="38"/>
      <c r="Y113" s="38"/>
      <c r="Z113" s="38"/>
      <c r="AA113" s="38"/>
      <c r="AB113" s="38"/>
      <c r="AC113" s="38"/>
      <c r="AD113" s="38"/>
      <c r="AE113" s="38"/>
      <c r="AR113" s="229" t="s">
        <v>172</v>
      </c>
      <c r="AT113" s="229" t="s">
        <v>156</v>
      </c>
      <c r="AU113" s="229" t="s">
        <v>82</v>
      </c>
      <c r="AY113" s="17" t="s">
        <v>153</v>
      </c>
      <c r="BE113" s="230">
        <f>IF(N113="základní",J113,0)</f>
        <v>0</v>
      </c>
      <c r="BF113" s="230">
        <f>IF(N113="snížená",J113,0)</f>
        <v>0</v>
      </c>
      <c r="BG113" s="230">
        <f>IF(N113="zákl. přenesená",J113,0)</f>
        <v>0</v>
      </c>
      <c r="BH113" s="230">
        <f>IF(N113="sníž. přenesená",J113,0)</f>
        <v>0</v>
      </c>
      <c r="BI113" s="230">
        <f>IF(N113="nulová",J113,0)</f>
        <v>0</v>
      </c>
      <c r="BJ113" s="17" t="s">
        <v>80</v>
      </c>
      <c r="BK113" s="230">
        <f>ROUND(I113*H113,2)</f>
        <v>0</v>
      </c>
      <c r="BL113" s="17" t="s">
        <v>172</v>
      </c>
      <c r="BM113" s="229" t="s">
        <v>1092</v>
      </c>
    </row>
    <row r="114" spans="1:47" s="2" customFormat="1" ht="12">
      <c r="A114" s="38"/>
      <c r="B114" s="39"/>
      <c r="C114" s="40"/>
      <c r="D114" s="231" t="s">
        <v>221</v>
      </c>
      <c r="E114" s="40"/>
      <c r="F114" s="232" t="s">
        <v>452</v>
      </c>
      <c r="G114" s="40"/>
      <c r="H114" s="40"/>
      <c r="I114" s="136"/>
      <c r="J114" s="40"/>
      <c r="K114" s="40"/>
      <c r="L114" s="44"/>
      <c r="M114" s="233"/>
      <c r="N114" s="234"/>
      <c r="O114" s="84"/>
      <c r="P114" s="84"/>
      <c r="Q114" s="84"/>
      <c r="R114" s="84"/>
      <c r="S114" s="84"/>
      <c r="T114" s="85"/>
      <c r="U114" s="38"/>
      <c r="V114" s="38"/>
      <c r="W114" s="38"/>
      <c r="X114" s="38"/>
      <c r="Y114" s="38"/>
      <c r="Z114" s="38"/>
      <c r="AA114" s="38"/>
      <c r="AB114" s="38"/>
      <c r="AC114" s="38"/>
      <c r="AD114" s="38"/>
      <c r="AE114" s="38"/>
      <c r="AT114" s="17" t="s">
        <v>221</v>
      </c>
      <c r="AU114" s="17" t="s">
        <v>82</v>
      </c>
    </row>
    <row r="115" spans="1:63" s="12" customFormat="1" ht="22.8" customHeight="1">
      <c r="A115" s="12"/>
      <c r="B115" s="202"/>
      <c r="C115" s="203"/>
      <c r="D115" s="204" t="s">
        <v>71</v>
      </c>
      <c r="E115" s="216" t="s">
        <v>361</v>
      </c>
      <c r="F115" s="216" t="s">
        <v>362</v>
      </c>
      <c r="G115" s="203"/>
      <c r="H115" s="203"/>
      <c r="I115" s="206"/>
      <c r="J115" s="217">
        <f>BK115</f>
        <v>0</v>
      </c>
      <c r="K115" s="203"/>
      <c r="L115" s="208"/>
      <c r="M115" s="209"/>
      <c r="N115" s="210"/>
      <c r="O115" s="210"/>
      <c r="P115" s="211">
        <f>SUM(P116:P121)</f>
        <v>0</v>
      </c>
      <c r="Q115" s="210"/>
      <c r="R115" s="211">
        <f>SUM(R116:R121)</f>
        <v>0</v>
      </c>
      <c r="S115" s="210"/>
      <c r="T115" s="212">
        <f>SUM(T116:T121)</f>
        <v>0</v>
      </c>
      <c r="U115" s="12"/>
      <c r="V115" s="12"/>
      <c r="W115" s="12"/>
      <c r="X115" s="12"/>
      <c r="Y115" s="12"/>
      <c r="Z115" s="12"/>
      <c r="AA115" s="12"/>
      <c r="AB115" s="12"/>
      <c r="AC115" s="12"/>
      <c r="AD115" s="12"/>
      <c r="AE115" s="12"/>
      <c r="AR115" s="213" t="s">
        <v>80</v>
      </c>
      <c r="AT115" s="214" t="s">
        <v>71</v>
      </c>
      <c r="AU115" s="214" t="s">
        <v>80</v>
      </c>
      <c r="AY115" s="213" t="s">
        <v>153</v>
      </c>
      <c r="BK115" s="215">
        <f>SUM(BK116:BK121)</f>
        <v>0</v>
      </c>
    </row>
    <row r="116" spans="1:65" s="2" customFormat="1" ht="44.25" customHeight="1">
      <c r="A116" s="38"/>
      <c r="B116" s="39"/>
      <c r="C116" s="218" t="s">
        <v>299</v>
      </c>
      <c r="D116" s="218" t="s">
        <v>156</v>
      </c>
      <c r="E116" s="219" t="s">
        <v>364</v>
      </c>
      <c r="F116" s="220" t="s">
        <v>365</v>
      </c>
      <c r="G116" s="221" t="s">
        <v>276</v>
      </c>
      <c r="H116" s="222">
        <v>15.36</v>
      </c>
      <c r="I116" s="223"/>
      <c r="J116" s="224">
        <f>ROUND(I116*H116,2)</f>
        <v>0</v>
      </c>
      <c r="K116" s="220" t="s">
        <v>366</v>
      </c>
      <c r="L116" s="44"/>
      <c r="M116" s="225" t="s">
        <v>19</v>
      </c>
      <c r="N116" s="226" t="s">
        <v>43</v>
      </c>
      <c r="O116" s="84"/>
      <c r="P116" s="227">
        <f>O116*H116</f>
        <v>0</v>
      </c>
      <c r="Q116" s="227">
        <v>0</v>
      </c>
      <c r="R116" s="227">
        <f>Q116*H116</f>
        <v>0</v>
      </c>
      <c r="S116" s="227">
        <v>0</v>
      </c>
      <c r="T116" s="228">
        <f>S116*H116</f>
        <v>0</v>
      </c>
      <c r="U116" s="38"/>
      <c r="V116" s="38"/>
      <c r="W116" s="38"/>
      <c r="X116" s="38"/>
      <c r="Y116" s="38"/>
      <c r="Z116" s="38"/>
      <c r="AA116" s="38"/>
      <c r="AB116" s="38"/>
      <c r="AC116" s="38"/>
      <c r="AD116" s="38"/>
      <c r="AE116" s="38"/>
      <c r="AR116" s="229" t="s">
        <v>172</v>
      </c>
      <c r="AT116" s="229" t="s">
        <v>156</v>
      </c>
      <c r="AU116" s="229" t="s">
        <v>82</v>
      </c>
      <c r="AY116" s="17" t="s">
        <v>153</v>
      </c>
      <c r="BE116" s="230">
        <f>IF(N116="základní",J116,0)</f>
        <v>0</v>
      </c>
      <c r="BF116" s="230">
        <f>IF(N116="snížená",J116,0)</f>
        <v>0</v>
      </c>
      <c r="BG116" s="230">
        <f>IF(N116="zákl. přenesená",J116,0)</f>
        <v>0</v>
      </c>
      <c r="BH116" s="230">
        <f>IF(N116="sníž. přenesená",J116,0)</f>
        <v>0</v>
      </c>
      <c r="BI116" s="230">
        <f>IF(N116="nulová",J116,0)</f>
        <v>0</v>
      </c>
      <c r="BJ116" s="17" t="s">
        <v>80</v>
      </c>
      <c r="BK116" s="230">
        <f>ROUND(I116*H116,2)</f>
        <v>0</v>
      </c>
      <c r="BL116" s="17" t="s">
        <v>172</v>
      </c>
      <c r="BM116" s="229" t="s">
        <v>1093</v>
      </c>
    </row>
    <row r="117" spans="1:47" s="2" customFormat="1" ht="12">
      <c r="A117" s="38"/>
      <c r="B117" s="39"/>
      <c r="C117" s="40"/>
      <c r="D117" s="231" t="s">
        <v>221</v>
      </c>
      <c r="E117" s="40"/>
      <c r="F117" s="232" t="s">
        <v>368</v>
      </c>
      <c r="G117" s="40"/>
      <c r="H117" s="40"/>
      <c r="I117" s="136"/>
      <c r="J117" s="40"/>
      <c r="K117" s="40"/>
      <c r="L117" s="44"/>
      <c r="M117" s="233"/>
      <c r="N117" s="234"/>
      <c r="O117" s="84"/>
      <c r="P117" s="84"/>
      <c r="Q117" s="84"/>
      <c r="R117" s="84"/>
      <c r="S117" s="84"/>
      <c r="T117" s="85"/>
      <c r="U117" s="38"/>
      <c r="V117" s="38"/>
      <c r="W117" s="38"/>
      <c r="X117" s="38"/>
      <c r="Y117" s="38"/>
      <c r="Z117" s="38"/>
      <c r="AA117" s="38"/>
      <c r="AB117" s="38"/>
      <c r="AC117" s="38"/>
      <c r="AD117" s="38"/>
      <c r="AE117" s="38"/>
      <c r="AT117" s="17" t="s">
        <v>221</v>
      </c>
      <c r="AU117" s="17" t="s">
        <v>82</v>
      </c>
    </row>
    <row r="118" spans="1:47" s="2" customFormat="1" ht="12">
      <c r="A118" s="38"/>
      <c r="B118" s="39"/>
      <c r="C118" s="40"/>
      <c r="D118" s="231" t="s">
        <v>163</v>
      </c>
      <c r="E118" s="40"/>
      <c r="F118" s="232" t="s">
        <v>369</v>
      </c>
      <c r="G118" s="40"/>
      <c r="H118" s="40"/>
      <c r="I118" s="136"/>
      <c r="J118" s="40"/>
      <c r="K118" s="40"/>
      <c r="L118" s="44"/>
      <c r="M118" s="233"/>
      <c r="N118" s="234"/>
      <c r="O118" s="84"/>
      <c r="P118" s="84"/>
      <c r="Q118" s="84"/>
      <c r="R118" s="84"/>
      <c r="S118" s="84"/>
      <c r="T118" s="85"/>
      <c r="U118" s="38"/>
      <c r="V118" s="38"/>
      <c r="W118" s="38"/>
      <c r="X118" s="38"/>
      <c r="Y118" s="38"/>
      <c r="Z118" s="38"/>
      <c r="AA118" s="38"/>
      <c r="AB118" s="38"/>
      <c r="AC118" s="38"/>
      <c r="AD118" s="38"/>
      <c r="AE118" s="38"/>
      <c r="AT118" s="17" t="s">
        <v>163</v>
      </c>
      <c r="AU118" s="17" t="s">
        <v>82</v>
      </c>
    </row>
    <row r="119" spans="1:65" s="2" customFormat="1" ht="33" customHeight="1">
      <c r="A119" s="38"/>
      <c r="B119" s="39"/>
      <c r="C119" s="218" t="s">
        <v>8</v>
      </c>
      <c r="D119" s="218" t="s">
        <v>156</v>
      </c>
      <c r="E119" s="219" t="s">
        <v>370</v>
      </c>
      <c r="F119" s="220" t="s">
        <v>371</v>
      </c>
      <c r="G119" s="221" t="s">
        <v>276</v>
      </c>
      <c r="H119" s="222">
        <v>230.4</v>
      </c>
      <c r="I119" s="223"/>
      <c r="J119" s="224">
        <f>ROUND(I119*H119,2)</f>
        <v>0</v>
      </c>
      <c r="K119" s="220" t="s">
        <v>219</v>
      </c>
      <c r="L119" s="44"/>
      <c r="M119" s="225" t="s">
        <v>19</v>
      </c>
      <c r="N119" s="226" t="s">
        <v>43</v>
      </c>
      <c r="O119" s="84"/>
      <c r="P119" s="227">
        <f>O119*H119</f>
        <v>0</v>
      </c>
      <c r="Q119" s="227">
        <v>0</v>
      </c>
      <c r="R119" s="227">
        <f>Q119*H119</f>
        <v>0</v>
      </c>
      <c r="S119" s="227">
        <v>0</v>
      </c>
      <c r="T119" s="228">
        <f>S119*H119</f>
        <v>0</v>
      </c>
      <c r="U119" s="38"/>
      <c r="V119" s="38"/>
      <c r="W119" s="38"/>
      <c r="X119" s="38"/>
      <c r="Y119" s="38"/>
      <c r="Z119" s="38"/>
      <c r="AA119" s="38"/>
      <c r="AB119" s="38"/>
      <c r="AC119" s="38"/>
      <c r="AD119" s="38"/>
      <c r="AE119" s="38"/>
      <c r="AR119" s="229" t="s">
        <v>172</v>
      </c>
      <c r="AT119" s="229" t="s">
        <v>156</v>
      </c>
      <c r="AU119" s="229" t="s">
        <v>82</v>
      </c>
      <c r="AY119" s="17" t="s">
        <v>153</v>
      </c>
      <c r="BE119" s="230">
        <f>IF(N119="základní",J119,0)</f>
        <v>0</v>
      </c>
      <c r="BF119" s="230">
        <f>IF(N119="snížená",J119,0)</f>
        <v>0</v>
      </c>
      <c r="BG119" s="230">
        <f>IF(N119="zákl. přenesená",J119,0)</f>
        <v>0</v>
      </c>
      <c r="BH119" s="230">
        <f>IF(N119="sníž. přenesená",J119,0)</f>
        <v>0</v>
      </c>
      <c r="BI119" s="230">
        <f>IF(N119="nulová",J119,0)</f>
        <v>0</v>
      </c>
      <c r="BJ119" s="17" t="s">
        <v>80</v>
      </c>
      <c r="BK119" s="230">
        <f>ROUND(I119*H119,2)</f>
        <v>0</v>
      </c>
      <c r="BL119" s="17" t="s">
        <v>172</v>
      </c>
      <c r="BM119" s="229" t="s">
        <v>1094</v>
      </c>
    </row>
    <row r="120" spans="1:47" s="2" customFormat="1" ht="12">
      <c r="A120" s="38"/>
      <c r="B120" s="39"/>
      <c r="C120" s="40"/>
      <c r="D120" s="231" t="s">
        <v>221</v>
      </c>
      <c r="E120" s="40"/>
      <c r="F120" s="232" t="s">
        <v>368</v>
      </c>
      <c r="G120" s="40"/>
      <c r="H120" s="40"/>
      <c r="I120" s="136"/>
      <c r="J120" s="40"/>
      <c r="K120" s="40"/>
      <c r="L120" s="44"/>
      <c r="M120" s="233"/>
      <c r="N120" s="234"/>
      <c r="O120" s="84"/>
      <c r="P120" s="84"/>
      <c r="Q120" s="84"/>
      <c r="R120" s="84"/>
      <c r="S120" s="84"/>
      <c r="T120" s="85"/>
      <c r="U120" s="38"/>
      <c r="V120" s="38"/>
      <c r="W120" s="38"/>
      <c r="X120" s="38"/>
      <c r="Y120" s="38"/>
      <c r="Z120" s="38"/>
      <c r="AA120" s="38"/>
      <c r="AB120" s="38"/>
      <c r="AC120" s="38"/>
      <c r="AD120" s="38"/>
      <c r="AE120" s="38"/>
      <c r="AT120" s="17" t="s">
        <v>221</v>
      </c>
      <c r="AU120" s="17" t="s">
        <v>82</v>
      </c>
    </row>
    <row r="121" spans="1:51" s="13" customFormat="1" ht="12">
      <c r="A121" s="13"/>
      <c r="B121" s="235"/>
      <c r="C121" s="236"/>
      <c r="D121" s="231" t="s">
        <v>174</v>
      </c>
      <c r="E121" s="237" t="s">
        <v>19</v>
      </c>
      <c r="F121" s="238" t="s">
        <v>1095</v>
      </c>
      <c r="G121" s="236"/>
      <c r="H121" s="239">
        <v>230.4</v>
      </c>
      <c r="I121" s="240"/>
      <c r="J121" s="236"/>
      <c r="K121" s="236"/>
      <c r="L121" s="241"/>
      <c r="M121" s="242"/>
      <c r="N121" s="243"/>
      <c r="O121" s="243"/>
      <c r="P121" s="243"/>
      <c r="Q121" s="243"/>
      <c r="R121" s="243"/>
      <c r="S121" s="243"/>
      <c r="T121" s="244"/>
      <c r="U121" s="13"/>
      <c r="V121" s="13"/>
      <c r="W121" s="13"/>
      <c r="X121" s="13"/>
      <c r="Y121" s="13"/>
      <c r="Z121" s="13"/>
      <c r="AA121" s="13"/>
      <c r="AB121" s="13"/>
      <c r="AC121" s="13"/>
      <c r="AD121" s="13"/>
      <c r="AE121" s="13"/>
      <c r="AT121" s="245" t="s">
        <v>174</v>
      </c>
      <c r="AU121" s="245" t="s">
        <v>82</v>
      </c>
      <c r="AV121" s="13" t="s">
        <v>82</v>
      </c>
      <c r="AW121" s="13" t="s">
        <v>34</v>
      </c>
      <c r="AX121" s="13" t="s">
        <v>80</v>
      </c>
      <c r="AY121" s="245" t="s">
        <v>153</v>
      </c>
    </row>
    <row r="122" spans="1:63" s="12" customFormat="1" ht="22.8" customHeight="1">
      <c r="A122" s="12"/>
      <c r="B122" s="202"/>
      <c r="C122" s="203"/>
      <c r="D122" s="204" t="s">
        <v>71</v>
      </c>
      <c r="E122" s="216" t="s">
        <v>374</v>
      </c>
      <c r="F122" s="216" t="s">
        <v>375</v>
      </c>
      <c r="G122" s="203"/>
      <c r="H122" s="203"/>
      <c r="I122" s="206"/>
      <c r="J122" s="217">
        <f>BK122</f>
        <v>0</v>
      </c>
      <c r="K122" s="203"/>
      <c r="L122" s="208"/>
      <c r="M122" s="209"/>
      <c r="N122" s="210"/>
      <c r="O122" s="210"/>
      <c r="P122" s="211">
        <f>SUM(P123:P124)</f>
        <v>0</v>
      </c>
      <c r="Q122" s="210"/>
      <c r="R122" s="211">
        <f>SUM(R123:R124)</f>
        <v>0</v>
      </c>
      <c r="S122" s="210"/>
      <c r="T122" s="212">
        <f>SUM(T123:T124)</f>
        <v>0</v>
      </c>
      <c r="U122" s="12"/>
      <c r="V122" s="12"/>
      <c r="W122" s="12"/>
      <c r="X122" s="12"/>
      <c r="Y122" s="12"/>
      <c r="Z122" s="12"/>
      <c r="AA122" s="12"/>
      <c r="AB122" s="12"/>
      <c r="AC122" s="12"/>
      <c r="AD122" s="12"/>
      <c r="AE122" s="12"/>
      <c r="AR122" s="213" t="s">
        <v>80</v>
      </c>
      <c r="AT122" s="214" t="s">
        <v>71</v>
      </c>
      <c r="AU122" s="214" t="s">
        <v>80</v>
      </c>
      <c r="AY122" s="213" t="s">
        <v>153</v>
      </c>
      <c r="BK122" s="215">
        <f>SUM(BK123:BK124)</f>
        <v>0</v>
      </c>
    </row>
    <row r="123" spans="1:65" s="2" customFormat="1" ht="33" customHeight="1">
      <c r="A123" s="38"/>
      <c r="B123" s="39"/>
      <c r="C123" s="218" t="s">
        <v>310</v>
      </c>
      <c r="D123" s="218" t="s">
        <v>156</v>
      </c>
      <c r="E123" s="219" t="s">
        <v>377</v>
      </c>
      <c r="F123" s="220" t="s">
        <v>378</v>
      </c>
      <c r="G123" s="221" t="s">
        <v>276</v>
      </c>
      <c r="H123" s="222">
        <v>0.009</v>
      </c>
      <c r="I123" s="223"/>
      <c r="J123" s="224">
        <f>ROUND(I123*H123,2)</f>
        <v>0</v>
      </c>
      <c r="K123" s="220" t="s">
        <v>219</v>
      </c>
      <c r="L123" s="44"/>
      <c r="M123" s="225" t="s">
        <v>19</v>
      </c>
      <c r="N123" s="226" t="s">
        <v>43</v>
      </c>
      <c r="O123" s="84"/>
      <c r="P123" s="227">
        <f>O123*H123</f>
        <v>0</v>
      </c>
      <c r="Q123" s="227">
        <v>0</v>
      </c>
      <c r="R123" s="227">
        <f>Q123*H123</f>
        <v>0</v>
      </c>
      <c r="S123" s="227">
        <v>0</v>
      </c>
      <c r="T123" s="228">
        <f>S123*H123</f>
        <v>0</v>
      </c>
      <c r="U123" s="38"/>
      <c r="V123" s="38"/>
      <c r="W123" s="38"/>
      <c r="X123" s="38"/>
      <c r="Y123" s="38"/>
      <c r="Z123" s="38"/>
      <c r="AA123" s="38"/>
      <c r="AB123" s="38"/>
      <c r="AC123" s="38"/>
      <c r="AD123" s="38"/>
      <c r="AE123" s="38"/>
      <c r="AR123" s="229" t="s">
        <v>172</v>
      </c>
      <c r="AT123" s="229" t="s">
        <v>156</v>
      </c>
      <c r="AU123" s="229" t="s">
        <v>82</v>
      </c>
      <c r="AY123" s="17" t="s">
        <v>153</v>
      </c>
      <c r="BE123" s="230">
        <f>IF(N123="základní",J123,0)</f>
        <v>0</v>
      </c>
      <c r="BF123" s="230">
        <f>IF(N123="snížená",J123,0)</f>
        <v>0</v>
      </c>
      <c r="BG123" s="230">
        <f>IF(N123="zákl. přenesená",J123,0)</f>
        <v>0</v>
      </c>
      <c r="BH123" s="230">
        <f>IF(N123="sníž. přenesená",J123,0)</f>
        <v>0</v>
      </c>
      <c r="BI123" s="230">
        <f>IF(N123="nulová",J123,0)</f>
        <v>0</v>
      </c>
      <c r="BJ123" s="17" t="s">
        <v>80</v>
      </c>
      <c r="BK123" s="230">
        <f>ROUND(I123*H123,2)</f>
        <v>0</v>
      </c>
      <c r="BL123" s="17" t="s">
        <v>172</v>
      </c>
      <c r="BM123" s="229" t="s">
        <v>1096</v>
      </c>
    </row>
    <row r="124" spans="1:47" s="2" customFormat="1" ht="12">
      <c r="A124" s="38"/>
      <c r="B124" s="39"/>
      <c r="C124" s="40"/>
      <c r="D124" s="231" t="s">
        <v>221</v>
      </c>
      <c r="E124" s="40"/>
      <c r="F124" s="232" t="s">
        <v>380</v>
      </c>
      <c r="G124" s="40"/>
      <c r="H124" s="40"/>
      <c r="I124" s="136"/>
      <c r="J124" s="40"/>
      <c r="K124" s="40"/>
      <c r="L124" s="44"/>
      <c r="M124" s="246"/>
      <c r="N124" s="247"/>
      <c r="O124" s="248"/>
      <c r="P124" s="248"/>
      <c r="Q124" s="248"/>
      <c r="R124" s="248"/>
      <c r="S124" s="248"/>
      <c r="T124" s="249"/>
      <c r="U124" s="38"/>
      <c r="V124" s="38"/>
      <c r="W124" s="38"/>
      <c r="X124" s="38"/>
      <c r="Y124" s="38"/>
      <c r="Z124" s="38"/>
      <c r="AA124" s="38"/>
      <c r="AB124" s="38"/>
      <c r="AC124" s="38"/>
      <c r="AD124" s="38"/>
      <c r="AE124" s="38"/>
      <c r="AT124" s="17" t="s">
        <v>221</v>
      </c>
      <c r="AU124" s="17" t="s">
        <v>82</v>
      </c>
    </row>
    <row r="125" spans="1:31" s="2" customFormat="1" ht="6.95" customHeight="1">
      <c r="A125" s="38"/>
      <c r="B125" s="59"/>
      <c r="C125" s="60"/>
      <c r="D125" s="60"/>
      <c r="E125" s="60"/>
      <c r="F125" s="60"/>
      <c r="G125" s="60"/>
      <c r="H125" s="60"/>
      <c r="I125" s="166"/>
      <c r="J125" s="60"/>
      <c r="K125" s="60"/>
      <c r="L125" s="44"/>
      <c r="M125" s="38"/>
      <c r="O125" s="38"/>
      <c r="P125" s="38"/>
      <c r="Q125" s="38"/>
      <c r="R125" s="38"/>
      <c r="S125" s="38"/>
      <c r="T125" s="38"/>
      <c r="U125" s="38"/>
      <c r="V125" s="38"/>
      <c r="W125" s="38"/>
      <c r="X125" s="38"/>
      <c r="Y125" s="38"/>
      <c r="Z125" s="38"/>
      <c r="AA125" s="38"/>
      <c r="AB125" s="38"/>
      <c r="AC125" s="38"/>
      <c r="AD125" s="38"/>
      <c r="AE125" s="38"/>
    </row>
  </sheetData>
  <sheetProtection password="CC35" sheet="1" objects="1" scenarios="1" formatColumns="0" formatRows="0" autoFilter="0"/>
  <autoFilter ref="C84:K124"/>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15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8"/>
      <c r="L2" s="1"/>
      <c r="M2" s="1"/>
      <c r="N2" s="1"/>
      <c r="O2" s="1"/>
      <c r="P2" s="1"/>
      <c r="Q2" s="1"/>
      <c r="R2" s="1"/>
      <c r="S2" s="1"/>
      <c r="T2" s="1"/>
      <c r="U2" s="1"/>
      <c r="V2" s="1"/>
      <c r="AT2" s="17" t="s">
        <v>112</v>
      </c>
    </row>
    <row r="3" spans="2:46" s="1" customFormat="1" ht="6.95" customHeight="1">
      <c r="B3" s="129"/>
      <c r="C3" s="130"/>
      <c r="D3" s="130"/>
      <c r="E3" s="130"/>
      <c r="F3" s="130"/>
      <c r="G3" s="130"/>
      <c r="H3" s="130"/>
      <c r="I3" s="131"/>
      <c r="J3" s="130"/>
      <c r="K3" s="130"/>
      <c r="L3" s="20"/>
      <c r="AT3" s="17" t="s">
        <v>82</v>
      </c>
    </row>
    <row r="4" spans="2:46" s="1" customFormat="1" ht="24.95" customHeight="1">
      <c r="B4" s="20"/>
      <c r="D4" s="132" t="s">
        <v>125</v>
      </c>
      <c r="I4" s="128"/>
      <c r="L4" s="20"/>
      <c r="M4" s="133" t="s">
        <v>10</v>
      </c>
      <c r="AT4" s="17" t="s">
        <v>4</v>
      </c>
    </row>
    <row r="5" spans="2:12" s="1" customFormat="1" ht="6.95" customHeight="1">
      <c r="B5" s="20"/>
      <c r="I5" s="128"/>
      <c r="L5" s="20"/>
    </row>
    <row r="6" spans="2:12" s="1" customFormat="1" ht="12" customHeight="1">
      <c r="B6" s="20"/>
      <c r="D6" s="134" t="s">
        <v>16</v>
      </c>
      <c r="I6" s="128"/>
      <c r="L6" s="20"/>
    </row>
    <row r="7" spans="2:12" s="1" customFormat="1" ht="16.5" customHeight="1">
      <c r="B7" s="20"/>
      <c r="E7" s="135" t="str">
        <f>'Rekapitulace stavby'!K6</f>
        <v>Oprava povrchu komunikací v Klatovech 2021, 2.část</v>
      </c>
      <c r="F7" s="134"/>
      <c r="G7" s="134"/>
      <c r="H7" s="134"/>
      <c r="I7" s="128"/>
      <c r="L7" s="20"/>
    </row>
    <row r="8" spans="1:31" s="2" customFormat="1" ht="12" customHeight="1">
      <c r="A8" s="38"/>
      <c r="B8" s="44"/>
      <c r="C8" s="38"/>
      <c r="D8" s="134" t="s">
        <v>126</v>
      </c>
      <c r="E8" s="38"/>
      <c r="F8" s="38"/>
      <c r="G8" s="38"/>
      <c r="H8" s="38"/>
      <c r="I8" s="136"/>
      <c r="J8" s="38"/>
      <c r="K8" s="38"/>
      <c r="L8" s="137"/>
      <c r="S8" s="38"/>
      <c r="T8" s="38"/>
      <c r="U8" s="38"/>
      <c r="V8" s="38"/>
      <c r="W8" s="38"/>
      <c r="X8" s="38"/>
      <c r="Y8" s="38"/>
      <c r="Z8" s="38"/>
      <c r="AA8" s="38"/>
      <c r="AB8" s="38"/>
      <c r="AC8" s="38"/>
      <c r="AD8" s="38"/>
      <c r="AE8" s="38"/>
    </row>
    <row r="9" spans="1:31" s="2" customFormat="1" ht="16.5" customHeight="1">
      <c r="A9" s="38"/>
      <c r="B9" s="44"/>
      <c r="C9" s="38"/>
      <c r="D9" s="38"/>
      <c r="E9" s="138" t="s">
        <v>1097</v>
      </c>
      <c r="F9" s="38"/>
      <c r="G9" s="38"/>
      <c r="H9" s="38"/>
      <c r="I9" s="136"/>
      <c r="J9" s="38"/>
      <c r="K9" s="38"/>
      <c r="L9" s="137"/>
      <c r="S9" s="38"/>
      <c r="T9" s="38"/>
      <c r="U9" s="38"/>
      <c r="V9" s="38"/>
      <c r="W9" s="38"/>
      <c r="X9" s="38"/>
      <c r="Y9" s="38"/>
      <c r="Z9" s="38"/>
      <c r="AA9" s="38"/>
      <c r="AB9" s="38"/>
      <c r="AC9" s="38"/>
      <c r="AD9" s="38"/>
      <c r="AE9" s="38"/>
    </row>
    <row r="10" spans="1:31" s="2" customFormat="1" ht="12">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pans="1:31" s="2" customFormat="1" ht="12" customHeight="1">
      <c r="A11" s="38"/>
      <c r="B11" s="44"/>
      <c r="C11" s="38"/>
      <c r="D11" s="134" t="s">
        <v>18</v>
      </c>
      <c r="E11" s="38"/>
      <c r="F11" s="139" t="s">
        <v>19</v>
      </c>
      <c r="G11" s="38"/>
      <c r="H11" s="38"/>
      <c r="I11" s="140" t="s">
        <v>20</v>
      </c>
      <c r="J11" s="139" t="s">
        <v>19</v>
      </c>
      <c r="K11" s="38"/>
      <c r="L11" s="137"/>
      <c r="S11" s="38"/>
      <c r="T11" s="38"/>
      <c r="U11" s="38"/>
      <c r="V11" s="38"/>
      <c r="W11" s="38"/>
      <c r="X11" s="38"/>
      <c r="Y11" s="38"/>
      <c r="Z11" s="38"/>
      <c r="AA11" s="38"/>
      <c r="AB11" s="38"/>
      <c r="AC11" s="38"/>
      <c r="AD11" s="38"/>
      <c r="AE11" s="38"/>
    </row>
    <row r="12" spans="1:31" s="2" customFormat="1" ht="12" customHeight="1">
      <c r="A12" s="38"/>
      <c r="B12" s="44"/>
      <c r="C12" s="38"/>
      <c r="D12" s="134" t="s">
        <v>21</v>
      </c>
      <c r="E12" s="38"/>
      <c r="F12" s="139" t="s">
        <v>1098</v>
      </c>
      <c r="G12" s="38"/>
      <c r="H12" s="38"/>
      <c r="I12" s="140" t="s">
        <v>23</v>
      </c>
      <c r="J12" s="141" t="str">
        <f>'Rekapitulace stavby'!AN8</f>
        <v>18. 12. 2020</v>
      </c>
      <c r="K12" s="38"/>
      <c r="L12" s="137"/>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36"/>
      <c r="J13" s="38"/>
      <c r="K13" s="38"/>
      <c r="L13" s="137"/>
      <c r="S13" s="38"/>
      <c r="T13" s="38"/>
      <c r="U13" s="38"/>
      <c r="V13" s="38"/>
      <c r="W13" s="38"/>
      <c r="X13" s="38"/>
      <c r="Y13" s="38"/>
      <c r="Z13" s="38"/>
      <c r="AA13" s="38"/>
      <c r="AB13" s="38"/>
      <c r="AC13" s="38"/>
      <c r="AD13" s="38"/>
      <c r="AE13" s="38"/>
    </row>
    <row r="14" spans="1:31" s="2" customFormat="1" ht="12" customHeight="1">
      <c r="A14" s="38"/>
      <c r="B14" s="44"/>
      <c r="C14" s="38"/>
      <c r="D14" s="134" t="s">
        <v>25</v>
      </c>
      <c r="E14" s="38"/>
      <c r="F14" s="38"/>
      <c r="G14" s="38"/>
      <c r="H14" s="38"/>
      <c r="I14" s="140" t="s">
        <v>26</v>
      </c>
      <c r="J14" s="139" t="s">
        <v>19</v>
      </c>
      <c r="K14" s="38"/>
      <c r="L14" s="137"/>
      <c r="S14" s="38"/>
      <c r="T14" s="38"/>
      <c r="U14" s="38"/>
      <c r="V14" s="38"/>
      <c r="W14" s="38"/>
      <c r="X14" s="38"/>
      <c r="Y14" s="38"/>
      <c r="Z14" s="38"/>
      <c r="AA14" s="38"/>
      <c r="AB14" s="38"/>
      <c r="AC14" s="38"/>
      <c r="AD14" s="38"/>
      <c r="AE14" s="38"/>
    </row>
    <row r="15" spans="1:31" s="2" customFormat="1" ht="18" customHeight="1">
      <c r="A15" s="38"/>
      <c r="B15" s="44"/>
      <c r="C15" s="38"/>
      <c r="D15" s="38"/>
      <c r="E15" s="139" t="s">
        <v>28</v>
      </c>
      <c r="F15" s="38"/>
      <c r="G15" s="38"/>
      <c r="H15" s="38"/>
      <c r="I15" s="140" t="s">
        <v>29</v>
      </c>
      <c r="J15" s="139" t="s">
        <v>19</v>
      </c>
      <c r="K15" s="38"/>
      <c r="L15" s="137"/>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pans="1:31" s="2" customFormat="1" ht="12" customHeight="1">
      <c r="A17" s="38"/>
      <c r="B17" s="44"/>
      <c r="C17" s="38"/>
      <c r="D17" s="134" t="s">
        <v>30</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40" t="s">
        <v>29</v>
      </c>
      <c r="J18" s="33" t="str">
        <f>'Rekapitulace stavby'!AN14</f>
        <v>Vyplň údaj</v>
      </c>
      <c r="K18" s="38"/>
      <c r="L18" s="137"/>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pans="1:31" s="2" customFormat="1" ht="12" customHeight="1">
      <c r="A20" s="38"/>
      <c r="B20" s="44"/>
      <c r="C20" s="38"/>
      <c r="D20" s="134" t="s">
        <v>32</v>
      </c>
      <c r="E20" s="38"/>
      <c r="F20" s="38"/>
      <c r="G20" s="38"/>
      <c r="H20" s="38"/>
      <c r="I20" s="140" t="s">
        <v>26</v>
      </c>
      <c r="J20" s="139" t="s">
        <v>19</v>
      </c>
      <c r="K20" s="38"/>
      <c r="L20" s="137"/>
      <c r="S20" s="38"/>
      <c r="T20" s="38"/>
      <c r="U20" s="38"/>
      <c r="V20" s="38"/>
      <c r="W20" s="38"/>
      <c r="X20" s="38"/>
      <c r="Y20" s="38"/>
      <c r="Z20" s="38"/>
      <c r="AA20" s="38"/>
      <c r="AB20" s="38"/>
      <c r="AC20" s="38"/>
      <c r="AD20" s="38"/>
      <c r="AE20" s="38"/>
    </row>
    <row r="21" spans="1:31" s="2" customFormat="1" ht="18" customHeight="1">
      <c r="A21" s="38"/>
      <c r="B21" s="44"/>
      <c r="C21" s="38"/>
      <c r="D21" s="38"/>
      <c r="E21" s="139" t="s">
        <v>128</v>
      </c>
      <c r="F21" s="38"/>
      <c r="G21" s="38"/>
      <c r="H21" s="38"/>
      <c r="I21" s="140" t="s">
        <v>29</v>
      </c>
      <c r="J21" s="139" t="s">
        <v>19</v>
      </c>
      <c r="K21" s="38"/>
      <c r="L21" s="137"/>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pans="1:31" s="2" customFormat="1" ht="12" customHeight="1">
      <c r="A23" s="38"/>
      <c r="B23" s="44"/>
      <c r="C23" s="38"/>
      <c r="D23" s="134" t="s">
        <v>35</v>
      </c>
      <c r="E23" s="38"/>
      <c r="F23" s="38"/>
      <c r="G23" s="38"/>
      <c r="H23" s="38"/>
      <c r="I23" s="140" t="s">
        <v>26</v>
      </c>
      <c r="J23" s="139" t="s">
        <v>19</v>
      </c>
      <c r="K23" s="38"/>
      <c r="L23" s="137"/>
      <c r="S23" s="38"/>
      <c r="T23" s="38"/>
      <c r="U23" s="38"/>
      <c r="V23" s="38"/>
      <c r="W23" s="38"/>
      <c r="X23" s="38"/>
      <c r="Y23" s="38"/>
      <c r="Z23" s="38"/>
      <c r="AA23" s="38"/>
      <c r="AB23" s="38"/>
      <c r="AC23" s="38"/>
      <c r="AD23" s="38"/>
      <c r="AE23" s="38"/>
    </row>
    <row r="24" spans="1:31" s="2" customFormat="1" ht="18" customHeight="1">
      <c r="A24" s="38"/>
      <c r="B24" s="44"/>
      <c r="C24" s="38"/>
      <c r="D24" s="38"/>
      <c r="E24" s="139" t="s">
        <v>206</v>
      </c>
      <c r="F24" s="38"/>
      <c r="G24" s="38"/>
      <c r="H24" s="38"/>
      <c r="I24" s="140" t="s">
        <v>29</v>
      </c>
      <c r="J24" s="139" t="s">
        <v>19</v>
      </c>
      <c r="K24" s="38"/>
      <c r="L24" s="137"/>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pans="1:31" s="2" customFormat="1" ht="12" customHeight="1">
      <c r="A26" s="38"/>
      <c r="B26" s="44"/>
      <c r="C26" s="38"/>
      <c r="D26" s="134" t="s">
        <v>36</v>
      </c>
      <c r="E26" s="38"/>
      <c r="F26" s="38"/>
      <c r="G26" s="38"/>
      <c r="H26" s="38"/>
      <c r="I26" s="136"/>
      <c r="J26" s="38"/>
      <c r="K26" s="38"/>
      <c r="L26" s="137"/>
      <c r="S26" s="38"/>
      <c r="T26" s="38"/>
      <c r="U26" s="38"/>
      <c r="V26" s="38"/>
      <c r="W26" s="38"/>
      <c r="X26" s="38"/>
      <c r="Y26" s="38"/>
      <c r="Z26" s="38"/>
      <c r="AA26" s="38"/>
      <c r="AB26" s="38"/>
      <c r="AC26" s="38"/>
      <c r="AD26" s="38"/>
      <c r="AE26" s="38"/>
    </row>
    <row r="27" spans="1:31" s="8" customFormat="1" ht="16.5" customHeight="1">
      <c r="A27" s="142"/>
      <c r="B27" s="143"/>
      <c r="C27" s="142"/>
      <c r="D27" s="142"/>
      <c r="E27" s="144" t="s">
        <v>19</v>
      </c>
      <c r="F27" s="144"/>
      <c r="G27" s="144"/>
      <c r="H27" s="144"/>
      <c r="I27" s="145"/>
      <c r="J27" s="142"/>
      <c r="K27" s="142"/>
      <c r="L27" s="146"/>
      <c r="S27" s="142"/>
      <c r="T27" s="142"/>
      <c r="U27" s="142"/>
      <c r="V27" s="142"/>
      <c r="W27" s="142"/>
      <c r="X27" s="142"/>
      <c r="Y27" s="142"/>
      <c r="Z27" s="142"/>
      <c r="AA27" s="142"/>
      <c r="AB27" s="142"/>
      <c r="AC27" s="142"/>
      <c r="AD27" s="142"/>
      <c r="AE27" s="142"/>
    </row>
    <row r="28" spans="1:31" s="2" customFormat="1" ht="6.95"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pans="1:31" s="2" customFormat="1" ht="6.95" customHeight="1">
      <c r="A29" s="38"/>
      <c r="B29" s="44"/>
      <c r="C29" s="38"/>
      <c r="D29" s="147"/>
      <c r="E29" s="147"/>
      <c r="F29" s="147"/>
      <c r="G29" s="147"/>
      <c r="H29" s="147"/>
      <c r="I29" s="148"/>
      <c r="J29" s="147"/>
      <c r="K29" s="147"/>
      <c r="L29" s="137"/>
      <c r="S29" s="38"/>
      <c r="T29" s="38"/>
      <c r="U29" s="38"/>
      <c r="V29" s="38"/>
      <c r="W29" s="38"/>
      <c r="X29" s="38"/>
      <c r="Y29" s="38"/>
      <c r="Z29" s="38"/>
      <c r="AA29" s="38"/>
      <c r="AB29" s="38"/>
      <c r="AC29" s="38"/>
      <c r="AD29" s="38"/>
      <c r="AE29" s="38"/>
    </row>
    <row r="30" spans="1:31" s="2" customFormat="1" ht="25.4" customHeight="1">
      <c r="A30" s="38"/>
      <c r="B30" s="44"/>
      <c r="C30" s="38"/>
      <c r="D30" s="149" t="s">
        <v>38</v>
      </c>
      <c r="E30" s="38"/>
      <c r="F30" s="38"/>
      <c r="G30" s="38"/>
      <c r="H30" s="38"/>
      <c r="I30" s="136"/>
      <c r="J30" s="150">
        <f>ROUND(J86,2)</f>
        <v>0</v>
      </c>
      <c r="K30" s="38"/>
      <c r="L30" s="137"/>
      <c r="S30" s="38"/>
      <c r="T30" s="38"/>
      <c r="U30" s="38"/>
      <c r="V30" s="38"/>
      <c r="W30" s="38"/>
      <c r="X30" s="38"/>
      <c r="Y30" s="38"/>
      <c r="Z30" s="38"/>
      <c r="AA30" s="38"/>
      <c r="AB30" s="38"/>
      <c r="AC30" s="38"/>
      <c r="AD30" s="38"/>
      <c r="AE30" s="38"/>
    </row>
    <row r="31" spans="1:31" s="2" customFormat="1" ht="6.95" customHeight="1">
      <c r="A31" s="38"/>
      <c r="B31" s="44"/>
      <c r="C31" s="38"/>
      <c r="D31" s="147"/>
      <c r="E31" s="147"/>
      <c r="F31" s="147"/>
      <c r="G31" s="147"/>
      <c r="H31" s="147"/>
      <c r="I31" s="148"/>
      <c r="J31" s="147"/>
      <c r="K31" s="147"/>
      <c r="L31" s="137"/>
      <c r="S31" s="38"/>
      <c r="T31" s="38"/>
      <c r="U31" s="38"/>
      <c r="V31" s="38"/>
      <c r="W31" s="38"/>
      <c r="X31" s="38"/>
      <c r="Y31" s="38"/>
      <c r="Z31" s="38"/>
      <c r="AA31" s="38"/>
      <c r="AB31" s="38"/>
      <c r="AC31" s="38"/>
      <c r="AD31" s="38"/>
      <c r="AE31" s="38"/>
    </row>
    <row r="32" spans="1:31" s="2" customFormat="1" ht="14.4" customHeight="1">
      <c r="A32" s="38"/>
      <c r="B32" s="44"/>
      <c r="C32" s="38"/>
      <c r="D32" s="38"/>
      <c r="E32" s="38"/>
      <c r="F32" s="151" t="s">
        <v>40</v>
      </c>
      <c r="G32" s="38"/>
      <c r="H32" s="38"/>
      <c r="I32" s="152" t="s">
        <v>39</v>
      </c>
      <c r="J32" s="151" t="s">
        <v>41</v>
      </c>
      <c r="K32" s="38"/>
      <c r="L32" s="137"/>
      <c r="S32" s="38"/>
      <c r="T32" s="38"/>
      <c r="U32" s="38"/>
      <c r="V32" s="38"/>
      <c r="W32" s="38"/>
      <c r="X32" s="38"/>
      <c r="Y32" s="38"/>
      <c r="Z32" s="38"/>
      <c r="AA32" s="38"/>
      <c r="AB32" s="38"/>
      <c r="AC32" s="38"/>
      <c r="AD32" s="38"/>
      <c r="AE32" s="38"/>
    </row>
    <row r="33" spans="1:31" s="2" customFormat="1" ht="14.4" customHeight="1">
      <c r="A33" s="38"/>
      <c r="B33" s="44"/>
      <c r="C33" s="38"/>
      <c r="D33" s="153" t="s">
        <v>42</v>
      </c>
      <c r="E33" s="134" t="s">
        <v>43</v>
      </c>
      <c r="F33" s="154">
        <f>ROUND((SUM(BE86:BE151)),2)</f>
        <v>0</v>
      </c>
      <c r="G33" s="38"/>
      <c r="H33" s="38"/>
      <c r="I33" s="155">
        <v>0.21</v>
      </c>
      <c r="J33" s="154">
        <f>ROUND(((SUM(BE86:BE151))*I33),2)</f>
        <v>0</v>
      </c>
      <c r="K33" s="38"/>
      <c r="L33" s="137"/>
      <c r="S33" s="38"/>
      <c r="T33" s="38"/>
      <c r="U33" s="38"/>
      <c r="V33" s="38"/>
      <c r="W33" s="38"/>
      <c r="X33" s="38"/>
      <c r="Y33" s="38"/>
      <c r="Z33" s="38"/>
      <c r="AA33" s="38"/>
      <c r="AB33" s="38"/>
      <c r="AC33" s="38"/>
      <c r="AD33" s="38"/>
      <c r="AE33" s="38"/>
    </row>
    <row r="34" spans="1:31" s="2" customFormat="1" ht="14.4" customHeight="1">
      <c r="A34" s="38"/>
      <c r="B34" s="44"/>
      <c r="C34" s="38"/>
      <c r="D34" s="38"/>
      <c r="E34" s="134" t="s">
        <v>44</v>
      </c>
      <c r="F34" s="154">
        <f>ROUND((SUM(BF86:BF151)),2)</f>
        <v>0</v>
      </c>
      <c r="G34" s="38"/>
      <c r="H34" s="38"/>
      <c r="I34" s="155">
        <v>0.15</v>
      </c>
      <c r="J34" s="154">
        <f>ROUND(((SUM(BF86:BF151))*I34),2)</f>
        <v>0</v>
      </c>
      <c r="K34" s="38"/>
      <c r="L34" s="137"/>
      <c r="S34" s="38"/>
      <c r="T34" s="38"/>
      <c r="U34" s="38"/>
      <c r="V34" s="38"/>
      <c r="W34" s="38"/>
      <c r="X34" s="38"/>
      <c r="Y34" s="38"/>
      <c r="Z34" s="38"/>
      <c r="AA34" s="38"/>
      <c r="AB34" s="38"/>
      <c r="AC34" s="38"/>
      <c r="AD34" s="38"/>
      <c r="AE34" s="38"/>
    </row>
    <row r="35" spans="1:31" s="2" customFormat="1" ht="14.4" customHeight="1" hidden="1">
      <c r="A35" s="38"/>
      <c r="B35" s="44"/>
      <c r="C35" s="38"/>
      <c r="D35" s="38"/>
      <c r="E35" s="134" t="s">
        <v>45</v>
      </c>
      <c r="F35" s="154">
        <f>ROUND((SUM(BG86:BG151)),2)</f>
        <v>0</v>
      </c>
      <c r="G35" s="38"/>
      <c r="H35" s="38"/>
      <c r="I35" s="155">
        <v>0.21</v>
      </c>
      <c r="J35" s="154">
        <f>0</f>
        <v>0</v>
      </c>
      <c r="K35" s="38"/>
      <c r="L35" s="137"/>
      <c r="S35" s="38"/>
      <c r="T35" s="38"/>
      <c r="U35" s="38"/>
      <c r="V35" s="38"/>
      <c r="W35" s="38"/>
      <c r="X35" s="38"/>
      <c r="Y35" s="38"/>
      <c r="Z35" s="38"/>
      <c r="AA35" s="38"/>
      <c r="AB35" s="38"/>
      <c r="AC35" s="38"/>
      <c r="AD35" s="38"/>
      <c r="AE35" s="38"/>
    </row>
    <row r="36" spans="1:31" s="2" customFormat="1" ht="14.4" customHeight="1" hidden="1">
      <c r="A36" s="38"/>
      <c r="B36" s="44"/>
      <c r="C36" s="38"/>
      <c r="D36" s="38"/>
      <c r="E36" s="134" t="s">
        <v>46</v>
      </c>
      <c r="F36" s="154">
        <f>ROUND((SUM(BH86:BH151)),2)</f>
        <v>0</v>
      </c>
      <c r="G36" s="38"/>
      <c r="H36" s="38"/>
      <c r="I36" s="155">
        <v>0.15</v>
      </c>
      <c r="J36" s="154">
        <f>0</f>
        <v>0</v>
      </c>
      <c r="K36" s="38"/>
      <c r="L36" s="137"/>
      <c r="S36" s="38"/>
      <c r="T36" s="38"/>
      <c r="U36" s="38"/>
      <c r="V36" s="38"/>
      <c r="W36" s="38"/>
      <c r="X36" s="38"/>
      <c r="Y36" s="38"/>
      <c r="Z36" s="38"/>
      <c r="AA36" s="38"/>
      <c r="AB36" s="38"/>
      <c r="AC36" s="38"/>
      <c r="AD36" s="38"/>
      <c r="AE36" s="38"/>
    </row>
    <row r="37" spans="1:31" s="2" customFormat="1" ht="14.4" customHeight="1" hidden="1">
      <c r="A37" s="38"/>
      <c r="B37" s="44"/>
      <c r="C37" s="38"/>
      <c r="D37" s="38"/>
      <c r="E37" s="134" t="s">
        <v>47</v>
      </c>
      <c r="F37" s="154">
        <f>ROUND((SUM(BI86:BI151)),2)</f>
        <v>0</v>
      </c>
      <c r="G37" s="38"/>
      <c r="H37" s="38"/>
      <c r="I37" s="155">
        <v>0</v>
      </c>
      <c r="J37" s="154">
        <f>0</f>
        <v>0</v>
      </c>
      <c r="K37" s="38"/>
      <c r="L37" s="137"/>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pans="1:31" s="2" customFormat="1" ht="25.4" customHeight="1">
      <c r="A39" s="38"/>
      <c r="B39" s="44"/>
      <c r="C39" s="156"/>
      <c r="D39" s="157" t="s">
        <v>48</v>
      </c>
      <c r="E39" s="158"/>
      <c r="F39" s="158"/>
      <c r="G39" s="159" t="s">
        <v>49</v>
      </c>
      <c r="H39" s="160" t="s">
        <v>50</v>
      </c>
      <c r="I39" s="161"/>
      <c r="J39" s="162">
        <f>SUM(J30:J37)</f>
        <v>0</v>
      </c>
      <c r="K39" s="163"/>
      <c r="L39" s="137"/>
      <c r="S39" s="38"/>
      <c r="T39" s="38"/>
      <c r="U39" s="38"/>
      <c r="V39" s="38"/>
      <c r="W39" s="38"/>
      <c r="X39" s="38"/>
      <c r="Y39" s="38"/>
      <c r="Z39" s="38"/>
      <c r="AA39" s="38"/>
      <c r="AB39" s="38"/>
      <c r="AC39" s="38"/>
      <c r="AD39" s="38"/>
      <c r="AE39" s="38"/>
    </row>
    <row r="40" spans="1:31" s="2" customFormat="1" ht="14.4" customHeight="1">
      <c r="A40" s="38"/>
      <c r="B40" s="164"/>
      <c r="C40" s="165"/>
      <c r="D40" s="165"/>
      <c r="E40" s="165"/>
      <c r="F40" s="165"/>
      <c r="G40" s="165"/>
      <c r="H40" s="165"/>
      <c r="I40" s="166"/>
      <c r="J40" s="165"/>
      <c r="K40" s="165"/>
      <c r="L40" s="137"/>
      <c r="S40" s="38"/>
      <c r="T40" s="38"/>
      <c r="U40" s="38"/>
      <c r="V40" s="38"/>
      <c r="W40" s="38"/>
      <c r="X40" s="38"/>
      <c r="Y40" s="38"/>
      <c r="Z40" s="38"/>
      <c r="AA40" s="38"/>
      <c r="AB40" s="38"/>
      <c r="AC40" s="38"/>
      <c r="AD40" s="38"/>
      <c r="AE40" s="38"/>
    </row>
    <row r="44" spans="1:31" s="2" customFormat="1" ht="6.95" customHeight="1">
      <c r="A44" s="38"/>
      <c r="B44" s="167"/>
      <c r="C44" s="168"/>
      <c r="D44" s="168"/>
      <c r="E44" s="168"/>
      <c r="F44" s="168"/>
      <c r="G44" s="168"/>
      <c r="H44" s="168"/>
      <c r="I44" s="169"/>
      <c r="J44" s="168"/>
      <c r="K44" s="168"/>
      <c r="L44" s="137"/>
      <c r="S44" s="38"/>
      <c r="T44" s="38"/>
      <c r="U44" s="38"/>
      <c r="V44" s="38"/>
      <c r="W44" s="38"/>
      <c r="X44" s="38"/>
      <c r="Y44" s="38"/>
      <c r="Z44" s="38"/>
      <c r="AA44" s="38"/>
      <c r="AB44" s="38"/>
      <c r="AC44" s="38"/>
      <c r="AD44" s="38"/>
      <c r="AE44" s="38"/>
    </row>
    <row r="45" spans="1:31" s="2" customFormat="1" ht="24.95" customHeight="1">
      <c r="A45" s="38"/>
      <c r="B45" s="39"/>
      <c r="C45" s="23" t="s">
        <v>129</v>
      </c>
      <c r="D45" s="40"/>
      <c r="E45" s="40"/>
      <c r="F45" s="40"/>
      <c r="G45" s="40"/>
      <c r="H45" s="40"/>
      <c r="I45" s="136"/>
      <c r="J45" s="40"/>
      <c r="K45" s="40"/>
      <c r="L45" s="137"/>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pans="1:31" s="2" customFormat="1" ht="16.5" customHeight="1">
      <c r="A48" s="38"/>
      <c r="B48" s="39"/>
      <c r="C48" s="40"/>
      <c r="D48" s="40"/>
      <c r="E48" s="170" t="str">
        <f>E7</f>
        <v>Oprava povrchu komunikací v Klatovech 2021, 2.část</v>
      </c>
      <c r="F48" s="32"/>
      <c r="G48" s="32"/>
      <c r="H48" s="32"/>
      <c r="I48" s="136"/>
      <c r="J48" s="40"/>
      <c r="K48" s="40"/>
      <c r="L48" s="137"/>
      <c r="S48" s="38"/>
      <c r="T48" s="38"/>
      <c r="U48" s="38"/>
      <c r="V48" s="38"/>
      <c r="W48" s="38"/>
      <c r="X48" s="38"/>
      <c r="Y48" s="38"/>
      <c r="Z48" s="38"/>
      <c r="AA48" s="38"/>
      <c r="AB48" s="38"/>
      <c r="AC48" s="38"/>
      <c r="AD48" s="38"/>
      <c r="AE48" s="38"/>
    </row>
    <row r="49" spans="1:31" s="2" customFormat="1" ht="12" customHeight="1">
      <c r="A49" s="38"/>
      <c r="B49" s="39"/>
      <c r="C49" s="32" t="s">
        <v>126</v>
      </c>
      <c r="D49" s="40"/>
      <c r="E49" s="40"/>
      <c r="F49" s="40"/>
      <c r="G49" s="40"/>
      <c r="H49" s="40"/>
      <c r="I49" s="136"/>
      <c r="J49" s="40"/>
      <c r="K49" s="40"/>
      <c r="L49" s="137"/>
      <c r="S49" s="38"/>
      <c r="T49" s="38"/>
      <c r="U49" s="38"/>
      <c r="V49" s="38"/>
      <c r="W49" s="38"/>
      <c r="X49" s="38"/>
      <c r="Y49" s="38"/>
      <c r="Z49" s="38"/>
      <c r="AA49" s="38"/>
      <c r="AB49" s="38"/>
      <c r="AC49" s="38"/>
      <c r="AD49" s="38"/>
      <c r="AE49" s="38"/>
    </row>
    <row r="50" spans="1:31" s="2" customFormat="1" ht="16.5" customHeight="1">
      <c r="A50" s="38"/>
      <c r="B50" s="39"/>
      <c r="C50" s="40"/>
      <c r="D50" s="40"/>
      <c r="E50" s="69" t="str">
        <f>E9</f>
        <v>SO 110 - MK Štěpánovice za prodejnou Ezr</v>
      </c>
      <c r="F50" s="40"/>
      <c r="G50" s="40"/>
      <c r="H50" s="40"/>
      <c r="I50" s="136"/>
      <c r="J50" s="40"/>
      <c r="K50" s="40"/>
      <c r="L50" s="137"/>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Štěpánovice</v>
      </c>
      <c r="G52" s="40"/>
      <c r="H52" s="40"/>
      <c r="I52" s="140" t="s">
        <v>23</v>
      </c>
      <c r="J52" s="72" t="str">
        <f>IF(J12="","",J12)</f>
        <v>18. 12. 2020</v>
      </c>
      <c r="K52" s="40"/>
      <c r="L52" s="137"/>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pans="1:31" s="2" customFormat="1" ht="15.15" customHeight="1">
      <c r="A54" s="38"/>
      <c r="B54" s="39"/>
      <c r="C54" s="32" t="s">
        <v>25</v>
      </c>
      <c r="D54" s="40"/>
      <c r="E54" s="40"/>
      <c r="F54" s="27" t="str">
        <f>E15</f>
        <v>Město Klatovy</v>
      </c>
      <c r="G54" s="40"/>
      <c r="H54" s="40"/>
      <c r="I54" s="140" t="s">
        <v>32</v>
      </c>
      <c r="J54" s="36" t="str">
        <f>E21</f>
        <v xml:space="preserve"> </v>
      </c>
      <c r="K54" s="40"/>
      <c r="L54" s="137"/>
      <c r="S54" s="38"/>
      <c r="T54" s="38"/>
      <c r="U54" s="38"/>
      <c r="V54" s="38"/>
      <c r="W54" s="38"/>
      <c r="X54" s="38"/>
      <c r="Y54" s="38"/>
      <c r="Z54" s="38"/>
      <c r="AA54" s="38"/>
      <c r="AB54" s="38"/>
      <c r="AC54" s="38"/>
      <c r="AD54" s="38"/>
      <c r="AE54" s="38"/>
    </row>
    <row r="55" spans="1:31" s="2" customFormat="1" ht="15.15" customHeight="1">
      <c r="A55" s="38"/>
      <c r="B55" s="39"/>
      <c r="C55" s="32" t="s">
        <v>30</v>
      </c>
      <c r="D55" s="40"/>
      <c r="E55" s="40"/>
      <c r="F55" s="27" t="str">
        <f>IF(E18="","",E18)</f>
        <v>Vyplň údaj</v>
      </c>
      <c r="G55" s="40"/>
      <c r="H55" s="40"/>
      <c r="I55" s="140" t="s">
        <v>35</v>
      </c>
      <c r="J55" s="36" t="str">
        <f>E24</f>
        <v>Kohout</v>
      </c>
      <c r="K55" s="40"/>
      <c r="L55" s="137"/>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pans="1:31" s="2" customFormat="1" ht="29.25" customHeight="1">
      <c r="A57" s="38"/>
      <c r="B57" s="39"/>
      <c r="C57" s="171" t="s">
        <v>130</v>
      </c>
      <c r="D57" s="172"/>
      <c r="E57" s="172"/>
      <c r="F57" s="172"/>
      <c r="G57" s="172"/>
      <c r="H57" s="172"/>
      <c r="I57" s="173"/>
      <c r="J57" s="174" t="s">
        <v>131</v>
      </c>
      <c r="K57" s="172"/>
      <c r="L57" s="137"/>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pans="1:47" s="2" customFormat="1" ht="22.8" customHeight="1">
      <c r="A59" s="38"/>
      <c r="B59" s="39"/>
      <c r="C59" s="175" t="s">
        <v>70</v>
      </c>
      <c r="D59" s="40"/>
      <c r="E59" s="40"/>
      <c r="F59" s="40"/>
      <c r="G59" s="40"/>
      <c r="H59" s="40"/>
      <c r="I59" s="136"/>
      <c r="J59" s="102">
        <f>J86</f>
        <v>0</v>
      </c>
      <c r="K59" s="40"/>
      <c r="L59" s="137"/>
      <c r="S59" s="38"/>
      <c r="T59" s="38"/>
      <c r="U59" s="38"/>
      <c r="V59" s="38"/>
      <c r="W59" s="38"/>
      <c r="X59" s="38"/>
      <c r="Y59" s="38"/>
      <c r="Z59" s="38"/>
      <c r="AA59" s="38"/>
      <c r="AB59" s="38"/>
      <c r="AC59" s="38"/>
      <c r="AD59" s="38"/>
      <c r="AE59" s="38"/>
      <c r="AU59" s="17" t="s">
        <v>132</v>
      </c>
    </row>
    <row r="60" spans="1:31" s="9" customFormat="1" ht="24.95" customHeight="1">
      <c r="A60" s="9"/>
      <c r="B60" s="176"/>
      <c r="C60" s="177"/>
      <c r="D60" s="178" t="s">
        <v>207</v>
      </c>
      <c r="E60" s="179"/>
      <c r="F60" s="179"/>
      <c r="G60" s="179"/>
      <c r="H60" s="179"/>
      <c r="I60" s="180"/>
      <c r="J60" s="181">
        <f>J87</f>
        <v>0</v>
      </c>
      <c r="K60" s="177"/>
      <c r="L60" s="182"/>
      <c r="S60" s="9"/>
      <c r="T60" s="9"/>
      <c r="U60" s="9"/>
      <c r="V60" s="9"/>
      <c r="W60" s="9"/>
      <c r="X60" s="9"/>
      <c r="Y60" s="9"/>
      <c r="Z60" s="9"/>
      <c r="AA60" s="9"/>
      <c r="AB60" s="9"/>
      <c r="AC60" s="9"/>
      <c r="AD60" s="9"/>
      <c r="AE60" s="9"/>
    </row>
    <row r="61" spans="1:31" s="10" customFormat="1" ht="19.9" customHeight="1">
      <c r="A61" s="10"/>
      <c r="B61" s="183"/>
      <c r="C61" s="184"/>
      <c r="D61" s="185" t="s">
        <v>208</v>
      </c>
      <c r="E61" s="186"/>
      <c r="F61" s="186"/>
      <c r="G61" s="186"/>
      <c r="H61" s="186"/>
      <c r="I61" s="187"/>
      <c r="J61" s="188">
        <f>J88</f>
        <v>0</v>
      </c>
      <c r="K61" s="184"/>
      <c r="L61" s="189"/>
      <c r="S61" s="10"/>
      <c r="T61" s="10"/>
      <c r="U61" s="10"/>
      <c r="V61" s="10"/>
      <c r="W61" s="10"/>
      <c r="X61" s="10"/>
      <c r="Y61" s="10"/>
      <c r="Z61" s="10"/>
      <c r="AA61" s="10"/>
      <c r="AB61" s="10"/>
      <c r="AC61" s="10"/>
      <c r="AD61" s="10"/>
      <c r="AE61" s="10"/>
    </row>
    <row r="62" spans="1:31" s="10" customFormat="1" ht="19.9" customHeight="1">
      <c r="A62" s="10"/>
      <c r="B62" s="183"/>
      <c r="C62" s="184"/>
      <c r="D62" s="185" t="s">
        <v>209</v>
      </c>
      <c r="E62" s="186"/>
      <c r="F62" s="186"/>
      <c r="G62" s="186"/>
      <c r="H62" s="186"/>
      <c r="I62" s="187"/>
      <c r="J62" s="188">
        <f>J105</f>
        <v>0</v>
      </c>
      <c r="K62" s="184"/>
      <c r="L62" s="189"/>
      <c r="S62" s="10"/>
      <c r="T62" s="10"/>
      <c r="U62" s="10"/>
      <c r="V62" s="10"/>
      <c r="W62" s="10"/>
      <c r="X62" s="10"/>
      <c r="Y62" s="10"/>
      <c r="Z62" s="10"/>
      <c r="AA62" s="10"/>
      <c r="AB62" s="10"/>
      <c r="AC62" s="10"/>
      <c r="AD62" s="10"/>
      <c r="AE62" s="10"/>
    </row>
    <row r="63" spans="1:31" s="10" customFormat="1" ht="19.9" customHeight="1">
      <c r="A63" s="10"/>
      <c r="B63" s="183"/>
      <c r="C63" s="184"/>
      <c r="D63" s="185" t="s">
        <v>458</v>
      </c>
      <c r="E63" s="186"/>
      <c r="F63" s="186"/>
      <c r="G63" s="186"/>
      <c r="H63" s="186"/>
      <c r="I63" s="187"/>
      <c r="J63" s="188">
        <f>J113</f>
        <v>0</v>
      </c>
      <c r="K63" s="184"/>
      <c r="L63" s="189"/>
      <c r="S63" s="10"/>
      <c r="T63" s="10"/>
      <c r="U63" s="10"/>
      <c r="V63" s="10"/>
      <c r="W63" s="10"/>
      <c r="X63" s="10"/>
      <c r="Y63" s="10"/>
      <c r="Z63" s="10"/>
      <c r="AA63" s="10"/>
      <c r="AB63" s="10"/>
      <c r="AC63" s="10"/>
      <c r="AD63" s="10"/>
      <c r="AE63" s="10"/>
    </row>
    <row r="64" spans="1:31" s="10" customFormat="1" ht="19.9" customHeight="1">
      <c r="A64" s="10"/>
      <c r="B64" s="183"/>
      <c r="C64" s="184"/>
      <c r="D64" s="185" t="s">
        <v>210</v>
      </c>
      <c r="E64" s="186"/>
      <c r="F64" s="186"/>
      <c r="G64" s="186"/>
      <c r="H64" s="186"/>
      <c r="I64" s="187"/>
      <c r="J64" s="188">
        <f>J129</f>
        <v>0</v>
      </c>
      <c r="K64" s="184"/>
      <c r="L64" s="189"/>
      <c r="S64" s="10"/>
      <c r="T64" s="10"/>
      <c r="U64" s="10"/>
      <c r="V64" s="10"/>
      <c r="W64" s="10"/>
      <c r="X64" s="10"/>
      <c r="Y64" s="10"/>
      <c r="Z64" s="10"/>
      <c r="AA64" s="10"/>
      <c r="AB64" s="10"/>
      <c r="AC64" s="10"/>
      <c r="AD64" s="10"/>
      <c r="AE64" s="10"/>
    </row>
    <row r="65" spans="1:31" s="10" customFormat="1" ht="19.9" customHeight="1">
      <c r="A65" s="10"/>
      <c r="B65" s="183"/>
      <c r="C65" s="184"/>
      <c r="D65" s="185" t="s">
        <v>211</v>
      </c>
      <c r="E65" s="186"/>
      <c r="F65" s="186"/>
      <c r="G65" s="186"/>
      <c r="H65" s="186"/>
      <c r="I65" s="187"/>
      <c r="J65" s="188">
        <f>J142</f>
        <v>0</v>
      </c>
      <c r="K65" s="184"/>
      <c r="L65" s="189"/>
      <c r="S65" s="10"/>
      <c r="T65" s="10"/>
      <c r="U65" s="10"/>
      <c r="V65" s="10"/>
      <c r="W65" s="10"/>
      <c r="X65" s="10"/>
      <c r="Y65" s="10"/>
      <c r="Z65" s="10"/>
      <c r="AA65" s="10"/>
      <c r="AB65" s="10"/>
      <c r="AC65" s="10"/>
      <c r="AD65" s="10"/>
      <c r="AE65" s="10"/>
    </row>
    <row r="66" spans="1:31" s="10" customFormat="1" ht="19.9" customHeight="1">
      <c r="A66" s="10"/>
      <c r="B66" s="183"/>
      <c r="C66" s="184"/>
      <c r="D66" s="185" t="s">
        <v>212</v>
      </c>
      <c r="E66" s="186"/>
      <c r="F66" s="186"/>
      <c r="G66" s="186"/>
      <c r="H66" s="186"/>
      <c r="I66" s="187"/>
      <c r="J66" s="188">
        <f>J149</f>
        <v>0</v>
      </c>
      <c r="K66" s="184"/>
      <c r="L66" s="189"/>
      <c r="S66" s="10"/>
      <c r="T66" s="10"/>
      <c r="U66" s="10"/>
      <c r="V66" s="10"/>
      <c r="W66" s="10"/>
      <c r="X66" s="10"/>
      <c r="Y66" s="10"/>
      <c r="Z66" s="10"/>
      <c r="AA66" s="10"/>
      <c r="AB66" s="10"/>
      <c r="AC66" s="10"/>
      <c r="AD66" s="10"/>
      <c r="AE66" s="10"/>
    </row>
    <row r="67" spans="1:31" s="2" customFormat="1" ht="21.8" customHeight="1">
      <c r="A67" s="38"/>
      <c r="B67" s="39"/>
      <c r="C67" s="40"/>
      <c r="D67" s="40"/>
      <c r="E67" s="40"/>
      <c r="F67" s="40"/>
      <c r="G67" s="40"/>
      <c r="H67" s="40"/>
      <c r="I67" s="136"/>
      <c r="J67" s="40"/>
      <c r="K67" s="40"/>
      <c r="L67" s="137"/>
      <c r="S67" s="38"/>
      <c r="T67" s="38"/>
      <c r="U67" s="38"/>
      <c r="V67" s="38"/>
      <c r="W67" s="38"/>
      <c r="X67" s="38"/>
      <c r="Y67" s="38"/>
      <c r="Z67" s="38"/>
      <c r="AA67" s="38"/>
      <c r="AB67" s="38"/>
      <c r="AC67" s="38"/>
      <c r="AD67" s="38"/>
      <c r="AE67" s="38"/>
    </row>
    <row r="68" spans="1:31" s="2" customFormat="1" ht="6.95" customHeight="1">
      <c r="A68" s="38"/>
      <c r="B68" s="59"/>
      <c r="C68" s="60"/>
      <c r="D68" s="60"/>
      <c r="E68" s="60"/>
      <c r="F68" s="60"/>
      <c r="G68" s="60"/>
      <c r="H68" s="60"/>
      <c r="I68" s="166"/>
      <c r="J68" s="60"/>
      <c r="K68" s="60"/>
      <c r="L68" s="137"/>
      <c r="S68" s="38"/>
      <c r="T68" s="38"/>
      <c r="U68" s="38"/>
      <c r="V68" s="38"/>
      <c r="W68" s="38"/>
      <c r="X68" s="38"/>
      <c r="Y68" s="38"/>
      <c r="Z68" s="38"/>
      <c r="AA68" s="38"/>
      <c r="AB68" s="38"/>
      <c r="AC68" s="38"/>
      <c r="AD68" s="38"/>
      <c r="AE68" s="38"/>
    </row>
    <row r="72" spans="1:31" s="2" customFormat="1" ht="6.95" customHeight="1">
      <c r="A72" s="38"/>
      <c r="B72" s="61"/>
      <c r="C72" s="62"/>
      <c r="D72" s="62"/>
      <c r="E72" s="62"/>
      <c r="F72" s="62"/>
      <c r="G72" s="62"/>
      <c r="H72" s="62"/>
      <c r="I72" s="169"/>
      <c r="J72" s="62"/>
      <c r="K72" s="62"/>
      <c r="L72" s="137"/>
      <c r="S72" s="38"/>
      <c r="T72" s="38"/>
      <c r="U72" s="38"/>
      <c r="V72" s="38"/>
      <c r="W72" s="38"/>
      <c r="X72" s="38"/>
      <c r="Y72" s="38"/>
      <c r="Z72" s="38"/>
      <c r="AA72" s="38"/>
      <c r="AB72" s="38"/>
      <c r="AC72" s="38"/>
      <c r="AD72" s="38"/>
      <c r="AE72" s="38"/>
    </row>
    <row r="73" spans="1:31" s="2" customFormat="1" ht="24.95" customHeight="1">
      <c r="A73" s="38"/>
      <c r="B73" s="39"/>
      <c r="C73" s="23" t="s">
        <v>138</v>
      </c>
      <c r="D73" s="40"/>
      <c r="E73" s="40"/>
      <c r="F73" s="40"/>
      <c r="G73" s="40"/>
      <c r="H73" s="40"/>
      <c r="I73" s="136"/>
      <c r="J73" s="40"/>
      <c r="K73" s="40"/>
      <c r="L73" s="137"/>
      <c r="S73" s="38"/>
      <c r="T73" s="38"/>
      <c r="U73" s="38"/>
      <c r="V73" s="38"/>
      <c r="W73" s="38"/>
      <c r="X73" s="38"/>
      <c r="Y73" s="38"/>
      <c r="Z73" s="38"/>
      <c r="AA73" s="38"/>
      <c r="AB73" s="38"/>
      <c r="AC73" s="38"/>
      <c r="AD73" s="38"/>
      <c r="AE73" s="38"/>
    </row>
    <row r="74" spans="1:31" s="2" customFormat="1" ht="6.95" customHeight="1">
      <c r="A74" s="38"/>
      <c r="B74" s="39"/>
      <c r="C74" s="40"/>
      <c r="D74" s="40"/>
      <c r="E74" s="40"/>
      <c r="F74" s="40"/>
      <c r="G74" s="40"/>
      <c r="H74" s="40"/>
      <c r="I74" s="136"/>
      <c r="J74" s="40"/>
      <c r="K74" s="40"/>
      <c r="L74" s="137"/>
      <c r="S74" s="38"/>
      <c r="T74" s="38"/>
      <c r="U74" s="38"/>
      <c r="V74" s="38"/>
      <c r="W74" s="38"/>
      <c r="X74" s="38"/>
      <c r="Y74" s="38"/>
      <c r="Z74" s="38"/>
      <c r="AA74" s="38"/>
      <c r="AB74" s="38"/>
      <c r="AC74" s="38"/>
      <c r="AD74" s="38"/>
      <c r="AE74" s="38"/>
    </row>
    <row r="75" spans="1:31" s="2" customFormat="1" ht="12" customHeight="1">
      <c r="A75" s="38"/>
      <c r="B75" s="39"/>
      <c r="C75" s="32" t="s">
        <v>16</v>
      </c>
      <c r="D75" s="40"/>
      <c r="E75" s="40"/>
      <c r="F75" s="40"/>
      <c r="G75" s="40"/>
      <c r="H75" s="40"/>
      <c r="I75" s="136"/>
      <c r="J75" s="40"/>
      <c r="K75" s="40"/>
      <c r="L75" s="137"/>
      <c r="S75" s="38"/>
      <c r="T75" s="38"/>
      <c r="U75" s="38"/>
      <c r="V75" s="38"/>
      <c r="W75" s="38"/>
      <c r="X75" s="38"/>
      <c r="Y75" s="38"/>
      <c r="Z75" s="38"/>
      <c r="AA75" s="38"/>
      <c r="AB75" s="38"/>
      <c r="AC75" s="38"/>
      <c r="AD75" s="38"/>
      <c r="AE75" s="38"/>
    </row>
    <row r="76" spans="1:31" s="2" customFormat="1" ht="16.5" customHeight="1">
      <c r="A76" s="38"/>
      <c r="B76" s="39"/>
      <c r="C76" s="40"/>
      <c r="D76" s="40"/>
      <c r="E76" s="170" t="str">
        <f>E7</f>
        <v>Oprava povrchu komunikací v Klatovech 2021, 2.část</v>
      </c>
      <c r="F76" s="32"/>
      <c r="G76" s="32"/>
      <c r="H76" s="32"/>
      <c r="I76" s="136"/>
      <c r="J76" s="40"/>
      <c r="K76" s="40"/>
      <c r="L76" s="137"/>
      <c r="S76" s="38"/>
      <c r="T76" s="38"/>
      <c r="U76" s="38"/>
      <c r="V76" s="38"/>
      <c r="W76" s="38"/>
      <c r="X76" s="38"/>
      <c r="Y76" s="38"/>
      <c r="Z76" s="38"/>
      <c r="AA76" s="38"/>
      <c r="AB76" s="38"/>
      <c r="AC76" s="38"/>
      <c r="AD76" s="38"/>
      <c r="AE76" s="38"/>
    </row>
    <row r="77" spans="1:31" s="2" customFormat="1" ht="12" customHeight="1">
      <c r="A77" s="38"/>
      <c r="B77" s="39"/>
      <c r="C77" s="32" t="s">
        <v>126</v>
      </c>
      <c r="D77" s="40"/>
      <c r="E77" s="40"/>
      <c r="F77" s="40"/>
      <c r="G77" s="40"/>
      <c r="H77" s="40"/>
      <c r="I77" s="136"/>
      <c r="J77" s="40"/>
      <c r="K77" s="40"/>
      <c r="L77" s="137"/>
      <c r="S77" s="38"/>
      <c r="T77" s="38"/>
      <c r="U77" s="38"/>
      <c r="V77" s="38"/>
      <c r="W77" s="38"/>
      <c r="X77" s="38"/>
      <c r="Y77" s="38"/>
      <c r="Z77" s="38"/>
      <c r="AA77" s="38"/>
      <c r="AB77" s="38"/>
      <c r="AC77" s="38"/>
      <c r="AD77" s="38"/>
      <c r="AE77" s="38"/>
    </row>
    <row r="78" spans="1:31" s="2" customFormat="1" ht="16.5" customHeight="1">
      <c r="A78" s="38"/>
      <c r="B78" s="39"/>
      <c r="C78" s="40"/>
      <c r="D78" s="40"/>
      <c r="E78" s="69" t="str">
        <f>E9</f>
        <v>SO 110 - MK Štěpánovice za prodejnou Ezr</v>
      </c>
      <c r="F78" s="40"/>
      <c r="G78" s="40"/>
      <c r="H78" s="40"/>
      <c r="I78" s="136"/>
      <c r="J78" s="40"/>
      <c r="K78" s="40"/>
      <c r="L78" s="137"/>
      <c r="S78" s="38"/>
      <c r="T78" s="38"/>
      <c r="U78" s="38"/>
      <c r="V78" s="38"/>
      <c r="W78" s="38"/>
      <c r="X78" s="38"/>
      <c r="Y78" s="38"/>
      <c r="Z78" s="38"/>
      <c r="AA78" s="38"/>
      <c r="AB78" s="38"/>
      <c r="AC78" s="38"/>
      <c r="AD78" s="38"/>
      <c r="AE78" s="38"/>
    </row>
    <row r="79" spans="1:31" s="2" customFormat="1" ht="6.95" customHeight="1">
      <c r="A79" s="38"/>
      <c r="B79" s="39"/>
      <c r="C79" s="40"/>
      <c r="D79" s="40"/>
      <c r="E79" s="40"/>
      <c r="F79" s="40"/>
      <c r="G79" s="40"/>
      <c r="H79" s="40"/>
      <c r="I79" s="136"/>
      <c r="J79" s="40"/>
      <c r="K79" s="40"/>
      <c r="L79" s="137"/>
      <c r="S79" s="38"/>
      <c r="T79" s="38"/>
      <c r="U79" s="38"/>
      <c r="V79" s="38"/>
      <c r="W79" s="38"/>
      <c r="X79" s="38"/>
      <c r="Y79" s="38"/>
      <c r="Z79" s="38"/>
      <c r="AA79" s="38"/>
      <c r="AB79" s="38"/>
      <c r="AC79" s="38"/>
      <c r="AD79" s="38"/>
      <c r="AE79" s="38"/>
    </row>
    <row r="80" spans="1:31" s="2" customFormat="1" ht="12" customHeight="1">
      <c r="A80" s="38"/>
      <c r="B80" s="39"/>
      <c r="C80" s="32" t="s">
        <v>21</v>
      </c>
      <c r="D80" s="40"/>
      <c r="E80" s="40"/>
      <c r="F80" s="27" t="str">
        <f>F12</f>
        <v>Štěpánovice</v>
      </c>
      <c r="G80" s="40"/>
      <c r="H80" s="40"/>
      <c r="I80" s="140" t="s">
        <v>23</v>
      </c>
      <c r="J80" s="72" t="str">
        <f>IF(J12="","",J12)</f>
        <v>18. 12. 2020</v>
      </c>
      <c r="K80" s="40"/>
      <c r="L80" s="137"/>
      <c r="S80" s="38"/>
      <c r="T80" s="38"/>
      <c r="U80" s="38"/>
      <c r="V80" s="38"/>
      <c r="W80" s="38"/>
      <c r="X80" s="38"/>
      <c r="Y80" s="38"/>
      <c r="Z80" s="38"/>
      <c r="AA80" s="38"/>
      <c r="AB80" s="38"/>
      <c r="AC80" s="38"/>
      <c r="AD80" s="38"/>
      <c r="AE80" s="38"/>
    </row>
    <row r="81" spans="1:31" s="2" customFormat="1" ht="6.95" customHeight="1">
      <c r="A81" s="38"/>
      <c r="B81" s="39"/>
      <c r="C81" s="40"/>
      <c r="D81" s="40"/>
      <c r="E81" s="40"/>
      <c r="F81" s="40"/>
      <c r="G81" s="40"/>
      <c r="H81" s="40"/>
      <c r="I81" s="136"/>
      <c r="J81" s="40"/>
      <c r="K81" s="40"/>
      <c r="L81" s="137"/>
      <c r="S81" s="38"/>
      <c r="T81" s="38"/>
      <c r="U81" s="38"/>
      <c r="V81" s="38"/>
      <c r="W81" s="38"/>
      <c r="X81" s="38"/>
      <c r="Y81" s="38"/>
      <c r="Z81" s="38"/>
      <c r="AA81" s="38"/>
      <c r="AB81" s="38"/>
      <c r="AC81" s="38"/>
      <c r="AD81" s="38"/>
      <c r="AE81" s="38"/>
    </row>
    <row r="82" spans="1:31" s="2" customFormat="1" ht="15.15" customHeight="1">
      <c r="A82" s="38"/>
      <c r="B82" s="39"/>
      <c r="C82" s="32" t="s">
        <v>25</v>
      </c>
      <c r="D82" s="40"/>
      <c r="E82" s="40"/>
      <c r="F82" s="27" t="str">
        <f>E15</f>
        <v>Město Klatovy</v>
      </c>
      <c r="G82" s="40"/>
      <c r="H82" s="40"/>
      <c r="I82" s="140" t="s">
        <v>32</v>
      </c>
      <c r="J82" s="36" t="str">
        <f>E21</f>
        <v xml:space="preserve"> </v>
      </c>
      <c r="K82" s="40"/>
      <c r="L82" s="137"/>
      <c r="S82" s="38"/>
      <c r="T82" s="38"/>
      <c r="U82" s="38"/>
      <c r="V82" s="38"/>
      <c r="W82" s="38"/>
      <c r="X82" s="38"/>
      <c r="Y82" s="38"/>
      <c r="Z82" s="38"/>
      <c r="AA82" s="38"/>
      <c r="AB82" s="38"/>
      <c r="AC82" s="38"/>
      <c r="AD82" s="38"/>
      <c r="AE82" s="38"/>
    </row>
    <row r="83" spans="1:31" s="2" customFormat="1" ht="15.15" customHeight="1">
      <c r="A83" s="38"/>
      <c r="B83" s="39"/>
      <c r="C83" s="32" t="s">
        <v>30</v>
      </c>
      <c r="D83" s="40"/>
      <c r="E83" s="40"/>
      <c r="F83" s="27" t="str">
        <f>IF(E18="","",E18)</f>
        <v>Vyplň údaj</v>
      </c>
      <c r="G83" s="40"/>
      <c r="H83" s="40"/>
      <c r="I83" s="140" t="s">
        <v>35</v>
      </c>
      <c r="J83" s="36" t="str">
        <f>E24</f>
        <v>Kohout</v>
      </c>
      <c r="K83" s="40"/>
      <c r="L83" s="137"/>
      <c r="S83" s="38"/>
      <c r="T83" s="38"/>
      <c r="U83" s="38"/>
      <c r="V83" s="38"/>
      <c r="W83" s="38"/>
      <c r="X83" s="38"/>
      <c r="Y83" s="38"/>
      <c r="Z83" s="38"/>
      <c r="AA83" s="38"/>
      <c r="AB83" s="38"/>
      <c r="AC83" s="38"/>
      <c r="AD83" s="38"/>
      <c r="AE83" s="38"/>
    </row>
    <row r="84" spans="1:31" s="2" customFormat="1" ht="10.3" customHeight="1">
      <c r="A84" s="38"/>
      <c r="B84" s="39"/>
      <c r="C84" s="40"/>
      <c r="D84" s="40"/>
      <c r="E84" s="40"/>
      <c r="F84" s="40"/>
      <c r="G84" s="40"/>
      <c r="H84" s="40"/>
      <c r="I84" s="136"/>
      <c r="J84" s="40"/>
      <c r="K84" s="40"/>
      <c r="L84" s="137"/>
      <c r="S84" s="38"/>
      <c r="T84" s="38"/>
      <c r="U84" s="38"/>
      <c r="V84" s="38"/>
      <c r="W84" s="38"/>
      <c r="X84" s="38"/>
      <c r="Y84" s="38"/>
      <c r="Z84" s="38"/>
      <c r="AA84" s="38"/>
      <c r="AB84" s="38"/>
      <c r="AC84" s="38"/>
      <c r="AD84" s="38"/>
      <c r="AE84" s="38"/>
    </row>
    <row r="85" spans="1:31" s="11" customFormat="1" ht="29.25" customHeight="1">
      <c r="A85" s="190"/>
      <c r="B85" s="191"/>
      <c r="C85" s="192" t="s">
        <v>139</v>
      </c>
      <c r="D85" s="193" t="s">
        <v>57</v>
      </c>
      <c r="E85" s="193" t="s">
        <v>53</v>
      </c>
      <c r="F85" s="193" t="s">
        <v>54</v>
      </c>
      <c r="G85" s="193" t="s">
        <v>140</v>
      </c>
      <c r="H85" s="193" t="s">
        <v>141</v>
      </c>
      <c r="I85" s="194" t="s">
        <v>142</v>
      </c>
      <c r="J85" s="193" t="s">
        <v>131</v>
      </c>
      <c r="K85" s="195" t="s">
        <v>143</v>
      </c>
      <c r="L85" s="196"/>
      <c r="M85" s="92" t="s">
        <v>19</v>
      </c>
      <c r="N85" s="93" t="s">
        <v>42</v>
      </c>
      <c r="O85" s="93" t="s">
        <v>144</v>
      </c>
      <c r="P85" s="93" t="s">
        <v>145</v>
      </c>
      <c r="Q85" s="93" t="s">
        <v>146</v>
      </c>
      <c r="R85" s="93" t="s">
        <v>147</v>
      </c>
      <c r="S85" s="93" t="s">
        <v>148</v>
      </c>
      <c r="T85" s="94" t="s">
        <v>149</v>
      </c>
      <c r="U85" s="190"/>
      <c r="V85" s="190"/>
      <c r="W85" s="190"/>
      <c r="X85" s="190"/>
      <c r="Y85" s="190"/>
      <c r="Z85" s="190"/>
      <c r="AA85" s="190"/>
      <c r="AB85" s="190"/>
      <c r="AC85" s="190"/>
      <c r="AD85" s="190"/>
      <c r="AE85" s="190"/>
    </row>
    <row r="86" spans="1:63" s="2" customFormat="1" ht="22.8" customHeight="1">
      <c r="A86" s="38"/>
      <c r="B86" s="39"/>
      <c r="C86" s="99" t="s">
        <v>150</v>
      </c>
      <c r="D86" s="40"/>
      <c r="E86" s="40"/>
      <c r="F86" s="40"/>
      <c r="G86" s="40"/>
      <c r="H86" s="40"/>
      <c r="I86" s="136"/>
      <c r="J86" s="197">
        <f>BK86</f>
        <v>0</v>
      </c>
      <c r="K86" s="40"/>
      <c r="L86" s="44"/>
      <c r="M86" s="95"/>
      <c r="N86" s="198"/>
      <c r="O86" s="96"/>
      <c r="P86" s="199">
        <f>P87</f>
        <v>0</v>
      </c>
      <c r="Q86" s="96"/>
      <c r="R86" s="199">
        <f>R87</f>
        <v>521.103715</v>
      </c>
      <c r="S86" s="96"/>
      <c r="T86" s="200">
        <f>T87</f>
        <v>120.67</v>
      </c>
      <c r="U86" s="38"/>
      <c r="V86" s="38"/>
      <c r="W86" s="38"/>
      <c r="X86" s="38"/>
      <c r="Y86" s="38"/>
      <c r="Z86" s="38"/>
      <c r="AA86" s="38"/>
      <c r="AB86" s="38"/>
      <c r="AC86" s="38"/>
      <c r="AD86" s="38"/>
      <c r="AE86" s="38"/>
      <c r="AT86" s="17" t="s">
        <v>71</v>
      </c>
      <c r="AU86" s="17" t="s">
        <v>132</v>
      </c>
      <c r="BK86" s="201">
        <f>BK87</f>
        <v>0</v>
      </c>
    </row>
    <row r="87" spans="1:63" s="12" customFormat="1" ht="25.9" customHeight="1">
      <c r="A87" s="12"/>
      <c r="B87" s="202"/>
      <c r="C87" s="203"/>
      <c r="D87" s="204" t="s">
        <v>71</v>
      </c>
      <c r="E87" s="205" t="s">
        <v>213</v>
      </c>
      <c r="F87" s="205" t="s">
        <v>214</v>
      </c>
      <c r="G87" s="203"/>
      <c r="H87" s="203"/>
      <c r="I87" s="206"/>
      <c r="J87" s="207">
        <f>BK87</f>
        <v>0</v>
      </c>
      <c r="K87" s="203"/>
      <c r="L87" s="208"/>
      <c r="M87" s="209"/>
      <c r="N87" s="210"/>
      <c r="O87" s="210"/>
      <c r="P87" s="211">
        <f>P88+P105+P113+P129+P142+P149</f>
        <v>0</v>
      </c>
      <c r="Q87" s="210"/>
      <c r="R87" s="211">
        <f>R88+R105+R113+R129+R142+R149</f>
        <v>521.103715</v>
      </c>
      <c r="S87" s="210"/>
      <c r="T87" s="212">
        <f>T88+T105+T113+T129+T142+T149</f>
        <v>120.67</v>
      </c>
      <c r="U87" s="12"/>
      <c r="V87" s="12"/>
      <c r="W87" s="12"/>
      <c r="X87" s="12"/>
      <c r="Y87" s="12"/>
      <c r="Z87" s="12"/>
      <c r="AA87" s="12"/>
      <c r="AB87" s="12"/>
      <c r="AC87" s="12"/>
      <c r="AD87" s="12"/>
      <c r="AE87" s="12"/>
      <c r="AR87" s="213" t="s">
        <v>80</v>
      </c>
      <c r="AT87" s="214" t="s">
        <v>71</v>
      </c>
      <c r="AU87" s="214" t="s">
        <v>72</v>
      </c>
      <c r="AY87" s="213" t="s">
        <v>153</v>
      </c>
      <c r="BK87" s="215">
        <f>BK88+BK105+BK113+BK129+BK142+BK149</f>
        <v>0</v>
      </c>
    </row>
    <row r="88" spans="1:63" s="12" customFormat="1" ht="22.8" customHeight="1">
      <c r="A88" s="12"/>
      <c r="B88" s="202"/>
      <c r="C88" s="203"/>
      <c r="D88" s="204" t="s">
        <v>71</v>
      </c>
      <c r="E88" s="216" t="s">
        <v>80</v>
      </c>
      <c r="F88" s="216" t="s">
        <v>215</v>
      </c>
      <c r="G88" s="203"/>
      <c r="H88" s="203"/>
      <c r="I88" s="206"/>
      <c r="J88" s="217">
        <f>BK88</f>
        <v>0</v>
      </c>
      <c r="K88" s="203"/>
      <c r="L88" s="208"/>
      <c r="M88" s="209"/>
      <c r="N88" s="210"/>
      <c r="O88" s="210"/>
      <c r="P88" s="211">
        <f>SUM(P89:P104)</f>
        <v>0</v>
      </c>
      <c r="Q88" s="210"/>
      <c r="R88" s="211">
        <f>SUM(R89:R104)</f>
        <v>10.2</v>
      </c>
      <c r="S88" s="210"/>
      <c r="T88" s="212">
        <f>SUM(T89:T104)</f>
        <v>120.67</v>
      </c>
      <c r="U88" s="12"/>
      <c r="V88" s="12"/>
      <c r="W88" s="12"/>
      <c r="X88" s="12"/>
      <c r="Y88" s="12"/>
      <c r="Z88" s="12"/>
      <c r="AA88" s="12"/>
      <c r="AB88" s="12"/>
      <c r="AC88" s="12"/>
      <c r="AD88" s="12"/>
      <c r="AE88" s="12"/>
      <c r="AR88" s="213" t="s">
        <v>80</v>
      </c>
      <c r="AT88" s="214" t="s">
        <v>71</v>
      </c>
      <c r="AU88" s="214" t="s">
        <v>80</v>
      </c>
      <c r="AY88" s="213" t="s">
        <v>153</v>
      </c>
      <c r="BK88" s="215">
        <f>SUM(BK89:BK104)</f>
        <v>0</v>
      </c>
    </row>
    <row r="89" spans="1:65" s="2" customFormat="1" ht="44.25" customHeight="1">
      <c r="A89" s="38"/>
      <c r="B89" s="39"/>
      <c r="C89" s="218" t="s">
        <v>80</v>
      </c>
      <c r="D89" s="218" t="s">
        <v>156</v>
      </c>
      <c r="E89" s="219" t="s">
        <v>216</v>
      </c>
      <c r="F89" s="220" t="s">
        <v>217</v>
      </c>
      <c r="G89" s="221" t="s">
        <v>218</v>
      </c>
      <c r="H89" s="222">
        <v>548.5</v>
      </c>
      <c r="I89" s="223"/>
      <c r="J89" s="224">
        <f>ROUND(I89*H89,2)</f>
        <v>0</v>
      </c>
      <c r="K89" s="220" t="s">
        <v>219</v>
      </c>
      <c r="L89" s="44"/>
      <c r="M89" s="225" t="s">
        <v>19</v>
      </c>
      <c r="N89" s="226" t="s">
        <v>43</v>
      </c>
      <c r="O89" s="84"/>
      <c r="P89" s="227">
        <f>O89*H89</f>
        <v>0</v>
      </c>
      <c r="Q89" s="227">
        <v>0</v>
      </c>
      <c r="R89" s="227">
        <f>Q89*H89</f>
        <v>0</v>
      </c>
      <c r="S89" s="227">
        <v>0.22</v>
      </c>
      <c r="T89" s="228">
        <f>S89*H89</f>
        <v>120.67</v>
      </c>
      <c r="U89" s="38"/>
      <c r="V89" s="38"/>
      <c r="W89" s="38"/>
      <c r="X89" s="38"/>
      <c r="Y89" s="38"/>
      <c r="Z89" s="38"/>
      <c r="AA89" s="38"/>
      <c r="AB89" s="38"/>
      <c r="AC89" s="38"/>
      <c r="AD89" s="38"/>
      <c r="AE89" s="38"/>
      <c r="AR89" s="229" t="s">
        <v>172</v>
      </c>
      <c r="AT89" s="229" t="s">
        <v>156</v>
      </c>
      <c r="AU89" s="229" t="s">
        <v>82</v>
      </c>
      <c r="AY89" s="17" t="s">
        <v>153</v>
      </c>
      <c r="BE89" s="230">
        <f>IF(N89="základní",J89,0)</f>
        <v>0</v>
      </c>
      <c r="BF89" s="230">
        <f>IF(N89="snížená",J89,0)</f>
        <v>0</v>
      </c>
      <c r="BG89" s="230">
        <f>IF(N89="zákl. přenesená",J89,0)</f>
        <v>0</v>
      </c>
      <c r="BH89" s="230">
        <f>IF(N89="sníž. přenesená",J89,0)</f>
        <v>0</v>
      </c>
      <c r="BI89" s="230">
        <f>IF(N89="nulová",J89,0)</f>
        <v>0</v>
      </c>
      <c r="BJ89" s="17" t="s">
        <v>80</v>
      </c>
      <c r="BK89" s="230">
        <f>ROUND(I89*H89,2)</f>
        <v>0</v>
      </c>
      <c r="BL89" s="17" t="s">
        <v>172</v>
      </c>
      <c r="BM89" s="229" t="s">
        <v>1099</v>
      </c>
    </row>
    <row r="90" spans="1:47" s="2" customFormat="1" ht="12">
      <c r="A90" s="38"/>
      <c r="B90" s="39"/>
      <c r="C90" s="40"/>
      <c r="D90" s="231" t="s">
        <v>221</v>
      </c>
      <c r="E90" s="40"/>
      <c r="F90" s="232" t="s">
        <v>222</v>
      </c>
      <c r="G90" s="40"/>
      <c r="H90" s="40"/>
      <c r="I90" s="136"/>
      <c r="J90" s="40"/>
      <c r="K90" s="40"/>
      <c r="L90" s="44"/>
      <c r="M90" s="233"/>
      <c r="N90" s="234"/>
      <c r="O90" s="84"/>
      <c r="P90" s="84"/>
      <c r="Q90" s="84"/>
      <c r="R90" s="84"/>
      <c r="S90" s="84"/>
      <c r="T90" s="85"/>
      <c r="U90" s="38"/>
      <c r="V90" s="38"/>
      <c r="W90" s="38"/>
      <c r="X90" s="38"/>
      <c r="Y90" s="38"/>
      <c r="Z90" s="38"/>
      <c r="AA90" s="38"/>
      <c r="AB90" s="38"/>
      <c r="AC90" s="38"/>
      <c r="AD90" s="38"/>
      <c r="AE90" s="38"/>
      <c r="AT90" s="17" t="s">
        <v>221</v>
      </c>
      <c r="AU90" s="17" t="s">
        <v>82</v>
      </c>
    </row>
    <row r="91" spans="1:65" s="2" customFormat="1" ht="21.75" customHeight="1">
      <c r="A91" s="38"/>
      <c r="B91" s="39"/>
      <c r="C91" s="218" t="s">
        <v>82</v>
      </c>
      <c r="D91" s="218" t="s">
        <v>156</v>
      </c>
      <c r="E91" s="219" t="s">
        <v>1100</v>
      </c>
      <c r="F91" s="220" t="s">
        <v>1101</v>
      </c>
      <c r="G91" s="221" t="s">
        <v>235</v>
      </c>
      <c r="H91" s="222">
        <v>131.25</v>
      </c>
      <c r="I91" s="223"/>
      <c r="J91" s="224">
        <f>ROUND(I91*H91,2)</f>
        <v>0</v>
      </c>
      <c r="K91" s="220" t="s">
        <v>219</v>
      </c>
      <c r="L91" s="44"/>
      <c r="M91" s="225" t="s">
        <v>19</v>
      </c>
      <c r="N91" s="226" t="s">
        <v>43</v>
      </c>
      <c r="O91" s="84"/>
      <c r="P91" s="227">
        <f>O91*H91</f>
        <v>0</v>
      </c>
      <c r="Q91" s="227">
        <v>0</v>
      </c>
      <c r="R91" s="227">
        <f>Q91*H91</f>
        <v>0</v>
      </c>
      <c r="S91" s="227">
        <v>0</v>
      </c>
      <c r="T91" s="228">
        <f>S91*H91</f>
        <v>0</v>
      </c>
      <c r="U91" s="38"/>
      <c r="V91" s="38"/>
      <c r="W91" s="38"/>
      <c r="X91" s="38"/>
      <c r="Y91" s="38"/>
      <c r="Z91" s="38"/>
      <c r="AA91" s="38"/>
      <c r="AB91" s="38"/>
      <c r="AC91" s="38"/>
      <c r="AD91" s="38"/>
      <c r="AE91" s="38"/>
      <c r="AR91" s="229" t="s">
        <v>172</v>
      </c>
      <c r="AT91" s="229" t="s">
        <v>156</v>
      </c>
      <c r="AU91" s="229" t="s">
        <v>82</v>
      </c>
      <c r="AY91" s="17" t="s">
        <v>153</v>
      </c>
      <c r="BE91" s="230">
        <f>IF(N91="základní",J91,0)</f>
        <v>0</v>
      </c>
      <c r="BF91" s="230">
        <f>IF(N91="snížená",J91,0)</f>
        <v>0</v>
      </c>
      <c r="BG91" s="230">
        <f>IF(N91="zákl. přenesená",J91,0)</f>
        <v>0</v>
      </c>
      <c r="BH91" s="230">
        <f>IF(N91="sníž. přenesená",J91,0)</f>
        <v>0</v>
      </c>
      <c r="BI91" s="230">
        <f>IF(N91="nulová",J91,0)</f>
        <v>0</v>
      </c>
      <c r="BJ91" s="17" t="s">
        <v>80</v>
      </c>
      <c r="BK91" s="230">
        <f>ROUND(I91*H91,2)</f>
        <v>0</v>
      </c>
      <c r="BL91" s="17" t="s">
        <v>172</v>
      </c>
      <c r="BM91" s="229" t="s">
        <v>1102</v>
      </c>
    </row>
    <row r="92" spans="1:47" s="2" customFormat="1" ht="12">
      <c r="A92" s="38"/>
      <c r="B92" s="39"/>
      <c r="C92" s="40"/>
      <c r="D92" s="231" t="s">
        <v>221</v>
      </c>
      <c r="E92" s="40"/>
      <c r="F92" s="232" t="s">
        <v>1103</v>
      </c>
      <c r="G92" s="40"/>
      <c r="H92" s="40"/>
      <c r="I92" s="136"/>
      <c r="J92" s="40"/>
      <c r="K92" s="40"/>
      <c r="L92" s="44"/>
      <c r="M92" s="233"/>
      <c r="N92" s="234"/>
      <c r="O92" s="84"/>
      <c r="P92" s="84"/>
      <c r="Q92" s="84"/>
      <c r="R92" s="84"/>
      <c r="S92" s="84"/>
      <c r="T92" s="85"/>
      <c r="U92" s="38"/>
      <c r="V92" s="38"/>
      <c r="W92" s="38"/>
      <c r="X92" s="38"/>
      <c r="Y92" s="38"/>
      <c r="Z92" s="38"/>
      <c r="AA92" s="38"/>
      <c r="AB92" s="38"/>
      <c r="AC92" s="38"/>
      <c r="AD92" s="38"/>
      <c r="AE92" s="38"/>
      <c r="AT92" s="17" t="s">
        <v>221</v>
      </c>
      <c r="AU92" s="17" t="s">
        <v>82</v>
      </c>
    </row>
    <row r="93" spans="1:65" s="2" customFormat="1" ht="44.25" customHeight="1">
      <c r="A93" s="38"/>
      <c r="B93" s="39"/>
      <c r="C93" s="218" t="s">
        <v>175</v>
      </c>
      <c r="D93" s="218" t="s">
        <v>156</v>
      </c>
      <c r="E93" s="219" t="s">
        <v>1104</v>
      </c>
      <c r="F93" s="220" t="s">
        <v>1105</v>
      </c>
      <c r="G93" s="221" t="s">
        <v>235</v>
      </c>
      <c r="H93" s="222">
        <v>14.04</v>
      </c>
      <c r="I93" s="223"/>
      <c r="J93" s="224">
        <f>ROUND(I93*H93,2)</f>
        <v>0</v>
      </c>
      <c r="K93" s="220" t="s">
        <v>219</v>
      </c>
      <c r="L93" s="44"/>
      <c r="M93" s="225" t="s">
        <v>19</v>
      </c>
      <c r="N93" s="226" t="s">
        <v>43</v>
      </c>
      <c r="O93" s="84"/>
      <c r="P93" s="227">
        <f>O93*H93</f>
        <v>0</v>
      </c>
      <c r="Q93" s="227">
        <v>0</v>
      </c>
      <c r="R93" s="227">
        <f>Q93*H93</f>
        <v>0</v>
      </c>
      <c r="S93" s="227">
        <v>0</v>
      </c>
      <c r="T93" s="228">
        <f>S93*H93</f>
        <v>0</v>
      </c>
      <c r="U93" s="38"/>
      <c r="V93" s="38"/>
      <c r="W93" s="38"/>
      <c r="X93" s="38"/>
      <c r="Y93" s="38"/>
      <c r="Z93" s="38"/>
      <c r="AA93" s="38"/>
      <c r="AB93" s="38"/>
      <c r="AC93" s="38"/>
      <c r="AD93" s="38"/>
      <c r="AE93" s="38"/>
      <c r="AR93" s="229" t="s">
        <v>172</v>
      </c>
      <c r="AT93" s="229" t="s">
        <v>156</v>
      </c>
      <c r="AU93" s="229" t="s">
        <v>82</v>
      </c>
      <c r="AY93" s="17" t="s">
        <v>153</v>
      </c>
      <c r="BE93" s="230">
        <f>IF(N93="základní",J93,0)</f>
        <v>0</v>
      </c>
      <c r="BF93" s="230">
        <f>IF(N93="snížená",J93,0)</f>
        <v>0</v>
      </c>
      <c r="BG93" s="230">
        <f>IF(N93="zákl. přenesená",J93,0)</f>
        <v>0</v>
      </c>
      <c r="BH93" s="230">
        <f>IF(N93="sníž. přenesená",J93,0)</f>
        <v>0</v>
      </c>
      <c r="BI93" s="230">
        <f>IF(N93="nulová",J93,0)</f>
        <v>0</v>
      </c>
      <c r="BJ93" s="17" t="s">
        <v>80</v>
      </c>
      <c r="BK93" s="230">
        <f>ROUND(I93*H93,2)</f>
        <v>0</v>
      </c>
      <c r="BL93" s="17" t="s">
        <v>172</v>
      </c>
      <c r="BM93" s="229" t="s">
        <v>1106</v>
      </c>
    </row>
    <row r="94" spans="1:47" s="2" customFormat="1" ht="12">
      <c r="A94" s="38"/>
      <c r="B94" s="39"/>
      <c r="C94" s="40"/>
      <c r="D94" s="231" t="s">
        <v>221</v>
      </c>
      <c r="E94" s="40"/>
      <c r="F94" s="232" t="s">
        <v>243</v>
      </c>
      <c r="G94" s="40"/>
      <c r="H94" s="40"/>
      <c r="I94" s="136"/>
      <c r="J94" s="40"/>
      <c r="K94" s="40"/>
      <c r="L94" s="44"/>
      <c r="M94" s="233"/>
      <c r="N94" s="234"/>
      <c r="O94" s="84"/>
      <c r="P94" s="84"/>
      <c r="Q94" s="84"/>
      <c r="R94" s="84"/>
      <c r="S94" s="84"/>
      <c r="T94" s="85"/>
      <c r="U94" s="38"/>
      <c r="V94" s="38"/>
      <c r="W94" s="38"/>
      <c r="X94" s="38"/>
      <c r="Y94" s="38"/>
      <c r="Z94" s="38"/>
      <c r="AA94" s="38"/>
      <c r="AB94" s="38"/>
      <c r="AC94" s="38"/>
      <c r="AD94" s="38"/>
      <c r="AE94" s="38"/>
      <c r="AT94" s="17" t="s">
        <v>221</v>
      </c>
      <c r="AU94" s="17" t="s">
        <v>82</v>
      </c>
    </row>
    <row r="95" spans="1:65" s="2" customFormat="1" ht="55.5" customHeight="1">
      <c r="A95" s="38"/>
      <c r="B95" s="39"/>
      <c r="C95" s="218" t="s">
        <v>172</v>
      </c>
      <c r="D95" s="218" t="s">
        <v>156</v>
      </c>
      <c r="E95" s="219" t="s">
        <v>250</v>
      </c>
      <c r="F95" s="220" t="s">
        <v>1107</v>
      </c>
      <c r="G95" s="221" t="s">
        <v>235</v>
      </c>
      <c r="H95" s="222">
        <v>136.35</v>
      </c>
      <c r="I95" s="223"/>
      <c r="J95" s="224">
        <f>ROUND(I95*H95,2)</f>
        <v>0</v>
      </c>
      <c r="K95" s="220" t="s">
        <v>19</v>
      </c>
      <c r="L95" s="44"/>
      <c r="M95" s="225" t="s">
        <v>19</v>
      </c>
      <c r="N95" s="226" t="s">
        <v>43</v>
      </c>
      <c r="O95" s="84"/>
      <c r="P95" s="227">
        <f>O95*H95</f>
        <v>0</v>
      </c>
      <c r="Q95" s="227">
        <v>0</v>
      </c>
      <c r="R95" s="227">
        <f>Q95*H95</f>
        <v>0</v>
      </c>
      <c r="S95" s="227">
        <v>0</v>
      </c>
      <c r="T95" s="228">
        <f>S95*H95</f>
        <v>0</v>
      </c>
      <c r="U95" s="38"/>
      <c r="V95" s="38"/>
      <c r="W95" s="38"/>
      <c r="X95" s="38"/>
      <c r="Y95" s="38"/>
      <c r="Z95" s="38"/>
      <c r="AA95" s="38"/>
      <c r="AB95" s="38"/>
      <c r="AC95" s="38"/>
      <c r="AD95" s="38"/>
      <c r="AE95" s="38"/>
      <c r="AR95" s="229" t="s">
        <v>172</v>
      </c>
      <c r="AT95" s="229" t="s">
        <v>156</v>
      </c>
      <c r="AU95" s="229" t="s">
        <v>82</v>
      </c>
      <c r="AY95" s="17" t="s">
        <v>153</v>
      </c>
      <c r="BE95" s="230">
        <f>IF(N95="základní",J95,0)</f>
        <v>0</v>
      </c>
      <c r="BF95" s="230">
        <f>IF(N95="snížená",J95,0)</f>
        <v>0</v>
      </c>
      <c r="BG95" s="230">
        <f>IF(N95="zákl. přenesená",J95,0)</f>
        <v>0</v>
      </c>
      <c r="BH95" s="230">
        <f>IF(N95="sníž. přenesená",J95,0)</f>
        <v>0</v>
      </c>
      <c r="BI95" s="230">
        <f>IF(N95="nulová",J95,0)</f>
        <v>0</v>
      </c>
      <c r="BJ95" s="17" t="s">
        <v>80</v>
      </c>
      <c r="BK95" s="230">
        <f>ROUND(I95*H95,2)</f>
        <v>0</v>
      </c>
      <c r="BL95" s="17" t="s">
        <v>172</v>
      </c>
      <c r="BM95" s="229" t="s">
        <v>1108</v>
      </c>
    </row>
    <row r="96" spans="1:47" s="2" customFormat="1" ht="12">
      <c r="A96" s="38"/>
      <c r="B96" s="39"/>
      <c r="C96" s="40"/>
      <c r="D96" s="231" t="s">
        <v>221</v>
      </c>
      <c r="E96" s="40"/>
      <c r="F96" s="232" t="s">
        <v>253</v>
      </c>
      <c r="G96" s="40"/>
      <c r="H96" s="40"/>
      <c r="I96" s="136"/>
      <c r="J96" s="40"/>
      <c r="K96" s="40"/>
      <c r="L96" s="44"/>
      <c r="M96" s="233"/>
      <c r="N96" s="234"/>
      <c r="O96" s="84"/>
      <c r="P96" s="84"/>
      <c r="Q96" s="84"/>
      <c r="R96" s="84"/>
      <c r="S96" s="84"/>
      <c r="T96" s="85"/>
      <c r="U96" s="38"/>
      <c r="V96" s="38"/>
      <c r="W96" s="38"/>
      <c r="X96" s="38"/>
      <c r="Y96" s="38"/>
      <c r="Z96" s="38"/>
      <c r="AA96" s="38"/>
      <c r="AB96" s="38"/>
      <c r="AC96" s="38"/>
      <c r="AD96" s="38"/>
      <c r="AE96" s="38"/>
      <c r="AT96" s="17" t="s">
        <v>221</v>
      </c>
      <c r="AU96" s="17" t="s">
        <v>82</v>
      </c>
    </row>
    <row r="97" spans="1:51" s="13" customFormat="1" ht="12">
      <c r="A97" s="13"/>
      <c r="B97" s="235"/>
      <c r="C97" s="236"/>
      <c r="D97" s="231" t="s">
        <v>174</v>
      </c>
      <c r="E97" s="237" t="s">
        <v>19</v>
      </c>
      <c r="F97" s="238" t="s">
        <v>1109</v>
      </c>
      <c r="G97" s="236"/>
      <c r="H97" s="239">
        <v>136.35</v>
      </c>
      <c r="I97" s="240"/>
      <c r="J97" s="236"/>
      <c r="K97" s="236"/>
      <c r="L97" s="241"/>
      <c r="M97" s="242"/>
      <c r="N97" s="243"/>
      <c r="O97" s="243"/>
      <c r="P97" s="243"/>
      <c r="Q97" s="243"/>
      <c r="R97" s="243"/>
      <c r="S97" s="243"/>
      <c r="T97" s="244"/>
      <c r="U97" s="13"/>
      <c r="V97" s="13"/>
      <c r="W97" s="13"/>
      <c r="X97" s="13"/>
      <c r="Y97" s="13"/>
      <c r="Z97" s="13"/>
      <c r="AA97" s="13"/>
      <c r="AB97" s="13"/>
      <c r="AC97" s="13"/>
      <c r="AD97" s="13"/>
      <c r="AE97" s="13"/>
      <c r="AT97" s="245" t="s">
        <v>174</v>
      </c>
      <c r="AU97" s="245" t="s">
        <v>82</v>
      </c>
      <c r="AV97" s="13" t="s">
        <v>82</v>
      </c>
      <c r="AW97" s="13" t="s">
        <v>34</v>
      </c>
      <c r="AX97" s="13" t="s">
        <v>80</v>
      </c>
      <c r="AY97" s="245" t="s">
        <v>153</v>
      </c>
    </row>
    <row r="98" spans="1:65" s="2" customFormat="1" ht="33" customHeight="1">
      <c r="A98" s="38"/>
      <c r="B98" s="39"/>
      <c r="C98" s="218" t="s">
        <v>152</v>
      </c>
      <c r="D98" s="218" t="s">
        <v>156</v>
      </c>
      <c r="E98" s="219" t="s">
        <v>1110</v>
      </c>
      <c r="F98" s="220" t="s">
        <v>626</v>
      </c>
      <c r="G98" s="221" t="s">
        <v>235</v>
      </c>
      <c r="H98" s="222">
        <v>5.46</v>
      </c>
      <c r="I98" s="223"/>
      <c r="J98" s="224">
        <f>ROUND(I98*H98,2)</f>
        <v>0</v>
      </c>
      <c r="K98" s="220" t="s">
        <v>219</v>
      </c>
      <c r="L98" s="44"/>
      <c r="M98" s="225" t="s">
        <v>19</v>
      </c>
      <c r="N98" s="226" t="s">
        <v>43</v>
      </c>
      <c r="O98" s="84"/>
      <c r="P98" s="227">
        <f>O98*H98</f>
        <v>0</v>
      </c>
      <c r="Q98" s="227">
        <v>0</v>
      </c>
      <c r="R98" s="227">
        <f>Q98*H98</f>
        <v>0</v>
      </c>
      <c r="S98" s="227">
        <v>0</v>
      </c>
      <c r="T98" s="228">
        <f>S98*H98</f>
        <v>0</v>
      </c>
      <c r="U98" s="38"/>
      <c r="V98" s="38"/>
      <c r="W98" s="38"/>
      <c r="X98" s="38"/>
      <c r="Y98" s="38"/>
      <c r="Z98" s="38"/>
      <c r="AA98" s="38"/>
      <c r="AB98" s="38"/>
      <c r="AC98" s="38"/>
      <c r="AD98" s="38"/>
      <c r="AE98" s="38"/>
      <c r="AR98" s="229" t="s">
        <v>172</v>
      </c>
      <c r="AT98" s="229" t="s">
        <v>156</v>
      </c>
      <c r="AU98" s="229" t="s">
        <v>82</v>
      </c>
      <c r="AY98" s="17" t="s">
        <v>153</v>
      </c>
      <c r="BE98" s="230">
        <f>IF(N98="základní",J98,0)</f>
        <v>0</v>
      </c>
      <c r="BF98" s="230">
        <f>IF(N98="snížená",J98,0)</f>
        <v>0</v>
      </c>
      <c r="BG98" s="230">
        <f>IF(N98="zákl. přenesená",J98,0)</f>
        <v>0</v>
      </c>
      <c r="BH98" s="230">
        <f>IF(N98="sníž. přenesená",J98,0)</f>
        <v>0</v>
      </c>
      <c r="BI98" s="230">
        <f>IF(N98="nulová",J98,0)</f>
        <v>0</v>
      </c>
      <c r="BJ98" s="17" t="s">
        <v>80</v>
      </c>
      <c r="BK98" s="230">
        <f>ROUND(I98*H98,2)</f>
        <v>0</v>
      </c>
      <c r="BL98" s="17" t="s">
        <v>172</v>
      </c>
      <c r="BM98" s="229" t="s">
        <v>1111</v>
      </c>
    </row>
    <row r="99" spans="1:47" s="2" customFormat="1" ht="12">
      <c r="A99" s="38"/>
      <c r="B99" s="39"/>
      <c r="C99" s="40"/>
      <c r="D99" s="231" t="s">
        <v>221</v>
      </c>
      <c r="E99" s="40"/>
      <c r="F99" s="232" t="s">
        <v>628</v>
      </c>
      <c r="G99" s="40"/>
      <c r="H99" s="40"/>
      <c r="I99" s="136"/>
      <c r="J99" s="40"/>
      <c r="K99" s="40"/>
      <c r="L99" s="44"/>
      <c r="M99" s="233"/>
      <c r="N99" s="234"/>
      <c r="O99" s="84"/>
      <c r="P99" s="84"/>
      <c r="Q99" s="84"/>
      <c r="R99" s="84"/>
      <c r="S99" s="84"/>
      <c r="T99" s="85"/>
      <c r="U99" s="38"/>
      <c r="V99" s="38"/>
      <c r="W99" s="38"/>
      <c r="X99" s="38"/>
      <c r="Y99" s="38"/>
      <c r="Z99" s="38"/>
      <c r="AA99" s="38"/>
      <c r="AB99" s="38"/>
      <c r="AC99" s="38"/>
      <c r="AD99" s="38"/>
      <c r="AE99" s="38"/>
      <c r="AT99" s="17" t="s">
        <v>221</v>
      </c>
      <c r="AU99" s="17" t="s">
        <v>82</v>
      </c>
    </row>
    <row r="100" spans="1:65" s="2" customFormat="1" ht="55.5" customHeight="1">
      <c r="A100" s="38"/>
      <c r="B100" s="39"/>
      <c r="C100" s="218" t="s">
        <v>195</v>
      </c>
      <c r="D100" s="218" t="s">
        <v>156</v>
      </c>
      <c r="E100" s="219" t="s">
        <v>783</v>
      </c>
      <c r="F100" s="220" t="s">
        <v>784</v>
      </c>
      <c r="G100" s="221" t="s">
        <v>235</v>
      </c>
      <c r="H100" s="222">
        <v>5.1</v>
      </c>
      <c r="I100" s="223"/>
      <c r="J100" s="224">
        <f>ROUND(I100*H100,2)</f>
        <v>0</v>
      </c>
      <c r="K100" s="220" t="s">
        <v>219</v>
      </c>
      <c r="L100" s="44"/>
      <c r="M100" s="225" t="s">
        <v>19</v>
      </c>
      <c r="N100" s="226" t="s">
        <v>43</v>
      </c>
      <c r="O100" s="84"/>
      <c r="P100" s="227">
        <f>O100*H100</f>
        <v>0</v>
      </c>
      <c r="Q100" s="227">
        <v>0</v>
      </c>
      <c r="R100" s="227">
        <f>Q100*H100</f>
        <v>0</v>
      </c>
      <c r="S100" s="227">
        <v>0</v>
      </c>
      <c r="T100" s="228">
        <f>S100*H100</f>
        <v>0</v>
      </c>
      <c r="U100" s="38"/>
      <c r="V100" s="38"/>
      <c r="W100" s="38"/>
      <c r="X100" s="38"/>
      <c r="Y100" s="38"/>
      <c r="Z100" s="38"/>
      <c r="AA100" s="38"/>
      <c r="AB100" s="38"/>
      <c r="AC100" s="38"/>
      <c r="AD100" s="38"/>
      <c r="AE100" s="38"/>
      <c r="AR100" s="229" t="s">
        <v>172</v>
      </c>
      <c r="AT100" s="229" t="s">
        <v>156</v>
      </c>
      <c r="AU100" s="229" t="s">
        <v>82</v>
      </c>
      <c r="AY100" s="17" t="s">
        <v>153</v>
      </c>
      <c r="BE100" s="230">
        <f>IF(N100="základní",J100,0)</f>
        <v>0</v>
      </c>
      <c r="BF100" s="230">
        <f>IF(N100="snížená",J100,0)</f>
        <v>0</v>
      </c>
      <c r="BG100" s="230">
        <f>IF(N100="zákl. přenesená",J100,0)</f>
        <v>0</v>
      </c>
      <c r="BH100" s="230">
        <f>IF(N100="sníž. přenesená",J100,0)</f>
        <v>0</v>
      </c>
      <c r="BI100" s="230">
        <f>IF(N100="nulová",J100,0)</f>
        <v>0</v>
      </c>
      <c r="BJ100" s="17" t="s">
        <v>80</v>
      </c>
      <c r="BK100" s="230">
        <f>ROUND(I100*H100,2)</f>
        <v>0</v>
      </c>
      <c r="BL100" s="17" t="s">
        <v>172</v>
      </c>
      <c r="BM100" s="229" t="s">
        <v>1112</v>
      </c>
    </row>
    <row r="101" spans="1:47" s="2" customFormat="1" ht="12">
      <c r="A101" s="38"/>
      <c r="B101" s="39"/>
      <c r="C101" s="40"/>
      <c r="D101" s="231" t="s">
        <v>221</v>
      </c>
      <c r="E101" s="40"/>
      <c r="F101" s="232" t="s">
        <v>503</v>
      </c>
      <c r="G101" s="40"/>
      <c r="H101" s="40"/>
      <c r="I101" s="136"/>
      <c r="J101" s="40"/>
      <c r="K101" s="40"/>
      <c r="L101" s="44"/>
      <c r="M101" s="233"/>
      <c r="N101" s="234"/>
      <c r="O101" s="84"/>
      <c r="P101" s="84"/>
      <c r="Q101" s="84"/>
      <c r="R101" s="84"/>
      <c r="S101" s="84"/>
      <c r="T101" s="85"/>
      <c r="U101" s="38"/>
      <c r="V101" s="38"/>
      <c r="W101" s="38"/>
      <c r="X101" s="38"/>
      <c r="Y101" s="38"/>
      <c r="Z101" s="38"/>
      <c r="AA101" s="38"/>
      <c r="AB101" s="38"/>
      <c r="AC101" s="38"/>
      <c r="AD101" s="38"/>
      <c r="AE101" s="38"/>
      <c r="AT101" s="17" t="s">
        <v>221</v>
      </c>
      <c r="AU101" s="17" t="s">
        <v>82</v>
      </c>
    </row>
    <row r="102" spans="1:65" s="2" customFormat="1" ht="16.5" customHeight="1">
      <c r="A102" s="38"/>
      <c r="B102" s="39"/>
      <c r="C102" s="261" t="s">
        <v>200</v>
      </c>
      <c r="D102" s="261" t="s">
        <v>260</v>
      </c>
      <c r="E102" s="262" t="s">
        <v>1113</v>
      </c>
      <c r="F102" s="263" t="s">
        <v>1114</v>
      </c>
      <c r="G102" s="264" t="s">
        <v>276</v>
      </c>
      <c r="H102" s="265">
        <v>10.2</v>
      </c>
      <c r="I102" s="266"/>
      <c r="J102" s="267">
        <f>ROUND(I102*H102,2)</f>
        <v>0</v>
      </c>
      <c r="K102" s="263" t="s">
        <v>219</v>
      </c>
      <c r="L102" s="268"/>
      <c r="M102" s="269" t="s">
        <v>19</v>
      </c>
      <c r="N102" s="270" t="s">
        <v>43</v>
      </c>
      <c r="O102" s="84"/>
      <c r="P102" s="227">
        <f>O102*H102</f>
        <v>0</v>
      </c>
      <c r="Q102" s="227">
        <v>1</v>
      </c>
      <c r="R102" s="227">
        <f>Q102*H102</f>
        <v>10.2</v>
      </c>
      <c r="S102" s="227">
        <v>0</v>
      </c>
      <c r="T102" s="228">
        <f>S102*H102</f>
        <v>0</v>
      </c>
      <c r="U102" s="38"/>
      <c r="V102" s="38"/>
      <c r="W102" s="38"/>
      <c r="X102" s="38"/>
      <c r="Y102" s="38"/>
      <c r="Z102" s="38"/>
      <c r="AA102" s="38"/>
      <c r="AB102" s="38"/>
      <c r="AC102" s="38"/>
      <c r="AD102" s="38"/>
      <c r="AE102" s="38"/>
      <c r="AR102" s="229" t="s">
        <v>169</v>
      </c>
      <c r="AT102" s="229" t="s">
        <v>260</v>
      </c>
      <c r="AU102" s="229" t="s">
        <v>82</v>
      </c>
      <c r="AY102" s="17" t="s">
        <v>153</v>
      </c>
      <c r="BE102" s="230">
        <f>IF(N102="základní",J102,0)</f>
        <v>0</v>
      </c>
      <c r="BF102" s="230">
        <f>IF(N102="snížená",J102,0)</f>
        <v>0</v>
      </c>
      <c r="BG102" s="230">
        <f>IF(N102="zákl. přenesená",J102,0)</f>
        <v>0</v>
      </c>
      <c r="BH102" s="230">
        <f>IF(N102="sníž. přenesená",J102,0)</f>
        <v>0</v>
      </c>
      <c r="BI102" s="230">
        <f>IF(N102="nulová",J102,0)</f>
        <v>0</v>
      </c>
      <c r="BJ102" s="17" t="s">
        <v>80</v>
      </c>
      <c r="BK102" s="230">
        <f>ROUND(I102*H102,2)</f>
        <v>0</v>
      </c>
      <c r="BL102" s="17" t="s">
        <v>172</v>
      </c>
      <c r="BM102" s="229" t="s">
        <v>1115</v>
      </c>
    </row>
    <row r="103" spans="1:65" s="2" customFormat="1" ht="21.75" customHeight="1">
      <c r="A103" s="38"/>
      <c r="B103" s="39"/>
      <c r="C103" s="218" t="s">
        <v>169</v>
      </c>
      <c r="D103" s="218" t="s">
        <v>156</v>
      </c>
      <c r="E103" s="219" t="s">
        <v>280</v>
      </c>
      <c r="F103" s="220" t="s">
        <v>281</v>
      </c>
      <c r="G103" s="221" t="s">
        <v>218</v>
      </c>
      <c r="H103" s="222">
        <v>620.25</v>
      </c>
      <c r="I103" s="223"/>
      <c r="J103" s="224">
        <f>ROUND(I103*H103,2)</f>
        <v>0</v>
      </c>
      <c r="K103" s="220" t="s">
        <v>219</v>
      </c>
      <c r="L103" s="44"/>
      <c r="M103" s="225" t="s">
        <v>19</v>
      </c>
      <c r="N103" s="226" t="s">
        <v>43</v>
      </c>
      <c r="O103" s="84"/>
      <c r="P103" s="227">
        <f>O103*H103</f>
        <v>0</v>
      </c>
      <c r="Q103" s="227">
        <v>0</v>
      </c>
      <c r="R103" s="227">
        <f>Q103*H103</f>
        <v>0</v>
      </c>
      <c r="S103" s="227">
        <v>0</v>
      </c>
      <c r="T103" s="228">
        <f>S103*H103</f>
        <v>0</v>
      </c>
      <c r="U103" s="38"/>
      <c r="V103" s="38"/>
      <c r="W103" s="38"/>
      <c r="X103" s="38"/>
      <c r="Y103" s="38"/>
      <c r="Z103" s="38"/>
      <c r="AA103" s="38"/>
      <c r="AB103" s="38"/>
      <c r="AC103" s="38"/>
      <c r="AD103" s="38"/>
      <c r="AE103" s="38"/>
      <c r="AR103" s="229" t="s">
        <v>172</v>
      </c>
      <c r="AT103" s="229" t="s">
        <v>156</v>
      </c>
      <c r="AU103" s="229" t="s">
        <v>82</v>
      </c>
      <c r="AY103" s="17" t="s">
        <v>153</v>
      </c>
      <c r="BE103" s="230">
        <f>IF(N103="základní",J103,0)</f>
        <v>0</v>
      </c>
      <c r="BF103" s="230">
        <f>IF(N103="snížená",J103,0)</f>
        <v>0</v>
      </c>
      <c r="BG103" s="230">
        <f>IF(N103="zákl. přenesená",J103,0)</f>
        <v>0</v>
      </c>
      <c r="BH103" s="230">
        <f>IF(N103="sníž. přenesená",J103,0)</f>
        <v>0</v>
      </c>
      <c r="BI103" s="230">
        <f>IF(N103="nulová",J103,0)</f>
        <v>0</v>
      </c>
      <c r="BJ103" s="17" t="s">
        <v>80</v>
      </c>
      <c r="BK103" s="230">
        <f>ROUND(I103*H103,2)</f>
        <v>0</v>
      </c>
      <c r="BL103" s="17" t="s">
        <v>172</v>
      </c>
      <c r="BM103" s="229" t="s">
        <v>1116</v>
      </c>
    </row>
    <row r="104" spans="1:47" s="2" customFormat="1" ht="12">
      <c r="A104" s="38"/>
      <c r="B104" s="39"/>
      <c r="C104" s="40"/>
      <c r="D104" s="231" t="s">
        <v>221</v>
      </c>
      <c r="E104" s="40"/>
      <c r="F104" s="232" t="s">
        <v>283</v>
      </c>
      <c r="G104" s="40"/>
      <c r="H104" s="40"/>
      <c r="I104" s="136"/>
      <c r="J104" s="40"/>
      <c r="K104" s="40"/>
      <c r="L104" s="44"/>
      <c r="M104" s="233"/>
      <c r="N104" s="234"/>
      <c r="O104" s="84"/>
      <c r="P104" s="84"/>
      <c r="Q104" s="84"/>
      <c r="R104" s="84"/>
      <c r="S104" s="84"/>
      <c r="T104" s="85"/>
      <c r="U104" s="38"/>
      <c r="V104" s="38"/>
      <c r="W104" s="38"/>
      <c r="X104" s="38"/>
      <c r="Y104" s="38"/>
      <c r="Z104" s="38"/>
      <c r="AA104" s="38"/>
      <c r="AB104" s="38"/>
      <c r="AC104" s="38"/>
      <c r="AD104" s="38"/>
      <c r="AE104" s="38"/>
      <c r="AT104" s="17" t="s">
        <v>221</v>
      </c>
      <c r="AU104" s="17" t="s">
        <v>82</v>
      </c>
    </row>
    <row r="105" spans="1:63" s="12" customFormat="1" ht="22.8" customHeight="1">
      <c r="A105" s="12"/>
      <c r="B105" s="202"/>
      <c r="C105" s="203"/>
      <c r="D105" s="204" t="s">
        <v>71</v>
      </c>
      <c r="E105" s="216" t="s">
        <v>152</v>
      </c>
      <c r="F105" s="216" t="s">
        <v>285</v>
      </c>
      <c r="G105" s="203"/>
      <c r="H105" s="203"/>
      <c r="I105" s="206"/>
      <c r="J105" s="217">
        <f>BK105</f>
        <v>0</v>
      </c>
      <c r="K105" s="203"/>
      <c r="L105" s="208"/>
      <c r="M105" s="209"/>
      <c r="N105" s="210"/>
      <c r="O105" s="210"/>
      <c r="P105" s="211">
        <f>SUM(P106:P112)</f>
        <v>0</v>
      </c>
      <c r="Q105" s="210"/>
      <c r="R105" s="211">
        <f>SUM(R106:R112)</f>
        <v>460.02602</v>
      </c>
      <c r="S105" s="210"/>
      <c r="T105" s="212">
        <f>SUM(T106:T112)</f>
        <v>0</v>
      </c>
      <c r="U105" s="12"/>
      <c r="V105" s="12"/>
      <c r="W105" s="12"/>
      <c r="X105" s="12"/>
      <c r="Y105" s="12"/>
      <c r="Z105" s="12"/>
      <c r="AA105" s="12"/>
      <c r="AB105" s="12"/>
      <c r="AC105" s="12"/>
      <c r="AD105" s="12"/>
      <c r="AE105" s="12"/>
      <c r="AR105" s="213" t="s">
        <v>80</v>
      </c>
      <c r="AT105" s="214" t="s">
        <v>71</v>
      </c>
      <c r="AU105" s="214" t="s">
        <v>80</v>
      </c>
      <c r="AY105" s="213" t="s">
        <v>153</v>
      </c>
      <c r="BK105" s="215">
        <f>SUM(BK106:BK112)</f>
        <v>0</v>
      </c>
    </row>
    <row r="106" spans="1:65" s="2" customFormat="1" ht="21.75" customHeight="1">
      <c r="A106" s="38"/>
      <c r="B106" s="39"/>
      <c r="C106" s="218" t="s">
        <v>266</v>
      </c>
      <c r="D106" s="218" t="s">
        <v>156</v>
      </c>
      <c r="E106" s="219" t="s">
        <v>287</v>
      </c>
      <c r="F106" s="220" t="s">
        <v>288</v>
      </c>
      <c r="G106" s="221" t="s">
        <v>218</v>
      </c>
      <c r="H106" s="222">
        <v>599.75</v>
      </c>
      <c r="I106" s="223"/>
      <c r="J106" s="224">
        <f>ROUND(I106*H106,2)</f>
        <v>0</v>
      </c>
      <c r="K106" s="220" t="s">
        <v>219</v>
      </c>
      <c r="L106" s="44"/>
      <c r="M106" s="225" t="s">
        <v>19</v>
      </c>
      <c r="N106" s="226" t="s">
        <v>43</v>
      </c>
      <c r="O106" s="84"/>
      <c r="P106" s="227">
        <f>O106*H106</f>
        <v>0</v>
      </c>
      <c r="Q106" s="227">
        <v>0.46</v>
      </c>
      <c r="R106" s="227">
        <f>Q106*H106</f>
        <v>275.885</v>
      </c>
      <c r="S106" s="227">
        <v>0</v>
      </c>
      <c r="T106" s="228">
        <f>S106*H106</f>
        <v>0</v>
      </c>
      <c r="U106" s="38"/>
      <c r="V106" s="38"/>
      <c r="W106" s="38"/>
      <c r="X106" s="38"/>
      <c r="Y106" s="38"/>
      <c r="Z106" s="38"/>
      <c r="AA106" s="38"/>
      <c r="AB106" s="38"/>
      <c r="AC106" s="38"/>
      <c r="AD106" s="38"/>
      <c r="AE106" s="38"/>
      <c r="AR106" s="229" t="s">
        <v>172</v>
      </c>
      <c r="AT106" s="229" t="s">
        <v>156</v>
      </c>
      <c r="AU106" s="229" t="s">
        <v>82</v>
      </c>
      <c r="AY106" s="17" t="s">
        <v>153</v>
      </c>
      <c r="BE106" s="230">
        <f>IF(N106="základní",J106,0)</f>
        <v>0</v>
      </c>
      <c r="BF106" s="230">
        <f>IF(N106="snížená",J106,0)</f>
        <v>0</v>
      </c>
      <c r="BG106" s="230">
        <f>IF(N106="zákl. přenesená",J106,0)</f>
        <v>0</v>
      </c>
      <c r="BH106" s="230">
        <f>IF(N106="sníž. přenesená",J106,0)</f>
        <v>0</v>
      </c>
      <c r="BI106" s="230">
        <f>IF(N106="nulová",J106,0)</f>
        <v>0</v>
      </c>
      <c r="BJ106" s="17" t="s">
        <v>80</v>
      </c>
      <c r="BK106" s="230">
        <f>ROUND(I106*H106,2)</f>
        <v>0</v>
      </c>
      <c r="BL106" s="17" t="s">
        <v>172</v>
      </c>
      <c r="BM106" s="229" t="s">
        <v>1117</v>
      </c>
    </row>
    <row r="107" spans="1:65" s="2" customFormat="1" ht="33" customHeight="1">
      <c r="A107" s="38"/>
      <c r="B107" s="39"/>
      <c r="C107" s="218" t="s">
        <v>273</v>
      </c>
      <c r="D107" s="218" t="s">
        <v>156</v>
      </c>
      <c r="E107" s="219" t="s">
        <v>1118</v>
      </c>
      <c r="F107" s="220" t="s">
        <v>1119</v>
      </c>
      <c r="G107" s="221" t="s">
        <v>218</v>
      </c>
      <c r="H107" s="222">
        <v>194</v>
      </c>
      <c r="I107" s="223"/>
      <c r="J107" s="224">
        <f>ROUND(I107*H107,2)</f>
        <v>0</v>
      </c>
      <c r="K107" s="220" t="s">
        <v>219</v>
      </c>
      <c r="L107" s="44"/>
      <c r="M107" s="225" t="s">
        <v>19</v>
      </c>
      <c r="N107" s="226" t="s">
        <v>43</v>
      </c>
      <c r="O107" s="84"/>
      <c r="P107" s="227">
        <f>O107*H107</f>
        <v>0</v>
      </c>
      <c r="Q107" s="227">
        <v>0.216</v>
      </c>
      <c r="R107" s="227">
        <f>Q107*H107</f>
        <v>41.903999999999996</v>
      </c>
      <c r="S107" s="227">
        <v>0</v>
      </c>
      <c r="T107" s="228">
        <f>S107*H107</f>
        <v>0</v>
      </c>
      <c r="U107" s="38"/>
      <c r="V107" s="38"/>
      <c r="W107" s="38"/>
      <c r="X107" s="38"/>
      <c r="Y107" s="38"/>
      <c r="Z107" s="38"/>
      <c r="AA107" s="38"/>
      <c r="AB107" s="38"/>
      <c r="AC107" s="38"/>
      <c r="AD107" s="38"/>
      <c r="AE107" s="38"/>
      <c r="AR107" s="229" t="s">
        <v>172</v>
      </c>
      <c r="AT107" s="229" t="s">
        <v>156</v>
      </c>
      <c r="AU107" s="229" t="s">
        <v>82</v>
      </c>
      <c r="AY107" s="17" t="s">
        <v>153</v>
      </c>
      <c r="BE107" s="230">
        <f>IF(N107="základní",J107,0)</f>
        <v>0</v>
      </c>
      <c r="BF107" s="230">
        <f>IF(N107="snížená",J107,0)</f>
        <v>0</v>
      </c>
      <c r="BG107" s="230">
        <f>IF(N107="zákl. přenesená",J107,0)</f>
        <v>0</v>
      </c>
      <c r="BH107" s="230">
        <f>IF(N107="sníž. přenesená",J107,0)</f>
        <v>0</v>
      </c>
      <c r="BI107" s="230">
        <f>IF(N107="nulová",J107,0)</f>
        <v>0</v>
      </c>
      <c r="BJ107" s="17" t="s">
        <v>80</v>
      </c>
      <c r="BK107" s="230">
        <f>ROUND(I107*H107,2)</f>
        <v>0</v>
      </c>
      <c r="BL107" s="17" t="s">
        <v>172</v>
      </c>
      <c r="BM107" s="229" t="s">
        <v>1120</v>
      </c>
    </row>
    <row r="108" spans="1:47" s="2" customFormat="1" ht="12">
      <c r="A108" s="38"/>
      <c r="B108" s="39"/>
      <c r="C108" s="40"/>
      <c r="D108" s="231" t="s">
        <v>221</v>
      </c>
      <c r="E108" s="40"/>
      <c r="F108" s="232" t="s">
        <v>1121</v>
      </c>
      <c r="G108" s="40"/>
      <c r="H108" s="40"/>
      <c r="I108" s="136"/>
      <c r="J108" s="40"/>
      <c r="K108" s="40"/>
      <c r="L108" s="44"/>
      <c r="M108" s="233"/>
      <c r="N108" s="234"/>
      <c r="O108" s="84"/>
      <c r="P108" s="84"/>
      <c r="Q108" s="84"/>
      <c r="R108" s="84"/>
      <c r="S108" s="84"/>
      <c r="T108" s="85"/>
      <c r="U108" s="38"/>
      <c r="V108" s="38"/>
      <c r="W108" s="38"/>
      <c r="X108" s="38"/>
      <c r="Y108" s="38"/>
      <c r="Z108" s="38"/>
      <c r="AA108" s="38"/>
      <c r="AB108" s="38"/>
      <c r="AC108" s="38"/>
      <c r="AD108" s="38"/>
      <c r="AE108" s="38"/>
      <c r="AT108" s="17" t="s">
        <v>221</v>
      </c>
      <c r="AU108" s="17" t="s">
        <v>82</v>
      </c>
    </row>
    <row r="109" spans="1:65" s="2" customFormat="1" ht="33" customHeight="1">
      <c r="A109" s="38"/>
      <c r="B109" s="39"/>
      <c r="C109" s="218" t="s">
        <v>279</v>
      </c>
      <c r="D109" s="218" t="s">
        <v>156</v>
      </c>
      <c r="E109" s="219" t="s">
        <v>414</v>
      </c>
      <c r="F109" s="220" t="s">
        <v>415</v>
      </c>
      <c r="G109" s="221" t="s">
        <v>218</v>
      </c>
      <c r="H109" s="222">
        <v>548.5</v>
      </c>
      <c r="I109" s="223"/>
      <c r="J109" s="224">
        <f>ROUND(I109*H109,2)</f>
        <v>0</v>
      </c>
      <c r="K109" s="220" t="s">
        <v>219</v>
      </c>
      <c r="L109" s="44"/>
      <c r="M109" s="225" t="s">
        <v>19</v>
      </c>
      <c r="N109" s="226" t="s">
        <v>43</v>
      </c>
      <c r="O109" s="84"/>
      <c r="P109" s="227">
        <f>O109*H109</f>
        <v>0</v>
      </c>
      <c r="Q109" s="227">
        <v>0.12966</v>
      </c>
      <c r="R109" s="227">
        <f>Q109*H109</f>
        <v>71.11851</v>
      </c>
      <c r="S109" s="227">
        <v>0</v>
      </c>
      <c r="T109" s="228">
        <f>S109*H109</f>
        <v>0</v>
      </c>
      <c r="U109" s="38"/>
      <c r="V109" s="38"/>
      <c r="W109" s="38"/>
      <c r="X109" s="38"/>
      <c r="Y109" s="38"/>
      <c r="Z109" s="38"/>
      <c r="AA109" s="38"/>
      <c r="AB109" s="38"/>
      <c r="AC109" s="38"/>
      <c r="AD109" s="38"/>
      <c r="AE109" s="38"/>
      <c r="AR109" s="229" t="s">
        <v>172</v>
      </c>
      <c r="AT109" s="229" t="s">
        <v>156</v>
      </c>
      <c r="AU109" s="229" t="s">
        <v>82</v>
      </c>
      <c r="AY109" s="17" t="s">
        <v>153</v>
      </c>
      <c r="BE109" s="230">
        <f>IF(N109="základní",J109,0)</f>
        <v>0</v>
      </c>
      <c r="BF109" s="230">
        <f>IF(N109="snížená",J109,0)</f>
        <v>0</v>
      </c>
      <c r="BG109" s="230">
        <f>IF(N109="zákl. přenesená",J109,0)</f>
        <v>0</v>
      </c>
      <c r="BH109" s="230">
        <f>IF(N109="sníž. přenesená",J109,0)</f>
        <v>0</v>
      </c>
      <c r="BI109" s="230">
        <f>IF(N109="nulová",J109,0)</f>
        <v>0</v>
      </c>
      <c r="BJ109" s="17" t="s">
        <v>80</v>
      </c>
      <c r="BK109" s="230">
        <f>ROUND(I109*H109,2)</f>
        <v>0</v>
      </c>
      <c r="BL109" s="17" t="s">
        <v>172</v>
      </c>
      <c r="BM109" s="229" t="s">
        <v>1122</v>
      </c>
    </row>
    <row r="110" spans="1:47" s="2" customFormat="1" ht="12">
      <c r="A110" s="38"/>
      <c r="B110" s="39"/>
      <c r="C110" s="40"/>
      <c r="D110" s="231" t="s">
        <v>221</v>
      </c>
      <c r="E110" s="40"/>
      <c r="F110" s="232" t="s">
        <v>417</v>
      </c>
      <c r="G110" s="40"/>
      <c r="H110" s="40"/>
      <c r="I110" s="136"/>
      <c r="J110" s="40"/>
      <c r="K110" s="40"/>
      <c r="L110" s="44"/>
      <c r="M110" s="233"/>
      <c r="N110" s="234"/>
      <c r="O110" s="84"/>
      <c r="P110" s="84"/>
      <c r="Q110" s="84"/>
      <c r="R110" s="84"/>
      <c r="S110" s="84"/>
      <c r="T110" s="85"/>
      <c r="U110" s="38"/>
      <c r="V110" s="38"/>
      <c r="W110" s="38"/>
      <c r="X110" s="38"/>
      <c r="Y110" s="38"/>
      <c r="Z110" s="38"/>
      <c r="AA110" s="38"/>
      <c r="AB110" s="38"/>
      <c r="AC110" s="38"/>
      <c r="AD110" s="38"/>
      <c r="AE110" s="38"/>
      <c r="AT110" s="17" t="s">
        <v>221</v>
      </c>
      <c r="AU110" s="17" t="s">
        <v>82</v>
      </c>
    </row>
    <row r="111" spans="1:65" s="2" customFormat="1" ht="33" customHeight="1">
      <c r="A111" s="38"/>
      <c r="B111" s="39"/>
      <c r="C111" s="218" t="s">
        <v>286</v>
      </c>
      <c r="D111" s="218" t="s">
        <v>156</v>
      </c>
      <c r="E111" s="219" t="s">
        <v>1085</v>
      </c>
      <c r="F111" s="220" t="s">
        <v>1086</v>
      </c>
      <c r="G111" s="221" t="s">
        <v>218</v>
      </c>
      <c r="H111" s="222">
        <v>548.5</v>
      </c>
      <c r="I111" s="223"/>
      <c r="J111" s="224">
        <f>ROUND(I111*H111,2)</f>
        <v>0</v>
      </c>
      <c r="K111" s="220" t="s">
        <v>219</v>
      </c>
      <c r="L111" s="44"/>
      <c r="M111" s="225" t="s">
        <v>19</v>
      </c>
      <c r="N111" s="226" t="s">
        <v>43</v>
      </c>
      <c r="O111" s="84"/>
      <c r="P111" s="227">
        <f>O111*H111</f>
        <v>0</v>
      </c>
      <c r="Q111" s="227">
        <v>0.12966</v>
      </c>
      <c r="R111" s="227">
        <f>Q111*H111</f>
        <v>71.11851</v>
      </c>
      <c r="S111" s="227">
        <v>0</v>
      </c>
      <c r="T111" s="228">
        <f>S111*H111</f>
        <v>0</v>
      </c>
      <c r="U111" s="38"/>
      <c r="V111" s="38"/>
      <c r="W111" s="38"/>
      <c r="X111" s="38"/>
      <c r="Y111" s="38"/>
      <c r="Z111" s="38"/>
      <c r="AA111" s="38"/>
      <c r="AB111" s="38"/>
      <c r="AC111" s="38"/>
      <c r="AD111" s="38"/>
      <c r="AE111" s="38"/>
      <c r="AR111" s="229" t="s">
        <v>172</v>
      </c>
      <c r="AT111" s="229" t="s">
        <v>156</v>
      </c>
      <c r="AU111" s="229" t="s">
        <v>82</v>
      </c>
      <c r="AY111" s="17" t="s">
        <v>153</v>
      </c>
      <c r="BE111" s="230">
        <f>IF(N111="základní",J111,0)</f>
        <v>0</v>
      </c>
      <c r="BF111" s="230">
        <f>IF(N111="snížená",J111,0)</f>
        <v>0</v>
      </c>
      <c r="BG111" s="230">
        <f>IF(N111="zákl. přenesená",J111,0)</f>
        <v>0</v>
      </c>
      <c r="BH111" s="230">
        <f>IF(N111="sníž. přenesená",J111,0)</f>
        <v>0</v>
      </c>
      <c r="BI111" s="230">
        <f>IF(N111="nulová",J111,0)</f>
        <v>0</v>
      </c>
      <c r="BJ111" s="17" t="s">
        <v>80</v>
      </c>
      <c r="BK111" s="230">
        <f>ROUND(I111*H111,2)</f>
        <v>0</v>
      </c>
      <c r="BL111" s="17" t="s">
        <v>172</v>
      </c>
      <c r="BM111" s="229" t="s">
        <v>1123</v>
      </c>
    </row>
    <row r="112" spans="1:47" s="2" customFormat="1" ht="12">
      <c r="A112" s="38"/>
      <c r="B112" s="39"/>
      <c r="C112" s="40"/>
      <c r="D112" s="231" t="s">
        <v>221</v>
      </c>
      <c r="E112" s="40"/>
      <c r="F112" s="232" t="s">
        <v>303</v>
      </c>
      <c r="G112" s="40"/>
      <c r="H112" s="40"/>
      <c r="I112" s="136"/>
      <c r="J112" s="40"/>
      <c r="K112" s="40"/>
      <c r="L112" s="44"/>
      <c r="M112" s="233"/>
      <c r="N112" s="234"/>
      <c r="O112" s="84"/>
      <c r="P112" s="84"/>
      <c r="Q112" s="84"/>
      <c r="R112" s="84"/>
      <c r="S112" s="84"/>
      <c r="T112" s="85"/>
      <c r="U112" s="38"/>
      <c r="V112" s="38"/>
      <c r="W112" s="38"/>
      <c r="X112" s="38"/>
      <c r="Y112" s="38"/>
      <c r="Z112" s="38"/>
      <c r="AA112" s="38"/>
      <c r="AB112" s="38"/>
      <c r="AC112" s="38"/>
      <c r="AD112" s="38"/>
      <c r="AE112" s="38"/>
      <c r="AT112" s="17" t="s">
        <v>221</v>
      </c>
      <c r="AU112" s="17" t="s">
        <v>82</v>
      </c>
    </row>
    <row r="113" spans="1:63" s="12" customFormat="1" ht="22.8" customHeight="1">
      <c r="A113" s="12"/>
      <c r="B113" s="202"/>
      <c r="C113" s="203"/>
      <c r="D113" s="204" t="s">
        <v>71</v>
      </c>
      <c r="E113" s="216" t="s">
        <v>169</v>
      </c>
      <c r="F113" s="216" t="s">
        <v>529</v>
      </c>
      <c r="G113" s="203"/>
      <c r="H113" s="203"/>
      <c r="I113" s="206"/>
      <c r="J113" s="217">
        <f>BK113</f>
        <v>0</v>
      </c>
      <c r="K113" s="203"/>
      <c r="L113" s="208"/>
      <c r="M113" s="209"/>
      <c r="N113" s="210"/>
      <c r="O113" s="210"/>
      <c r="P113" s="211">
        <f>SUM(P114:P128)</f>
        <v>0</v>
      </c>
      <c r="Q113" s="210"/>
      <c r="R113" s="211">
        <f>SUM(R114:R128)</f>
        <v>8.237445000000001</v>
      </c>
      <c r="S113" s="210"/>
      <c r="T113" s="212">
        <f>SUM(T114:T128)</f>
        <v>0</v>
      </c>
      <c r="U113" s="12"/>
      <c r="V113" s="12"/>
      <c r="W113" s="12"/>
      <c r="X113" s="12"/>
      <c r="Y113" s="12"/>
      <c r="Z113" s="12"/>
      <c r="AA113" s="12"/>
      <c r="AB113" s="12"/>
      <c r="AC113" s="12"/>
      <c r="AD113" s="12"/>
      <c r="AE113" s="12"/>
      <c r="AR113" s="213" t="s">
        <v>80</v>
      </c>
      <c r="AT113" s="214" t="s">
        <v>71</v>
      </c>
      <c r="AU113" s="214" t="s">
        <v>80</v>
      </c>
      <c r="AY113" s="213" t="s">
        <v>153</v>
      </c>
      <c r="BK113" s="215">
        <f>SUM(BK114:BK128)</f>
        <v>0</v>
      </c>
    </row>
    <row r="114" spans="1:65" s="2" customFormat="1" ht="21.75" customHeight="1">
      <c r="A114" s="38"/>
      <c r="B114" s="39"/>
      <c r="C114" s="218" t="s">
        <v>294</v>
      </c>
      <c r="D114" s="218" t="s">
        <v>156</v>
      </c>
      <c r="E114" s="219" t="s">
        <v>1124</v>
      </c>
      <c r="F114" s="220" t="s">
        <v>1125</v>
      </c>
      <c r="G114" s="221" t="s">
        <v>339</v>
      </c>
      <c r="H114" s="222">
        <v>5</v>
      </c>
      <c r="I114" s="223"/>
      <c r="J114" s="224">
        <f>ROUND(I114*H114,2)</f>
        <v>0</v>
      </c>
      <c r="K114" s="220" t="s">
        <v>219</v>
      </c>
      <c r="L114" s="44"/>
      <c r="M114" s="225" t="s">
        <v>19</v>
      </c>
      <c r="N114" s="226" t="s">
        <v>43</v>
      </c>
      <c r="O114" s="84"/>
      <c r="P114" s="227">
        <f>O114*H114</f>
        <v>0</v>
      </c>
      <c r="Q114" s="227">
        <v>0.00273</v>
      </c>
      <c r="R114" s="227">
        <f>Q114*H114</f>
        <v>0.013649999999999999</v>
      </c>
      <c r="S114" s="227">
        <v>0</v>
      </c>
      <c r="T114" s="228">
        <f>S114*H114</f>
        <v>0</v>
      </c>
      <c r="U114" s="38"/>
      <c r="V114" s="38"/>
      <c r="W114" s="38"/>
      <c r="X114" s="38"/>
      <c r="Y114" s="38"/>
      <c r="Z114" s="38"/>
      <c r="AA114" s="38"/>
      <c r="AB114" s="38"/>
      <c r="AC114" s="38"/>
      <c r="AD114" s="38"/>
      <c r="AE114" s="38"/>
      <c r="AR114" s="229" t="s">
        <v>172</v>
      </c>
      <c r="AT114" s="229" t="s">
        <v>156</v>
      </c>
      <c r="AU114" s="229" t="s">
        <v>82</v>
      </c>
      <c r="AY114" s="17" t="s">
        <v>153</v>
      </c>
      <c r="BE114" s="230">
        <f>IF(N114="základní",J114,0)</f>
        <v>0</v>
      </c>
      <c r="BF114" s="230">
        <f>IF(N114="snížená",J114,0)</f>
        <v>0</v>
      </c>
      <c r="BG114" s="230">
        <f>IF(N114="zákl. přenesená",J114,0)</f>
        <v>0</v>
      </c>
      <c r="BH114" s="230">
        <f>IF(N114="sníž. přenesená",J114,0)</f>
        <v>0</v>
      </c>
      <c r="BI114" s="230">
        <f>IF(N114="nulová",J114,0)</f>
        <v>0</v>
      </c>
      <c r="BJ114" s="17" t="s">
        <v>80</v>
      </c>
      <c r="BK114" s="230">
        <f>ROUND(I114*H114,2)</f>
        <v>0</v>
      </c>
      <c r="BL114" s="17" t="s">
        <v>172</v>
      </c>
      <c r="BM114" s="229" t="s">
        <v>1126</v>
      </c>
    </row>
    <row r="115" spans="1:47" s="2" customFormat="1" ht="12">
      <c r="A115" s="38"/>
      <c r="B115" s="39"/>
      <c r="C115" s="40"/>
      <c r="D115" s="231" t="s">
        <v>221</v>
      </c>
      <c r="E115" s="40"/>
      <c r="F115" s="232" t="s">
        <v>828</v>
      </c>
      <c r="G115" s="40"/>
      <c r="H115" s="40"/>
      <c r="I115" s="136"/>
      <c r="J115" s="40"/>
      <c r="K115" s="40"/>
      <c r="L115" s="44"/>
      <c r="M115" s="233"/>
      <c r="N115" s="234"/>
      <c r="O115" s="84"/>
      <c r="P115" s="84"/>
      <c r="Q115" s="84"/>
      <c r="R115" s="84"/>
      <c r="S115" s="84"/>
      <c r="T115" s="85"/>
      <c r="U115" s="38"/>
      <c r="V115" s="38"/>
      <c r="W115" s="38"/>
      <c r="X115" s="38"/>
      <c r="Y115" s="38"/>
      <c r="Z115" s="38"/>
      <c r="AA115" s="38"/>
      <c r="AB115" s="38"/>
      <c r="AC115" s="38"/>
      <c r="AD115" s="38"/>
      <c r="AE115" s="38"/>
      <c r="AT115" s="17" t="s">
        <v>221</v>
      </c>
      <c r="AU115" s="17" t="s">
        <v>82</v>
      </c>
    </row>
    <row r="116" spans="1:65" s="2" customFormat="1" ht="21.75" customHeight="1">
      <c r="A116" s="38"/>
      <c r="B116" s="39"/>
      <c r="C116" s="261" t="s">
        <v>299</v>
      </c>
      <c r="D116" s="261" t="s">
        <v>260</v>
      </c>
      <c r="E116" s="262" t="s">
        <v>1127</v>
      </c>
      <c r="F116" s="263" t="s">
        <v>1128</v>
      </c>
      <c r="G116" s="264" t="s">
        <v>339</v>
      </c>
      <c r="H116" s="265">
        <v>5</v>
      </c>
      <c r="I116" s="266"/>
      <c r="J116" s="267">
        <f>ROUND(I116*H116,2)</f>
        <v>0</v>
      </c>
      <c r="K116" s="263" t="s">
        <v>219</v>
      </c>
      <c r="L116" s="268"/>
      <c r="M116" s="269" t="s">
        <v>19</v>
      </c>
      <c r="N116" s="270" t="s">
        <v>43</v>
      </c>
      <c r="O116" s="84"/>
      <c r="P116" s="227">
        <f>O116*H116</f>
        <v>0</v>
      </c>
      <c r="Q116" s="227">
        <v>0.0013</v>
      </c>
      <c r="R116" s="227">
        <f>Q116*H116</f>
        <v>0.0065</v>
      </c>
      <c r="S116" s="227">
        <v>0</v>
      </c>
      <c r="T116" s="228">
        <f>S116*H116</f>
        <v>0</v>
      </c>
      <c r="U116" s="38"/>
      <c r="V116" s="38"/>
      <c r="W116" s="38"/>
      <c r="X116" s="38"/>
      <c r="Y116" s="38"/>
      <c r="Z116" s="38"/>
      <c r="AA116" s="38"/>
      <c r="AB116" s="38"/>
      <c r="AC116" s="38"/>
      <c r="AD116" s="38"/>
      <c r="AE116" s="38"/>
      <c r="AR116" s="229" t="s">
        <v>169</v>
      </c>
      <c r="AT116" s="229" t="s">
        <v>260</v>
      </c>
      <c r="AU116" s="229" t="s">
        <v>82</v>
      </c>
      <c r="AY116" s="17" t="s">
        <v>153</v>
      </c>
      <c r="BE116" s="230">
        <f>IF(N116="základní",J116,0)</f>
        <v>0</v>
      </c>
      <c r="BF116" s="230">
        <f>IF(N116="snížená",J116,0)</f>
        <v>0</v>
      </c>
      <c r="BG116" s="230">
        <f>IF(N116="zákl. přenesená",J116,0)</f>
        <v>0</v>
      </c>
      <c r="BH116" s="230">
        <f>IF(N116="sníž. přenesená",J116,0)</f>
        <v>0</v>
      </c>
      <c r="BI116" s="230">
        <f>IF(N116="nulová",J116,0)</f>
        <v>0</v>
      </c>
      <c r="BJ116" s="17" t="s">
        <v>80</v>
      </c>
      <c r="BK116" s="230">
        <f>ROUND(I116*H116,2)</f>
        <v>0</v>
      </c>
      <c r="BL116" s="17" t="s">
        <v>172</v>
      </c>
      <c r="BM116" s="229" t="s">
        <v>1129</v>
      </c>
    </row>
    <row r="117" spans="1:65" s="2" customFormat="1" ht="33" customHeight="1">
      <c r="A117" s="38"/>
      <c r="B117" s="39"/>
      <c r="C117" s="218" t="s">
        <v>8</v>
      </c>
      <c r="D117" s="218" t="s">
        <v>156</v>
      </c>
      <c r="E117" s="219" t="s">
        <v>682</v>
      </c>
      <c r="F117" s="220" t="s">
        <v>683</v>
      </c>
      <c r="G117" s="221" t="s">
        <v>228</v>
      </c>
      <c r="H117" s="222">
        <v>17</v>
      </c>
      <c r="I117" s="223"/>
      <c r="J117" s="224">
        <f>ROUND(I117*H117,2)</f>
        <v>0</v>
      </c>
      <c r="K117" s="220" t="s">
        <v>219</v>
      </c>
      <c r="L117" s="44"/>
      <c r="M117" s="225" t="s">
        <v>19</v>
      </c>
      <c r="N117" s="226" t="s">
        <v>43</v>
      </c>
      <c r="O117" s="84"/>
      <c r="P117" s="227">
        <f>O117*H117</f>
        <v>0</v>
      </c>
      <c r="Q117" s="227">
        <v>0.0044</v>
      </c>
      <c r="R117" s="227">
        <f>Q117*H117</f>
        <v>0.0748</v>
      </c>
      <c r="S117" s="227">
        <v>0</v>
      </c>
      <c r="T117" s="228">
        <f>S117*H117</f>
        <v>0</v>
      </c>
      <c r="U117" s="38"/>
      <c r="V117" s="38"/>
      <c r="W117" s="38"/>
      <c r="X117" s="38"/>
      <c r="Y117" s="38"/>
      <c r="Z117" s="38"/>
      <c r="AA117" s="38"/>
      <c r="AB117" s="38"/>
      <c r="AC117" s="38"/>
      <c r="AD117" s="38"/>
      <c r="AE117" s="38"/>
      <c r="AR117" s="229" t="s">
        <v>172</v>
      </c>
      <c r="AT117" s="229" t="s">
        <v>156</v>
      </c>
      <c r="AU117" s="229" t="s">
        <v>82</v>
      </c>
      <c r="AY117" s="17" t="s">
        <v>153</v>
      </c>
      <c r="BE117" s="230">
        <f>IF(N117="základní",J117,0)</f>
        <v>0</v>
      </c>
      <c r="BF117" s="230">
        <f>IF(N117="snížená",J117,0)</f>
        <v>0</v>
      </c>
      <c r="BG117" s="230">
        <f>IF(N117="zákl. přenesená",J117,0)</f>
        <v>0</v>
      </c>
      <c r="BH117" s="230">
        <f>IF(N117="sníž. přenesená",J117,0)</f>
        <v>0</v>
      </c>
      <c r="BI117" s="230">
        <f>IF(N117="nulová",J117,0)</f>
        <v>0</v>
      </c>
      <c r="BJ117" s="17" t="s">
        <v>80</v>
      </c>
      <c r="BK117" s="230">
        <f>ROUND(I117*H117,2)</f>
        <v>0</v>
      </c>
      <c r="BL117" s="17" t="s">
        <v>172</v>
      </c>
      <c r="BM117" s="229" t="s">
        <v>1130</v>
      </c>
    </row>
    <row r="118" spans="1:47" s="2" customFormat="1" ht="12">
      <c r="A118" s="38"/>
      <c r="B118" s="39"/>
      <c r="C118" s="40"/>
      <c r="D118" s="231" t="s">
        <v>221</v>
      </c>
      <c r="E118" s="40"/>
      <c r="F118" s="232" t="s">
        <v>685</v>
      </c>
      <c r="G118" s="40"/>
      <c r="H118" s="40"/>
      <c r="I118" s="136"/>
      <c r="J118" s="40"/>
      <c r="K118" s="40"/>
      <c r="L118" s="44"/>
      <c r="M118" s="233"/>
      <c r="N118" s="234"/>
      <c r="O118" s="84"/>
      <c r="P118" s="84"/>
      <c r="Q118" s="84"/>
      <c r="R118" s="84"/>
      <c r="S118" s="84"/>
      <c r="T118" s="85"/>
      <c r="U118" s="38"/>
      <c r="V118" s="38"/>
      <c r="W118" s="38"/>
      <c r="X118" s="38"/>
      <c r="Y118" s="38"/>
      <c r="Z118" s="38"/>
      <c r="AA118" s="38"/>
      <c r="AB118" s="38"/>
      <c r="AC118" s="38"/>
      <c r="AD118" s="38"/>
      <c r="AE118" s="38"/>
      <c r="AT118" s="17" t="s">
        <v>221</v>
      </c>
      <c r="AU118" s="17" t="s">
        <v>82</v>
      </c>
    </row>
    <row r="119" spans="1:65" s="2" customFormat="1" ht="21.75" customHeight="1">
      <c r="A119" s="38"/>
      <c r="B119" s="39"/>
      <c r="C119" s="218" t="s">
        <v>310</v>
      </c>
      <c r="D119" s="218" t="s">
        <v>156</v>
      </c>
      <c r="E119" s="219" t="s">
        <v>1131</v>
      </c>
      <c r="F119" s="220" t="s">
        <v>1132</v>
      </c>
      <c r="G119" s="221" t="s">
        <v>339</v>
      </c>
      <c r="H119" s="222">
        <v>4</v>
      </c>
      <c r="I119" s="223"/>
      <c r="J119" s="224">
        <f>ROUND(I119*H119,2)</f>
        <v>0</v>
      </c>
      <c r="K119" s="220" t="s">
        <v>219</v>
      </c>
      <c r="L119" s="44"/>
      <c r="M119" s="225" t="s">
        <v>19</v>
      </c>
      <c r="N119" s="226" t="s">
        <v>43</v>
      </c>
      <c r="O119" s="84"/>
      <c r="P119" s="227">
        <f>O119*H119</f>
        <v>0</v>
      </c>
      <c r="Q119" s="227">
        <v>0.3409</v>
      </c>
      <c r="R119" s="227">
        <f>Q119*H119</f>
        <v>1.3636</v>
      </c>
      <c r="S119" s="227">
        <v>0</v>
      </c>
      <c r="T119" s="228">
        <f>S119*H119</f>
        <v>0</v>
      </c>
      <c r="U119" s="38"/>
      <c r="V119" s="38"/>
      <c r="W119" s="38"/>
      <c r="X119" s="38"/>
      <c r="Y119" s="38"/>
      <c r="Z119" s="38"/>
      <c r="AA119" s="38"/>
      <c r="AB119" s="38"/>
      <c r="AC119" s="38"/>
      <c r="AD119" s="38"/>
      <c r="AE119" s="38"/>
      <c r="AR119" s="229" t="s">
        <v>172</v>
      </c>
      <c r="AT119" s="229" t="s">
        <v>156</v>
      </c>
      <c r="AU119" s="229" t="s">
        <v>82</v>
      </c>
      <c r="AY119" s="17" t="s">
        <v>153</v>
      </c>
      <c r="BE119" s="230">
        <f>IF(N119="základní",J119,0)</f>
        <v>0</v>
      </c>
      <c r="BF119" s="230">
        <f>IF(N119="snížená",J119,0)</f>
        <v>0</v>
      </c>
      <c r="BG119" s="230">
        <f>IF(N119="zákl. přenesená",J119,0)</f>
        <v>0</v>
      </c>
      <c r="BH119" s="230">
        <f>IF(N119="sníž. přenesená",J119,0)</f>
        <v>0</v>
      </c>
      <c r="BI119" s="230">
        <f>IF(N119="nulová",J119,0)</f>
        <v>0</v>
      </c>
      <c r="BJ119" s="17" t="s">
        <v>80</v>
      </c>
      <c r="BK119" s="230">
        <f>ROUND(I119*H119,2)</f>
        <v>0</v>
      </c>
      <c r="BL119" s="17" t="s">
        <v>172</v>
      </c>
      <c r="BM119" s="229" t="s">
        <v>1133</v>
      </c>
    </row>
    <row r="120" spans="1:47" s="2" customFormat="1" ht="12">
      <c r="A120" s="38"/>
      <c r="B120" s="39"/>
      <c r="C120" s="40"/>
      <c r="D120" s="231" t="s">
        <v>221</v>
      </c>
      <c r="E120" s="40"/>
      <c r="F120" s="232" t="s">
        <v>546</v>
      </c>
      <c r="G120" s="40"/>
      <c r="H120" s="40"/>
      <c r="I120" s="136"/>
      <c r="J120" s="40"/>
      <c r="K120" s="40"/>
      <c r="L120" s="44"/>
      <c r="M120" s="233"/>
      <c r="N120" s="234"/>
      <c r="O120" s="84"/>
      <c r="P120" s="84"/>
      <c r="Q120" s="84"/>
      <c r="R120" s="84"/>
      <c r="S120" s="84"/>
      <c r="T120" s="85"/>
      <c r="U120" s="38"/>
      <c r="V120" s="38"/>
      <c r="W120" s="38"/>
      <c r="X120" s="38"/>
      <c r="Y120" s="38"/>
      <c r="Z120" s="38"/>
      <c r="AA120" s="38"/>
      <c r="AB120" s="38"/>
      <c r="AC120" s="38"/>
      <c r="AD120" s="38"/>
      <c r="AE120" s="38"/>
      <c r="AT120" s="17" t="s">
        <v>221</v>
      </c>
      <c r="AU120" s="17" t="s">
        <v>82</v>
      </c>
    </row>
    <row r="121" spans="1:65" s="2" customFormat="1" ht="21.75" customHeight="1">
      <c r="A121" s="38"/>
      <c r="B121" s="39"/>
      <c r="C121" s="261" t="s">
        <v>315</v>
      </c>
      <c r="D121" s="261" t="s">
        <v>260</v>
      </c>
      <c r="E121" s="262" t="s">
        <v>548</v>
      </c>
      <c r="F121" s="263" t="s">
        <v>549</v>
      </c>
      <c r="G121" s="264" t="s">
        <v>339</v>
      </c>
      <c r="H121" s="265">
        <v>4</v>
      </c>
      <c r="I121" s="266"/>
      <c r="J121" s="267">
        <f>ROUND(I121*H121,2)</f>
        <v>0</v>
      </c>
      <c r="K121" s="263" t="s">
        <v>219</v>
      </c>
      <c r="L121" s="268"/>
      <c r="M121" s="269" t="s">
        <v>19</v>
      </c>
      <c r="N121" s="270" t="s">
        <v>43</v>
      </c>
      <c r="O121" s="84"/>
      <c r="P121" s="227">
        <f>O121*H121</f>
        <v>0</v>
      </c>
      <c r="Q121" s="227">
        <v>0.347</v>
      </c>
      <c r="R121" s="227">
        <f>Q121*H121</f>
        <v>1.388</v>
      </c>
      <c r="S121" s="227">
        <v>0</v>
      </c>
      <c r="T121" s="228">
        <f>S121*H121</f>
        <v>0</v>
      </c>
      <c r="U121" s="38"/>
      <c r="V121" s="38"/>
      <c r="W121" s="38"/>
      <c r="X121" s="38"/>
      <c r="Y121" s="38"/>
      <c r="Z121" s="38"/>
      <c r="AA121" s="38"/>
      <c r="AB121" s="38"/>
      <c r="AC121" s="38"/>
      <c r="AD121" s="38"/>
      <c r="AE121" s="38"/>
      <c r="AR121" s="229" t="s">
        <v>169</v>
      </c>
      <c r="AT121" s="229" t="s">
        <v>260</v>
      </c>
      <c r="AU121" s="229" t="s">
        <v>82</v>
      </c>
      <c r="AY121" s="17" t="s">
        <v>153</v>
      </c>
      <c r="BE121" s="230">
        <f>IF(N121="základní",J121,0)</f>
        <v>0</v>
      </c>
      <c r="BF121" s="230">
        <f>IF(N121="snížená",J121,0)</f>
        <v>0</v>
      </c>
      <c r="BG121" s="230">
        <f>IF(N121="zákl. přenesená",J121,0)</f>
        <v>0</v>
      </c>
      <c r="BH121" s="230">
        <f>IF(N121="sníž. přenesená",J121,0)</f>
        <v>0</v>
      </c>
      <c r="BI121" s="230">
        <f>IF(N121="nulová",J121,0)</f>
        <v>0</v>
      </c>
      <c r="BJ121" s="17" t="s">
        <v>80</v>
      </c>
      <c r="BK121" s="230">
        <f>ROUND(I121*H121,2)</f>
        <v>0</v>
      </c>
      <c r="BL121" s="17" t="s">
        <v>172</v>
      </c>
      <c r="BM121" s="229" t="s">
        <v>1134</v>
      </c>
    </row>
    <row r="122" spans="1:65" s="2" customFormat="1" ht="21.75" customHeight="1">
      <c r="A122" s="38"/>
      <c r="B122" s="39"/>
      <c r="C122" s="218" t="s">
        <v>321</v>
      </c>
      <c r="D122" s="218" t="s">
        <v>156</v>
      </c>
      <c r="E122" s="219" t="s">
        <v>560</v>
      </c>
      <c r="F122" s="220" t="s">
        <v>561</v>
      </c>
      <c r="G122" s="221" t="s">
        <v>339</v>
      </c>
      <c r="H122" s="222">
        <v>4</v>
      </c>
      <c r="I122" s="223"/>
      <c r="J122" s="224">
        <f>ROUND(I122*H122,2)</f>
        <v>0</v>
      </c>
      <c r="K122" s="220" t="s">
        <v>219</v>
      </c>
      <c r="L122" s="44"/>
      <c r="M122" s="225" t="s">
        <v>19</v>
      </c>
      <c r="N122" s="226" t="s">
        <v>43</v>
      </c>
      <c r="O122" s="84"/>
      <c r="P122" s="227">
        <f>O122*H122</f>
        <v>0</v>
      </c>
      <c r="Q122" s="227">
        <v>0.21734</v>
      </c>
      <c r="R122" s="227">
        <f>Q122*H122</f>
        <v>0.86936</v>
      </c>
      <c r="S122" s="227">
        <v>0</v>
      </c>
      <c r="T122" s="228">
        <f>S122*H122</f>
        <v>0</v>
      </c>
      <c r="U122" s="38"/>
      <c r="V122" s="38"/>
      <c r="W122" s="38"/>
      <c r="X122" s="38"/>
      <c r="Y122" s="38"/>
      <c r="Z122" s="38"/>
      <c r="AA122" s="38"/>
      <c r="AB122" s="38"/>
      <c r="AC122" s="38"/>
      <c r="AD122" s="38"/>
      <c r="AE122" s="38"/>
      <c r="AR122" s="229" t="s">
        <v>172</v>
      </c>
      <c r="AT122" s="229" t="s">
        <v>156</v>
      </c>
      <c r="AU122" s="229" t="s">
        <v>82</v>
      </c>
      <c r="AY122" s="17" t="s">
        <v>153</v>
      </c>
      <c r="BE122" s="230">
        <f>IF(N122="základní",J122,0)</f>
        <v>0</v>
      </c>
      <c r="BF122" s="230">
        <f>IF(N122="snížená",J122,0)</f>
        <v>0</v>
      </c>
      <c r="BG122" s="230">
        <f>IF(N122="zákl. přenesená",J122,0)</f>
        <v>0</v>
      </c>
      <c r="BH122" s="230">
        <f>IF(N122="sníž. přenesená",J122,0)</f>
        <v>0</v>
      </c>
      <c r="BI122" s="230">
        <f>IF(N122="nulová",J122,0)</f>
        <v>0</v>
      </c>
      <c r="BJ122" s="17" t="s">
        <v>80</v>
      </c>
      <c r="BK122" s="230">
        <f>ROUND(I122*H122,2)</f>
        <v>0</v>
      </c>
      <c r="BL122" s="17" t="s">
        <v>172</v>
      </c>
      <c r="BM122" s="229" t="s">
        <v>1135</v>
      </c>
    </row>
    <row r="123" spans="1:47" s="2" customFormat="1" ht="12">
      <c r="A123" s="38"/>
      <c r="B123" s="39"/>
      <c r="C123" s="40"/>
      <c r="D123" s="231" t="s">
        <v>221</v>
      </c>
      <c r="E123" s="40"/>
      <c r="F123" s="232" t="s">
        <v>563</v>
      </c>
      <c r="G123" s="40"/>
      <c r="H123" s="40"/>
      <c r="I123" s="136"/>
      <c r="J123" s="40"/>
      <c r="K123" s="40"/>
      <c r="L123" s="44"/>
      <c r="M123" s="233"/>
      <c r="N123" s="234"/>
      <c r="O123" s="84"/>
      <c r="P123" s="84"/>
      <c r="Q123" s="84"/>
      <c r="R123" s="84"/>
      <c r="S123" s="84"/>
      <c r="T123" s="85"/>
      <c r="U123" s="38"/>
      <c r="V123" s="38"/>
      <c r="W123" s="38"/>
      <c r="X123" s="38"/>
      <c r="Y123" s="38"/>
      <c r="Z123" s="38"/>
      <c r="AA123" s="38"/>
      <c r="AB123" s="38"/>
      <c r="AC123" s="38"/>
      <c r="AD123" s="38"/>
      <c r="AE123" s="38"/>
      <c r="AT123" s="17" t="s">
        <v>221</v>
      </c>
      <c r="AU123" s="17" t="s">
        <v>82</v>
      </c>
    </row>
    <row r="124" spans="1:51" s="13" customFormat="1" ht="12">
      <c r="A124" s="13"/>
      <c r="B124" s="235"/>
      <c r="C124" s="236"/>
      <c r="D124" s="231" t="s">
        <v>174</v>
      </c>
      <c r="E124" s="237" t="s">
        <v>19</v>
      </c>
      <c r="F124" s="238" t="s">
        <v>172</v>
      </c>
      <c r="G124" s="236"/>
      <c r="H124" s="239">
        <v>4</v>
      </c>
      <c r="I124" s="240"/>
      <c r="J124" s="236"/>
      <c r="K124" s="236"/>
      <c r="L124" s="241"/>
      <c r="M124" s="242"/>
      <c r="N124" s="243"/>
      <c r="O124" s="243"/>
      <c r="P124" s="243"/>
      <c r="Q124" s="243"/>
      <c r="R124" s="243"/>
      <c r="S124" s="243"/>
      <c r="T124" s="244"/>
      <c r="U124" s="13"/>
      <c r="V124" s="13"/>
      <c r="W124" s="13"/>
      <c r="X124" s="13"/>
      <c r="Y124" s="13"/>
      <c r="Z124" s="13"/>
      <c r="AA124" s="13"/>
      <c r="AB124" s="13"/>
      <c r="AC124" s="13"/>
      <c r="AD124" s="13"/>
      <c r="AE124" s="13"/>
      <c r="AT124" s="245" t="s">
        <v>174</v>
      </c>
      <c r="AU124" s="245" t="s">
        <v>82</v>
      </c>
      <c r="AV124" s="13" t="s">
        <v>82</v>
      </c>
      <c r="AW124" s="13" t="s">
        <v>34</v>
      </c>
      <c r="AX124" s="13" t="s">
        <v>80</v>
      </c>
      <c r="AY124" s="245" t="s">
        <v>153</v>
      </c>
    </row>
    <row r="125" spans="1:65" s="2" customFormat="1" ht="21.75" customHeight="1">
      <c r="A125" s="38"/>
      <c r="B125" s="39"/>
      <c r="C125" s="218" t="s">
        <v>326</v>
      </c>
      <c r="D125" s="218" t="s">
        <v>156</v>
      </c>
      <c r="E125" s="219" t="s">
        <v>565</v>
      </c>
      <c r="F125" s="220" t="s">
        <v>566</v>
      </c>
      <c r="G125" s="221" t="s">
        <v>339</v>
      </c>
      <c r="H125" s="222">
        <v>2</v>
      </c>
      <c r="I125" s="223"/>
      <c r="J125" s="224">
        <f>ROUND(I125*H125,2)</f>
        <v>0</v>
      </c>
      <c r="K125" s="220" t="s">
        <v>219</v>
      </c>
      <c r="L125" s="44"/>
      <c r="M125" s="225" t="s">
        <v>19</v>
      </c>
      <c r="N125" s="226" t="s">
        <v>43</v>
      </c>
      <c r="O125" s="84"/>
      <c r="P125" s="227">
        <f>O125*H125</f>
        <v>0</v>
      </c>
      <c r="Q125" s="227">
        <v>0.4208</v>
      </c>
      <c r="R125" s="227">
        <f>Q125*H125</f>
        <v>0.8416</v>
      </c>
      <c r="S125" s="227">
        <v>0</v>
      </c>
      <c r="T125" s="228">
        <f>S125*H125</f>
        <v>0</v>
      </c>
      <c r="U125" s="38"/>
      <c r="V125" s="38"/>
      <c r="W125" s="38"/>
      <c r="X125" s="38"/>
      <c r="Y125" s="38"/>
      <c r="Z125" s="38"/>
      <c r="AA125" s="38"/>
      <c r="AB125" s="38"/>
      <c r="AC125" s="38"/>
      <c r="AD125" s="38"/>
      <c r="AE125" s="38"/>
      <c r="AR125" s="229" t="s">
        <v>172</v>
      </c>
      <c r="AT125" s="229" t="s">
        <v>156</v>
      </c>
      <c r="AU125" s="229" t="s">
        <v>82</v>
      </c>
      <c r="AY125" s="17" t="s">
        <v>153</v>
      </c>
      <c r="BE125" s="230">
        <f>IF(N125="základní",J125,0)</f>
        <v>0</v>
      </c>
      <c r="BF125" s="230">
        <f>IF(N125="snížená",J125,0)</f>
        <v>0</v>
      </c>
      <c r="BG125" s="230">
        <f>IF(N125="zákl. přenesená",J125,0)</f>
        <v>0</v>
      </c>
      <c r="BH125" s="230">
        <f>IF(N125="sníž. přenesená",J125,0)</f>
        <v>0</v>
      </c>
      <c r="BI125" s="230">
        <f>IF(N125="nulová",J125,0)</f>
        <v>0</v>
      </c>
      <c r="BJ125" s="17" t="s">
        <v>80</v>
      </c>
      <c r="BK125" s="230">
        <f>ROUND(I125*H125,2)</f>
        <v>0</v>
      </c>
      <c r="BL125" s="17" t="s">
        <v>172</v>
      </c>
      <c r="BM125" s="229" t="s">
        <v>1136</v>
      </c>
    </row>
    <row r="126" spans="1:47" s="2" customFormat="1" ht="12">
      <c r="A126" s="38"/>
      <c r="B126" s="39"/>
      <c r="C126" s="40"/>
      <c r="D126" s="231" t="s">
        <v>221</v>
      </c>
      <c r="E126" s="40"/>
      <c r="F126" s="232" t="s">
        <v>568</v>
      </c>
      <c r="G126" s="40"/>
      <c r="H126" s="40"/>
      <c r="I126" s="136"/>
      <c r="J126" s="40"/>
      <c r="K126" s="40"/>
      <c r="L126" s="44"/>
      <c r="M126" s="233"/>
      <c r="N126" s="234"/>
      <c r="O126" s="84"/>
      <c r="P126" s="84"/>
      <c r="Q126" s="84"/>
      <c r="R126" s="84"/>
      <c r="S126" s="84"/>
      <c r="T126" s="85"/>
      <c r="U126" s="38"/>
      <c r="V126" s="38"/>
      <c r="W126" s="38"/>
      <c r="X126" s="38"/>
      <c r="Y126" s="38"/>
      <c r="Z126" s="38"/>
      <c r="AA126" s="38"/>
      <c r="AB126" s="38"/>
      <c r="AC126" s="38"/>
      <c r="AD126" s="38"/>
      <c r="AE126" s="38"/>
      <c r="AT126" s="17" t="s">
        <v>221</v>
      </c>
      <c r="AU126" s="17" t="s">
        <v>82</v>
      </c>
    </row>
    <row r="127" spans="1:65" s="2" customFormat="1" ht="21.75" customHeight="1">
      <c r="A127" s="38"/>
      <c r="B127" s="39"/>
      <c r="C127" s="218" t="s">
        <v>331</v>
      </c>
      <c r="D127" s="218" t="s">
        <v>156</v>
      </c>
      <c r="E127" s="219" t="s">
        <v>1137</v>
      </c>
      <c r="F127" s="220" t="s">
        <v>1138</v>
      </c>
      <c r="G127" s="221" t="s">
        <v>235</v>
      </c>
      <c r="H127" s="222">
        <v>1.5</v>
      </c>
      <c r="I127" s="223"/>
      <c r="J127" s="224">
        <f>ROUND(I127*H127,2)</f>
        <v>0</v>
      </c>
      <c r="K127" s="220" t="s">
        <v>219</v>
      </c>
      <c r="L127" s="44"/>
      <c r="M127" s="225" t="s">
        <v>19</v>
      </c>
      <c r="N127" s="226" t="s">
        <v>43</v>
      </c>
      <c r="O127" s="84"/>
      <c r="P127" s="227">
        <f>O127*H127</f>
        <v>0</v>
      </c>
      <c r="Q127" s="227">
        <v>2.45329</v>
      </c>
      <c r="R127" s="227">
        <f>Q127*H127</f>
        <v>3.679935</v>
      </c>
      <c r="S127" s="227">
        <v>0</v>
      </c>
      <c r="T127" s="228">
        <f>S127*H127</f>
        <v>0</v>
      </c>
      <c r="U127" s="38"/>
      <c r="V127" s="38"/>
      <c r="W127" s="38"/>
      <c r="X127" s="38"/>
      <c r="Y127" s="38"/>
      <c r="Z127" s="38"/>
      <c r="AA127" s="38"/>
      <c r="AB127" s="38"/>
      <c r="AC127" s="38"/>
      <c r="AD127" s="38"/>
      <c r="AE127" s="38"/>
      <c r="AR127" s="229" t="s">
        <v>172</v>
      </c>
      <c r="AT127" s="229" t="s">
        <v>156</v>
      </c>
      <c r="AU127" s="229" t="s">
        <v>82</v>
      </c>
      <c r="AY127" s="17" t="s">
        <v>153</v>
      </c>
      <c r="BE127" s="230">
        <f>IF(N127="základní",J127,0)</f>
        <v>0</v>
      </c>
      <c r="BF127" s="230">
        <f>IF(N127="snížená",J127,0)</f>
        <v>0</v>
      </c>
      <c r="BG127" s="230">
        <f>IF(N127="zákl. přenesená",J127,0)</f>
        <v>0</v>
      </c>
      <c r="BH127" s="230">
        <f>IF(N127="sníž. přenesená",J127,0)</f>
        <v>0</v>
      </c>
      <c r="BI127" s="230">
        <f>IF(N127="nulová",J127,0)</f>
        <v>0</v>
      </c>
      <c r="BJ127" s="17" t="s">
        <v>80</v>
      </c>
      <c r="BK127" s="230">
        <f>ROUND(I127*H127,2)</f>
        <v>0</v>
      </c>
      <c r="BL127" s="17" t="s">
        <v>172</v>
      </c>
      <c r="BM127" s="229" t="s">
        <v>1139</v>
      </c>
    </row>
    <row r="128" spans="1:47" s="2" customFormat="1" ht="12">
      <c r="A128" s="38"/>
      <c r="B128" s="39"/>
      <c r="C128" s="40"/>
      <c r="D128" s="231" t="s">
        <v>221</v>
      </c>
      <c r="E128" s="40"/>
      <c r="F128" s="232" t="s">
        <v>1140</v>
      </c>
      <c r="G128" s="40"/>
      <c r="H128" s="40"/>
      <c r="I128" s="136"/>
      <c r="J128" s="40"/>
      <c r="K128" s="40"/>
      <c r="L128" s="44"/>
      <c r="M128" s="233"/>
      <c r="N128" s="234"/>
      <c r="O128" s="84"/>
      <c r="P128" s="84"/>
      <c r="Q128" s="84"/>
      <c r="R128" s="84"/>
      <c r="S128" s="84"/>
      <c r="T128" s="85"/>
      <c r="U128" s="38"/>
      <c r="V128" s="38"/>
      <c r="W128" s="38"/>
      <c r="X128" s="38"/>
      <c r="Y128" s="38"/>
      <c r="Z128" s="38"/>
      <c r="AA128" s="38"/>
      <c r="AB128" s="38"/>
      <c r="AC128" s="38"/>
      <c r="AD128" s="38"/>
      <c r="AE128" s="38"/>
      <c r="AT128" s="17" t="s">
        <v>221</v>
      </c>
      <c r="AU128" s="17" t="s">
        <v>82</v>
      </c>
    </row>
    <row r="129" spans="1:63" s="12" customFormat="1" ht="22.8" customHeight="1">
      <c r="A129" s="12"/>
      <c r="B129" s="202"/>
      <c r="C129" s="203"/>
      <c r="D129" s="204" t="s">
        <v>71</v>
      </c>
      <c r="E129" s="216" t="s">
        <v>266</v>
      </c>
      <c r="F129" s="216" t="s">
        <v>320</v>
      </c>
      <c r="G129" s="203"/>
      <c r="H129" s="203"/>
      <c r="I129" s="206"/>
      <c r="J129" s="217">
        <f>BK129</f>
        <v>0</v>
      </c>
      <c r="K129" s="203"/>
      <c r="L129" s="208"/>
      <c r="M129" s="209"/>
      <c r="N129" s="210"/>
      <c r="O129" s="210"/>
      <c r="P129" s="211">
        <f>SUM(P130:P141)</f>
        <v>0</v>
      </c>
      <c r="Q129" s="210"/>
      <c r="R129" s="211">
        <f>SUM(R130:R141)</f>
        <v>42.640249999999995</v>
      </c>
      <c r="S129" s="210"/>
      <c r="T129" s="212">
        <f>SUM(T130:T141)</f>
        <v>0</v>
      </c>
      <c r="U129" s="12"/>
      <c r="V129" s="12"/>
      <c r="W129" s="12"/>
      <c r="X129" s="12"/>
      <c r="Y129" s="12"/>
      <c r="Z129" s="12"/>
      <c r="AA129" s="12"/>
      <c r="AB129" s="12"/>
      <c r="AC129" s="12"/>
      <c r="AD129" s="12"/>
      <c r="AE129" s="12"/>
      <c r="AR129" s="213" t="s">
        <v>80</v>
      </c>
      <c r="AT129" s="214" t="s">
        <v>71</v>
      </c>
      <c r="AU129" s="214" t="s">
        <v>80</v>
      </c>
      <c r="AY129" s="213" t="s">
        <v>153</v>
      </c>
      <c r="BK129" s="215">
        <f>SUM(BK130:BK141)</f>
        <v>0</v>
      </c>
    </row>
    <row r="130" spans="1:65" s="2" customFormat="1" ht="44.25" customHeight="1">
      <c r="A130" s="38"/>
      <c r="B130" s="39"/>
      <c r="C130" s="218" t="s">
        <v>7</v>
      </c>
      <c r="D130" s="218" t="s">
        <v>156</v>
      </c>
      <c r="E130" s="219" t="s">
        <v>433</v>
      </c>
      <c r="F130" s="220" t="s">
        <v>434</v>
      </c>
      <c r="G130" s="221" t="s">
        <v>228</v>
      </c>
      <c r="H130" s="222">
        <v>194</v>
      </c>
      <c r="I130" s="223"/>
      <c r="J130" s="224">
        <f>ROUND(I130*H130,2)</f>
        <v>0</v>
      </c>
      <c r="K130" s="220" t="s">
        <v>219</v>
      </c>
      <c r="L130" s="44"/>
      <c r="M130" s="225" t="s">
        <v>19</v>
      </c>
      <c r="N130" s="226" t="s">
        <v>43</v>
      </c>
      <c r="O130" s="84"/>
      <c r="P130" s="227">
        <f>O130*H130</f>
        <v>0</v>
      </c>
      <c r="Q130" s="227">
        <v>0.1554</v>
      </c>
      <c r="R130" s="227">
        <f>Q130*H130</f>
        <v>30.1476</v>
      </c>
      <c r="S130" s="227">
        <v>0</v>
      </c>
      <c r="T130" s="228">
        <f>S130*H130</f>
        <v>0</v>
      </c>
      <c r="U130" s="38"/>
      <c r="V130" s="38"/>
      <c r="W130" s="38"/>
      <c r="X130" s="38"/>
      <c r="Y130" s="38"/>
      <c r="Z130" s="38"/>
      <c r="AA130" s="38"/>
      <c r="AB130" s="38"/>
      <c r="AC130" s="38"/>
      <c r="AD130" s="38"/>
      <c r="AE130" s="38"/>
      <c r="AR130" s="229" t="s">
        <v>172</v>
      </c>
      <c r="AT130" s="229" t="s">
        <v>156</v>
      </c>
      <c r="AU130" s="229" t="s">
        <v>82</v>
      </c>
      <c r="AY130" s="17" t="s">
        <v>153</v>
      </c>
      <c r="BE130" s="230">
        <f>IF(N130="základní",J130,0)</f>
        <v>0</v>
      </c>
      <c r="BF130" s="230">
        <f>IF(N130="snížená",J130,0)</f>
        <v>0</v>
      </c>
      <c r="BG130" s="230">
        <f>IF(N130="zákl. přenesená",J130,0)</f>
        <v>0</v>
      </c>
      <c r="BH130" s="230">
        <f>IF(N130="sníž. přenesená",J130,0)</f>
        <v>0</v>
      </c>
      <c r="BI130" s="230">
        <f>IF(N130="nulová",J130,0)</f>
        <v>0</v>
      </c>
      <c r="BJ130" s="17" t="s">
        <v>80</v>
      </c>
      <c r="BK130" s="230">
        <f>ROUND(I130*H130,2)</f>
        <v>0</v>
      </c>
      <c r="BL130" s="17" t="s">
        <v>172</v>
      </c>
      <c r="BM130" s="229" t="s">
        <v>1141</v>
      </c>
    </row>
    <row r="131" spans="1:47" s="2" customFormat="1" ht="12">
      <c r="A131" s="38"/>
      <c r="B131" s="39"/>
      <c r="C131" s="40"/>
      <c r="D131" s="231" t="s">
        <v>221</v>
      </c>
      <c r="E131" s="40"/>
      <c r="F131" s="232" t="s">
        <v>436</v>
      </c>
      <c r="G131" s="40"/>
      <c r="H131" s="40"/>
      <c r="I131" s="136"/>
      <c r="J131" s="40"/>
      <c r="K131" s="40"/>
      <c r="L131" s="44"/>
      <c r="M131" s="233"/>
      <c r="N131" s="234"/>
      <c r="O131" s="84"/>
      <c r="P131" s="84"/>
      <c r="Q131" s="84"/>
      <c r="R131" s="84"/>
      <c r="S131" s="84"/>
      <c r="T131" s="85"/>
      <c r="U131" s="38"/>
      <c r="V131" s="38"/>
      <c r="W131" s="38"/>
      <c r="X131" s="38"/>
      <c r="Y131" s="38"/>
      <c r="Z131" s="38"/>
      <c r="AA131" s="38"/>
      <c r="AB131" s="38"/>
      <c r="AC131" s="38"/>
      <c r="AD131" s="38"/>
      <c r="AE131" s="38"/>
      <c r="AT131" s="17" t="s">
        <v>221</v>
      </c>
      <c r="AU131" s="17" t="s">
        <v>82</v>
      </c>
    </row>
    <row r="132" spans="1:65" s="2" customFormat="1" ht="21.75" customHeight="1">
      <c r="A132" s="38"/>
      <c r="B132" s="39"/>
      <c r="C132" s="261" t="s">
        <v>341</v>
      </c>
      <c r="D132" s="261" t="s">
        <v>260</v>
      </c>
      <c r="E132" s="262" t="s">
        <v>441</v>
      </c>
      <c r="F132" s="263" t="s">
        <v>442</v>
      </c>
      <c r="G132" s="264" t="s">
        <v>228</v>
      </c>
      <c r="H132" s="265">
        <v>194</v>
      </c>
      <c r="I132" s="266"/>
      <c r="J132" s="267">
        <f>ROUND(I132*H132,2)</f>
        <v>0</v>
      </c>
      <c r="K132" s="263" t="s">
        <v>219</v>
      </c>
      <c r="L132" s="268"/>
      <c r="M132" s="269" t="s">
        <v>19</v>
      </c>
      <c r="N132" s="270" t="s">
        <v>43</v>
      </c>
      <c r="O132" s="84"/>
      <c r="P132" s="227">
        <f>O132*H132</f>
        <v>0</v>
      </c>
      <c r="Q132" s="227">
        <v>0.0483</v>
      </c>
      <c r="R132" s="227">
        <f>Q132*H132</f>
        <v>9.3702</v>
      </c>
      <c r="S132" s="227">
        <v>0</v>
      </c>
      <c r="T132" s="228">
        <f>S132*H132</f>
        <v>0</v>
      </c>
      <c r="U132" s="38"/>
      <c r="V132" s="38"/>
      <c r="W132" s="38"/>
      <c r="X132" s="38"/>
      <c r="Y132" s="38"/>
      <c r="Z132" s="38"/>
      <c r="AA132" s="38"/>
      <c r="AB132" s="38"/>
      <c r="AC132" s="38"/>
      <c r="AD132" s="38"/>
      <c r="AE132" s="38"/>
      <c r="AR132" s="229" t="s">
        <v>169</v>
      </c>
      <c r="AT132" s="229" t="s">
        <v>260</v>
      </c>
      <c r="AU132" s="229" t="s">
        <v>82</v>
      </c>
      <c r="AY132" s="17" t="s">
        <v>153</v>
      </c>
      <c r="BE132" s="230">
        <f>IF(N132="základní",J132,0)</f>
        <v>0</v>
      </c>
      <c r="BF132" s="230">
        <f>IF(N132="snížená",J132,0)</f>
        <v>0</v>
      </c>
      <c r="BG132" s="230">
        <f>IF(N132="zákl. přenesená",J132,0)</f>
        <v>0</v>
      </c>
      <c r="BH132" s="230">
        <f>IF(N132="sníž. přenesená",J132,0)</f>
        <v>0</v>
      </c>
      <c r="BI132" s="230">
        <f>IF(N132="nulová",J132,0)</f>
        <v>0</v>
      </c>
      <c r="BJ132" s="17" t="s">
        <v>80</v>
      </c>
      <c r="BK132" s="230">
        <f>ROUND(I132*H132,2)</f>
        <v>0</v>
      </c>
      <c r="BL132" s="17" t="s">
        <v>172</v>
      </c>
      <c r="BM132" s="229" t="s">
        <v>1142</v>
      </c>
    </row>
    <row r="133" spans="1:65" s="2" customFormat="1" ht="44.25" customHeight="1">
      <c r="A133" s="38"/>
      <c r="B133" s="39"/>
      <c r="C133" s="218" t="s">
        <v>346</v>
      </c>
      <c r="D133" s="218" t="s">
        <v>156</v>
      </c>
      <c r="E133" s="219" t="s">
        <v>332</v>
      </c>
      <c r="F133" s="220" t="s">
        <v>333</v>
      </c>
      <c r="G133" s="221" t="s">
        <v>228</v>
      </c>
      <c r="H133" s="222">
        <v>10</v>
      </c>
      <c r="I133" s="223"/>
      <c r="J133" s="224">
        <f>ROUND(I133*H133,2)</f>
        <v>0</v>
      </c>
      <c r="K133" s="220" t="s">
        <v>219</v>
      </c>
      <c r="L133" s="44"/>
      <c r="M133" s="225" t="s">
        <v>19</v>
      </c>
      <c r="N133" s="226" t="s">
        <v>43</v>
      </c>
      <c r="O133" s="84"/>
      <c r="P133" s="227">
        <f>O133*H133</f>
        <v>0</v>
      </c>
      <c r="Q133" s="227">
        <v>0.1295</v>
      </c>
      <c r="R133" s="227">
        <f>Q133*H133</f>
        <v>1.295</v>
      </c>
      <c r="S133" s="227">
        <v>0</v>
      </c>
      <c r="T133" s="228">
        <f>S133*H133</f>
        <v>0</v>
      </c>
      <c r="U133" s="38"/>
      <c r="V133" s="38"/>
      <c r="W133" s="38"/>
      <c r="X133" s="38"/>
      <c r="Y133" s="38"/>
      <c r="Z133" s="38"/>
      <c r="AA133" s="38"/>
      <c r="AB133" s="38"/>
      <c r="AC133" s="38"/>
      <c r="AD133" s="38"/>
      <c r="AE133" s="38"/>
      <c r="AR133" s="229" t="s">
        <v>172</v>
      </c>
      <c r="AT133" s="229" t="s">
        <v>156</v>
      </c>
      <c r="AU133" s="229" t="s">
        <v>82</v>
      </c>
      <c r="AY133" s="17" t="s">
        <v>153</v>
      </c>
      <c r="BE133" s="230">
        <f>IF(N133="základní",J133,0)</f>
        <v>0</v>
      </c>
      <c r="BF133" s="230">
        <f>IF(N133="snížená",J133,0)</f>
        <v>0</v>
      </c>
      <c r="BG133" s="230">
        <f>IF(N133="zákl. přenesená",J133,0)</f>
        <v>0</v>
      </c>
      <c r="BH133" s="230">
        <f>IF(N133="sníž. přenesená",J133,0)</f>
        <v>0</v>
      </c>
      <c r="BI133" s="230">
        <f>IF(N133="nulová",J133,0)</f>
        <v>0</v>
      </c>
      <c r="BJ133" s="17" t="s">
        <v>80</v>
      </c>
      <c r="BK133" s="230">
        <f>ROUND(I133*H133,2)</f>
        <v>0</v>
      </c>
      <c r="BL133" s="17" t="s">
        <v>172</v>
      </c>
      <c r="BM133" s="229" t="s">
        <v>1143</v>
      </c>
    </row>
    <row r="134" spans="1:47" s="2" customFormat="1" ht="12">
      <c r="A134" s="38"/>
      <c r="B134" s="39"/>
      <c r="C134" s="40"/>
      <c r="D134" s="231" t="s">
        <v>221</v>
      </c>
      <c r="E134" s="40"/>
      <c r="F134" s="232" t="s">
        <v>335</v>
      </c>
      <c r="G134" s="40"/>
      <c r="H134" s="40"/>
      <c r="I134" s="136"/>
      <c r="J134" s="40"/>
      <c r="K134" s="40"/>
      <c r="L134" s="44"/>
      <c r="M134" s="233"/>
      <c r="N134" s="234"/>
      <c r="O134" s="84"/>
      <c r="P134" s="84"/>
      <c r="Q134" s="84"/>
      <c r="R134" s="84"/>
      <c r="S134" s="84"/>
      <c r="T134" s="85"/>
      <c r="U134" s="38"/>
      <c r="V134" s="38"/>
      <c r="W134" s="38"/>
      <c r="X134" s="38"/>
      <c r="Y134" s="38"/>
      <c r="Z134" s="38"/>
      <c r="AA134" s="38"/>
      <c r="AB134" s="38"/>
      <c r="AC134" s="38"/>
      <c r="AD134" s="38"/>
      <c r="AE134" s="38"/>
      <c r="AT134" s="17" t="s">
        <v>221</v>
      </c>
      <c r="AU134" s="17" t="s">
        <v>82</v>
      </c>
    </row>
    <row r="135" spans="1:65" s="2" customFormat="1" ht="16.5" customHeight="1">
      <c r="A135" s="38"/>
      <c r="B135" s="39"/>
      <c r="C135" s="261" t="s">
        <v>351</v>
      </c>
      <c r="D135" s="261" t="s">
        <v>260</v>
      </c>
      <c r="E135" s="262" t="s">
        <v>851</v>
      </c>
      <c r="F135" s="263" t="s">
        <v>852</v>
      </c>
      <c r="G135" s="264" t="s">
        <v>228</v>
      </c>
      <c r="H135" s="265">
        <v>10</v>
      </c>
      <c r="I135" s="266"/>
      <c r="J135" s="267">
        <f>ROUND(I135*H135,2)</f>
        <v>0</v>
      </c>
      <c r="K135" s="263" t="s">
        <v>219</v>
      </c>
      <c r="L135" s="268"/>
      <c r="M135" s="269" t="s">
        <v>19</v>
      </c>
      <c r="N135" s="270" t="s">
        <v>43</v>
      </c>
      <c r="O135" s="84"/>
      <c r="P135" s="227">
        <f>O135*H135</f>
        <v>0</v>
      </c>
      <c r="Q135" s="227">
        <v>0.036</v>
      </c>
      <c r="R135" s="227">
        <f>Q135*H135</f>
        <v>0.36</v>
      </c>
      <c r="S135" s="227">
        <v>0</v>
      </c>
      <c r="T135" s="228">
        <f>S135*H135</f>
        <v>0</v>
      </c>
      <c r="U135" s="38"/>
      <c r="V135" s="38"/>
      <c r="W135" s="38"/>
      <c r="X135" s="38"/>
      <c r="Y135" s="38"/>
      <c r="Z135" s="38"/>
      <c r="AA135" s="38"/>
      <c r="AB135" s="38"/>
      <c r="AC135" s="38"/>
      <c r="AD135" s="38"/>
      <c r="AE135" s="38"/>
      <c r="AR135" s="229" t="s">
        <v>169</v>
      </c>
      <c r="AT135" s="229" t="s">
        <v>260</v>
      </c>
      <c r="AU135" s="229" t="s">
        <v>82</v>
      </c>
      <c r="AY135" s="17" t="s">
        <v>153</v>
      </c>
      <c r="BE135" s="230">
        <f>IF(N135="základní",J135,0)</f>
        <v>0</v>
      </c>
      <c r="BF135" s="230">
        <f>IF(N135="snížená",J135,0)</f>
        <v>0</v>
      </c>
      <c r="BG135" s="230">
        <f>IF(N135="zákl. přenesená",J135,0)</f>
        <v>0</v>
      </c>
      <c r="BH135" s="230">
        <f>IF(N135="sníž. přenesená",J135,0)</f>
        <v>0</v>
      </c>
      <c r="BI135" s="230">
        <f>IF(N135="nulová",J135,0)</f>
        <v>0</v>
      </c>
      <c r="BJ135" s="17" t="s">
        <v>80</v>
      </c>
      <c r="BK135" s="230">
        <f>ROUND(I135*H135,2)</f>
        <v>0</v>
      </c>
      <c r="BL135" s="17" t="s">
        <v>172</v>
      </c>
      <c r="BM135" s="229" t="s">
        <v>1144</v>
      </c>
    </row>
    <row r="136" spans="1:65" s="2" customFormat="1" ht="33" customHeight="1">
      <c r="A136" s="38"/>
      <c r="B136" s="39"/>
      <c r="C136" s="218" t="s">
        <v>356</v>
      </c>
      <c r="D136" s="218" t="s">
        <v>156</v>
      </c>
      <c r="E136" s="219" t="s">
        <v>347</v>
      </c>
      <c r="F136" s="220" t="s">
        <v>348</v>
      </c>
      <c r="G136" s="221" t="s">
        <v>228</v>
      </c>
      <c r="H136" s="222">
        <v>15</v>
      </c>
      <c r="I136" s="223"/>
      <c r="J136" s="224">
        <f>ROUND(I136*H136,2)</f>
        <v>0</v>
      </c>
      <c r="K136" s="220" t="s">
        <v>219</v>
      </c>
      <c r="L136" s="44"/>
      <c r="M136" s="225" t="s">
        <v>19</v>
      </c>
      <c r="N136" s="226" t="s">
        <v>43</v>
      </c>
      <c r="O136" s="84"/>
      <c r="P136" s="227">
        <f>O136*H136</f>
        <v>0</v>
      </c>
      <c r="Q136" s="227">
        <v>1E-05</v>
      </c>
      <c r="R136" s="227">
        <f>Q136*H136</f>
        <v>0.00015000000000000001</v>
      </c>
      <c r="S136" s="227">
        <v>0</v>
      </c>
      <c r="T136" s="228">
        <f>S136*H136</f>
        <v>0</v>
      </c>
      <c r="U136" s="38"/>
      <c r="V136" s="38"/>
      <c r="W136" s="38"/>
      <c r="X136" s="38"/>
      <c r="Y136" s="38"/>
      <c r="Z136" s="38"/>
      <c r="AA136" s="38"/>
      <c r="AB136" s="38"/>
      <c r="AC136" s="38"/>
      <c r="AD136" s="38"/>
      <c r="AE136" s="38"/>
      <c r="AR136" s="229" t="s">
        <v>172</v>
      </c>
      <c r="AT136" s="229" t="s">
        <v>156</v>
      </c>
      <c r="AU136" s="229" t="s">
        <v>82</v>
      </c>
      <c r="AY136" s="17" t="s">
        <v>153</v>
      </c>
      <c r="BE136" s="230">
        <f>IF(N136="základní",J136,0)</f>
        <v>0</v>
      </c>
      <c r="BF136" s="230">
        <f>IF(N136="snížená",J136,0)</f>
        <v>0</v>
      </c>
      <c r="BG136" s="230">
        <f>IF(N136="zákl. přenesená",J136,0)</f>
        <v>0</v>
      </c>
      <c r="BH136" s="230">
        <f>IF(N136="sníž. přenesená",J136,0)</f>
        <v>0</v>
      </c>
      <c r="BI136" s="230">
        <f>IF(N136="nulová",J136,0)</f>
        <v>0</v>
      </c>
      <c r="BJ136" s="17" t="s">
        <v>80</v>
      </c>
      <c r="BK136" s="230">
        <f>ROUND(I136*H136,2)</f>
        <v>0</v>
      </c>
      <c r="BL136" s="17" t="s">
        <v>172</v>
      </c>
      <c r="BM136" s="229" t="s">
        <v>1145</v>
      </c>
    </row>
    <row r="137" spans="1:47" s="2" customFormat="1" ht="12">
      <c r="A137" s="38"/>
      <c r="B137" s="39"/>
      <c r="C137" s="40"/>
      <c r="D137" s="231" t="s">
        <v>221</v>
      </c>
      <c r="E137" s="40"/>
      <c r="F137" s="232" t="s">
        <v>350</v>
      </c>
      <c r="G137" s="40"/>
      <c r="H137" s="40"/>
      <c r="I137" s="136"/>
      <c r="J137" s="40"/>
      <c r="K137" s="40"/>
      <c r="L137" s="44"/>
      <c r="M137" s="233"/>
      <c r="N137" s="234"/>
      <c r="O137" s="84"/>
      <c r="P137" s="84"/>
      <c r="Q137" s="84"/>
      <c r="R137" s="84"/>
      <c r="S137" s="84"/>
      <c r="T137" s="85"/>
      <c r="U137" s="38"/>
      <c r="V137" s="38"/>
      <c r="W137" s="38"/>
      <c r="X137" s="38"/>
      <c r="Y137" s="38"/>
      <c r="Z137" s="38"/>
      <c r="AA137" s="38"/>
      <c r="AB137" s="38"/>
      <c r="AC137" s="38"/>
      <c r="AD137" s="38"/>
      <c r="AE137" s="38"/>
      <c r="AT137" s="17" t="s">
        <v>221</v>
      </c>
      <c r="AU137" s="17" t="s">
        <v>82</v>
      </c>
    </row>
    <row r="138" spans="1:65" s="2" customFormat="1" ht="44.25" customHeight="1">
      <c r="A138" s="38"/>
      <c r="B138" s="39"/>
      <c r="C138" s="218" t="s">
        <v>363</v>
      </c>
      <c r="D138" s="218" t="s">
        <v>156</v>
      </c>
      <c r="E138" s="219" t="s">
        <v>1146</v>
      </c>
      <c r="F138" s="220" t="s">
        <v>1147</v>
      </c>
      <c r="G138" s="221" t="s">
        <v>228</v>
      </c>
      <c r="H138" s="222">
        <v>15</v>
      </c>
      <c r="I138" s="223"/>
      <c r="J138" s="224">
        <f>ROUND(I138*H138,2)</f>
        <v>0</v>
      </c>
      <c r="K138" s="220" t="s">
        <v>219</v>
      </c>
      <c r="L138" s="44"/>
      <c r="M138" s="225" t="s">
        <v>19</v>
      </c>
      <c r="N138" s="226" t="s">
        <v>43</v>
      </c>
      <c r="O138" s="84"/>
      <c r="P138" s="227">
        <f>O138*H138</f>
        <v>0</v>
      </c>
      <c r="Q138" s="227">
        <v>0.00018</v>
      </c>
      <c r="R138" s="227">
        <f>Q138*H138</f>
        <v>0.0027</v>
      </c>
      <c r="S138" s="227">
        <v>0</v>
      </c>
      <c r="T138" s="228">
        <f>S138*H138</f>
        <v>0</v>
      </c>
      <c r="U138" s="38"/>
      <c r="V138" s="38"/>
      <c r="W138" s="38"/>
      <c r="X138" s="38"/>
      <c r="Y138" s="38"/>
      <c r="Z138" s="38"/>
      <c r="AA138" s="38"/>
      <c r="AB138" s="38"/>
      <c r="AC138" s="38"/>
      <c r="AD138" s="38"/>
      <c r="AE138" s="38"/>
      <c r="AR138" s="229" t="s">
        <v>172</v>
      </c>
      <c r="AT138" s="229" t="s">
        <v>156</v>
      </c>
      <c r="AU138" s="229" t="s">
        <v>82</v>
      </c>
      <c r="AY138" s="17" t="s">
        <v>153</v>
      </c>
      <c r="BE138" s="230">
        <f>IF(N138="základní",J138,0)</f>
        <v>0</v>
      </c>
      <c r="BF138" s="230">
        <f>IF(N138="snížená",J138,0)</f>
        <v>0</v>
      </c>
      <c r="BG138" s="230">
        <f>IF(N138="zákl. přenesená",J138,0)</f>
        <v>0</v>
      </c>
      <c r="BH138" s="230">
        <f>IF(N138="sníž. přenesená",J138,0)</f>
        <v>0</v>
      </c>
      <c r="BI138" s="230">
        <f>IF(N138="nulová",J138,0)</f>
        <v>0</v>
      </c>
      <c r="BJ138" s="17" t="s">
        <v>80</v>
      </c>
      <c r="BK138" s="230">
        <f>ROUND(I138*H138,2)</f>
        <v>0</v>
      </c>
      <c r="BL138" s="17" t="s">
        <v>172</v>
      </c>
      <c r="BM138" s="229" t="s">
        <v>1148</v>
      </c>
    </row>
    <row r="139" spans="1:47" s="2" customFormat="1" ht="12">
      <c r="A139" s="38"/>
      <c r="B139" s="39"/>
      <c r="C139" s="40"/>
      <c r="D139" s="231" t="s">
        <v>221</v>
      </c>
      <c r="E139" s="40"/>
      <c r="F139" s="232" t="s">
        <v>355</v>
      </c>
      <c r="G139" s="40"/>
      <c r="H139" s="40"/>
      <c r="I139" s="136"/>
      <c r="J139" s="40"/>
      <c r="K139" s="40"/>
      <c r="L139" s="44"/>
      <c r="M139" s="233"/>
      <c r="N139" s="234"/>
      <c r="O139" s="84"/>
      <c r="P139" s="84"/>
      <c r="Q139" s="84"/>
      <c r="R139" s="84"/>
      <c r="S139" s="84"/>
      <c r="T139" s="85"/>
      <c r="U139" s="38"/>
      <c r="V139" s="38"/>
      <c r="W139" s="38"/>
      <c r="X139" s="38"/>
      <c r="Y139" s="38"/>
      <c r="Z139" s="38"/>
      <c r="AA139" s="38"/>
      <c r="AB139" s="38"/>
      <c r="AC139" s="38"/>
      <c r="AD139" s="38"/>
      <c r="AE139" s="38"/>
      <c r="AT139" s="17" t="s">
        <v>221</v>
      </c>
      <c r="AU139" s="17" t="s">
        <v>82</v>
      </c>
    </row>
    <row r="140" spans="1:65" s="2" customFormat="1" ht="21.75" customHeight="1">
      <c r="A140" s="38"/>
      <c r="B140" s="39"/>
      <c r="C140" s="218" t="s">
        <v>272</v>
      </c>
      <c r="D140" s="218" t="s">
        <v>156</v>
      </c>
      <c r="E140" s="219" t="s">
        <v>1149</v>
      </c>
      <c r="F140" s="220" t="s">
        <v>1150</v>
      </c>
      <c r="G140" s="221" t="s">
        <v>228</v>
      </c>
      <c r="H140" s="222">
        <v>5</v>
      </c>
      <c r="I140" s="223"/>
      <c r="J140" s="224">
        <f>ROUND(I140*H140,2)</f>
        <v>0</v>
      </c>
      <c r="K140" s="220" t="s">
        <v>219</v>
      </c>
      <c r="L140" s="44"/>
      <c r="M140" s="225" t="s">
        <v>19</v>
      </c>
      <c r="N140" s="226" t="s">
        <v>43</v>
      </c>
      <c r="O140" s="84"/>
      <c r="P140" s="227">
        <f>O140*H140</f>
        <v>0</v>
      </c>
      <c r="Q140" s="227">
        <v>0.29292</v>
      </c>
      <c r="R140" s="227">
        <f>Q140*H140</f>
        <v>1.4646000000000001</v>
      </c>
      <c r="S140" s="227">
        <v>0</v>
      </c>
      <c r="T140" s="228">
        <f>S140*H140</f>
        <v>0</v>
      </c>
      <c r="U140" s="38"/>
      <c r="V140" s="38"/>
      <c r="W140" s="38"/>
      <c r="X140" s="38"/>
      <c r="Y140" s="38"/>
      <c r="Z140" s="38"/>
      <c r="AA140" s="38"/>
      <c r="AB140" s="38"/>
      <c r="AC140" s="38"/>
      <c r="AD140" s="38"/>
      <c r="AE140" s="38"/>
      <c r="AR140" s="229" t="s">
        <v>172</v>
      </c>
      <c r="AT140" s="229" t="s">
        <v>156</v>
      </c>
      <c r="AU140" s="229" t="s">
        <v>82</v>
      </c>
      <c r="AY140" s="17" t="s">
        <v>153</v>
      </c>
      <c r="BE140" s="230">
        <f>IF(N140="základní",J140,0)</f>
        <v>0</v>
      </c>
      <c r="BF140" s="230">
        <f>IF(N140="snížená",J140,0)</f>
        <v>0</v>
      </c>
      <c r="BG140" s="230">
        <f>IF(N140="zákl. přenesená",J140,0)</f>
        <v>0</v>
      </c>
      <c r="BH140" s="230">
        <f>IF(N140="sníž. přenesená",J140,0)</f>
        <v>0</v>
      </c>
      <c r="BI140" s="230">
        <f>IF(N140="nulová",J140,0)</f>
        <v>0</v>
      </c>
      <c r="BJ140" s="17" t="s">
        <v>80</v>
      </c>
      <c r="BK140" s="230">
        <f>ROUND(I140*H140,2)</f>
        <v>0</v>
      </c>
      <c r="BL140" s="17" t="s">
        <v>172</v>
      </c>
      <c r="BM140" s="229" t="s">
        <v>1151</v>
      </c>
    </row>
    <row r="141" spans="1:47" s="2" customFormat="1" ht="12">
      <c r="A141" s="38"/>
      <c r="B141" s="39"/>
      <c r="C141" s="40"/>
      <c r="D141" s="231" t="s">
        <v>221</v>
      </c>
      <c r="E141" s="40"/>
      <c r="F141" s="232" t="s">
        <v>1152</v>
      </c>
      <c r="G141" s="40"/>
      <c r="H141" s="40"/>
      <c r="I141" s="136"/>
      <c r="J141" s="40"/>
      <c r="K141" s="40"/>
      <c r="L141" s="44"/>
      <c r="M141" s="233"/>
      <c r="N141" s="234"/>
      <c r="O141" s="84"/>
      <c r="P141" s="84"/>
      <c r="Q141" s="84"/>
      <c r="R141" s="84"/>
      <c r="S141" s="84"/>
      <c r="T141" s="85"/>
      <c r="U141" s="38"/>
      <c r="V141" s="38"/>
      <c r="W141" s="38"/>
      <c r="X141" s="38"/>
      <c r="Y141" s="38"/>
      <c r="Z141" s="38"/>
      <c r="AA141" s="38"/>
      <c r="AB141" s="38"/>
      <c r="AC141" s="38"/>
      <c r="AD141" s="38"/>
      <c r="AE141" s="38"/>
      <c r="AT141" s="17" t="s">
        <v>221</v>
      </c>
      <c r="AU141" s="17" t="s">
        <v>82</v>
      </c>
    </row>
    <row r="142" spans="1:63" s="12" customFormat="1" ht="22.8" customHeight="1">
      <c r="A142" s="12"/>
      <c r="B142" s="202"/>
      <c r="C142" s="203"/>
      <c r="D142" s="204" t="s">
        <v>71</v>
      </c>
      <c r="E142" s="216" t="s">
        <v>361</v>
      </c>
      <c r="F142" s="216" t="s">
        <v>362</v>
      </c>
      <c r="G142" s="203"/>
      <c r="H142" s="203"/>
      <c r="I142" s="206"/>
      <c r="J142" s="217">
        <f>BK142</f>
        <v>0</v>
      </c>
      <c r="K142" s="203"/>
      <c r="L142" s="208"/>
      <c r="M142" s="209"/>
      <c r="N142" s="210"/>
      <c r="O142" s="210"/>
      <c r="P142" s="211">
        <f>SUM(P143:P148)</f>
        <v>0</v>
      </c>
      <c r="Q142" s="210"/>
      <c r="R142" s="211">
        <f>SUM(R143:R148)</f>
        <v>0</v>
      </c>
      <c r="S142" s="210"/>
      <c r="T142" s="212">
        <f>SUM(T143:T148)</f>
        <v>0</v>
      </c>
      <c r="U142" s="12"/>
      <c r="V142" s="12"/>
      <c r="W142" s="12"/>
      <c r="X142" s="12"/>
      <c r="Y142" s="12"/>
      <c r="Z142" s="12"/>
      <c r="AA142" s="12"/>
      <c r="AB142" s="12"/>
      <c r="AC142" s="12"/>
      <c r="AD142" s="12"/>
      <c r="AE142" s="12"/>
      <c r="AR142" s="213" t="s">
        <v>80</v>
      </c>
      <c r="AT142" s="214" t="s">
        <v>71</v>
      </c>
      <c r="AU142" s="214" t="s">
        <v>80</v>
      </c>
      <c r="AY142" s="213" t="s">
        <v>153</v>
      </c>
      <c r="BK142" s="215">
        <f>SUM(BK143:BK148)</f>
        <v>0</v>
      </c>
    </row>
    <row r="143" spans="1:65" s="2" customFormat="1" ht="44.25" customHeight="1">
      <c r="A143" s="38"/>
      <c r="B143" s="39"/>
      <c r="C143" s="218" t="s">
        <v>376</v>
      </c>
      <c r="D143" s="218" t="s">
        <v>156</v>
      </c>
      <c r="E143" s="219" t="s">
        <v>364</v>
      </c>
      <c r="F143" s="220" t="s">
        <v>587</v>
      </c>
      <c r="G143" s="221" t="s">
        <v>276</v>
      </c>
      <c r="H143" s="222">
        <v>120.67</v>
      </c>
      <c r="I143" s="223"/>
      <c r="J143" s="224">
        <f>ROUND(I143*H143,2)</f>
        <v>0</v>
      </c>
      <c r="K143" s="220" t="s">
        <v>19</v>
      </c>
      <c r="L143" s="44"/>
      <c r="M143" s="225" t="s">
        <v>19</v>
      </c>
      <c r="N143" s="226" t="s">
        <v>43</v>
      </c>
      <c r="O143" s="84"/>
      <c r="P143" s="227">
        <f>O143*H143</f>
        <v>0</v>
      </c>
      <c r="Q143" s="227">
        <v>0</v>
      </c>
      <c r="R143" s="227">
        <f>Q143*H143</f>
        <v>0</v>
      </c>
      <c r="S143" s="227">
        <v>0</v>
      </c>
      <c r="T143" s="228">
        <f>S143*H143</f>
        <v>0</v>
      </c>
      <c r="U143" s="38"/>
      <c r="V143" s="38"/>
      <c r="W143" s="38"/>
      <c r="X143" s="38"/>
      <c r="Y143" s="38"/>
      <c r="Z143" s="38"/>
      <c r="AA143" s="38"/>
      <c r="AB143" s="38"/>
      <c r="AC143" s="38"/>
      <c r="AD143" s="38"/>
      <c r="AE143" s="38"/>
      <c r="AR143" s="229" t="s">
        <v>172</v>
      </c>
      <c r="AT143" s="229" t="s">
        <v>156</v>
      </c>
      <c r="AU143" s="229" t="s">
        <v>82</v>
      </c>
      <c r="AY143" s="17" t="s">
        <v>153</v>
      </c>
      <c r="BE143" s="230">
        <f>IF(N143="základní",J143,0)</f>
        <v>0</v>
      </c>
      <c r="BF143" s="230">
        <f>IF(N143="snížená",J143,0)</f>
        <v>0</v>
      </c>
      <c r="BG143" s="230">
        <f>IF(N143="zákl. přenesená",J143,0)</f>
        <v>0</v>
      </c>
      <c r="BH143" s="230">
        <f>IF(N143="sníž. přenesená",J143,0)</f>
        <v>0</v>
      </c>
      <c r="BI143" s="230">
        <f>IF(N143="nulová",J143,0)</f>
        <v>0</v>
      </c>
      <c r="BJ143" s="17" t="s">
        <v>80</v>
      </c>
      <c r="BK143" s="230">
        <f>ROUND(I143*H143,2)</f>
        <v>0</v>
      </c>
      <c r="BL143" s="17" t="s">
        <v>172</v>
      </c>
      <c r="BM143" s="229" t="s">
        <v>1153</v>
      </c>
    </row>
    <row r="144" spans="1:47" s="2" customFormat="1" ht="12">
      <c r="A144" s="38"/>
      <c r="B144" s="39"/>
      <c r="C144" s="40"/>
      <c r="D144" s="231" t="s">
        <v>221</v>
      </c>
      <c r="E144" s="40"/>
      <c r="F144" s="232" t="s">
        <v>368</v>
      </c>
      <c r="G144" s="40"/>
      <c r="H144" s="40"/>
      <c r="I144" s="136"/>
      <c r="J144" s="40"/>
      <c r="K144" s="40"/>
      <c r="L144" s="44"/>
      <c r="M144" s="233"/>
      <c r="N144" s="234"/>
      <c r="O144" s="84"/>
      <c r="P144" s="84"/>
      <c r="Q144" s="84"/>
      <c r="R144" s="84"/>
      <c r="S144" s="84"/>
      <c r="T144" s="85"/>
      <c r="U144" s="38"/>
      <c r="V144" s="38"/>
      <c r="W144" s="38"/>
      <c r="X144" s="38"/>
      <c r="Y144" s="38"/>
      <c r="Z144" s="38"/>
      <c r="AA144" s="38"/>
      <c r="AB144" s="38"/>
      <c r="AC144" s="38"/>
      <c r="AD144" s="38"/>
      <c r="AE144" s="38"/>
      <c r="AT144" s="17" t="s">
        <v>221</v>
      </c>
      <c r="AU144" s="17" t="s">
        <v>82</v>
      </c>
    </row>
    <row r="145" spans="1:47" s="2" customFormat="1" ht="12">
      <c r="A145" s="38"/>
      <c r="B145" s="39"/>
      <c r="C145" s="40"/>
      <c r="D145" s="231" t="s">
        <v>163</v>
      </c>
      <c r="E145" s="40"/>
      <c r="F145" s="232" t="s">
        <v>369</v>
      </c>
      <c r="G145" s="40"/>
      <c r="H145" s="40"/>
      <c r="I145" s="136"/>
      <c r="J145" s="40"/>
      <c r="K145" s="40"/>
      <c r="L145" s="44"/>
      <c r="M145" s="233"/>
      <c r="N145" s="234"/>
      <c r="O145" s="84"/>
      <c r="P145" s="84"/>
      <c r="Q145" s="84"/>
      <c r="R145" s="84"/>
      <c r="S145" s="84"/>
      <c r="T145" s="85"/>
      <c r="U145" s="38"/>
      <c r="V145" s="38"/>
      <c r="W145" s="38"/>
      <c r="X145" s="38"/>
      <c r="Y145" s="38"/>
      <c r="Z145" s="38"/>
      <c r="AA145" s="38"/>
      <c r="AB145" s="38"/>
      <c r="AC145" s="38"/>
      <c r="AD145" s="38"/>
      <c r="AE145" s="38"/>
      <c r="AT145" s="17" t="s">
        <v>163</v>
      </c>
      <c r="AU145" s="17" t="s">
        <v>82</v>
      </c>
    </row>
    <row r="146" spans="1:65" s="2" customFormat="1" ht="33" customHeight="1">
      <c r="A146" s="38"/>
      <c r="B146" s="39"/>
      <c r="C146" s="218" t="s">
        <v>542</v>
      </c>
      <c r="D146" s="218" t="s">
        <v>156</v>
      </c>
      <c r="E146" s="219" t="s">
        <v>370</v>
      </c>
      <c r="F146" s="220" t="s">
        <v>371</v>
      </c>
      <c r="G146" s="221" t="s">
        <v>276</v>
      </c>
      <c r="H146" s="222">
        <v>603.35</v>
      </c>
      <c r="I146" s="223"/>
      <c r="J146" s="224">
        <f>ROUND(I146*H146,2)</f>
        <v>0</v>
      </c>
      <c r="K146" s="220" t="s">
        <v>219</v>
      </c>
      <c r="L146" s="44"/>
      <c r="M146" s="225" t="s">
        <v>19</v>
      </c>
      <c r="N146" s="226" t="s">
        <v>43</v>
      </c>
      <c r="O146" s="84"/>
      <c r="P146" s="227">
        <f>O146*H146</f>
        <v>0</v>
      </c>
      <c r="Q146" s="227">
        <v>0</v>
      </c>
      <c r="R146" s="227">
        <f>Q146*H146</f>
        <v>0</v>
      </c>
      <c r="S146" s="227">
        <v>0</v>
      </c>
      <c r="T146" s="228">
        <f>S146*H146</f>
        <v>0</v>
      </c>
      <c r="U146" s="38"/>
      <c r="V146" s="38"/>
      <c r="W146" s="38"/>
      <c r="X146" s="38"/>
      <c r="Y146" s="38"/>
      <c r="Z146" s="38"/>
      <c r="AA146" s="38"/>
      <c r="AB146" s="38"/>
      <c r="AC146" s="38"/>
      <c r="AD146" s="38"/>
      <c r="AE146" s="38"/>
      <c r="AR146" s="229" t="s">
        <v>172</v>
      </c>
      <c r="AT146" s="229" t="s">
        <v>156</v>
      </c>
      <c r="AU146" s="229" t="s">
        <v>82</v>
      </c>
      <c r="AY146" s="17" t="s">
        <v>153</v>
      </c>
      <c r="BE146" s="230">
        <f>IF(N146="základní",J146,0)</f>
        <v>0</v>
      </c>
      <c r="BF146" s="230">
        <f>IF(N146="snížená",J146,0)</f>
        <v>0</v>
      </c>
      <c r="BG146" s="230">
        <f>IF(N146="zákl. přenesená",J146,0)</f>
        <v>0</v>
      </c>
      <c r="BH146" s="230">
        <f>IF(N146="sníž. přenesená",J146,0)</f>
        <v>0</v>
      </c>
      <c r="BI146" s="230">
        <f>IF(N146="nulová",J146,0)</f>
        <v>0</v>
      </c>
      <c r="BJ146" s="17" t="s">
        <v>80</v>
      </c>
      <c r="BK146" s="230">
        <f>ROUND(I146*H146,2)</f>
        <v>0</v>
      </c>
      <c r="BL146" s="17" t="s">
        <v>172</v>
      </c>
      <c r="BM146" s="229" t="s">
        <v>1154</v>
      </c>
    </row>
    <row r="147" spans="1:47" s="2" customFormat="1" ht="12">
      <c r="A147" s="38"/>
      <c r="B147" s="39"/>
      <c r="C147" s="40"/>
      <c r="D147" s="231" t="s">
        <v>221</v>
      </c>
      <c r="E147" s="40"/>
      <c r="F147" s="232" t="s">
        <v>368</v>
      </c>
      <c r="G147" s="40"/>
      <c r="H147" s="40"/>
      <c r="I147" s="136"/>
      <c r="J147" s="40"/>
      <c r="K147" s="40"/>
      <c r="L147" s="44"/>
      <c r="M147" s="233"/>
      <c r="N147" s="234"/>
      <c r="O147" s="84"/>
      <c r="P147" s="84"/>
      <c r="Q147" s="84"/>
      <c r="R147" s="84"/>
      <c r="S147" s="84"/>
      <c r="T147" s="85"/>
      <c r="U147" s="38"/>
      <c r="V147" s="38"/>
      <c r="W147" s="38"/>
      <c r="X147" s="38"/>
      <c r="Y147" s="38"/>
      <c r="Z147" s="38"/>
      <c r="AA147" s="38"/>
      <c r="AB147" s="38"/>
      <c r="AC147" s="38"/>
      <c r="AD147" s="38"/>
      <c r="AE147" s="38"/>
      <c r="AT147" s="17" t="s">
        <v>221</v>
      </c>
      <c r="AU147" s="17" t="s">
        <v>82</v>
      </c>
    </row>
    <row r="148" spans="1:51" s="13" customFormat="1" ht="12">
      <c r="A148" s="13"/>
      <c r="B148" s="235"/>
      <c r="C148" s="236"/>
      <c r="D148" s="231" t="s">
        <v>174</v>
      </c>
      <c r="E148" s="237" t="s">
        <v>19</v>
      </c>
      <c r="F148" s="238" t="s">
        <v>1155</v>
      </c>
      <c r="G148" s="236"/>
      <c r="H148" s="239">
        <v>603.35</v>
      </c>
      <c r="I148" s="240"/>
      <c r="J148" s="236"/>
      <c r="K148" s="236"/>
      <c r="L148" s="241"/>
      <c r="M148" s="242"/>
      <c r="N148" s="243"/>
      <c r="O148" s="243"/>
      <c r="P148" s="243"/>
      <c r="Q148" s="243"/>
      <c r="R148" s="243"/>
      <c r="S148" s="243"/>
      <c r="T148" s="244"/>
      <c r="U148" s="13"/>
      <c r="V148" s="13"/>
      <c r="W148" s="13"/>
      <c r="X148" s="13"/>
      <c r="Y148" s="13"/>
      <c r="Z148" s="13"/>
      <c r="AA148" s="13"/>
      <c r="AB148" s="13"/>
      <c r="AC148" s="13"/>
      <c r="AD148" s="13"/>
      <c r="AE148" s="13"/>
      <c r="AT148" s="245" t="s">
        <v>174</v>
      </c>
      <c r="AU148" s="245" t="s">
        <v>82</v>
      </c>
      <c r="AV148" s="13" t="s">
        <v>82</v>
      </c>
      <c r="AW148" s="13" t="s">
        <v>34</v>
      </c>
      <c r="AX148" s="13" t="s">
        <v>80</v>
      </c>
      <c r="AY148" s="245" t="s">
        <v>153</v>
      </c>
    </row>
    <row r="149" spans="1:63" s="12" customFormat="1" ht="22.8" customHeight="1">
      <c r="A149" s="12"/>
      <c r="B149" s="202"/>
      <c r="C149" s="203"/>
      <c r="D149" s="204" t="s">
        <v>71</v>
      </c>
      <c r="E149" s="216" t="s">
        <v>374</v>
      </c>
      <c r="F149" s="216" t="s">
        <v>375</v>
      </c>
      <c r="G149" s="203"/>
      <c r="H149" s="203"/>
      <c r="I149" s="206"/>
      <c r="J149" s="217">
        <f>BK149</f>
        <v>0</v>
      </c>
      <c r="K149" s="203"/>
      <c r="L149" s="208"/>
      <c r="M149" s="209"/>
      <c r="N149" s="210"/>
      <c r="O149" s="210"/>
      <c r="P149" s="211">
        <f>SUM(P150:P151)</f>
        <v>0</v>
      </c>
      <c r="Q149" s="210"/>
      <c r="R149" s="211">
        <f>SUM(R150:R151)</f>
        <v>0</v>
      </c>
      <c r="S149" s="210"/>
      <c r="T149" s="212">
        <f>SUM(T150:T151)</f>
        <v>0</v>
      </c>
      <c r="U149" s="12"/>
      <c r="V149" s="12"/>
      <c r="W149" s="12"/>
      <c r="X149" s="12"/>
      <c r="Y149" s="12"/>
      <c r="Z149" s="12"/>
      <c r="AA149" s="12"/>
      <c r="AB149" s="12"/>
      <c r="AC149" s="12"/>
      <c r="AD149" s="12"/>
      <c r="AE149" s="12"/>
      <c r="AR149" s="213" t="s">
        <v>80</v>
      </c>
      <c r="AT149" s="214" t="s">
        <v>71</v>
      </c>
      <c r="AU149" s="214" t="s">
        <v>80</v>
      </c>
      <c r="AY149" s="213" t="s">
        <v>153</v>
      </c>
      <c r="BK149" s="215">
        <f>SUM(BK150:BK151)</f>
        <v>0</v>
      </c>
    </row>
    <row r="150" spans="1:65" s="2" customFormat="1" ht="33" customHeight="1">
      <c r="A150" s="38"/>
      <c r="B150" s="39"/>
      <c r="C150" s="218" t="s">
        <v>547</v>
      </c>
      <c r="D150" s="218" t="s">
        <v>156</v>
      </c>
      <c r="E150" s="219" t="s">
        <v>377</v>
      </c>
      <c r="F150" s="220" t="s">
        <v>378</v>
      </c>
      <c r="G150" s="221" t="s">
        <v>276</v>
      </c>
      <c r="H150" s="222">
        <v>98.432</v>
      </c>
      <c r="I150" s="223"/>
      <c r="J150" s="224">
        <f>ROUND(I150*H150,2)</f>
        <v>0</v>
      </c>
      <c r="K150" s="220" t="s">
        <v>219</v>
      </c>
      <c r="L150" s="44"/>
      <c r="M150" s="225" t="s">
        <v>19</v>
      </c>
      <c r="N150" s="226" t="s">
        <v>43</v>
      </c>
      <c r="O150" s="84"/>
      <c r="P150" s="227">
        <f>O150*H150</f>
        <v>0</v>
      </c>
      <c r="Q150" s="227">
        <v>0</v>
      </c>
      <c r="R150" s="227">
        <f>Q150*H150</f>
        <v>0</v>
      </c>
      <c r="S150" s="227">
        <v>0</v>
      </c>
      <c r="T150" s="228">
        <f>S150*H150</f>
        <v>0</v>
      </c>
      <c r="U150" s="38"/>
      <c r="V150" s="38"/>
      <c r="W150" s="38"/>
      <c r="X150" s="38"/>
      <c r="Y150" s="38"/>
      <c r="Z150" s="38"/>
      <c r="AA150" s="38"/>
      <c r="AB150" s="38"/>
      <c r="AC150" s="38"/>
      <c r="AD150" s="38"/>
      <c r="AE150" s="38"/>
      <c r="AR150" s="229" t="s">
        <v>172</v>
      </c>
      <c r="AT150" s="229" t="s">
        <v>156</v>
      </c>
      <c r="AU150" s="229" t="s">
        <v>82</v>
      </c>
      <c r="AY150" s="17" t="s">
        <v>153</v>
      </c>
      <c r="BE150" s="230">
        <f>IF(N150="základní",J150,0)</f>
        <v>0</v>
      </c>
      <c r="BF150" s="230">
        <f>IF(N150="snížená",J150,0)</f>
        <v>0</v>
      </c>
      <c r="BG150" s="230">
        <f>IF(N150="zákl. přenesená",J150,0)</f>
        <v>0</v>
      </c>
      <c r="BH150" s="230">
        <f>IF(N150="sníž. přenesená",J150,0)</f>
        <v>0</v>
      </c>
      <c r="BI150" s="230">
        <f>IF(N150="nulová",J150,0)</f>
        <v>0</v>
      </c>
      <c r="BJ150" s="17" t="s">
        <v>80</v>
      </c>
      <c r="BK150" s="230">
        <f>ROUND(I150*H150,2)</f>
        <v>0</v>
      </c>
      <c r="BL150" s="17" t="s">
        <v>172</v>
      </c>
      <c r="BM150" s="229" t="s">
        <v>1156</v>
      </c>
    </row>
    <row r="151" spans="1:47" s="2" customFormat="1" ht="12">
      <c r="A151" s="38"/>
      <c r="B151" s="39"/>
      <c r="C151" s="40"/>
      <c r="D151" s="231" t="s">
        <v>221</v>
      </c>
      <c r="E151" s="40"/>
      <c r="F151" s="232" t="s">
        <v>380</v>
      </c>
      <c r="G151" s="40"/>
      <c r="H151" s="40"/>
      <c r="I151" s="136"/>
      <c r="J151" s="40"/>
      <c r="K151" s="40"/>
      <c r="L151" s="44"/>
      <c r="M151" s="246"/>
      <c r="N151" s="247"/>
      <c r="O151" s="248"/>
      <c r="P151" s="248"/>
      <c r="Q151" s="248"/>
      <c r="R151" s="248"/>
      <c r="S151" s="248"/>
      <c r="T151" s="249"/>
      <c r="U151" s="38"/>
      <c r="V151" s="38"/>
      <c r="W151" s="38"/>
      <c r="X151" s="38"/>
      <c r="Y151" s="38"/>
      <c r="Z151" s="38"/>
      <c r="AA151" s="38"/>
      <c r="AB151" s="38"/>
      <c r="AC151" s="38"/>
      <c r="AD151" s="38"/>
      <c r="AE151" s="38"/>
      <c r="AT151" s="17" t="s">
        <v>221</v>
      </c>
      <c r="AU151" s="17" t="s">
        <v>82</v>
      </c>
    </row>
    <row r="152" spans="1:31" s="2" customFormat="1" ht="6.95" customHeight="1">
      <c r="A152" s="38"/>
      <c r="B152" s="59"/>
      <c r="C152" s="60"/>
      <c r="D152" s="60"/>
      <c r="E152" s="60"/>
      <c r="F152" s="60"/>
      <c r="G152" s="60"/>
      <c r="H152" s="60"/>
      <c r="I152" s="166"/>
      <c r="J152" s="60"/>
      <c r="K152" s="60"/>
      <c r="L152" s="44"/>
      <c r="M152" s="38"/>
      <c r="O152" s="38"/>
      <c r="P152" s="38"/>
      <c r="Q152" s="38"/>
      <c r="R152" s="38"/>
      <c r="S152" s="38"/>
      <c r="T152" s="38"/>
      <c r="U152" s="38"/>
      <c r="V152" s="38"/>
      <c r="W152" s="38"/>
      <c r="X152" s="38"/>
      <c r="Y152" s="38"/>
      <c r="Z152" s="38"/>
      <c r="AA152" s="38"/>
      <c r="AB152" s="38"/>
      <c r="AC152" s="38"/>
      <c r="AD152" s="38"/>
      <c r="AE152" s="38"/>
    </row>
  </sheetData>
  <sheetProtection password="CC35" sheet="1" objects="1" scenarios="1" formatColumns="0" formatRows="0" autoFilter="0"/>
  <autoFilter ref="C85:K151"/>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BM12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8"/>
      <c r="L2" s="1"/>
      <c r="M2" s="1"/>
      <c r="N2" s="1"/>
      <c r="O2" s="1"/>
      <c r="P2" s="1"/>
      <c r="Q2" s="1"/>
      <c r="R2" s="1"/>
      <c r="S2" s="1"/>
      <c r="T2" s="1"/>
      <c r="U2" s="1"/>
      <c r="V2" s="1"/>
      <c r="AT2" s="17" t="s">
        <v>115</v>
      </c>
    </row>
    <row r="3" spans="2:46" s="1" customFormat="1" ht="6.95" customHeight="1">
      <c r="B3" s="129"/>
      <c r="C3" s="130"/>
      <c r="D3" s="130"/>
      <c r="E3" s="130"/>
      <c r="F3" s="130"/>
      <c r="G3" s="130"/>
      <c r="H3" s="130"/>
      <c r="I3" s="131"/>
      <c r="J3" s="130"/>
      <c r="K3" s="130"/>
      <c r="L3" s="20"/>
      <c r="AT3" s="17" t="s">
        <v>82</v>
      </c>
    </row>
    <row r="4" spans="2:46" s="1" customFormat="1" ht="24.95" customHeight="1">
      <c r="B4" s="20"/>
      <c r="D4" s="132" t="s">
        <v>125</v>
      </c>
      <c r="I4" s="128"/>
      <c r="L4" s="20"/>
      <c r="M4" s="133" t="s">
        <v>10</v>
      </c>
      <c r="AT4" s="17" t="s">
        <v>4</v>
      </c>
    </row>
    <row r="5" spans="2:12" s="1" customFormat="1" ht="6.95" customHeight="1">
      <c r="B5" s="20"/>
      <c r="I5" s="128"/>
      <c r="L5" s="20"/>
    </row>
    <row r="6" spans="2:12" s="1" customFormat="1" ht="12" customHeight="1">
      <c r="B6" s="20"/>
      <c r="D6" s="134" t="s">
        <v>16</v>
      </c>
      <c r="I6" s="128"/>
      <c r="L6" s="20"/>
    </row>
    <row r="7" spans="2:12" s="1" customFormat="1" ht="16.5" customHeight="1">
      <c r="B7" s="20"/>
      <c r="E7" s="135" t="str">
        <f>'Rekapitulace stavby'!K6</f>
        <v>Oprava povrchu komunikací v Klatovech 2021, 2.část</v>
      </c>
      <c r="F7" s="134"/>
      <c r="G7" s="134"/>
      <c r="H7" s="134"/>
      <c r="I7" s="128"/>
      <c r="L7" s="20"/>
    </row>
    <row r="8" spans="1:31" s="2" customFormat="1" ht="12" customHeight="1">
      <c r="A8" s="38"/>
      <c r="B8" s="44"/>
      <c r="C8" s="38"/>
      <c r="D8" s="134" t="s">
        <v>126</v>
      </c>
      <c r="E8" s="38"/>
      <c r="F8" s="38"/>
      <c r="G8" s="38"/>
      <c r="H8" s="38"/>
      <c r="I8" s="136"/>
      <c r="J8" s="38"/>
      <c r="K8" s="38"/>
      <c r="L8" s="137"/>
      <c r="S8" s="38"/>
      <c r="T8" s="38"/>
      <c r="U8" s="38"/>
      <c r="V8" s="38"/>
      <c r="W8" s="38"/>
      <c r="X8" s="38"/>
      <c r="Y8" s="38"/>
      <c r="Z8" s="38"/>
      <c r="AA8" s="38"/>
      <c r="AB8" s="38"/>
      <c r="AC8" s="38"/>
      <c r="AD8" s="38"/>
      <c r="AE8" s="38"/>
    </row>
    <row r="9" spans="1:31" s="2" customFormat="1" ht="16.5" customHeight="1">
      <c r="A9" s="38"/>
      <c r="B9" s="44"/>
      <c r="C9" s="38"/>
      <c r="D9" s="38"/>
      <c r="E9" s="138" t="s">
        <v>1157</v>
      </c>
      <c r="F9" s="38"/>
      <c r="G9" s="38"/>
      <c r="H9" s="38"/>
      <c r="I9" s="136"/>
      <c r="J9" s="38"/>
      <c r="K9" s="38"/>
      <c r="L9" s="137"/>
      <c r="S9" s="38"/>
      <c r="T9" s="38"/>
      <c r="U9" s="38"/>
      <c r="V9" s="38"/>
      <c r="W9" s="38"/>
      <c r="X9" s="38"/>
      <c r="Y9" s="38"/>
      <c r="Z9" s="38"/>
      <c r="AA9" s="38"/>
      <c r="AB9" s="38"/>
      <c r="AC9" s="38"/>
      <c r="AD9" s="38"/>
      <c r="AE9" s="38"/>
    </row>
    <row r="10" spans="1:31" s="2" customFormat="1" ht="12">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pans="1:31" s="2" customFormat="1" ht="12" customHeight="1">
      <c r="A11" s="38"/>
      <c r="B11" s="44"/>
      <c r="C11" s="38"/>
      <c r="D11" s="134" t="s">
        <v>18</v>
      </c>
      <c r="E11" s="38"/>
      <c r="F11" s="139" t="s">
        <v>19</v>
      </c>
      <c r="G11" s="38"/>
      <c r="H11" s="38"/>
      <c r="I11" s="140" t="s">
        <v>20</v>
      </c>
      <c r="J11" s="139" t="s">
        <v>19</v>
      </c>
      <c r="K11" s="38"/>
      <c r="L11" s="137"/>
      <c r="S11" s="38"/>
      <c r="T11" s="38"/>
      <c r="U11" s="38"/>
      <c r="V11" s="38"/>
      <c r="W11" s="38"/>
      <c r="X11" s="38"/>
      <c r="Y11" s="38"/>
      <c r="Z11" s="38"/>
      <c r="AA11" s="38"/>
      <c r="AB11" s="38"/>
      <c r="AC11" s="38"/>
      <c r="AD11" s="38"/>
      <c r="AE11" s="38"/>
    </row>
    <row r="12" spans="1:31" s="2" customFormat="1" ht="12" customHeight="1">
      <c r="A12" s="38"/>
      <c r="B12" s="44"/>
      <c r="C12" s="38"/>
      <c r="D12" s="134" t="s">
        <v>21</v>
      </c>
      <c r="E12" s="38"/>
      <c r="F12" s="139" t="s">
        <v>1158</v>
      </c>
      <c r="G12" s="38"/>
      <c r="H12" s="38"/>
      <c r="I12" s="140" t="s">
        <v>23</v>
      </c>
      <c r="J12" s="141" t="str">
        <f>'Rekapitulace stavby'!AN8</f>
        <v>18. 12. 2020</v>
      </c>
      <c r="K12" s="38"/>
      <c r="L12" s="137"/>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36"/>
      <c r="J13" s="38"/>
      <c r="K13" s="38"/>
      <c r="L13" s="137"/>
      <c r="S13" s="38"/>
      <c r="T13" s="38"/>
      <c r="U13" s="38"/>
      <c r="V13" s="38"/>
      <c r="W13" s="38"/>
      <c r="X13" s="38"/>
      <c r="Y13" s="38"/>
      <c r="Z13" s="38"/>
      <c r="AA13" s="38"/>
      <c r="AB13" s="38"/>
      <c r="AC13" s="38"/>
      <c r="AD13" s="38"/>
      <c r="AE13" s="38"/>
    </row>
    <row r="14" spans="1:31" s="2" customFormat="1" ht="12" customHeight="1">
      <c r="A14" s="38"/>
      <c r="B14" s="44"/>
      <c r="C14" s="38"/>
      <c r="D14" s="134" t="s">
        <v>25</v>
      </c>
      <c r="E14" s="38"/>
      <c r="F14" s="38"/>
      <c r="G14" s="38"/>
      <c r="H14" s="38"/>
      <c r="I14" s="140" t="s">
        <v>26</v>
      </c>
      <c r="J14" s="139" t="s">
        <v>19</v>
      </c>
      <c r="K14" s="38"/>
      <c r="L14" s="137"/>
      <c r="S14" s="38"/>
      <c r="T14" s="38"/>
      <c r="U14" s="38"/>
      <c r="V14" s="38"/>
      <c r="W14" s="38"/>
      <c r="X14" s="38"/>
      <c r="Y14" s="38"/>
      <c r="Z14" s="38"/>
      <c r="AA14" s="38"/>
      <c r="AB14" s="38"/>
      <c r="AC14" s="38"/>
      <c r="AD14" s="38"/>
      <c r="AE14" s="38"/>
    </row>
    <row r="15" spans="1:31" s="2" customFormat="1" ht="18" customHeight="1">
      <c r="A15" s="38"/>
      <c r="B15" s="44"/>
      <c r="C15" s="38"/>
      <c r="D15" s="38"/>
      <c r="E15" s="139" t="s">
        <v>28</v>
      </c>
      <c r="F15" s="38"/>
      <c r="G15" s="38"/>
      <c r="H15" s="38"/>
      <c r="I15" s="140" t="s">
        <v>29</v>
      </c>
      <c r="J15" s="139" t="s">
        <v>19</v>
      </c>
      <c r="K15" s="38"/>
      <c r="L15" s="137"/>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pans="1:31" s="2" customFormat="1" ht="12" customHeight="1">
      <c r="A17" s="38"/>
      <c r="B17" s="44"/>
      <c r="C17" s="38"/>
      <c r="D17" s="134" t="s">
        <v>30</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40" t="s">
        <v>29</v>
      </c>
      <c r="J18" s="33" t="str">
        <f>'Rekapitulace stavby'!AN14</f>
        <v>Vyplň údaj</v>
      </c>
      <c r="K18" s="38"/>
      <c r="L18" s="137"/>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pans="1:31" s="2" customFormat="1" ht="12" customHeight="1">
      <c r="A20" s="38"/>
      <c r="B20" s="44"/>
      <c r="C20" s="38"/>
      <c r="D20" s="134" t="s">
        <v>32</v>
      </c>
      <c r="E20" s="38"/>
      <c r="F20" s="38"/>
      <c r="G20" s="38"/>
      <c r="H20" s="38"/>
      <c r="I20" s="140" t="s">
        <v>26</v>
      </c>
      <c r="J20" s="139" t="s">
        <v>19</v>
      </c>
      <c r="K20" s="38"/>
      <c r="L20" s="137"/>
      <c r="S20" s="38"/>
      <c r="T20" s="38"/>
      <c r="U20" s="38"/>
      <c r="V20" s="38"/>
      <c r="W20" s="38"/>
      <c r="X20" s="38"/>
      <c r="Y20" s="38"/>
      <c r="Z20" s="38"/>
      <c r="AA20" s="38"/>
      <c r="AB20" s="38"/>
      <c r="AC20" s="38"/>
      <c r="AD20" s="38"/>
      <c r="AE20" s="38"/>
    </row>
    <row r="21" spans="1:31" s="2" customFormat="1" ht="18" customHeight="1">
      <c r="A21" s="38"/>
      <c r="B21" s="44"/>
      <c r="C21" s="38"/>
      <c r="D21" s="38"/>
      <c r="E21" s="139" t="s">
        <v>128</v>
      </c>
      <c r="F21" s="38"/>
      <c r="G21" s="38"/>
      <c r="H21" s="38"/>
      <c r="I21" s="140" t="s">
        <v>29</v>
      </c>
      <c r="J21" s="139" t="s">
        <v>19</v>
      </c>
      <c r="K21" s="38"/>
      <c r="L21" s="137"/>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pans="1:31" s="2" customFormat="1" ht="12" customHeight="1">
      <c r="A23" s="38"/>
      <c r="B23" s="44"/>
      <c r="C23" s="38"/>
      <c r="D23" s="134" t="s">
        <v>35</v>
      </c>
      <c r="E23" s="38"/>
      <c r="F23" s="38"/>
      <c r="G23" s="38"/>
      <c r="H23" s="38"/>
      <c r="I23" s="140" t="s">
        <v>26</v>
      </c>
      <c r="J23" s="139" t="s">
        <v>19</v>
      </c>
      <c r="K23" s="38"/>
      <c r="L23" s="137"/>
      <c r="S23" s="38"/>
      <c r="T23" s="38"/>
      <c r="U23" s="38"/>
      <c r="V23" s="38"/>
      <c r="W23" s="38"/>
      <c r="X23" s="38"/>
      <c r="Y23" s="38"/>
      <c r="Z23" s="38"/>
      <c r="AA23" s="38"/>
      <c r="AB23" s="38"/>
      <c r="AC23" s="38"/>
      <c r="AD23" s="38"/>
      <c r="AE23" s="38"/>
    </row>
    <row r="24" spans="1:31" s="2" customFormat="1" ht="18" customHeight="1">
      <c r="A24" s="38"/>
      <c r="B24" s="44"/>
      <c r="C24" s="38"/>
      <c r="D24" s="38"/>
      <c r="E24" s="139" t="s">
        <v>206</v>
      </c>
      <c r="F24" s="38"/>
      <c r="G24" s="38"/>
      <c r="H24" s="38"/>
      <c r="I24" s="140" t="s">
        <v>29</v>
      </c>
      <c r="J24" s="139" t="s">
        <v>19</v>
      </c>
      <c r="K24" s="38"/>
      <c r="L24" s="137"/>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pans="1:31" s="2" customFormat="1" ht="12" customHeight="1">
      <c r="A26" s="38"/>
      <c r="B26" s="44"/>
      <c r="C26" s="38"/>
      <c r="D26" s="134" t="s">
        <v>36</v>
      </c>
      <c r="E26" s="38"/>
      <c r="F26" s="38"/>
      <c r="G26" s="38"/>
      <c r="H26" s="38"/>
      <c r="I26" s="136"/>
      <c r="J26" s="38"/>
      <c r="K26" s="38"/>
      <c r="L26" s="137"/>
      <c r="S26" s="38"/>
      <c r="T26" s="38"/>
      <c r="U26" s="38"/>
      <c r="V26" s="38"/>
      <c r="W26" s="38"/>
      <c r="X26" s="38"/>
      <c r="Y26" s="38"/>
      <c r="Z26" s="38"/>
      <c r="AA26" s="38"/>
      <c r="AB26" s="38"/>
      <c r="AC26" s="38"/>
      <c r="AD26" s="38"/>
      <c r="AE26" s="38"/>
    </row>
    <row r="27" spans="1:31" s="8" customFormat="1" ht="16.5" customHeight="1">
      <c r="A27" s="142"/>
      <c r="B27" s="143"/>
      <c r="C27" s="142"/>
      <c r="D27" s="142"/>
      <c r="E27" s="144" t="s">
        <v>19</v>
      </c>
      <c r="F27" s="144"/>
      <c r="G27" s="144"/>
      <c r="H27" s="144"/>
      <c r="I27" s="145"/>
      <c r="J27" s="142"/>
      <c r="K27" s="142"/>
      <c r="L27" s="146"/>
      <c r="S27" s="142"/>
      <c r="T27" s="142"/>
      <c r="U27" s="142"/>
      <c r="V27" s="142"/>
      <c r="W27" s="142"/>
      <c r="X27" s="142"/>
      <c r="Y27" s="142"/>
      <c r="Z27" s="142"/>
      <c r="AA27" s="142"/>
      <c r="AB27" s="142"/>
      <c r="AC27" s="142"/>
      <c r="AD27" s="142"/>
      <c r="AE27" s="142"/>
    </row>
    <row r="28" spans="1:31" s="2" customFormat="1" ht="6.95"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pans="1:31" s="2" customFormat="1" ht="6.95" customHeight="1">
      <c r="A29" s="38"/>
      <c r="B29" s="44"/>
      <c r="C29" s="38"/>
      <c r="D29" s="147"/>
      <c r="E29" s="147"/>
      <c r="F29" s="147"/>
      <c r="G29" s="147"/>
      <c r="H29" s="147"/>
      <c r="I29" s="148"/>
      <c r="J29" s="147"/>
      <c r="K29" s="147"/>
      <c r="L29" s="137"/>
      <c r="S29" s="38"/>
      <c r="T29" s="38"/>
      <c r="U29" s="38"/>
      <c r="V29" s="38"/>
      <c r="W29" s="38"/>
      <c r="X29" s="38"/>
      <c r="Y29" s="38"/>
      <c r="Z29" s="38"/>
      <c r="AA29" s="38"/>
      <c r="AB29" s="38"/>
      <c r="AC29" s="38"/>
      <c r="AD29" s="38"/>
      <c r="AE29" s="38"/>
    </row>
    <row r="30" spans="1:31" s="2" customFormat="1" ht="25.4" customHeight="1">
      <c r="A30" s="38"/>
      <c r="B30" s="44"/>
      <c r="C30" s="38"/>
      <c r="D30" s="149" t="s">
        <v>38</v>
      </c>
      <c r="E30" s="38"/>
      <c r="F30" s="38"/>
      <c r="G30" s="38"/>
      <c r="H30" s="38"/>
      <c r="I30" s="136"/>
      <c r="J30" s="150">
        <f>ROUND(J84,2)</f>
        <v>0</v>
      </c>
      <c r="K30" s="38"/>
      <c r="L30" s="137"/>
      <c r="S30" s="38"/>
      <c r="T30" s="38"/>
      <c r="U30" s="38"/>
      <c r="V30" s="38"/>
      <c r="W30" s="38"/>
      <c r="X30" s="38"/>
      <c r="Y30" s="38"/>
      <c r="Z30" s="38"/>
      <c r="AA30" s="38"/>
      <c r="AB30" s="38"/>
      <c r="AC30" s="38"/>
      <c r="AD30" s="38"/>
      <c r="AE30" s="38"/>
    </row>
    <row r="31" spans="1:31" s="2" customFormat="1" ht="6.95" customHeight="1">
      <c r="A31" s="38"/>
      <c r="B31" s="44"/>
      <c r="C31" s="38"/>
      <c r="D31" s="147"/>
      <c r="E31" s="147"/>
      <c r="F31" s="147"/>
      <c r="G31" s="147"/>
      <c r="H31" s="147"/>
      <c r="I31" s="148"/>
      <c r="J31" s="147"/>
      <c r="K31" s="147"/>
      <c r="L31" s="137"/>
      <c r="S31" s="38"/>
      <c r="T31" s="38"/>
      <c r="U31" s="38"/>
      <c r="V31" s="38"/>
      <c r="W31" s="38"/>
      <c r="X31" s="38"/>
      <c r="Y31" s="38"/>
      <c r="Z31" s="38"/>
      <c r="AA31" s="38"/>
      <c r="AB31" s="38"/>
      <c r="AC31" s="38"/>
      <c r="AD31" s="38"/>
      <c r="AE31" s="38"/>
    </row>
    <row r="32" spans="1:31" s="2" customFormat="1" ht="14.4" customHeight="1">
      <c r="A32" s="38"/>
      <c r="B32" s="44"/>
      <c r="C32" s="38"/>
      <c r="D32" s="38"/>
      <c r="E32" s="38"/>
      <c r="F32" s="151" t="s">
        <v>40</v>
      </c>
      <c r="G32" s="38"/>
      <c r="H32" s="38"/>
      <c r="I32" s="152" t="s">
        <v>39</v>
      </c>
      <c r="J32" s="151" t="s">
        <v>41</v>
      </c>
      <c r="K32" s="38"/>
      <c r="L32" s="137"/>
      <c r="S32" s="38"/>
      <c r="T32" s="38"/>
      <c r="U32" s="38"/>
      <c r="V32" s="38"/>
      <c r="W32" s="38"/>
      <c r="X32" s="38"/>
      <c r="Y32" s="38"/>
      <c r="Z32" s="38"/>
      <c r="AA32" s="38"/>
      <c r="AB32" s="38"/>
      <c r="AC32" s="38"/>
      <c r="AD32" s="38"/>
      <c r="AE32" s="38"/>
    </row>
    <row r="33" spans="1:31" s="2" customFormat="1" ht="14.4" customHeight="1">
      <c r="A33" s="38"/>
      <c r="B33" s="44"/>
      <c r="C33" s="38"/>
      <c r="D33" s="153" t="s">
        <v>42</v>
      </c>
      <c r="E33" s="134" t="s">
        <v>43</v>
      </c>
      <c r="F33" s="154">
        <f>ROUND((SUM(BE84:BE127)),2)</f>
        <v>0</v>
      </c>
      <c r="G33" s="38"/>
      <c r="H33" s="38"/>
      <c r="I33" s="155">
        <v>0.21</v>
      </c>
      <c r="J33" s="154">
        <f>ROUND(((SUM(BE84:BE127))*I33),2)</f>
        <v>0</v>
      </c>
      <c r="K33" s="38"/>
      <c r="L33" s="137"/>
      <c r="S33" s="38"/>
      <c r="T33" s="38"/>
      <c r="U33" s="38"/>
      <c r="V33" s="38"/>
      <c r="W33" s="38"/>
      <c r="X33" s="38"/>
      <c r="Y33" s="38"/>
      <c r="Z33" s="38"/>
      <c r="AA33" s="38"/>
      <c r="AB33" s="38"/>
      <c r="AC33" s="38"/>
      <c r="AD33" s="38"/>
      <c r="AE33" s="38"/>
    </row>
    <row r="34" spans="1:31" s="2" customFormat="1" ht="14.4" customHeight="1">
      <c r="A34" s="38"/>
      <c r="B34" s="44"/>
      <c r="C34" s="38"/>
      <c r="D34" s="38"/>
      <c r="E34" s="134" t="s">
        <v>44</v>
      </c>
      <c r="F34" s="154">
        <f>ROUND((SUM(BF84:BF127)),2)</f>
        <v>0</v>
      </c>
      <c r="G34" s="38"/>
      <c r="H34" s="38"/>
      <c r="I34" s="155">
        <v>0.15</v>
      </c>
      <c r="J34" s="154">
        <f>ROUND(((SUM(BF84:BF127))*I34),2)</f>
        <v>0</v>
      </c>
      <c r="K34" s="38"/>
      <c r="L34" s="137"/>
      <c r="S34" s="38"/>
      <c r="T34" s="38"/>
      <c r="U34" s="38"/>
      <c r="V34" s="38"/>
      <c r="W34" s="38"/>
      <c r="X34" s="38"/>
      <c r="Y34" s="38"/>
      <c r="Z34" s="38"/>
      <c r="AA34" s="38"/>
      <c r="AB34" s="38"/>
      <c r="AC34" s="38"/>
      <c r="AD34" s="38"/>
      <c r="AE34" s="38"/>
    </row>
    <row r="35" spans="1:31" s="2" customFormat="1" ht="14.4" customHeight="1" hidden="1">
      <c r="A35" s="38"/>
      <c r="B35" s="44"/>
      <c r="C35" s="38"/>
      <c r="D35" s="38"/>
      <c r="E35" s="134" t="s">
        <v>45</v>
      </c>
      <c r="F35" s="154">
        <f>ROUND((SUM(BG84:BG127)),2)</f>
        <v>0</v>
      </c>
      <c r="G35" s="38"/>
      <c r="H35" s="38"/>
      <c r="I35" s="155">
        <v>0.21</v>
      </c>
      <c r="J35" s="154">
        <f>0</f>
        <v>0</v>
      </c>
      <c r="K35" s="38"/>
      <c r="L35" s="137"/>
      <c r="S35" s="38"/>
      <c r="T35" s="38"/>
      <c r="U35" s="38"/>
      <c r="V35" s="38"/>
      <c r="W35" s="38"/>
      <c r="X35" s="38"/>
      <c r="Y35" s="38"/>
      <c r="Z35" s="38"/>
      <c r="AA35" s="38"/>
      <c r="AB35" s="38"/>
      <c r="AC35" s="38"/>
      <c r="AD35" s="38"/>
      <c r="AE35" s="38"/>
    </row>
    <row r="36" spans="1:31" s="2" customFormat="1" ht="14.4" customHeight="1" hidden="1">
      <c r="A36" s="38"/>
      <c r="B36" s="44"/>
      <c r="C36" s="38"/>
      <c r="D36" s="38"/>
      <c r="E36" s="134" t="s">
        <v>46</v>
      </c>
      <c r="F36" s="154">
        <f>ROUND((SUM(BH84:BH127)),2)</f>
        <v>0</v>
      </c>
      <c r="G36" s="38"/>
      <c r="H36" s="38"/>
      <c r="I36" s="155">
        <v>0.15</v>
      </c>
      <c r="J36" s="154">
        <f>0</f>
        <v>0</v>
      </c>
      <c r="K36" s="38"/>
      <c r="L36" s="137"/>
      <c r="S36" s="38"/>
      <c r="T36" s="38"/>
      <c r="U36" s="38"/>
      <c r="V36" s="38"/>
      <c r="W36" s="38"/>
      <c r="X36" s="38"/>
      <c r="Y36" s="38"/>
      <c r="Z36" s="38"/>
      <c r="AA36" s="38"/>
      <c r="AB36" s="38"/>
      <c r="AC36" s="38"/>
      <c r="AD36" s="38"/>
      <c r="AE36" s="38"/>
    </row>
    <row r="37" spans="1:31" s="2" customFormat="1" ht="14.4" customHeight="1" hidden="1">
      <c r="A37" s="38"/>
      <c r="B37" s="44"/>
      <c r="C37" s="38"/>
      <c r="D37" s="38"/>
      <c r="E37" s="134" t="s">
        <v>47</v>
      </c>
      <c r="F37" s="154">
        <f>ROUND((SUM(BI84:BI127)),2)</f>
        <v>0</v>
      </c>
      <c r="G37" s="38"/>
      <c r="H37" s="38"/>
      <c r="I37" s="155">
        <v>0</v>
      </c>
      <c r="J37" s="154">
        <f>0</f>
        <v>0</v>
      </c>
      <c r="K37" s="38"/>
      <c r="L37" s="137"/>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pans="1:31" s="2" customFormat="1" ht="25.4" customHeight="1">
      <c r="A39" s="38"/>
      <c r="B39" s="44"/>
      <c r="C39" s="156"/>
      <c r="D39" s="157" t="s">
        <v>48</v>
      </c>
      <c r="E39" s="158"/>
      <c r="F39" s="158"/>
      <c r="G39" s="159" t="s">
        <v>49</v>
      </c>
      <c r="H39" s="160" t="s">
        <v>50</v>
      </c>
      <c r="I39" s="161"/>
      <c r="J39" s="162">
        <f>SUM(J30:J37)</f>
        <v>0</v>
      </c>
      <c r="K39" s="163"/>
      <c r="L39" s="137"/>
      <c r="S39" s="38"/>
      <c r="T39" s="38"/>
      <c r="U39" s="38"/>
      <c r="V39" s="38"/>
      <c r="W39" s="38"/>
      <c r="X39" s="38"/>
      <c r="Y39" s="38"/>
      <c r="Z39" s="38"/>
      <c r="AA39" s="38"/>
      <c r="AB39" s="38"/>
      <c r="AC39" s="38"/>
      <c r="AD39" s="38"/>
      <c r="AE39" s="38"/>
    </row>
    <row r="40" spans="1:31" s="2" customFormat="1" ht="14.4" customHeight="1">
      <c r="A40" s="38"/>
      <c r="B40" s="164"/>
      <c r="C40" s="165"/>
      <c r="D40" s="165"/>
      <c r="E40" s="165"/>
      <c r="F40" s="165"/>
      <c r="G40" s="165"/>
      <c r="H40" s="165"/>
      <c r="I40" s="166"/>
      <c r="J40" s="165"/>
      <c r="K40" s="165"/>
      <c r="L40" s="137"/>
      <c r="S40" s="38"/>
      <c r="T40" s="38"/>
      <c r="U40" s="38"/>
      <c r="V40" s="38"/>
      <c r="W40" s="38"/>
      <c r="X40" s="38"/>
      <c r="Y40" s="38"/>
      <c r="Z40" s="38"/>
      <c r="AA40" s="38"/>
      <c r="AB40" s="38"/>
      <c r="AC40" s="38"/>
      <c r="AD40" s="38"/>
      <c r="AE40" s="38"/>
    </row>
    <row r="44" spans="1:31" s="2" customFormat="1" ht="6.95" customHeight="1">
      <c r="A44" s="38"/>
      <c r="B44" s="167"/>
      <c r="C44" s="168"/>
      <c r="D44" s="168"/>
      <c r="E44" s="168"/>
      <c r="F44" s="168"/>
      <c r="G44" s="168"/>
      <c r="H44" s="168"/>
      <c r="I44" s="169"/>
      <c r="J44" s="168"/>
      <c r="K44" s="168"/>
      <c r="L44" s="137"/>
      <c r="S44" s="38"/>
      <c r="T44" s="38"/>
      <c r="U44" s="38"/>
      <c r="V44" s="38"/>
      <c r="W44" s="38"/>
      <c r="X44" s="38"/>
      <c r="Y44" s="38"/>
      <c r="Z44" s="38"/>
      <c r="AA44" s="38"/>
      <c r="AB44" s="38"/>
      <c r="AC44" s="38"/>
      <c r="AD44" s="38"/>
      <c r="AE44" s="38"/>
    </row>
    <row r="45" spans="1:31" s="2" customFormat="1" ht="24.95" customHeight="1">
      <c r="A45" s="38"/>
      <c r="B45" s="39"/>
      <c r="C45" s="23" t="s">
        <v>129</v>
      </c>
      <c r="D45" s="40"/>
      <c r="E45" s="40"/>
      <c r="F45" s="40"/>
      <c r="G45" s="40"/>
      <c r="H45" s="40"/>
      <c r="I45" s="136"/>
      <c r="J45" s="40"/>
      <c r="K45" s="40"/>
      <c r="L45" s="137"/>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pans="1:31" s="2" customFormat="1" ht="16.5" customHeight="1">
      <c r="A48" s="38"/>
      <c r="B48" s="39"/>
      <c r="C48" s="40"/>
      <c r="D48" s="40"/>
      <c r="E48" s="170" t="str">
        <f>E7</f>
        <v>Oprava povrchu komunikací v Klatovech 2021, 2.část</v>
      </c>
      <c r="F48" s="32"/>
      <c r="G48" s="32"/>
      <c r="H48" s="32"/>
      <c r="I48" s="136"/>
      <c r="J48" s="40"/>
      <c r="K48" s="40"/>
      <c r="L48" s="137"/>
      <c r="S48" s="38"/>
      <c r="T48" s="38"/>
      <c r="U48" s="38"/>
      <c r="V48" s="38"/>
      <c r="W48" s="38"/>
      <c r="X48" s="38"/>
      <c r="Y48" s="38"/>
      <c r="Z48" s="38"/>
      <c r="AA48" s="38"/>
      <c r="AB48" s="38"/>
      <c r="AC48" s="38"/>
      <c r="AD48" s="38"/>
      <c r="AE48" s="38"/>
    </row>
    <row r="49" spans="1:31" s="2" customFormat="1" ht="12" customHeight="1">
      <c r="A49" s="38"/>
      <c r="B49" s="39"/>
      <c r="C49" s="32" t="s">
        <v>126</v>
      </c>
      <c r="D49" s="40"/>
      <c r="E49" s="40"/>
      <c r="F49" s="40"/>
      <c r="G49" s="40"/>
      <c r="H49" s="40"/>
      <c r="I49" s="136"/>
      <c r="J49" s="40"/>
      <c r="K49" s="40"/>
      <c r="L49" s="137"/>
      <c r="S49" s="38"/>
      <c r="T49" s="38"/>
      <c r="U49" s="38"/>
      <c r="V49" s="38"/>
      <c r="W49" s="38"/>
      <c r="X49" s="38"/>
      <c r="Y49" s="38"/>
      <c r="Z49" s="38"/>
      <c r="AA49" s="38"/>
      <c r="AB49" s="38"/>
      <c r="AC49" s="38"/>
      <c r="AD49" s="38"/>
      <c r="AE49" s="38"/>
    </row>
    <row r="50" spans="1:31" s="2" customFormat="1" ht="16.5" customHeight="1">
      <c r="A50" s="38"/>
      <c r="B50" s="39"/>
      <c r="C50" s="40"/>
      <c r="D50" s="40"/>
      <c r="E50" s="69" t="str">
        <f>E9</f>
        <v>SO 301 - Odvodnění MK Štěpánovice za prodejnou Ezr</v>
      </c>
      <c r="F50" s="40"/>
      <c r="G50" s="40"/>
      <c r="H50" s="40"/>
      <c r="I50" s="136"/>
      <c r="J50" s="40"/>
      <c r="K50" s="40"/>
      <c r="L50" s="137"/>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Štěpénovice</v>
      </c>
      <c r="G52" s="40"/>
      <c r="H52" s="40"/>
      <c r="I52" s="140" t="s">
        <v>23</v>
      </c>
      <c r="J52" s="72" t="str">
        <f>IF(J12="","",J12)</f>
        <v>18. 12. 2020</v>
      </c>
      <c r="K52" s="40"/>
      <c r="L52" s="137"/>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pans="1:31" s="2" customFormat="1" ht="15.15" customHeight="1">
      <c r="A54" s="38"/>
      <c r="B54" s="39"/>
      <c r="C54" s="32" t="s">
        <v>25</v>
      </c>
      <c r="D54" s="40"/>
      <c r="E54" s="40"/>
      <c r="F54" s="27" t="str">
        <f>E15</f>
        <v>Město Klatovy</v>
      </c>
      <c r="G54" s="40"/>
      <c r="H54" s="40"/>
      <c r="I54" s="140" t="s">
        <v>32</v>
      </c>
      <c r="J54" s="36" t="str">
        <f>E21</f>
        <v xml:space="preserve"> </v>
      </c>
      <c r="K54" s="40"/>
      <c r="L54" s="137"/>
      <c r="S54" s="38"/>
      <c r="T54" s="38"/>
      <c r="U54" s="38"/>
      <c r="V54" s="38"/>
      <c r="W54" s="38"/>
      <c r="X54" s="38"/>
      <c r="Y54" s="38"/>
      <c r="Z54" s="38"/>
      <c r="AA54" s="38"/>
      <c r="AB54" s="38"/>
      <c r="AC54" s="38"/>
      <c r="AD54" s="38"/>
      <c r="AE54" s="38"/>
    </row>
    <row r="55" spans="1:31" s="2" customFormat="1" ht="15.15" customHeight="1">
      <c r="A55" s="38"/>
      <c r="B55" s="39"/>
      <c r="C55" s="32" t="s">
        <v>30</v>
      </c>
      <c r="D55" s="40"/>
      <c r="E55" s="40"/>
      <c r="F55" s="27" t="str">
        <f>IF(E18="","",E18)</f>
        <v>Vyplň údaj</v>
      </c>
      <c r="G55" s="40"/>
      <c r="H55" s="40"/>
      <c r="I55" s="140" t="s">
        <v>35</v>
      </c>
      <c r="J55" s="36" t="str">
        <f>E24</f>
        <v>Kohout</v>
      </c>
      <c r="K55" s="40"/>
      <c r="L55" s="137"/>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pans="1:31" s="2" customFormat="1" ht="29.25" customHeight="1">
      <c r="A57" s="38"/>
      <c r="B57" s="39"/>
      <c r="C57" s="171" t="s">
        <v>130</v>
      </c>
      <c r="D57" s="172"/>
      <c r="E57" s="172"/>
      <c r="F57" s="172"/>
      <c r="G57" s="172"/>
      <c r="H57" s="172"/>
      <c r="I57" s="173"/>
      <c r="J57" s="174" t="s">
        <v>131</v>
      </c>
      <c r="K57" s="172"/>
      <c r="L57" s="137"/>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pans="1:47" s="2" customFormat="1" ht="22.8" customHeight="1">
      <c r="A59" s="38"/>
      <c r="B59" s="39"/>
      <c r="C59" s="175" t="s">
        <v>70</v>
      </c>
      <c r="D59" s="40"/>
      <c r="E59" s="40"/>
      <c r="F59" s="40"/>
      <c r="G59" s="40"/>
      <c r="H59" s="40"/>
      <c r="I59" s="136"/>
      <c r="J59" s="102">
        <f>J84</f>
        <v>0</v>
      </c>
      <c r="K59" s="40"/>
      <c r="L59" s="137"/>
      <c r="S59" s="38"/>
      <c r="T59" s="38"/>
      <c r="U59" s="38"/>
      <c r="V59" s="38"/>
      <c r="W59" s="38"/>
      <c r="X59" s="38"/>
      <c r="Y59" s="38"/>
      <c r="Z59" s="38"/>
      <c r="AA59" s="38"/>
      <c r="AB59" s="38"/>
      <c r="AC59" s="38"/>
      <c r="AD59" s="38"/>
      <c r="AE59" s="38"/>
      <c r="AU59" s="17" t="s">
        <v>132</v>
      </c>
    </row>
    <row r="60" spans="1:31" s="9" customFormat="1" ht="24.95" customHeight="1">
      <c r="A60" s="9"/>
      <c r="B60" s="176"/>
      <c r="C60" s="177"/>
      <c r="D60" s="178" t="s">
        <v>207</v>
      </c>
      <c r="E60" s="179"/>
      <c r="F60" s="179"/>
      <c r="G60" s="179"/>
      <c r="H60" s="179"/>
      <c r="I60" s="180"/>
      <c r="J60" s="181">
        <f>J85</f>
        <v>0</v>
      </c>
      <c r="K60" s="177"/>
      <c r="L60" s="182"/>
      <c r="S60" s="9"/>
      <c r="T60" s="9"/>
      <c r="U60" s="9"/>
      <c r="V60" s="9"/>
      <c r="W60" s="9"/>
      <c r="X60" s="9"/>
      <c r="Y60" s="9"/>
      <c r="Z60" s="9"/>
      <c r="AA60" s="9"/>
      <c r="AB60" s="9"/>
      <c r="AC60" s="9"/>
      <c r="AD60" s="9"/>
      <c r="AE60" s="9"/>
    </row>
    <row r="61" spans="1:31" s="10" customFormat="1" ht="19.9" customHeight="1">
      <c r="A61" s="10"/>
      <c r="B61" s="183"/>
      <c r="C61" s="184"/>
      <c r="D61" s="185" t="s">
        <v>208</v>
      </c>
      <c r="E61" s="186"/>
      <c r="F61" s="186"/>
      <c r="G61" s="186"/>
      <c r="H61" s="186"/>
      <c r="I61" s="187"/>
      <c r="J61" s="188">
        <f>J86</f>
        <v>0</v>
      </c>
      <c r="K61" s="184"/>
      <c r="L61" s="189"/>
      <c r="S61" s="10"/>
      <c r="T61" s="10"/>
      <c r="U61" s="10"/>
      <c r="V61" s="10"/>
      <c r="W61" s="10"/>
      <c r="X61" s="10"/>
      <c r="Y61" s="10"/>
      <c r="Z61" s="10"/>
      <c r="AA61" s="10"/>
      <c r="AB61" s="10"/>
      <c r="AC61" s="10"/>
      <c r="AD61" s="10"/>
      <c r="AE61" s="10"/>
    </row>
    <row r="62" spans="1:31" s="10" customFormat="1" ht="19.9" customHeight="1">
      <c r="A62" s="10"/>
      <c r="B62" s="183"/>
      <c r="C62" s="184"/>
      <c r="D62" s="185" t="s">
        <v>209</v>
      </c>
      <c r="E62" s="186"/>
      <c r="F62" s="186"/>
      <c r="G62" s="186"/>
      <c r="H62" s="186"/>
      <c r="I62" s="187"/>
      <c r="J62" s="188">
        <f>J105</f>
        <v>0</v>
      </c>
      <c r="K62" s="184"/>
      <c r="L62" s="189"/>
      <c r="S62" s="10"/>
      <c r="T62" s="10"/>
      <c r="U62" s="10"/>
      <c r="V62" s="10"/>
      <c r="W62" s="10"/>
      <c r="X62" s="10"/>
      <c r="Y62" s="10"/>
      <c r="Z62" s="10"/>
      <c r="AA62" s="10"/>
      <c r="AB62" s="10"/>
      <c r="AC62" s="10"/>
      <c r="AD62" s="10"/>
      <c r="AE62" s="10"/>
    </row>
    <row r="63" spans="1:31" s="10" customFormat="1" ht="19.9" customHeight="1">
      <c r="A63" s="10"/>
      <c r="B63" s="183"/>
      <c r="C63" s="184"/>
      <c r="D63" s="185" t="s">
        <v>458</v>
      </c>
      <c r="E63" s="186"/>
      <c r="F63" s="186"/>
      <c r="G63" s="186"/>
      <c r="H63" s="186"/>
      <c r="I63" s="187"/>
      <c r="J63" s="188">
        <f>J107</f>
        <v>0</v>
      </c>
      <c r="K63" s="184"/>
      <c r="L63" s="189"/>
      <c r="S63" s="10"/>
      <c r="T63" s="10"/>
      <c r="U63" s="10"/>
      <c r="V63" s="10"/>
      <c r="W63" s="10"/>
      <c r="X63" s="10"/>
      <c r="Y63" s="10"/>
      <c r="Z63" s="10"/>
      <c r="AA63" s="10"/>
      <c r="AB63" s="10"/>
      <c r="AC63" s="10"/>
      <c r="AD63" s="10"/>
      <c r="AE63" s="10"/>
    </row>
    <row r="64" spans="1:31" s="10" customFormat="1" ht="19.9" customHeight="1">
      <c r="A64" s="10"/>
      <c r="B64" s="183"/>
      <c r="C64" s="184"/>
      <c r="D64" s="185" t="s">
        <v>212</v>
      </c>
      <c r="E64" s="186"/>
      <c r="F64" s="186"/>
      <c r="G64" s="186"/>
      <c r="H64" s="186"/>
      <c r="I64" s="187"/>
      <c r="J64" s="188">
        <f>J125</f>
        <v>0</v>
      </c>
      <c r="K64" s="184"/>
      <c r="L64" s="189"/>
      <c r="S64" s="10"/>
      <c r="T64" s="10"/>
      <c r="U64" s="10"/>
      <c r="V64" s="10"/>
      <c r="W64" s="10"/>
      <c r="X64" s="10"/>
      <c r="Y64" s="10"/>
      <c r="Z64" s="10"/>
      <c r="AA64" s="10"/>
      <c r="AB64" s="10"/>
      <c r="AC64" s="10"/>
      <c r="AD64" s="10"/>
      <c r="AE64" s="10"/>
    </row>
    <row r="65" spans="1:31" s="2" customFormat="1" ht="21.8" customHeight="1">
      <c r="A65" s="38"/>
      <c r="B65" s="39"/>
      <c r="C65" s="40"/>
      <c r="D65" s="40"/>
      <c r="E65" s="40"/>
      <c r="F65" s="40"/>
      <c r="G65" s="40"/>
      <c r="H65" s="40"/>
      <c r="I65" s="136"/>
      <c r="J65" s="40"/>
      <c r="K65" s="40"/>
      <c r="L65" s="137"/>
      <c r="S65" s="38"/>
      <c r="T65" s="38"/>
      <c r="U65" s="38"/>
      <c r="V65" s="38"/>
      <c r="W65" s="38"/>
      <c r="X65" s="38"/>
      <c r="Y65" s="38"/>
      <c r="Z65" s="38"/>
      <c r="AA65" s="38"/>
      <c r="AB65" s="38"/>
      <c r="AC65" s="38"/>
      <c r="AD65" s="38"/>
      <c r="AE65" s="38"/>
    </row>
    <row r="66" spans="1:31" s="2" customFormat="1" ht="6.95" customHeight="1">
      <c r="A66" s="38"/>
      <c r="B66" s="59"/>
      <c r="C66" s="60"/>
      <c r="D66" s="60"/>
      <c r="E66" s="60"/>
      <c r="F66" s="60"/>
      <c r="G66" s="60"/>
      <c r="H66" s="60"/>
      <c r="I66" s="166"/>
      <c r="J66" s="60"/>
      <c r="K66" s="60"/>
      <c r="L66" s="137"/>
      <c r="S66" s="38"/>
      <c r="T66" s="38"/>
      <c r="U66" s="38"/>
      <c r="V66" s="38"/>
      <c r="W66" s="38"/>
      <c r="X66" s="38"/>
      <c r="Y66" s="38"/>
      <c r="Z66" s="38"/>
      <c r="AA66" s="38"/>
      <c r="AB66" s="38"/>
      <c r="AC66" s="38"/>
      <c r="AD66" s="38"/>
      <c r="AE66" s="38"/>
    </row>
    <row r="70" spans="1:31" s="2" customFormat="1" ht="6.95" customHeight="1">
      <c r="A70" s="38"/>
      <c r="B70" s="61"/>
      <c r="C70" s="62"/>
      <c r="D70" s="62"/>
      <c r="E70" s="62"/>
      <c r="F70" s="62"/>
      <c r="G70" s="62"/>
      <c r="H70" s="62"/>
      <c r="I70" s="169"/>
      <c r="J70" s="62"/>
      <c r="K70" s="62"/>
      <c r="L70" s="137"/>
      <c r="S70" s="38"/>
      <c r="T70" s="38"/>
      <c r="U70" s="38"/>
      <c r="V70" s="38"/>
      <c r="W70" s="38"/>
      <c r="X70" s="38"/>
      <c r="Y70" s="38"/>
      <c r="Z70" s="38"/>
      <c r="AA70" s="38"/>
      <c r="AB70" s="38"/>
      <c r="AC70" s="38"/>
      <c r="AD70" s="38"/>
      <c r="AE70" s="38"/>
    </row>
    <row r="71" spans="1:31" s="2" customFormat="1" ht="24.95" customHeight="1">
      <c r="A71" s="38"/>
      <c r="B71" s="39"/>
      <c r="C71" s="23" t="s">
        <v>138</v>
      </c>
      <c r="D71" s="40"/>
      <c r="E71" s="40"/>
      <c r="F71" s="40"/>
      <c r="G71" s="40"/>
      <c r="H71" s="40"/>
      <c r="I71" s="136"/>
      <c r="J71" s="40"/>
      <c r="K71" s="40"/>
      <c r="L71" s="137"/>
      <c r="S71" s="38"/>
      <c r="T71" s="38"/>
      <c r="U71" s="38"/>
      <c r="V71" s="38"/>
      <c r="W71" s="38"/>
      <c r="X71" s="38"/>
      <c r="Y71" s="38"/>
      <c r="Z71" s="38"/>
      <c r="AA71" s="38"/>
      <c r="AB71" s="38"/>
      <c r="AC71" s="38"/>
      <c r="AD71" s="38"/>
      <c r="AE71" s="38"/>
    </row>
    <row r="72" spans="1:31" s="2" customFormat="1" ht="6.95" customHeight="1">
      <c r="A72" s="38"/>
      <c r="B72" s="39"/>
      <c r="C72" s="40"/>
      <c r="D72" s="40"/>
      <c r="E72" s="40"/>
      <c r="F72" s="40"/>
      <c r="G72" s="40"/>
      <c r="H72" s="40"/>
      <c r="I72" s="136"/>
      <c r="J72" s="40"/>
      <c r="K72" s="40"/>
      <c r="L72" s="137"/>
      <c r="S72" s="38"/>
      <c r="T72" s="38"/>
      <c r="U72" s="38"/>
      <c r="V72" s="38"/>
      <c r="W72" s="38"/>
      <c r="X72" s="38"/>
      <c r="Y72" s="38"/>
      <c r="Z72" s="38"/>
      <c r="AA72" s="38"/>
      <c r="AB72" s="38"/>
      <c r="AC72" s="38"/>
      <c r="AD72" s="38"/>
      <c r="AE72" s="38"/>
    </row>
    <row r="73" spans="1:31" s="2" customFormat="1" ht="12" customHeight="1">
      <c r="A73" s="38"/>
      <c r="B73" s="39"/>
      <c r="C73" s="32" t="s">
        <v>16</v>
      </c>
      <c r="D73" s="40"/>
      <c r="E73" s="40"/>
      <c r="F73" s="40"/>
      <c r="G73" s="40"/>
      <c r="H73" s="40"/>
      <c r="I73" s="136"/>
      <c r="J73" s="40"/>
      <c r="K73" s="40"/>
      <c r="L73" s="137"/>
      <c r="S73" s="38"/>
      <c r="T73" s="38"/>
      <c r="U73" s="38"/>
      <c r="V73" s="38"/>
      <c r="W73" s="38"/>
      <c r="X73" s="38"/>
      <c r="Y73" s="38"/>
      <c r="Z73" s="38"/>
      <c r="AA73" s="38"/>
      <c r="AB73" s="38"/>
      <c r="AC73" s="38"/>
      <c r="AD73" s="38"/>
      <c r="AE73" s="38"/>
    </row>
    <row r="74" spans="1:31" s="2" customFormat="1" ht="16.5" customHeight="1">
      <c r="A74" s="38"/>
      <c r="B74" s="39"/>
      <c r="C74" s="40"/>
      <c r="D74" s="40"/>
      <c r="E74" s="170" t="str">
        <f>E7</f>
        <v>Oprava povrchu komunikací v Klatovech 2021, 2.část</v>
      </c>
      <c r="F74" s="32"/>
      <c r="G74" s="32"/>
      <c r="H74" s="32"/>
      <c r="I74" s="136"/>
      <c r="J74" s="40"/>
      <c r="K74" s="40"/>
      <c r="L74" s="137"/>
      <c r="S74" s="38"/>
      <c r="T74" s="38"/>
      <c r="U74" s="38"/>
      <c r="V74" s="38"/>
      <c r="W74" s="38"/>
      <c r="X74" s="38"/>
      <c r="Y74" s="38"/>
      <c r="Z74" s="38"/>
      <c r="AA74" s="38"/>
      <c r="AB74" s="38"/>
      <c r="AC74" s="38"/>
      <c r="AD74" s="38"/>
      <c r="AE74" s="38"/>
    </row>
    <row r="75" spans="1:31" s="2" customFormat="1" ht="12" customHeight="1">
      <c r="A75" s="38"/>
      <c r="B75" s="39"/>
      <c r="C75" s="32" t="s">
        <v>126</v>
      </c>
      <c r="D75" s="40"/>
      <c r="E75" s="40"/>
      <c r="F75" s="40"/>
      <c r="G75" s="40"/>
      <c r="H75" s="40"/>
      <c r="I75" s="136"/>
      <c r="J75" s="40"/>
      <c r="K75" s="40"/>
      <c r="L75" s="137"/>
      <c r="S75" s="38"/>
      <c r="T75" s="38"/>
      <c r="U75" s="38"/>
      <c r="V75" s="38"/>
      <c r="W75" s="38"/>
      <c r="X75" s="38"/>
      <c r="Y75" s="38"/>
      <c r="Z75" s="38"/>
      <c r="AA75" s="38"/>
      <c r="AB75" s="38"/>
      <c r="AC75" s="38"/>
      <c r="AD75" s="38"/>
      <c r="AE75" s="38"/>
    </row>
    <row r="76" spans="1:31" s="2" customFormat="1" ht="16.5" customHeight="1">
      <c r="A76" s="38"/>
      <c r="B76" s="39"/>
      <c r="C76" s="40"/>
      <c r="D76" s="40"/>
      <c r="E76" s="69" t="str">
        <f>E9</f>
        <v>SO 301 - Odvodnění MK Štěpánovice za prodejnou Ezr</v>
      </c>
      <c r="F76" s="40"/>
      <c r="G76" s="40"/>
      <c r="H76" s="40"/>
      <c r="I76" s="136"/>
      <c r="J76" s="40"/>
      <c r="K76" s="40"/>
      <c r="L76" s="137"/>
      <c r="S76" s="38"/>
      <c r="T76" s="38"/>
      <c r="U76" s="38"/>
      <c r="V76" s="38"/>
      <c r="W76" s="38"/>
      <c r="X76" s="38"/>
      <c r="Y76" s="38"/>
      <c r="Z76" s="38"/>
      <c r="AA76" s="38"/>
      <c r="AB76" s="38"/>
      <c r="AC76" s="38"/>
      <c r="AD76" s="38"/>
      <c r="AE76" s="38"/>
    </row>
    <row r="77" spans="1:31" s="2" customFormat="1" ht="6.95" customHeight="1">
      <c r="A77" s="38"/>
      <c r="B77" s="39"/>
      <c r="C77" s="40"/>
      <c r="D77" s="40"/>
      <c r="E77" s="40"/>
      <c r="F77" s="40"/>
      <c r="G77" s="40"/>
      <c r="H77" s="40"/>
      <c r="I77" s="136"/>
      <c r="J77" s="40"/>
      <c r="K77" s="40"/>
      <c r="L77" s="137"/>
      <c r="S77" s="38"/>
      <c r="T77" s="38"/>
      <c r="U77" s="38"/>
      <c r="V77" s="38"/>
      <c r="W77" s="38"/>
      <c r="X77" s="38"/>
      <c r="Y77" s="38"/>
      <c r="Z77" s="38"/>
      <c r="AA77" s="38"/>
      <c r="AB77" s="38"/>
      <c r="AC77" s="38"/>
      <c r="AD77" s="38"/>
      <c r="AE77" s="38"/>
    </row>
    <row r="78" spans="1:31" s="2" customFormat="1" ht="12" customHeight="1">
      <c r="A78" s="38"/>
      <c r="B78" s="39"/>
      <c r="C78" s="32" t="s">
        <v>21</v>
      </c>
      <c r="D78" s="40"/>
      <c r="E78" s="40"/>
      <c r="F78" s="27" t="str">
        <f>F12</f>
        <v>Štěpénovice</v>
      </c>
      <c r="G78" s="40"/>
      <c r="H78" s="40"/>
      <c r="I78" s="140" t="s">
        <v>23</v>
      </c>
      <c r="J78" s="72" t="str">
        <f>IF(J12="","",J12)</f>
        <v>18. 12. 2020</v>
      </c>
      <c r="K78" s="40"/>
      <c r="L78" s="137"/>
      <c r="S78" s="38"/>
      <c r="T78" s="38"/>
      <c r="U78" s="38"/>
      <c r="V78" s="38"/>
      <c r="W78" s="38"/>
      <c r="X78" s="38"/>
      <c r="Y78" s="38"/>
      <c r="Z78" s="38"/>
      <c r="AA78" s="38"/>
      <c r="AB78" s="38"/>
      <c r="AC78" s="38"/>
      <c r="AD78" s="38"/>
      <c r="AE78" s="38"/>
    </row>
    <row r="79" spans="1:31" s="2" customFormat="1" ht="6.95" customHeight="1">
      <c r="A79" s="38"/>
      <c r="B79" s="39"/>
      <c r="C79" s="40"/>
      <c r="D79" s="40"/>
      <c r="E79" s="40"/>
      <c r="F79" s="40"/>
      <c r="G79" s="40"/>
      <c r="H79" s="40"/>
      <c r="I79" s="136"/>
      <c r="J79" s="40"/>
      <c r="K79" s="40"/>
      <c r="L79" s="137"/>
      <c r="S79" s="38"/>
      <c r="T79" s="38"/>
      <c r="U79" s="38"/>
      <c r="V79" s="38"/>
      <c r="W79" s="38"/>
      <c r="X79" s="38"/>
      <c r="Y79" s="38"/>
      <c r="Z79" s="38"/>
      <c r="AA79" s="38"/>
      <c r="AB79" s="38"/>
      <c r="AC79" s="38"/>
      <c r="AD79" s="38"/>
      <c r="AE79" s="38"/>
    </row>
    <row r="80" spans="1:31" s="2" customFormat="1" ht="15.15" customHeight="1">
      <c r="A80" s="38"/>
      <c r="B80" s="39"/>
      <c r="C80" s="32" t="s">
        <v>25</v>
      </c>
      <c r="D80" s="40"/>
      <c r="E80" s="40"/>
      <c r="F80" s="27" t="str">
        <f>E15</f>
        <v>Město Klatovy</v>
      </c>
      <c r="G80" s="40"/>
      <c r="H80" s="40"/>
      <c r="I80" s="140" t="s">
        <v>32</v>
      </c>
      <c r="J80" s="36" t="str">
        <f>E21</f>
        <v xml:space="preserve"> </v>
      </c>
      <c r="K80" s="40"/>
      <c r="L80" s="137"/>
      <c r="S80" s="38"/>
      <c r="T80" s="38"/>
      <c r="U80" s="38"/>
      <c r="V80" s="38"/>
      <c r="W80" s="38"/>
      <c r="X80" s="38"/>
      <c r="Y80" s="38"/>
      <c r="Z80" s="38"/>
      <c r="AA80" s="38"/>
      <c r="AB80" s="38"/>
      <c r="AC80" s="38"/>
      <c r="AD80" s="38"/>
      <c r="AE80" s="38"/>
    </row>
    <row r="81" spans="1:31" s="2" customFormat="1" ht="15.15" customHeight="1">
      <c r="A81" s="38"/>
      <c r="B81" s="39"/>
      <c r="C81" s="32" t="s">
        <v>30</v>
      </c>
      <c r="D81" s="40"/>
      <c r="E81" s="40"/>
      <c r="F81" s="27" t="str">
        <f>IF(E18="","",E18)</f>
        <v>Vyplň údaj</v>
      </c>
      <c r="G81" s="40"/>
      <c r="H81" s="40"/>
      <c r="I81" s="140" t="s">
        <v>35</v>
      </c>
      <c r="J81" s="36" t="str">
        <f>E24</f>
        <v>Kohout</v>
      </c>
      <c r="K81" s="40"/>
      <c r="L81" s="137"/>
      <c r="S81" s="38"/>
      <c r="T81" s="38"/>
      <c r="U81" s="38"/>
      <c r="V81" s="38"/>
      <c r="W81" s="38"/>
      <c r="X81" s="38"/>
      <c r="Y81" s="38"/>
      <c r="Z81" s="38"/>
      <c r="AA81" s="38"/>
      <c r="AB81" s="38"/>
      <c r="AC81" s="38"/>
      <c r="AD81" s="38"/>
      <c r="AE81" s="38"/>
    </row>
    <row r="82" spans="1:31" s="2" customFormat="1" ht="10.3" customHeight="1">
      <c r="A82" s="38"/>
      <c r="B82" s="39"/>
      <c r="C82" s="40"/>
      <c r="D82" s="40"/>
      <c r="E82" s="40"/>
      <c r="F82" s="40"/>
      <c r="G82" s="40"/>
      <c r="H82" s="40"/>
      <c r="I82" s="136"/>
      <c r="J82" s="40"/>
      <c r="K82" s="40"/>
      <c r="L82" s="137"/>
      <c r="S82" s="38"/>
      <c r="T82" s="38"/>
      <c r="U82" s="38"/>
      <c r="V82" s="38"/>
      <c r="W82" s="38"/>
      <c r="X82" s="38"/>
      <c r="Y82" s="38"/>
      <c r="Z82" s="38"/>
      <c r="AA82" s="38"/>
      <c r="AB82" s="38"/>
      <c r="AC82" s="38"/>
      <c r="AD82" s="38"/>
      <c r="AE82" s="38"/>
    </row>
    <row r="83" spans="1:31" s="11" customFormat="1" ht="29.25" customHeight="1">
      <c r="A83" s="190"/>
      <c r="B83" s="191"/>
      <c r="C83" s="192" t="s">
        <v>139</v>
      </c>
      <c r="D83" s="193" t="s">
        <v>57</v>
      </c>
      <c r="E83" s="193" t="s">
        <v>53</v>
      </c>
      <c r="F83" s="193" t="s">
        <v>54</v>
      </c>
      <c r="G83" s="193" t="s">
        <v>140</v>
      </c>
      <c r="H83" s="193" t="s">
        <v>141</v>
      </c>
      <c r="I83" s="194" t="s">
        <v>142</v>
      </c>
      <c r="J83" s="193" t="s">
        <v>131</v>
      </c>
      <c r="K83" s="195" t="s">
        <v>143</v>
      </c>
      <c r="L83" s="196"/>
      <c r="M83" s="92" t="s">
        <v>19</v>
      </c>
      <c r="N83" s="93" t="s">
        <v>42</v>
      </c>
      <c r="O83" s="93" t="s">
        <v>144</v>
      </c>
      <c r="P83" s="93" t="s">
        <v>145</v>
      </c>
      <c r="Q83" s="93" t="s">
        <v>146</v>
      </c>
      <c r="R83" s="93" t="s">
        <v>147</v>
      </c>
      <c r="S83" s="93" t="s">
        <v>148</v>
      </c>
      <c r="T83" s="94" t="s">
        <v>149</v>
      </c>
      <c r="U83" s="190"/>
      <c r="V83" s="190"/>
      <c r="W83" s="190"/>
      <c r="X83" s="190"/>
      <c r="Y83" s="190"/>
      <c r="Z83" s="190"/>
      <c r="AA83" s="190"/>
      <c r="AB83" s="190"/>
      <c r="AC83" s="190"/>
      <c r="AD83" s="190"/>
      <c r="AE83" s="190"/>
    </row>
    <row r="84" spans="1:63" s="2" customFormat="1" ht="22.8" customHeight="1">
      <c r="A84" s="38"/>
      <c r="B84" s="39"/>
      <c r="C84" s="99" t="s">
        <v>150</v>
      </c>
      <c r="D84" s="40"/>
      <c r="E84" s="40"/>
      <c r="F84" s="40"/>
      <c r="G84" s="40"/>
      <c r="H84" s="40"/>
      <c r="I84" s="136"/>
      <c r="J84" s="197">
        <f>BK84</f>
        <v>0</v>
      </c>
      <c r="K84" s="40"/>
      <c r="L84" s="44"/>
      <c r="M84" s="95"/>
      <c r="N84" s="198"/>
      <c r="O84" s="96"/>
      <c r="P84" s="199">
        <f>P85</f>
        <v>0</v>
      </c>
      <c r="Q84" s="96"/>
      <c r="R84" s="199">
        <f>R85</f>
        <v>74.76318599999999</v>
      </c>
      <c r="S84" s="96"/>
      <c r="T84" s="200">
        <f>T85</f>
        <v>0</v>
      </c>
      <c r="U84" s="38"/>
      <c r="V84" s="38"/>
      <c r="W84" s="38"/>
      <c r="X84" s="38"/>
      <c r="Y84" s="38"/>
      <c r="Z84" s="38"/>
      <c r="AA84" s="38"/>
      <c r="AB84" s="38"/>
      <c r="AC84" s="38"/>
      <c r="AD84" s="38"/>
      <c r="AE84" s="38"/>
      <c r="AT84" s="17" t="s">
        <v>71</v>
      </c>
      <c r="AU84" s="17" t="s">
        <v>132</v>
      </c>
      <c r="BK84" s="201">
        <f>BK85</f>
        <v>0</v>
      </c>
    </row>
    <row r="85" spans="1:63" s="12" customFormat="1" ht="25.9" customHeight="1">
      <c r="A85" s="12"/>
      <c r="B85" s="202"/>
      <c r="C85" s="203"/>
      <c r="D85" s="204" t="s">
        <v>71</v>
      </c>
      <c r="E85" s="205" t="s">
        <v>213</v>
      </c>
      <c r="F85" s="205" t="s">
        <v>214</v>
      </c>
      <c r="G85" s="203"/>
      <c r="H85" s="203"/>
      <c r="I85" s="206"/>
      <c r="J85" s="207">
        <f>BK85</f>
        <v>0</v>
      </c>
      <c r="K85" s="203"/>
      <c r="L85" s="208"/>
      <c r="M85" s="209"/>
      <c r="N85" s="210"/>
      <c r="O85" s="210"/>
      <c r="P85" s="211">
        <f>P86+P105+P107+P125</f>
        <v>0</v>
      </c>
      <c r="Q85" s="210"/>
      <c r="R85" s="211">
        <f>R86+R105+R107+R125</f>
        <v>74.76318599999999</v>
      </c>
      <c r="S85" s="210"/>
      <c r="T85" s="212">
        <f>T86+T105+T107+T125</f>
        <v>0</v>
      </c>
      <c r="U85" s="12"/>
      <c r="V85" s="12"/>
      <c r="W85" s="12"/>
      <c r="X85" s="12"/>
      <c r="Y85" s="12"/>
      <c r="Z85" s="12"/>
      <c r="AA85" s="12"/>
      <c r="AB85" s="12"/>
      <c r="AC85" s="12"/>
      <c r="AD85" s="12"/>
      <c r="AE85" s="12"/>
      <c r="AR85" s="213" t="s">
        <v>80</v>
      </c>
      <c r="AT85" s="214" t="s">
        <v>71</v>
      </c>
      <c r="AU85" s="214" t="s">
        <v>72</v>
      </c>
      <c r="AY85" s="213" t="s">
        <v>153</v>
      </c>
      <c r="BK85" s="215">
        <f>BK86+BK105+BK107+BK125</f>
        <v>0</v>
      </c>
    </row>
    <row r="86" spans="1:63" s="12" customFormat="1" ht="22.8" customHeight="1">
      <c r="A86" s="12"/>
      <c r="B86" s="202"/>
      <c r="C86" s="203"/>
      <c r="D86" s="204" t="s">
        <v>71</v>
      </c>
      <c r="E86" s="216" t="s">
        <v>80</v>
      </c>
      <c r="F86" s="216" t="s">
        <v>215</v>
      </c>
      <c r="G86" s="203"/>
      <c r="H86" s="203"/>
      <c r="I86" s="206"/>
      <c r="J86" s="217">
        <f>BK86</f>
        <v>0</v>
      </c>
      <c r="K86" s="203"/>
      <c r="L86" s="208"/>
      <c r="M86" s="209"/>
      <c r="N86" s="210"/>
      <c r="O86" s="210"/>
      <c r="P86" s="211">
        <f>SUM(P87:P104)</f>
        <v>0</v>
      </c>
      <c r="Q86" s="210"/>
      <c r="R86" s="211">
        <f>SUM(R87:R104)</f>
        <v>41.10552</v>
      </c>
      <c r="S86" s="210"/>
      <c r="T86" s="212">
        <f>SUM(T87:T104)</f>
        <v>0</v>
      </c>
      <c r="U86" s="12"/>
      <c r="V86" s="12"/>
      <c r="W86" s="12"/>
      <c r="X86" s="12"/>
      <c r="Y86" s="12"/>
      <c r="Z86" s="12"/>
      <c r="AA86" s="12"/>
      <c r="AB86" s="12"/>
      <c r="AC86" s="12"/>
      <c r="AD86" s="12"/>
      <c r="AE86" s="12"/>
      <c r="AR86" s="213" t="s">
        <v>80</v>
      </c>
      <c r="AT86" s="214" t="s">
        <v>71</v>
      </c>
      <c r="AU86" s="214" t="s">
        <v>80</v>
      </c>
      <c r="AY86" s="213" t="s">
        <v>153</v>
      </c>
      <c r="BK86" s="215">
        <f>SUM(BK87:BK104)</f>
        <v>0</v>
      </c>
    </row>
    <row r="87" spans="1:65" s="2" customFormat="1" ht="55.5" customHeight="1">
      <c r="A87" s="38"/>
      <c r="B87" s="39"/>
      <c r="C87" s="218" t="s">
        <v>80</v>
      </c>
      <c r="D87" s="218" t="s">
        <v>156</v>
      </c>
      <c r="E87" s="219" t="s">
        <v>1159</v>
      </c>
      <c r="F87" s="220" t="s">
        <v>1160</v>
      </c>
      <c r="G87" s="221" t="s">
        <v>235</v>
      </c>
      <c r="H87" s="222">
        <v>21.506</v>
      </c>
      <c r="I87" s="223"/>
      <c r="J87" s="224">
        <f>ROUND(I87*H87,2)</f>
        <v>0</v>
      </c>
      <c r="K87" s="220" t="s">
        <v>219</v>
      </c>
      <c r="L87" s="44"/>
      <c r="M87" s="225" t="s">
        <v>19</v>
      </c>
      <c r="N87" s="226" t="s">
        <v>43</v>
      </c>
      <c r="O87" s="84"/>
      <c r="P87" s="227">
        <f>O87*H87</f>
        <v>0</v>
      </c>
      <c r="Q87" s="227">
        <v>0</v>
      </c>
      <c r="R87" s="227">
        <f>Q87*H87</f>
        <v>0</v>
      </c>
      <c r="S87" s="227">
        <v>0</v>
      </c>
      <c r="T87" s="228">
        <f>S87*H87</f>
        <v>0</v>
      </c>
      <c r="U87" s="38"/>
      <c r="V87" s="38"/>
      <c r="W87" s="38"/>
      <c r="X87" s="38"/>
      <c r="Y87" s="38"/>
      <c r="Z87" s="38"/>
      <c r="AA87" s="38"/>
      <c r="AB87" s="38"/>
      <c r="AC87" s="38"/>
      <c r="AD87" s="38"/>
      <c r="AE87" s="38"/>
      <c r="AR87" s="229" t="s">
        <v>172</v>
      </c>
      <c r="AT87" s="229" t="s">
        <v>156</v>
      </c>
      <c r="AU87" s="229" t="s">
        <v>82</v>
      </c>
      <c r="AY87" s="17" t="s">
        <v>153</v>
      </c>
      <c r="BE87" s="230">
        <f>IF(N87="základní",J87,0)</f>
        <v>0</v>
      </c>
      <c r="BF87" s="230">
        <f>IF(N87="snížená",J87,0)</f>
        <v>0</v>
      </c>
      <c r="BG87" s="230">
        <f>IF(N87="zákl. přenesená",J87,0)</f>
        <v>0</v>
      </c>
      <c r="BH87" s="230">
        <f>IF(N87="sníž. přenesená",J87,0)</f>
        <v>0</v>
      </c>
      <c r="BI87" s="230">
        <f>IF(N87="nulová",J87,0)</f>
        <v>0</v>
      </c>
      <c r="BJ87" s="17" t="s">
        <v>80</v>
      </c>
      <c r="BK87" s="230">
        <f>ROUND(I87*H87,2)</f>
        <v>0</v>
      </c>
      <c r="BL87" s="17" t="s">
        <v>172</v>
      </c>
      <c r="BM87" s="229" t="s">
        <v>1161</v>
      </c>
    </row>
    <row r="88" spans="1:47" s="2" customFormat="1" ht="12">
      <c r="A88" s="38"/>
      <c r="B88" s="39"/>
      <c r="C88" s="40"/>
      <c r="D88" s="231" t="s">
        <v>221</v>
      </c>
      <c r="E88" s="40"/>
      <c r="F88" s="232" t="s">
        <v>1162</v>
      </c>
      <c r="G88" s="40"/>
      <c r="H88" s="40"/>
      <c r="I88" s="136"/>
      <c r="J88" s="40"/>
      <c r="K88" s="40"/>
      <c r="L88" s="44"/>
      <c r="M88" s="233"/>
      <c r="N88" s="234"/>
      <c r="O88" s="84"/>
      <c r="P88" s="84"/>
      <c r="Q88" s="84"/>
      <c r="R88" s="84"/>
      <c r="S88" s="84"/>
      <c r="T88" s="85"/>
      <c r="U88" s="38"/>
      <c r="V88" s="38"/>
      <c r="W88" s="38"/>
      <c r="X88" s="38"/>
      <c r="Y88" s="38"/>
      <c r="Z88" s="38"/>
      <c r="AA88" s="38"/>
      <c r="AB88" s="38"/>
      <c r="AC88" s="38"/>
      <c r="AD88" s="38"/>
      <c r="AE88" s="38"/>
      <c r="AT88" s="17" t="s">
        <v>221</v>
      </c>
      <c r="AU88" s="17" t="s">
        <v>82</v>
      </c>
    </row>
    <row r="89" spans="1:65" s="2" customFormat="1" ht="44.25" customHeight="1">
      <c r="A89" s="38"/>
      <c r="B89" s="39"/>
      <c r="C89" s="218" t="s">
        <v>82</v>
      </c>
      <c r="D89" s="218" t="s">
        <v>156</v>
      </c>
      <c r="E89" s="219" t="s">
        <v>1163</v>
      </c>
      <c r="F89" s="220" t="s">
        <v>1164</v>
      </c>
      <c r="G89" s="221" t="s">
        <v>235</v>
      </c>
      <c r="H89" s="222">
        <v>50.18</v>
      </c>
      <c r="I89" s="223"/>
      <c r="J89" s="224">
        <f>ROUND(I89*H89,2)</f>
        <v>0</v>
      </c>
      <c r="K89" s="220" t="s">
        <v>219</v>
      </c>
      <c r="L89" s="44"/>
      <c r="M89" s="225" t="s">
        <v>19</v>
      </c>
      <c r="N89" s="226" t="s">
        <v>43</v>
      </c>
      <c r="O89" s="84"/>
      <c r="P89" s="227">
        <f>O89*H89</f>
        <v>0</v>
      </c>
      <c r="Q89" s="227">
        <v>0</v>
      </c>
      <c r="R89" s="227">
        <f>Q89*H89</f>
        <v>0</v>
      </c>
      <c r="S89" s="227">
        <v>0</v>
      </c>
      <c r="T89" s="228">
        <f>S89*H89</f>
        <v>0</v>
      </c>
      <c r="U89" s="38"/>
      <c r="V89" s="38"/>
      <c r="W89" s="38"/>
      <c r="X89" s="38"/>
      <c r="Y89" s="38"/>
      <c r="Z89" s="38"/>
      <c r="AA89" s="38"/>
      <c r="AB89" s="38"/>
      <c r="AC89" s="38"/>
      <c r="AD89" s="38"/>
      <c r="AE89" s="38"/>
      <c r="AR89" s="229" t="s">
        <v>172</v>
      </c>
      <c r="AT89" s="229" t="s">
        <v>156</v>
      </c>
      <c r="AU89" s="229" t="s">
        <v>82</v>
      </c>
      <c r="AY89" s="17" t="s">
        <v>153</v>
      </c>
      <c r="BE89" s="230">
        <f>IF(N89="základní",J89,0)</f>
        <v>0</v>
      </c>
      <c r="BF89" s="230">
        <f>IF(N89="snížená",J89,0)</f>
        <v>0</v>
      </c>
      <c r="BG89" s="230">
        <f>IF(N89="zákl. přenesená",J89,0)</f>
        <v>0</v>
      </c>
      <c r="BH89" s="230">
        <f>IF(N89="sníž. přenesená",J89,0)</f>
        <v>0</v>
      </c>
      <c r="BI89" s="230">
        <f>IF(N89="nulová",J89,0)</f>
        <v>0</v>
      </c>
      <c r="BJ89" s="17" t="s">
        <v>80</v>
      </c>
      <c r="BK89" s="230">
        <f>ROUND(I89*H89,2)</f>
        <v>0</v>
      </c>
      <c r="BL89" s="17" t="s">
        <v>172</v>
      </c>
      <c r="BM89" s="229" t="s">
        <v>1165</v>
      </c>
    </row>
    <row r="90" spans="1:47" s="2" customFormat="1" ht="12">
      <c r="A90" s="38"/>
      <c r="B90" s="39"/>
      <c r="C90" s="40"/>
      <c r="D90" s="231" t="s">
        <v>221</v>
      </c>
      <c r="E90" s="40"/>
      <c r="F90" s="232" t="s">
        <v>480</v>
      </c>
      <c r="G90" s="40"/>
      <c r="H90" s="40"/>
      <c r="I90" s="136"/>
      <c r="J90" s="40"/>
      <c r="K90" s="40"/>
      <c r="L90" s="44"/>
      <c r="M90" s="233"/>
      <c r="N90" s="234"/>
      <c r="O90" s="84"/>
      <c r="P90" s="84"/>
      <c r="Q90" s="84"/>
      <c r="R90" s="84"/>
      <c r="S90" s="84"/>
      <c r="T90" s="85"/>
      <c r="U90" s="38"/>
      <c r="V90" s="38"/>
      <c r="W90" s="38"/>
      <c r="X90" s="38"/>
      <c r="Y90" s="38"/>
      <c r="Z90" s="38"/>
      <c r="AA90" s="38"/>
      <c r="AB90" s="38"/>
      <c r="AC90" s="38"/>
      <c r="AD90" s="38"/>
      <c r="AE90" s="38"/>
      <c r="AT90" s="17" t="s">
        <v>221</v>
      </c>
      <c r="AU90" s="17" t="s">
        <v>82</v>
      </c>
    </row>
    <row r="91" spans="1:65" s="2" customFormat="1" ht="33" customHeight="1">
      <c r="A91" s="38"/>
      <c r="B91" s="39"/>
      <c r="C91" s="218" t="s">
        <v>175</v>
      </c>
      <c r="D91" s="218" t="s">
        <v>156</v>
      </c>
      <c r="E91" s="219" t="s">
        <v>617</v>
      </c>
      <c r="F91" s="220" t="s">
        <v>618</v>
      </c>
      <c r="G91" s="221" t="s">
        <v>218</v>
      </c>
      <c r="H91" s="222">
        <v>78</v>
      </c>
      <c r="I91" s="223"/>
      <c r="J91" s="224">
        <f>ROUND(I91*H91,2)</f>
        <v>0</v>
      </c>
      <c r="K91" s="220" t="s">
        <v>219</v>
      </c>
      <c r="L91" s="44"/>
      <c r="M91" s="225" t="s">
        <v>19</v>
      </c>
      <c r="N91" s="226" t="s">
        <v>43</v>
      </c>
      <c r="O91" s="84"/>
      <c r="P91" s="227">
        <f>O91*H91</f>
        <v>0</v>
      </c>
      <c r="Q91" s="227">
        <v>0.00084</v>
      </c>
      <c r="R91" s="227">
        <f>Q91*H91</f>
        <v>0.06552000000000001</v>
      </c>
      <c r="S91" s="227">
        <v>0</v>
      </c>
      <c r="T91" s="228">
        <f>S91*H91</f>
        <v>0</v>
      </c>
      <c r="U91" s="38"/>
      <c r="V91" s="38"/>
      <c r="W91" s="38"/>
      <c r="X91" s="38"/>
      <c r="Y91" s="38"/>
      <c r="Z91" s="38"/>
      <c r="AA91" s="38"/>
      <c r="AB91" s="38"/>
      <c r="AC91" s="38"/>
      <c r="AD91" s="38"/>
      <c r="AE91" s="38"/>
      <c r="AR91" s="229" t="s">
        <v>172</v>
      </c>
      <c r="AT91" s="229" t="s">
        <v>156</v>
      </c>
      <c r="AU91" s="229" t="s">
        <v>82</v>
      </c>
      <c r="AY91" s="17" t="s">
        <v>153</v>
      </c>
      <c r="BE91" s="230">
        <f>IF(N91="základní",J91,0)</f>
        <v>0</v>
      </c>
      <c r="BF91" s="230">
        <f>IF(N91="snížená",J91,0)</f>
        <v>0</v>
      </c>
      <c r="BG91" s="230">
        <f>IF(N91="zákl. přenesená",J91,0)</f>
        <v>0</v>
      </c>
      <c r="BH91" s="230">
        <f>IF(N91="sníž. přenesená",J91,0)</f>
        <v>0</v>
      </c>
      <c r="BI91" s="230">
        <f>IF(N91="nulová",J91,0)</f>
        <v>0</v>
      </c>
      <c r="BJ91" s="17" t="s">
        <v>80</v>
      </c>
      <c r="BK91" s="230">
        <f>ROUND(I91*H91,2)</f>
        <v>0</v>
      </c>
      <c r="BL91" s="17" t="s">
        <v>172</v>
      </c>
      <c r="BM91" s="229" t="s">
        <v>1166</v>
      </c>
    </row>
    <row r="92" spans="1:47" s="2" customFormat="1" ht="12">
      <c r="A92" s="38"/>
      <c r="B92" s="39"/>
      <c r="C92" s="40"/>
      <c r="D92" s="231" t="s">
        <v>221</v>
      </c>
      <c r="E92" s="40"/>
      <c r="F92" s="232" t="s">
        <v>485</v>
      </c>
      <c r="G92" s="40"/>
      <c r="H92" s="40"/>
      <c r="I92" s="136"/>
      <c r="J92" s="40"/>
      <c r="K92" s="40"/>
      <c r="L92" s="44"/>
      <c r="M92" s="233"/>
      <c r="N92" s="234"/>
      <c r="O92" s="84"/>
      <c r="P92" s="84"/>
      <c r="Q92" s="84"/>
      <c r="R92" s="84"/>
      <c r="S92" s="84"/>
      <c r="T92" s="85"/>
      <c r="U92" s="38"/>
      <c r="V92" s="38"/>
      <c r="W92" s="38"/>
      <c r="X92" s="38"/>
      <c r="Y92" s="38"/>
      <c r="Z92" s="38"/>
      <c r="AA92" s="38"/>
      <c r="AB92" s="38"/>
      <c r="AC92" s="38"/>
      <c r="AD92" s="38"/>
      <c r="AE92" s="38"/>
      <c r="AT92" s="17" t="s">
        <v>221</v>
      </c>
      <c r="AU92" s="17" t="s">
        <v>82</v>
      </c>
    </row>
    <row r="93" spans="1:65" s="2" customFormat="1" ht="33" customHeight="1">
      <c r="A93" s="38"/>
      <c r="B93" s="39"/>
      <c r="C93" s="218" t="s">
        <v>172</v>
      </c>
      <c r="D93" s="218" t="s">
        <v>156</v>
      </c>
      <c r="E93" s="219" t="s">
        <v>620</v>
      </c>
      <c r="F93" s="220" t="s">
        <v>621</v>
      </c>
      <c r="G93" s="221" t="s">
        <v>218</v>
      </c>
      <c r="H93" s="222">
        <v>78</v>
      </c>
      <c r="I93" s="223"/>
      <c r="J93" s="224">
        <f>ROUND(I93*H93,2)</f>
        <v>0</v>
      </c>
      <c r="K93" s="220" t="s">
        <v>219</v>
      </c>
      <c r="L93" s="44"/>
      <c r="M93" s="225" t="s">
        <v>19</v>
      </c>
      <c r="N93" s="226" t="s">
        <v>43</v>
      </c>
      <c r="O93" s="84"/>
      <c r="P93" s="227">
        <f>O93*H93</f>
        <v>0</v>
      </c>
      <c r="Q93" s="227">
        <v>0</v>
      </c>
      <c r="R93" s="227">
        <f>Q93*H93</f>
        <v>0</v>
      </c>
      <c r="S93" s="227">
        <v>0</v>
      </c>
      <c r="T93" s="228">
        <f>S93*H93</f>
        <v>0</v>
      </c>
      <c r="U93" s="38"/>
      <c r="V93" s="38"/>
      <c r="W93" s="38"/>
      <c r="X93" s="38"/>
      <c r="Y93" s="38"/>
      <c r="Z93" s="38"/>
      <c r="AA93" s="38"/>
      <c r="AB93" s="38"/>
      <c r="AC93" s="38"/>
      <c r="AD93" s="38"/>
      <c r="AE93" s="38"/>
      <c r="AR93" s="229" t="s">
        <v>172</v>
      </c>
      <c r="AT93" s="229" t="s">
        <v>156</v>
      </c>
      <c r="AU93" s="229" t="s">
        <v>82</v>
      </c>
      <c r="AY93" s="17" t="s">
        <v>153</v>
      </c>
      <c r="BE93" s="230">
        <f>IF(N93="základní",J93,0)</f>
        <v>0</v>
      </c>
      <c r="BF93" s="230">
        <f>IF(N93="snížená",J93,0)</f>
        <v>0</v>
      </c>
      <c r="BG93" s="230">
        <f>IF(N93="zákl. přenesená",J93,0)</f>
        <v>0</v>
      </c>
      <c r="BH93" s="230">
        <f>IF(N93="sníž. přenesená",J93,0)</f>
        <v>0</v>
      </c>
      <c r="BI93" s="230">
        <f>IF(N93="nulová",J93,0)</f>
        <v>0</v>
      </c>
      <c r="BJ93" s="17" t="s">
        <v>80</v>
      </c>
      <c r="BK93" s="230">
        <f>ROUND(I93*H93,2)</f>
        <v>0</v>
      </c>
      <c r="BL93" s="17" t="s">
        <v>172</v>
      </c>
      <c r="BM93" s="229" t="s">
        <v>1167</v>
      </c>
    </row>
    <row r="94" spans="1:65" s="2" customFormat="1" ht="55.5" customHeight="1">
      <c r="A94" s="38"/>
      <c r="B94" s="39"/>
      <c r="C94" s="218" t="s">
        <v>152</v>
      </c>
      <c r="D94" s="218" t="s">
        <v>156</v>
      </c>
      <c r="E94" s="219" t="s">
        <v>1168</v>
      </c>
      <c r="F94" s="220" t="s">
        <v>1169</v>
      </c>
      <c r="G94" s="221" t="s">
        <v>235</v>
      </c>
      <c r="H94" s="222">
        <v>38.34</v>
      </c>
      <c r="I94" s="223"/>
      <c r="J94" s="224">
        <f>ROUND(I94*H94,2)</f>
        <v>0</v>
      </c>
      <c r="K94" s="220" t="s">
        <v>219</v>
      </c>
      <c r="L94" s="44"/>
      <c r="M94" s="225" t="s">
        <v>19</v>
      </c>
      <c r="N94" s="226" t="s">
        <v>43</v>
      </c>
      <c r="O94" s="84"/>
      <c r="P94" s="227">
        <f>O94*H94</f>
        <v>0</v>
      </c>
      <c r="Q94" s="227">
        <v>0</v>
      </c>
      <c r="R94" s="227">
        <f>Q94*H94</f>
        <v>0</v>
      </c>
      <c r="S94" s="227">
        <v>0</v>
      </c>
      <c r="T94" s="228">
        <f>S94*H94</f>
        <v>0</v>
      </c>
      <c r="U94" s="38"/>
      <c r="V94" s="38"/>
      <c r="W94" s="38"/>
      <c r="X94" s="38"/>
      <c r="Y94" s="38"/>
      <c r="Z94" s="38"/>
      <c r="AA94" s="38"/>
      <c r="AB94" s="38"/>
      <c r="AC94" s="38"/>
      <c r="AD94" s="38"/>
      <c r="AE94" s="38"/>
      <c r="AR94" s="229" t="s">
        <v>172</v>
      </c>
      <c r="AT94" s="229" t="s">
        <v>156</v>
      </c>
      <c r="AU94" s="229" t="s">
        <v>82</v>
      </c>
      <c r="AY94" s="17" t="s">
        <v>153</v>
      </c>
      <c r="BE94" s="230">
        <f>IF(N94="základní",J94,0)</f>
        <v>0</v>
      </c>
      <c r="BF94" s="230">
        <f>IF(N94="snížená",J94,0)</f>
        <v>0</v>
      </c>
      <c r="BG94" s="230">
        <f>IF(N94="zákl. přenesená",J94,0)</f>
        <v>0</v>
      </c>
      <c r="BH94" s="230">
        <f>IF(N94="sníž. přenesená",J94,0)</f>
        <v>0</v>
      </c>
      <c r="BI94" s="230">
        <f>IF(N94="nulová",J94,0)</f>
        <v>0</v>
      </c>
      <c r="BJ94" s="17" t="s">
        <v>80</v>
      </c>
      <c r="BK94" s="230">
        <f>ROUND(I94*H94,2)</f>
        <v>0</v>
      </c>
      <c r="BL94" s="17" t="s">
        <v>172</v>
      </c>
      <c r="BM94" s="229" t="s">
        <v>1170</v>
      </c>
    </row>
    <row r="95" spans="1:47" s="2" customFormat="1" ht="12">
      <c r="A95" s="38"/>
      <c r="B95" s="39"/>
      <c r="C95" s="40"/>
      <c r="D95" s="231" t="s">
        <v>221</v>
      </c>
      <c r="E95" s="40"/>
      <c r="F95" s="232" t="s">
        <v>1171</v>
      </c>
      <c r="G95" s="40"/>
      <c r="H95" s="40"/>
      <c r="I95" s="136"/>
      <c r="J95" s="40"/>
      <c r="K95" s="40"/>
      <c r="L95" s="44"/>
      <c r="M95" s="233"/>
      <c r="N95" s="234"/>
      <c r="O95" s="84"/>
      <c r="P95" s="84"/>
      <c r="Q95" s="84"/>
      <c r="R95" s="84"/>
      <c r="S95" s="84"/>
      <c r="T95" s="85"/>
      <c r="U95" s="38"/>
      <c r="V95" s="38"/>
      <c r="W95" s="38"/>
      <c r="X95" s="38"/>
      <c r="Y95" s="38"/>
      <c r="Z95" s="38"/>
      <c r="AA95" s="38"/>
      <c r="AB95" s="38"/>
      <c r="AC95" s="38"/>
      <c r="AD95" s="38"/>
      <c r="AE95" s="38"/>
      <c r="AT95" s="17" t="s">
        <v>221</v>
      </c>
      <c r="AU95" s="17" t="s">
        <v>82</v>
      </c>
    </row>
    <row r="96" spans="1:65" s="2" customFormat="1" ht="55.5" customHeight="1">
      <c r="A96" s="38"/>
      <c r="B96" s="39"/>
      <c r="C96" s="218" t="s">
        <v>195</v>
      </c>
      <c r="D96" s="218" t="s">
        <v>156</v>
      </c>
      <c r="E96" s="219" t="s">
        <v>250</v>
      </c>
      <c r="F96" s="220" t="s">
        <v>1107</v>
      </c>
      <c r="G96" s="221" t="s">
        <v>235</v>
      </c>
      <c r="H96" s="222">
        <v>20.52</v>
      </c>
      <c r="I96" s="223"/>
      <c r="J96" s="224">
        <f>ROUND(I96*H96,2)</f>
        <v>0</v>
      </c>
      <c r="K96" s="220" t="s">
        <v>19</v>
      </c>
      <c r="L96" s="44"/>
      <c r="M96" s="225" t="s">
        <v>19</v>
      </c>
      <c r="N96" s="226" t="s">
        <v>43</v>
      </c>
      <c r="O96" s="84"/>
      <c r="P96" s="227">
        <f>O96*H96</f>
        <v>0</v>
      </c>
      <c r="Q96" s="227">
        <v>0</v>
      </c>
      <c r="R96" s="227">
        <f>Q96*H96</f>
        <v>0</v>
      </c>
      <c r="S96" s="227">
        <v>0</v>
      </c>
      <c r="T96" s="228">
        <f>S96*H96</f>
        <v>0</v>
      </c>
      <c r="U96" s="38"/>
      <c r="V96" s="38"/>
      <c r="W96" s="38"/>
      <c r="X96" s="38"/>
      <c r="Y96" s="38"/>
      <c r="Z96" s="38"/>
      <c r="AA96" s="38"/>
      <c r="AB96" s="38"/>
      <c r="AC96" s="38"/>
      <c r="AD96" s="38"/>
      <c r="AE96" s="38"/>
      <c r="AR96" s="229" t="s">
        <v>172</v>
      </c>
      <c r="AT96" s="229" t="s">
        <v>156</v>
      </c>
      <c r="AU96" s="229" t="s">
        <v>82</v>
      </c>
      <c r="AY96" s="17" t="s">
        <v>153</v>
      </c>
      <c r="BE96" s="230">
        <f>IF(N96="základní",J96,0)</f>
        <v>0</v>
      </c>
      <c r="BF96" s="230">
        <f>IF(N96="snížená",J96,0)</f>
        <v>0</v>
      </c>
      <c r="BG96" s="230">
        <f>IF(N96="zákl. přenesená",J96,0)</f>
        <v>0</v>
      </c>
      <c r="BH96" s="230">
        <f>IF(N96="sníž. přenesená",J96,0)</f>
        <v>0</v>
      </c>
      <c r="BI96" s="230">
        <f>IF(N96="nulová",J96,0)</f>
        <v>0</v>
      </c>
      <c r="BJ96" s="17" t="s">
        <v>80</v>
      </c>
      <c r="BK96" s="230">
        <f>ROUND(I96*H96,2)</f>
        <v>0</v>
      </c>
      <c r="BL96" s="17" t="s">
        <v>172</v>
      </c>
      <c r="BM96" s="229" t="s">
        <v>1172</v>
      </c>
    </row>
    <row r="97" spans="1:47" s="2" customFormat="1" ht="12">
      <c r="A97" s="38"/>
      <c r="B97" s="39"/>
      <c r="C97" s="40"/>
      <c r="D97" s="231" t="s">
        <v>221</v>
      </c>
      <c r="E97" s="40"/>
      <c r="F97" s="232" t="s">
        <v>253</v>
      </c>
      <c r="G97" s="40"/>
      <c r="H97" s="40"/>
      <c r="I97" s="136"/>
      <c r="J97" s="40"/>
      <c r="K97" s="40"/>
      <c r="L97" s="44"/>
      <c r="M97" s="233"/>
      <c r="N97" s="234"/>
      <c r="O97" s="84"/>
      <c r="P97" s="84"/>
      <c r="Q97" s="84"/>
      <c r="R97" s="84"/>
      <c r="S97" s="84"/>
      <c r="T97" s="85"/>
      <c r="U97" s="38"/>
      <c r="V97" s="38"/>
      <c r="W97" s="38"/>
      <c r="X97" s="38"/>
      <c r="Y97" s="38"/>
      <c r="Z97" s="38"/>
      <c r="AA97" s="38"/>
      <c r="AB97" s="38"/>
      <c r="AC97" s="38"/>
      <c r="AD97" s="38"/>
      <c r="AE97" s="38"/>
      <c r="AT97" s="17" t="s">
        <v>221</v>
      </c>
      <c r="AU97" s="17" t="s">
        <v>82</v>
      </c>
    </row>
    <row r="98" spans="1:51" s="13" customFormat="1" ht="12">
      <c r="A98" s="13"/>
      <c r="B98" s="235"/>
      <c r="C98" s="236"/>
      <c r="D98" s="231" t="s">
        <v>174</v>
      </c>
      <c r="E98" s="237" t="s">
        <v>19</v>
      </c>
      <c r="F98" s="238" t="s">
        <v>1173</v>
      </c>
      <c r="G98" s="236"/>
      <c r="H98" s="239">
        <v>20.52</v>
      </c>
      <c r="I98" s="240"/>
      <c r="J98" s="236"/>
      <c r="K98" s="236"/>
      <c r="L98" s="241"/>
      <c r="M98" s="242"/>
      <c r="N98" s="243"/>
      <c r="O98" s="243"/>
      <c r="P98" s="243"/>
      <c r="Q98" s="243"/>
      <c r="R98" s="243"/>
      <c r="S98" s="243"/>
      <c r="T98" s="244"/>
      <c r="U98" s="13"/>
      <c r="V98" s="13"/>
      <c r="W98" s="13"/>
      <c r="X98" s="13"/>
      <c r="Y98" s="13"/>
      <c r="Z98" s="13"/>
      <c r="AA98" s="13"/>
      <c r="AB98" s="13"/>
      <c r="AC98" s="13"/>
      <c r="AD98" s="13"/>
      <c r="AE98" s="13"/>
      <c r="AT98" s="245" t="s">
        <v>174</v>
      </c>
      <c r="AU98" s="245" t="s">
        <v>82</v>
      </c>
      <c r="AV98" s="13" t="s">
        <v>82</v>
      </c>
      <c r="AW98" s="13" t="s">
        <v>34</v>
      </c>
      <c r="AX98" s="13" t="s">
        <v>80</v>
      </c>
      <c r="AY98" s="245" t="s">
        <v>153</v>
      </c>
    </row>
    <row r="99" spans="1:65" s="2" customFormat="1" ht="33" customHeight="1">
      <c r="A99" s="38"/>
      <c r="B99" s="39"/>
      <c r="C99" s="218" t="s">
        <v>200</v>
      </c>
      <c r="D99" s="218" t="s">
        <v>156</v>
      </c>
      <c r="E99" s="219" t="s">
        <v>1174</v>
      </c>
      <c r="F99" s="220" t="s">
        <v>1175</v>
      </c>
      <c r="G99" s="221" t="s">
        <v>276</v>
      </c>
      <c r="H99" s="222">
        <v>69.012</v>
      </c>
      <c r="I99" s="223"/>
      <c r="J99" s="224">
        <f>ROUND(I99*H99,2)</f>
        <v>0</v>
      </c>
      <c r="K99" s="220" t="s">
        <v>219</v>
      </c>
      <c r="L99" s="44"/>
      <c r="M99" s="225" t="s">
        <v>19</v>
      </c>
      <c r="N99" s="226" t="s">
        <v>43</v>
      </c>
      <c r="O99" s="84"/>
      <c r="P99" s="227">
        <f>O99*H99</f>
        <v>0</v>
      </c>
      <c r="Q99" s="227">
        <v>0</v>
      </c>
      <c r="R99" s="227">
        <f>Q99*H99</f>
        <v>0</v>
      </c>
      <c r="S99" s="227">
        <v>0</v>
      </c>
      <c r="T99" s="228">
        <f>S99*H99</f>
        <v>0</v>
      </c>
      <c r="U99" s="38"/>
      <c r="V99" s="38"/>
      <c r="W99" s="38"/>
      <c r="X99" s="38"/>
      <c r="Y99" s="38"/>
      <c r="Z99" s="38"/>
      <c r="AA99" s="38"/>
      <c r="AB99" s="38"/>
      <c r="AC99" s="38"/>
      <c r="AD99" s="38"/>
      <c r="AE99" s="38"/>
      <c r="AR99" s="229" t="s">
        <v>172</v>
      </c>
      <c r="AT99" s="229" t="s">
        <v>156</v>
      </c>
      <c r="AU99" s="229" t="s">
        <v>82</v>
      </c>
      <c r="AY99" s="17" t="s">
        <v>153</v>
      </c>
      <c r="BE99" s="230">
        <f>IF(N99="základní",J99,0)</f>
        <v>0</v>
      </c>
      <c r="BF99" s="230">
        <f>IF(N99="snížená",J99,0)</f>
        <v>0</v>
      </c>
      <c r="BG99" s="230">
        <f>IF(N99="zákl. přenesená",J99,0)</f>
        <v>0</v>
      </c>
      <c r="BH99" s="230">
        <f>IF(N99="sníž. přenesená",J99,0)</f>
        <v>0</v>
      </c>
      <c r="BI99" s="230">
        <f>IF(N99="nulová",J99,0)</f>
        <v>0</v>
      </c>
      <c r="BJ99" s="17" t="s">
        <v>80</v>
      </c>
      <c r="BK99" s="230">
        <f>ROUND(I99*H99,2)</f>
        <v>0</v>
      </c>
      <c r="BL99" s="17" t="s">
        <v>172</v>
      </c>
      <c r="BM99" s="229" t="s">
        <v>1176</v>
      </c>
    </row>
    <row r="100" spans="1:65" s="2" customFormat="1" ht="33" customHeight="1">
      <c r="A100" s="38"/>
      <c r="B100" s="39"/>
      <c r="C100" s="218" t="s">
        <v>169</v>
      </c>
      <c r="D100" s="218" t="s">
        <v>156</v>
      </c>
      <c r="E100" s="219" t="s">
        <v>1110</v>
      </c>
      <c r="F100" s="220" t="s">
        <v>626</v>
      </c>
      <c r="G100" s="221" t="s">
        <v>235</v>
      </c>
      <c r="H100" s="222">
        <v>33.345</v>
      </c>
      <c r="I100" s="223"/>
      <c r="J100" s="224">
        <f>ROUND(I100*H100,2)</f>
        <v>0</v>
      </c>
      <c r="K100" s="220" t="s">
        <v>219</v>
      </c>
      <c r="L100" s="44"/>
      <c r="M100" s="225" t="s">
        <v>19</v>
      </c>
      <c r="N100" s="226" t="s">
        <v>43</v>
      </c>
      <c r="O100" s="84"/>
      <c r="P100" s="227">
        <f>O100*H100</f>
        <v>0</v>
      </c>
      <c r="Q100" s="227">
        <v>0</v>
      </c>
      <c r="R100" s="227">
        <f>Q100*H100</f>
        <v>0</v>
      </c>
      <c r="S100" s="227">
        <v>0</v>
      </c>
      <c r="T100" s="228">
        <f>S100*H100</f>
        <v>0</v>
      </c>
      <c r="U100" s="38"/>
      <c r="V100" s="38"/>
      <c r="W100" s="38"/>
      <c r="X100" s="38"/>
      <c r="Y100" s="38"/>
      <c r="Z100" s="38"/>
      <c r="AA100" s="38"/>
      <c r="AB100" s="38"/>
      <c r="AC100" s="38"/>
      <c r="AD100" s="38"/>
      <c r="AE100" s="38"/>
      <c r="AR100" s="229" t="s">
        <v>172</v>
      </c>
      <c r="AT100" s="229" t="s">
        <v>156</v>
      </c>
      <c r="AU100" s="229" t="s">
        <v>82</v>
      </c>
      <c r="AY100" s="17" t="s">
        <v>153</v>
      </c>
      <c r="BE100" s="230">
        <f>IF(N100="základní",J100,0)</f>
        <v>0</v>
      </c>
      <c r="BF100" s="230">
        <f>IF(N100="snížená",J100,0)</f>
        <v>0</v>
      </c>
      <c r="BG100" s="230">
        <f>IF(N100="zákl. přenesená",J100,0)</f>
        <v>0</v>
      </c>
      <c r="BH100" s="230">
        <f>IF(N100="sníž. přenesená",J100,0)</f>
        <v>0</v>
      </c>
      <c r="BI100" s="230">
        <f>IF(N100="nulová",J100,0)</f>
        <v>0</v>
      </c>
      <c r="BJ100" s="17" t="s">
        <v>80</v>
      </c>
      <c r="BK100" s="230">
        <f>ROUND(I100*H100,2)</f>
        <v>0</v>
      </c>
      <c r="BL100" s="17" t="s">
        <v>172</v>
      </c>
      <c r="BM100" s="229" t="s">
        <v>1177</v>
      </c>
    </row>
    <row r="101" spans="1:47" s="2" customFormat="1" ht="12">
      <c r="A101" s="38"/>
      <c r="B101" s="39"/>
      <c r="C101" s="40"/>
      <c r="D101" s="231" t="s">
        <v>221</v>
      </c>
      <c r="E101" s="40"/>
      <c r="F101" s="232" t="s">
        <v>628</v>
      </c>
      <c r="G101" s="40"/>
      <c r="H101" s="40"/>
      <c r="I101" s="136"/>
      <c r="J101" s="40"/>
      <c r="K101" s="40"/>
      <c r="L101" s="44"/>
      <c r="M101" s="233"/>
      <c r="N101" s="234"/>
      <c r="O101" s="84"/>
      <c r="P101" s="84"/>
      <c r="Q101" s="84"/>
      <c r="R101" s="84"/>
      <c r="S101" s="84"/>
      <c r="T101" s="85"/>
      <c r="U101" s="38"/>
      <c r="V101" s="38"/>
      <c r="W101" s="38"/>
      <c r="X101" s="38"/>
      <c r="Y101" s="38"/>
      <c r="Z101" s="38"/>
      <c r="AA101" s="38"/>
      <c r="AB101" s="38"/>
      <c r="AC101" s="38"/>
      <c r="AD101" s="38"/>
      <c r="AE101" s="38"/>
      <c r="AT101" s="17" t="s">
        <v>221</v>
      </c>
      <c r="AU101" s="17" t="s">
        <v>82</v>
      </c>
    </row>
    <row r="102" spans="1:65" s="2" customFormat="1" ht="55.5" customHeight="1">
      <c r="A102" s="38"/>
      <c r="B102" s="39"/>
      <c r="C102" s="218" t="s">
        <v>266</v>
      </c>
      <c r="D102" s="218" t="s">
        <v>156</v>
      </c>
      <c r="E102" s="219" t="s">
        <v>1178</v>
      </c>
      <c r="F102" s="220" t="s">
        <v>632</v>
      </c>
      <c r="G102" s="221" t="s">
        <v>235</v>
      </c>
      <c r="H102" s="222">
        <v>20.52</v>
      </c>
      <c r="I102" s="223"/>
      <c r="J102" s="224">
        <f>ROUND(I102*H102,2)</f>
        <v>0</v>
      </c>
      <c r="K102" s="220" t="s">
        <v>219</v>
      </c>
      <c r="L102" s="44"/>
      <c r="M102" s="225" t="s">
        <v>19</v>
      </c>
      <c r="N102" s="226" t="s">
        <v>43</v>
      </c>
      <c r="O102" s="84"/>
      <c r="P102" s="227">
        <f>O102*H102</f>
        <v>0</v>
      </c>
      <c r="Q102" s="227">
        <v>0</v>
      </c>
      <c r="R102" s="227">
        <f>Q102*H102</f>
        <v>0</v>
      </c>
      <c r="S102" s="227">
        <v>0</v>
      </c>
      <c r="T102" s="228">
        <f>S102*H102</f>
        <v>0</v>
      </c>
      <c r="U102" s="38"/>
      <c r="V102" s="38"/>
      <c r="W102" s="38"/>
      <c r="X102" s="38"/>
      <c r="Y102" s="38"/>
      <c r="Z102" s="38"/>
      <c r="AA102" s="38"/>
      <c r="AB102" s="38"/>
      <c r="AC102" s="38"/>
      <c r="AD102" s="38"/>
      <c r="AE102" s="38"/>
      <c r="AR102" s="229" t="s">
        <v>172</v>
      </c>
      <c r="AT102" s="229" t="s">
        <v>156</v>
      </c>
      <c r="AU102" s="229" t="s">
        <v>82</v>
      </c>
      <c r="AY102" s="17" t="s">
        <v>153</v>
      </c>
      <c r="BE102" s="230">
        <f>IF(N102="základní",J102,0)</f>
        <v>0</v>
      </c>
      <c r="BF102" s="230">
        <f>IF(N102="snížená",J102,0)</f>
        <v>0</v>
      </c>
      <c r="BG102" s="230">
        <f>IF(N102="zákl. přenesená",J102,0)</f>
        <v>0</v>
      </c>
      <c r="BH102" s="230">
        <f>IF(N102="sníž. přenesená",J102,0)</f>
        <v>0</v>
      </c>
      <c r="BI102" s="230">
        <f>IF(N102="nulová",J102,0)</f>
        <v>0</v>
      </c>
      <c r="BJ102" s="17" t="s">
        <v>80</v>
      </c>
      <c r="BK102" s="230">
        <f>ROUND(I102*H102,2)</f>
        <v>0</v>
      </c>
      <c r="BL102" s="17" t="s">
        <v>172</v>
      </c>
      <c r="BM102" s="229" t="s">
        <v>1179</v>
      </c>
    </row>
    <row r="103" spans="1:47" s="2" customFormat="1" ht="12">
      <c r="A103" s="38"/>
      <c r="B103" s="39"/>
      <c r="C103" s="40"/>
      <c r="D103" s="231" t="s">
        <v>221</v>
      </c>
      <c r="E103" s="40"/>
      <c r="F103" s="232" t="s">
        <v>634</v>
      </c>
      <c r="G103" s="40"/>
      <c r="H103" s="40"/>
      <c r="I103" s="136"/>
      <c r="J103" s="40"/>
      <c r="K103" s="40"/>
      <c r="L103" s="44"/>
      <c r="M103" s="233"/>
      <c r="N103" s="234"/>
      <c r="O103" s="84"/>
      <c r="P103" s="84"/>
      <c r="Q103" s="84"/>
      <c r="R103" s="84"/>
      <c r="S103" s="84"/>
      <c r="T103" s="85"/>
      <c r="U103" s="38"/>
      <c r="V103" s="38"/>
      <c r="W103" s="38"/>
      <c r="X103" s="38"/>
      <c r="Y103" s="38"/>
      <c r="Z103" s="38"/>
      <c r="AA103" s="38"/>
      <c r="AB103" s="38"/>
      <c r="AC103" s="38"/>
      <c r="AD103" s="38"/>
      <c r="AE103" s="38"/>
      <c r="AT103" s="17" t="s">
        <v>221</v>
      </c>
      <c r="AU103" s="17" t="s">
        <v>82</v>
      </c>
    </row>
    <row r="104" spans="1:65" s="2" customFormat="1" ht="16.5" customHeight="1">
      <c r="A104" s="38"/>
      <c r="B104" s="39"/>
      <c r="C104" s="261" t="s">
        <v>273</v>
      </c>
      <c r="D104" s="261" t="s">
        <v>260</v>
      </c>
      <c r="E104" s="262" t="s">
        <v>1180</v>
      </c>
      <c r="F104" s="263" t="s">
        <v>1181</v>
      </c>
      <c r="G104" s="264" t="s">
        <v>276</v>
      </c>
      <c r="H104" s="265">
        <v>41.04</v>
      </c>
      <c r="I104" s="266"/>
      <c r="J104" s="267">
        <f>ROUND(I104*H104,2)</f>
        <v>0</v>
      </c>
      <c r="K104" s="263" t="s">
        <v>219</v>
      </c>
      <c r="L104" s="268"/>
      <c r="M104" s="269" t="s">
        <v>19</v>
      </c>
      <c r="N104" s="270" t="s">
        <v>43</v>
      </c>
      <c r="O104" s="84"/>
      <c r="P104" s="227">
        <f>O104*H104</f>
        <v>0</v>
      </c>
      <c r="Q104" s="227">
        <v>1</v>
      </c>
      <c r="R104" s="227">
        <f>Q104*H104</f>
        <v>41.04</v>
      </c>
      <c r="S104" s="227">
        <v>0</v>
      </c>
      <c r="T104" s="228">
        <f>S104*H104</f>
        <v>0</v>
      </c>
      <c r="U104" s="38"/>
      <c r="V104" s="38"/>
      <c r="W104" s="38"/>
      <c r="X104" s="38"/>
      <c r="Y104" s="38"/>
      <c r="Z104" s="38"/>
      <c r="AA104" s="38"/>
      <c r="AB104" s="38"/>
      <c r="AC104" s="38"/>
      <c r="AD104" s="38"/>
      <c r="AE104" s="38"/>
      <c r="AR104" s="229" t="s">
        <v>169</v>
      </c>
      <c r="AT104" s="229" t="s">
        <v>260</v>
      </c>
      <c r="AU104" s="229" t="s">
        <v>82</v>
      </c>
      <c r="AY104" s="17" t="s">
        <v>153</v>
      </c>
      <c r="BE104" s="230">
        <f>IF(N104="základní",J104,0)</f>
        <v>0</v>
      </c>
      <c r="BF104" s="230">
        <f>IF(N104="snížená",J104,0)</f>
        <v>0</v>
      </c>
      <c r="BG104" s="230">
        <f>IF(N104="zákl. přenesená",J104,0)</f>
        <v>0</v>
      </c>
      <c r="BH104" s="230">
        <f>IF(N104="sníž. přenesená",J104,0)</f>
        <v>0</v>
      </c>
      <c r="BI104" s="230">
        <f>IF(N104="nulová",J104,0)</f>
        <v>0</v>
      </c>
      <c r="BJ104" s="17" t="s">
        <v>80</v>
      </c>
      <c r="BK104" s="230">
        <f>ROUND(I104*H104,2)</f>
        <v>0</v>
      </c>
      <c r="BL104" s="17" t="s">
        <v>172</v>
      </c>
      <c r="BM104" s="229" t="s">
        <v>1182</v>
      </c>
    </row>
    <row r="105" spans="1:63" s="12" customFormat="1" ht="22.8" customHeight="1">
      <c r="A105" s="12"/>
      <c r="B105" s="202"/>
      <c r="C105" s="203"/>
      <c r="D105" s="204" t="s">
        <v>71</v>
      </c>
      <c r="E105" s="216" t="s">
        <v>152</v>
      </c>
      <c r="F105" s="216" t="s">
        <v>285</v>
      </c>
      <c r="G105" s="203"/>
      <c r="H105" s="203"/>
      <c r="I105" s="206"/>
      <c r="J105" s="217">
        <f>BK105</f>
        <v>0</v>
      </c>
      <c r="K105" s="203"/>
      <c r="L105" s="208"/>
      <c r="M105" s="209"/>
      <c r="N105" s="210"/>
      <c r="O105" s="210"/>
      <c r="P105" s="211">
        <f>P106</f>
        <v>0</v>
      </c>
      <c r="Q105" s="210"/>
      <c r="R105" s="211">
        <f>R106</f>
        <v>15.524999999999999</v>
      </c>
      <c r="S105" s="210"/>
      <c r="T105" s="212">
        <f>T106</f>
        <v>0</v>
      </c>
      <c r="U105" s="12"/>
      <c r="V105" s="12"/>
      <c r="W105" s="12"/>
      <c r="X105" s="12"/>
      <c r="Y105" s="12"/>
      <c r="Z105" s="12"/>
      <c r="AA105" s="12"/>
      <c r="AB105" s="12"/>
      <c r="AC105" s="12"/>
      <c r="AD105" s="12"/>
      <c r="AE105" s="12"/>
      <c r="AR105" s="213" t="s">
        <v>80</v>
      </c>
      <c r="AT105" s="214" t="s">
        <v>71</v>
      </c>
      <c r="AU105" s="214" t="s">
        <v>80</v>
      </c>
      <c r="AY105" s="213" t="s">
        <v>153</v>
      </c>
      <c r="BK105" s="215">
        <f>BK106</f>
        <v>0</v>
      </c>
    </row>
    <row r="106" spans="1:65" s="2" customFormat="1" ht="21.75" customHeight="1">
      <c r="A106" s="38"/>
      <c r="B106" s="39"/>
      <c r="C106" s="218" t="s">
        <v>279</v>
      </c>
      <c r="D106" s="218" t="s">
        <v>156</v>
      </c>
      <c r="E106" s="219" t="s">
        <v>650</v>
      </c>
      <c r="F106" s="220" t="s">
        <v>651</v>
      </c>
      <c r="G106" s="221" t="s">
        <v>218</v>
      </c>
      <c r="H106" s="222">
        <v>27</v>
      </c>
      <c r="I106" s="223"/>
      <c r="J106" s="224">
        <f>ROUND(I106*H106,2)</f>
        <v>0</v>
      </c>
      <c r="K106" s="220" t="s">
        <v>219</v>
      </c>
      <c r="L106" s="44"/>
      <c r="M106" s="225" t="s">
        <v>19</v>
      </c>
      <c r="N106" s="226" t="s">
        <v>43</v>
      </c>
      <c r="O106" s="84"/>
      <c r="P106" s="227">
        <f>O106*H106</f>
        <v>0</v>
      </c>
      <c r="Q106" s="227">
        <v>0.575</v>
      </c>
      <c r="R106" s="227">
        <f>Q106*H106</f>
        <v>15.524999999999999</v>
      </c>
      <c r="S106" s="227">
        <v>0</v>
      </c>
      <c r="T106" s="228">
        <f>S106*H106</f>
        <v>0</v>
      </c>
      <c r="U106" s="38"/>
      <c r="V106" s="38"/>
      <c r="W106" s="38"/>
      <c r="X106" s="38"/>
      <c r="Y106" s="38"/>
      <c r="Z106" s="38"/>
      <c r="AA106" s="38"/>
      <c r="AB106" s="38"/>
      <c r="AC106" s="38"/>
      <c r="AD106" s="38"/>
      <c r="AE106" s="38"/>
      <c r="AR106" s="229" t="s">
        <v>172</v>
      </c>
      <c r="AT106" s="229" t="s">
        <v>156</v>
      </c>
      <c r="AU106" s="229" t="s">
        <v>82</v>
      </c>
      <c r="AY106" s="17" t="s">
        <v>153</v>
      </c>
      <c r="BE106" s="230">
        <f>IF(N106="základní",J106,0)</f>
        <v>0</v>
      </c>
      <c r="BF106" s="230">
        <f>IF(N106="snížená",J106,0)</f>
        <v>0</v>
      </c>
      <c r="BG106" s="230">
        <f>IF(N106="zákl. přenesená",J106,0)</f>
        <v>0</v>
      </c>
      <c r="BH106" s="230">
        <f>IF(N106="sníž. přenesená",J106,0)</f>
        <v>0</v>
      </c>
      <c r="BI106" s="230">
        <f>IF(N106="nulová",J106,0)</f>
        <v>0</v>
      </c>
      <c r="BJ106" s="17" t="s">
        <v>80</v>
      </c>
      <c r="BK106" s="230">
        <f>ROUND(I106*H106,2)</f>
        <v>0</v>
      </c>
      <c r="BL106" s="17" t="s">
        <v>172</v>
      </c>
      <c r="BM106" s="229" t="s">
        <v>1183</v>
      </c>
    </row>
    <row r="107" spans="1:63" s="12" customFormat="1" ht="22.8" customHeight="1">
      <c r="A107" s="12"/>
      <c r="B107" s="202"/>
      <c r="C107" s="203"/>
      <c r="D107" s="204" t="s">
        <v>71</v>
      </c>
      <c r="E107" s="216" t="s">
        <v>169</v>
      </c>
      <c r="F107" s="216" t="s">
        <v>529</v>
      </c>
      <c r="G107" s="203"/>
      <c r="H107" s="203"/>
      <c r="I107" s="206"/>
      <c r="J107" s="217">
        <f>BK107</f>
        <v>0</v>
      </c>
      <c r="K107" s="203"/>
      <c r="L107" s="208"/>
      <c r="M107" s="209"/>
      <c r="N107" s="210"/>
      <c r="O107" s="210"/>
      <c r="P107" s="211">
        <f>SUM(P108:P124)</f>
        <v>0</v>
      </c>
      <c r="Q107" s="210"/>
      <c r="R107" s="211">
        <f>SUM(R108:R124)</f>
        <v>18.132666</v>
      </c>
      <c r="S107" s="210"/>
      <c r="T107" s="212">
        <f>SUM(T108:T124)</f>
        <v>0</v>
      </c>
      <c r="U107" s="12"/>
      <c r="V107" s="12"/>
      <c r="W107" s="12"/>
      <c r="X107" s="12"/>
      <c r="Y107" s="12"/>
      <c r="Z107" s="12"/>
      <c r="AA107" s="12"/>
      <c r="AB107" s="12"/>
      <c r="AC107" s="12"/>
      <c r="AD107" s="12"/>
      <c r="AE107" s="12"/>
      <c r="AR107" s="213" t="s">
        <v>80</v>
      </c>
      <c r="AT107" s="214" t="s">
        <v>71</v>
      </c>
      <c r="AU107" s="214" t="s">
        <v>80</v>
      </c>
      <c r="AY107" s="213" t="s">
        <v>153</v>
      </c>
      <c r="BK107" s="215">
        <f>SUM(BK108:BK124)</f>
        <v>0</v>
      </c>
    </row>
    <row r="108" spans="1:65" s="2" customFormat="1" ht="33" customHeight="1">
      <c r="A108" s="38"/>
      <c r="B108" s="39"/>
      <c r="C108" s="218" t="s">
        <v>286</v>
      </c>
      <c r="D108" s="218" t="s">
        <v>156</v>
      </c>
      <c r="E108" s="219" t="s">
        <v>682</v>
      </c>
      <c r="F108" s="220" t="s">
        <v>683</v>
      </c>
      <c r="G108" s="221" t="s">
        <v>228</v>
      </c>
      <c r="H108" s="222">
        <v>35</v>
      </c>
      <c r="I108" s="223"/>
      <c r="J108" s="224">
        <f>ROUND(I108*H108,2)</f>
        <v>0</v>
      </c>
      <c r="K108" s="220" t="s">
        <v>219</v>
      </c>
      <c r="L108" s="44"/>
      <c r="M108" s="225" t="s">
        <v>19</v>
      </c>
      <c r="N108" s="226" t="s">
        <v>43</v>
      </c>
      <c r="O108" s="84"/>
      <c r="P108" s="227">
        <f>O108*H108</f>
        <v>0</v>
      </c>
      <c r="Q108" s="227">
        <v>0.0044</v>
      </c>
      <c r="R108" s="227">
        <f>Q108*H108</f>
        <v>0.154</v>
      </c>
      <c r="S108" s="227">
        <v>0</v>
      </c>
      <c r="T108" s="228">
        <f>S108*H108</f>
        <v>0</v>
      </c>
      <c r="U108" s="38"/>
      <c r="V108" s="38"/>
      <c r="W108" s="38"/>
      <c r="X108" s="38"/>
      <c r="Y108" s="38"/>
      <c r="Z108" s="38"/>
      <c r="AA108" s="38"/>
      <c r="AB108" s="38"/>
      <c r="AC108" s="38"/>
      <c r="AD108" s="38"/>
      <c r="AE108" s="38"/>
      <c r="AR108" s="229" t="s">
        <v>172</v>
      </c>
      <c r="AT108" s="229" t="s">
        <v>156</v>
      </c>
      <c r="AU108" s="229" t="s">
        <v>82</v>
      </c>
      <c r="AY108" s="17" t="s">
        <v>153</v>
      </c>
      <c r="BE108" s="230">
        <f>IF(N108="základní",J108,0)</f>
        <v>0</v>
      </c>
      <c r="BF108" s="230">
        <f>IF(N108="snížená",J108,0)</f>
        <v>0</v>
      </c>
      <c r="BG108" s="230">
        <f>IF(N108="zákl. přenesená",J108,0)</f>
        <v>0</v>
      </c>
      <c r="BH108" s="230">
        <f>IF(N108="sníž. přenesená",J108,0)</f>
        <v>0</v>
      </c>
      <c r="BI108" s="230">
        <f>IF(N108="nulová",J108,0)</f>
        <v>0</v>
      </c>
      <c r="BJ108" s="17" t="s">
        <v>80</v>
      </c>
      <c r="BK108" s="230">
        <f>ROUND(I108*H108,2)</f>
        <v>0</v>
      </c>
      <c r="BL108" s="17" t="s">
        <v>172</v>
      </c>
      <c r="BM108" s="229" t="s">
        <v>1184</v>
      </c>
    </row>
    <row r="109" spans="1:47" s="2" customFormat="1" ht="12">
      <c r="A109" s="38"/>
      <c r="B109" s="39"/>
      <c r="C109" s="40"/>
      <c r="D109" s="231" t="s">
        <v>221</v>
      </c>
      <c r="E109" s="40"/>
      <c r="F109" s="232" t="s">
        <v>685</v>
      </c>
      <c r="G109" s="40"/>
      <c r="H109" s="40"/>
      <c r="I109" s="136"/>
      <c r="J109" s="40"/>
      <c r="K109" s="40"/>
      <c r="L109" s="44"/>
      <c r="M109" s="233"/>
      <c r="N109" s="234"/>
      <c r="O109" s="84"/>
      <c r="P109" s="84"/>
      <c r="Q109" s="84"/>
      <c r="R109" s="84"/>
      <c r="S109" s="84"/>
      <c r="T109" s="85"/>
      <c r="U109" s="38"/>
      <c r="V109" s="38"/>
      <c r="W109" s="38"/>
      <c r="X109" s="38"/>
      <c r="Y109" s="38"/>
      <c r="Z109" s="38"/>
      <c r="AA109" s="38"/>
      <c r="AB109" s="38"/>
      <c r="AC109" s="38"/>
      <c r="AD109" s="38"/>
      <c r="AE109" s="38"/>
      <c r="AT109" s="17" t="s">
        <v>221</v>
      </c>
      <c r="AU109" s="17" t="s">
        <v>82</v>
      </c>
    </row>
    <row r="110" spans="1:65" s="2" customFormat="1" ht="33" customHeight="1">
      <c r="A110" s="38"/>
      <c r="B110" s="39"/>
      <c r="C110" s="218" t="s">
        <v>294</v>
      </c>
      <c r="D110" s="218" t="s">
        <v>156</v>
      </c>
      <c r="E110" s="219" t="s">
        <v>1185</v>
      </c>
      <c r="F110" s="220" t="s">
        <v>1186</v>
      </c>
      <c r="G110" s="221" t="s">
        <v>228</v>
      </c>
      <c r="H110" s="222">
        <v>22</v>
      </c>
      <c r="I110" s="223"/>
      <c r="J110" s="224">
        <f>ROUND(I110*H110,2)</f>
        <v>0</v>
      </c>
      <c r="K110" s="220" t="s">
        <v>219</v>
      </c>
      <c r="L110" s="44"/>
      <c r="M110" s="225" t="s">
        <v>19</v>
      </c>
      <c r="N110" s="226" t="s">
        <v>43</v>
      </c>
      <c r="O110" s="84"/>
      <c r="P110" s="227">
        <f>O110*H110</f>
        <v>0</v>
      </c>
      <c r="Q110" s="227">
        <v>0.00747</v>
      </c>
      <c r="R110" s="227">
        <f>Q110*H110</f>
        <v>0.16434</v>
      </c>
      <c r="S110" s="227">
        <v>0</v>
      </c>
      <c r="T110" s="228">
        <f>S110*H110</f>
        <v>0</v>
      </c>
      <c r="U110" s="38"/>
      <c r="V110" s="38"/>
      <c r="W110" s="38"/>
      <c r="X110" s="38"/>
      <c r="Y110" s="38"/>
      <c r="Z110" s="38"/>
      <c r="AA110" s="38"/>
      <c r="AB110" s="38"/>
      <c r="AC110" s="38"/>
      <c r="AD110" s="38"/>
      <c r="AE110" s="38"/>
      <c r="AR110" s="229" t="s">
        <v>172</v>
      </c>
      <c r="AT110" s="229" t="s">
        <v>156</v>
      </c>
      <c r="AU110" s="229" t="s">
        <v>82</v>
      </c>
      <c r="AY110" s="17" t="s">
        <v>153</v>
      </c>
      <c r="BE110" s="230">
        <f>IF(N110="základní",J110,0)</f>
        <v>0</v>
      </c>
      <c r="BF110" s="230">
        <f>IF(N110="snížená",J110,0)</f>
        <v>0</v>
      </c>
      <c r="BG110" s="230">
        <f>IF(N110="zákl. přenesená",J110,0)</f>
        <v>0</v>
      </c>
      <c r="BH110" s="230">
        <f>IF(N110="sníž. přenesená",J110,0)</f>
        <v>0</v>
      </c>
      <c r="BI110" s="230">
        <f>IF(N110="nulová",J110,0)</f>
        <v>0</v>
      </c>
      <c r="BJ110" s="17" t="s">
        <v>80</v>
      </c>
      <c r="BK110" s="230">
        <f>ROUND(I110*H110,2)</f>
        <v>0</v>
      </c>
      <c r="BL110" s="17" t="s">
        <v>172</v>
      </c>
      <c r="BM110" s="229" t="s">
        <v>1187</v>
      </c>
    </row>
    <row r="111" spans="1:47" s="2" customFormat="1" ht="12">
      <c r="A111" s="38"/>
      <c r="B111" s="39"/>
      <c r="C111" s="40"/>
      <c r="D111" s="231" t="s">
        <v>221</v>
      </c>
      <c r="E111" s="40"/>
      <c r="F111" s="232" t="s">
        <v>685</v>
      </c>
      <c r="G111" s="40"/>
      <c r="H111" s="40"/>
      <c r="I111" s="136"/>
      <c r="J111" s="40"/>
      <c r="K111" s="40"/>
      <c r="L111" s="44"/>
      <c r="M111" s="233"/>
      <c r="N111" s="234"/>
      <c r="O111" s="84"/>
      <c r="P111" s="84"/>
      <c r="Q111" s="84"/>
      <c r="R111" s="84"/>
      <c r="S111" s="84"/>
      <c r="T111" s="85"/>
      <c r="U111" s="38"/>
      <c r="V111" s="38"/>
      <c r="W111" s="38"/>
      <c r="X111" s="38"/>
      <c r="Y111" s="38"/>
      <c r="Z111" s="38"/>
      <c r="AA111" s="38"/>
      <c r="AB111" s="38"/>
      <c r="AC111" s="38"/>
      <c r="AD111" s="38"/>
      <c r="AE111" s="38"/>
      <c r="AT111" s="17" t="s">
        <v>221</v>
      </c>
      <c r="AU111" s="17" t="s">
        <v>82</v>
      </c>
    </row>
    <row r="112" spans="1:65" s="2" customFormat="1" ht="33" customHeight="1">
      <c r="A112" s="38"/>
      <c r="B112" s="39"/>
      <c r="C112" s="218" t="s">
        <v>299</v>
      </c>
      <c r="D112" s="218" t="s">
        <v>156</v>
      </c>
      <c r="E112" s="219" t="s">
        <v>1188</v>
      </c>
      <c r="F112" s="220" t="s">
        <v>1189</v>
      </c>
      <c r="G112" s="221" t="s">
        <v>339</v>
      </c>
      <c r="H112" s="222">
        <v>2</v>
      </c>
      <c r="I112" s="223"/>
      <c r="J112" s="224">
        <f>ROUND(I112*H112,2)</f>
        <v>0</v>
      </c>
      <c r="K112" s="220" t="s">
        <v>219</v>
      </c>
      <c r="L112" s="44"/>
      <c r="M112" s="225" t="s">
        <v>19</v>
      </c>
      <c r="N112" s="226" t="s">
        <v>43</v>
      </c>
      <c r="O112" s="84"/>
      <c r="P112" s="227">
        <f>O112*H112</f>
        <v>0</v>
      </c>
      <c r="Q112" s="227">
        <v>2.25689</v>
      </c>
      <c r="R112" s="227">
        <f>Q112*H112</f>
        <v>4.51378</v>
      </c>
      <c r="S112" s="227">
        <v>0</v>
      </c>
      <c r="T112" s="228">
        <f>S112*H112</f>
        <v>0</v>
      </c>
      <c r="U112" s="38"/>
      <c r="V112" s="38"/>
      <c r="W112" s="38"/>
      <c r="X112" s="38"/>
      <c r="Y112" s="38"/>
      <c r="Z112" s="38"/>
      <c r="AA112" s="38"/>
      <c r="AB112" s="38"/>
      <c r="AC112" s="38"/>
      <c r="AD112" s="38"/>
      <c r="AE112" s="38"/>
      <c r="AR112" s="229" t="s">
        <v>172</v>
      </c>
      <c r="AT112" s="229" t="s">
        <v>156</v>
      </c>
      <c r="AU112" s="229" t="s">
        <v>82</v>
      </c>
      <c r="AY112" s="17" t="s">
        <v>153</v>
      </c>
      <c r="BE112" s="230">
        <f>IF(N112="základní",J112,0)</f>
        <v>0</v>
      </c>
      <c r="BF112" s="230">
        <f>IF(N112="snížená",J112,0)</f>
        <v>0</v>
      </c>
      <c r="BG112" s="230">
        <f>IF(N112="zákl. přenesená",J112,0)</f>
        <v>0</v>
      </c>
      <c r="BH112" s="230">
        <f>IF(N112="sníž. přenesená",J112,0)</f>
        <v>0</v>
      </c>
      <c r="BI112" s="230">
        <f>IF(N112="nulová",J112,0)</f>
        <v>0</v>
      </c>
      <c r="BJ112" s="17" t="s">
        <v>80</v>
      </c>
      <c r="BK112" s="230">
        <f>ROUND(I112*H112,2)</f>
        <v>0</v>
      </c>
      <c r="BL112" s="17" t="s">
        <v>172</v>
      </c>
      <c r="BM112" s="229" t="s">
        <v>1190</v>
      </c>
    </row>
    <row r="113" spans="1:47" s="2" customFormat="1" ht="12">
      <c r="A113" s="38"/>
      <c r="B113" s="39"/>
      <c r="C113" s="40"/>
      <c r="D113" s="231" t="s">
        <v>221</v>
      </c>
      <c r="E113" s="40"/>
      <c r="F113" s="232" t="s">
        <v>1191</v>
      </c>
      <c r="G113" s="40"/>
      <c r="H113" s="40"/>
      <c r="I113" s="136"/>
      <c r="J113" s="40"/>
      <c r="K113" s="40"/>
      <c r="L113" s="44"/>
      <c r="M113" s="233"/>
      <c r="N113" s="234"/>
      <c r="O113" s="84"/>
      <c r="P113" s="84"/>
      <c r="Q113" s="84"/>
      <c r="R113" s="84"/>
      <c r="S113" s="84"/>
      <c r="T113" s="85"/>
      <c r="U113" s="38"/>
      <c r="V113" s="38"/>
      <c r="W113" s="38"/>
      <c r="X113" s="38"/>
      <c r="Y113" s="38"/>
      <c r="Z113" s="38"/>
      <c r="AA113" s="38"/>
      <c r="AB113" s="38"/>
      <c r="AC113" s="38"/>
      <c r="AD113" s="38"/>
      <c r="AE113" s="38"/>
      <c r="AT113" s="17" t="s">
        <v>221</v>
      </c>
      <c r="AU113" s="17" t="s">
        <v>82</v>
      </c>
    </row>
    <row r="114" spans="1:65" s="2" customFormat="1" ht="16.5" customHeight="1">
      <c r="A114" s="38"/>
      <c r="B114" s="39"/>
      <c r="C114" s="261" t="s">
        <v>8</v>
      </c>
      <c r="D114" s="261" t="s">
        <v>260</v>
      </c>
      <c r="E114" s="262" t="s">
        <v>1192</v>
      </c>
      <c r="F114" s="263" t="s">
        <v>1193</v>
      </c>
      <c r="G114" s="264" t="s">
        <v>190</v>
      </c>
      <c r="H114" s="265">
        <v>2</v>
      </c>
      <c r="I114" s="266"/>
      <c r="J114" s="267">
        <f>ROUND(I114*H114,2)</f>
        <v>0</v>
      </c>
      <c r="K114" s="263" t="s">
        <v>19</v>
      </c>
      <c r="L114" s="268"/>
      <c r="M114" s="269" t="s">
        <v>19</v>
      </c>
      <c r="N114" s="270" t="s">
        <v>43</v>
      </c>
      <c r="O114" s="84"/>
      <c r="P114" s="227">
        <f>O114*H114</f>
        <v>0</v>
      </c>
      <c r="Q114" s="227">
        <v>0</v>
      </c>
      <c r="R114" s="227">
        <f>Q114*H114</f>
        <v>0</v>
      </c>
      <c r="S114" s="227">
        <v>0</v>
      </c>
      <c r="T114" s="228">
        <f>S114*H114</f>
        <v>0</v>
      </c>
      <c r="U114" s="38"/>
      <c r="V114" s="38"/>
      <c r="W114" s="38"/>
      <c r="X114" s="38"/>
      <c r="Y114" s="38"/>
      <c r="Z114" s="38"/>
      <c r="AA114" s="38"/>
      <c r="AB114" s="38"/>
      <c r="AC114" s="38"/>
      <c r="AD114" s="38"/>
      <c r="AE114" s="38"/>
      <c r="AR114" s="229" t="s">
        <v>169</v>
      </c>
      <c r="AT114" s="229" t="s">
        <v>260</v>
      </c>
      <c r="AU114" s="229" t="s">
        <v>82</v>
      </c>
      <c r="AY114" s="17" t="s">
        <v>153</v>
      </c>
      <c r="BE114" s="230">
        <f>IF(N114="základní",J114,0)</f>
        <v>0</v>
      </c>
      <c r="BF114" s="230">
        <f>IF(N114="snížená",J114,0)</f>
        <v>0</v>
      </c>
      <c r="BG114" s="230">
        <f>IF(N114="zákl. přenesená",J114,0)</f>
        <v>0</v>
      </c>
      <c r="BH114" s="230">
        <f>IF(N114="sníž. přenesená",J114,0)</f>
        <v>0</v>
      </c>
      <c r="BI114" s="230">
        <f>IF(N114="nulová",J114,0)</f>
        <v>0</v>
      </c>
      <c r="BJ114" s="17" t="s">
        <v>80</v>
      </c>
      <c r="BK114" s="230">
        <f>ROUND(I114*H114,2)</f>
        <v>0</v>
      </c>
      <c r="BL114" s="17" t="s">
        <v>172</v>
      </c>
      <c r="BM114" s="229" t="s">
        <v>1194</v>
      </c>
    </row>
    <row r="115" spans="1:65" s="2" customFormat="1" ht="16.5" customHeight="1">
      <c r="A115" s="38"/>
      <c r="B115" s="39"/>
      <c r="C115" s="261" t="s">
        <v>310</v>
      </c>
      <c r="D115" s="261" t="s">
        <v>260</v>
      </c>
      <c r="E115" s="262" t="s">
        <v>1195</v>
      </c>
      <c r="F115" s="263" t="s">
        <v>1196</v>
      </c>
      <c r="G115" s="264" t="s">
        <v>19</v>
      </c>
      <c r="H115" s="265">
        <v>2</v>
      </c>
      <c r="I115" s="266"/>
      <c r="J115" s="267">
        <f>ROUND(I115*H115,2)</f>
        <v>0</v>
      </c>
      <c r="K115" s="263" t="s">
        <v>19</v>
      </c>
      <c r="L115" s="268"/>
      <c r="M115" s="269" t="s">
        <v>19</v>
      </c>
      <c r="N115" s="270" t="s">
        <v>43</v>
      </c>
      <c r="O115" s="84"/>
      <c r="P115" s="227">
        <f>O115*H115</f>
        <v>0</v>
      </c>
      <c r="Q115" s="227">
        <v>0</v>
      </c>
      <c r="R115" s="227">
        <f>Q115*H115</f>
        <v>0</v>
      </c>
      <c r="S115" s="227">
        <v>0</v>
      </c>
      <c r="T115" s="228">
        <f>S115*H115</f>
        <v>0</v>
      </c>
      <c r="U115" s="38"/>
      <c r="V115" s="38"/>
      <c r="W115" s="38"/>
      <c r="X115" s="38"/>
      <c r="Y115" s="38"/>
      <c r="Z115" s="38"/>
      <c r="AA115" s="38"/>
      <c r="AB115" s="38"/>
      <c r="AC115" s="38"/>
      <c r="AD115" s="38"/>
      <c r="AE115" s="38"/>
      <c r="AR115" s="229" t="s">
        <v>169</v>
      </c>
      <c r="AT115" s="229" t="s">
        <v>260</v>
      </c>
      <c r="AU115" s="229" t="s">
        <v>82</v>
      </c>
      <c r="AY115" s="17" t="s">
        <v>153</v>
      </c>
      <c r="BE115" s="230">
        <f>IF(N115="základní",J115,0)</f>
        <v>0</v>
      </c>
      <c r="BF115" s="230">
        <f>IF(N115="snížená",J115,0)</f>
        <v>0</v>
      </c>
      <c r="BG115" s="230">
        <f>IF(N115="zákl. přenesená",J115,0)</f>
        <v>0</v>
      </c>
      <c r="BH115" s="230">
        <f>IF(N115="sníž. přenesená",J115,0)</f>
        <v>0</v>
      </c>
      <c r="BI115" s="230">
        <f>IF(N115="nulová",J115,0)</f>
        <v>0</v>
      </c>
      <c r="BJ115" s="17" t="s">
        <v>80</v>
      </c>
      <c r="BK115" s="230">
        <f>ROUND(I115*H115,2)</f>
        <v>0</v>
      </c>
      <c r="BL115" s="17" t="s">
        <v>172</v>
      </c>
      <c r="BM115" s="229" t="s">
        <v>1197</v>
      </c>
    </row>
    <row r="116" spans="1:65" s="2" customFormat="1" ht="16.5" customHeight="1">
      <c r="A116" s="38"/>
      <c r="B116" s="39"/>
      <c r="C116" s="261" t="s">
        <v>315</v>
      </c>
      <c r="D116" s="261" t="s">
        <v>260</v>
      </c>
      <c r="E116" s="262" t="s">
        <v>1198</v>
      </c>
      <c r="F116" s="263" t="s">
        <v>1199</v>
      </c>
      <c r="G116" s="264" t="s">
        <v>19</v>
      </c>
      <c r="H116" s="265">
        <v>2</v>
      </c>
      <c r="I116" s="266"/>
      <c r="J116" s="267">
        <f>ROUND(I116*H116,2)</f>
        <v>0</v>
      </c>
      <c r="K116" s="263" t="s">
        <v>19</v>
      </c>
      <c r="L116" s="268"/>
      <c r="M116" s="269" t="s">
        <v>19</v>
      </c>
      <c r="N116" s="270" t="s">
        <v>43</v>
      </c>
      <c r="O116" s="84"/>
      <c r="P116" s="227">
        <f>O116*H116</f>
        <v>0</v>
      </c>
      <c r="Q116" s="227">
        <v>0</v>
      </c>
      <c r="R116" s="227">
        <f>Q116*H116</f>
        <v>0</v>
      </c>
      <c r="S116" s="227">
        <v>0</v>
      </c>
      <c r="T116" s="228">
        <f>S116*H116</f>
        <v>0</v>
      </c>
      <c r="U116" s="38"/>
      <c r="V116" s="38"/>
      <c r="W116" s="38"/>
      <c r="X116" s="38"/>
      <c r="Y116" s="38"/>
      <c r="Z116" s="38"/>
      <c r="AA116" s="38"/>
      <c r="AB116" s="38"/>
      <c r="AC116" s="38"/>
      <c r="AD116" s="38"/>
      <c r="AE116" s="38"/>
      <c r="AR116" s="229" t="s">
        <v>169</v>
      </c>
      <c r="AT116" s="229" t="s">
        <v>260</v>
      </c>
      <c r="AU116" s="229" t="s">
        <v>82</v>
      </c>
      <c r="AY116" s="17" t="s">
        <v>153</v>
      </c>
      <c r="BE116" s="230">
        <f>IF(N116="základní",J116,0)</f>
        <v>0</v>
      </c>
      <c r="BF116" s="230">
        <f>IF(N116="snížená",J116,0)</f>
        <v>0</v>
      </c>
      <c r="BG116" s="230">
        <f>IF(N116="zákl. přenesená",J116,0)</f>
        <v>0</v>
      </c>
      <c r="BH116" s="230">
        <f>IF(N116="sníž. přenesená",J116,0)</f>
        <v>0</v>
      </c>
      <c r="BI116" s="230">
        <f>IF(N116="nulová",J116,0)</f>
        <v>0</v>
      </c>
      <c r="BJ116" s="17" t="s">
        <v>80</v>
      </c>
      <c r="BK116" s="230">
        <f>ROUND(I116*H116,2)</f>
        <v>0</v>
      </c>
      <c r="BL116" s="17" t="s">
        <v>172</v>
      </c>
      <c r="BM116" s="229" t="s">
        <v>1200</v>
      </c>
    </row>
    <row r="117" spans="1:65" s="2" customFormat="1" ht="21.75" customHeight="1">
      <c r="A117" s="38"/>
      <c r="B117" s="39"/>
      <c r="C117" s="261" t="s">
        <v>321</v>
      </c>
      <c r="D117" s="261" t="s">
        <v>260</v>
      </c>
      <c r="E117" s="262" t="s">
        <v>1201</v>
      </c>
      <c r="F117" s="263" t="s">
        <v>1202</v>
      </c>
      <c r="G117" s="264" t="s">
        <v>19</v>
      </c>
      <c r="H117" s="265">
        <v>2</v>
      </c>
      <c r="I117" s="266"/>
      <c r="J117" s="267">
        <f>ROUND(I117*H117,2)</f>
        <v>0</v>
      </c>
      <c r="K117" s="263" t="s">
        <v>19</v>
      </c>
      <c r="L117" s="268"/>
      <c r="M117" s="269" t="s">
        <v>19</v>
      </c>
      <c r="N117" s="270" t="s">
        <v>43</v>
      </c>
      <c r="O117" s="84"/>
      <c r="P117" s="227">
        <f>O117*H117</f>
        <v>0</v>
      </c>
      <c r="Q117" s="227">
        <v>0</v>
      </c>
      <c r="R117" s="227">
        <f>Q117*H117</f>
        <v>0</v>
      </c>
      <c r="S117" s="227">
        <v>0</v>
      </c>
      <c r="T117" s="228">
        <f>S117*H117</f>
        <v>0</v>
      </c>
      <c r="U117" s="38"/>
      <c r="V117" s="38"/>
      <c r="W117" s="38"/>
      <c r="X117" s="38"/>
      <c r="Y117" s="38"/>
      <c r="Z117" s="38"/>
      <c r="AA117" s="38"/>
      <c r="AB117" s="38"/>
      <c r="AC117" s="38"/>
      <c r="AD117" s="38"/>
      <c r="AE117" s="38"/>
      <c r="AR117" s="229" t="s">
        <v>169</v>
      </c>
      <c r="AT117" s="229" t="s">
        <v>260</v>
      </c>
      <c r="AU117" s="229" t="s">
        <v>82</v>
      </c>
      <c r="AY117" s="17" t="s">
        <v>153</v>
      </c>
      <c r="BE117" s="230">
        <f>IF(N117="základní",J117,0)</f>
        <v>0</v>
      </c>
      <c r="BF117" s="230">
        <f>IF(N117="snížená",J117,0)</f>
        <v>0</v>
      </c>
      <c r="BG117" s="230">
        <f>IF(N117="zákl. přenesená",J117,0)</f>
        <v>0</v>
      </c>
      <c r="BH117" s="230">
        <f>IF(N117="sníž. přenesená",J117,0)</f>
        <v>0</v>
      </c>
      <c r="BI117" s="230">
        <f>IF(N117="nulová",J117,0)</f>
        <v>0</v>
      </c>
      <c r="BJ117" s="17" t="s">
        <v>80</v>
      </c>
      <c r="BK117" s="230">
        <f>ROUND(I117*H117,2)</f>
        <v>0</v>
      </c>
      <c r="BL117" s="17" t="s">
        <v>172</v>
      </c>
      <c r="BM117" s="229" t="s">
        <v>1203</v>
      </c>
    </row>
    <row r="118" spans="1:65" s="2" customFormat="1" ht="21.75" customHeight="1">
      <c r="A118" s="38"/>
      <c r="B118" s="39"/>
      <c r="C118" s="218" t="s">
        <v>326</v>
      </c>
      <c r="D118" s="218" t="s">
        <v>156</v>
      </c>
      <c r="E118" s="219" t="s">
        <v>1204</v>
      </c>
      <c r="F118" s="220" t="s">
        <v>1205</v>
      </c>
      <c r="G118" s="221" t="s">
        <v>339</v>
      </c>
      <c r="H118" s="222">
        <v>2</v>
      </c>
      <c r="I118" s="223"/>
      <c r="J118" s="224">
        <f>ROUND(I118*H118,2)</f>
        <v>0</v>
      </c>
      <c r="K118" s="220" t="s">
        <v>19</v>
      </c>
      <c r="L118" s="44"/>
      <c r="M118" s="225" t="s">
        <v>19</v>
      </c>
      <c r="N118" s="226" t="s">
        <v>43</v>
      </c>
      <c r="O118" s="84"/>
      <c r="P118" s="227">
        <f>O118*H118</f>
        <v>0</v>
      </c>
      <c r="Q118" s="227">
        <v>0.02639</v>
      </c>
      <c r="R118" s="227">
        <f>Q118*H118</f>
        <v>0.05278</v>
      </c>
      <c r="S118" s="227">
        <v>0</v>
      </c>
      <c r="T118" s="228">
        <f>S118*H118</f>
        <v>0</v>
      </c>
      <c r="U118" s="38"/>
      <c r="V118" s="38"/>
      <c r="W118" s="38"/>
      <c r="X118" s="38"/>
      <c r="Y118" s="38"/>
      <c r="Z118" s="38"/>
      <c r="AA118" s="38"/>
      <c r="AB118" s="38"/>
      <c r="AC118" s="38"/>
      <c r="AD118" s="38"/>
      <c r="AE118" s="38"/>
      <c r="AR118" s="229" t="s">
        <v>172</v>
      </c>
      <c r="AT118" s="229" t="s">
        <v>156</v>
      </c>
      <c r="AU118" s="229" t="s">
        <v>82</v>
      </c>
      <c r="AY118" s="17" t="s">
        <v>153</v>
      </c>
      <c r="BE118" s="230">
        <f>IF(N118="základní",J118,0)</f>
        <v>0</v>
      </c>
      <c r="BF118" s="230">
        <f>IF(N118="snížená",J118,0)</f>
        <v>0</v>
      </c>
      <c r="BG118" s="230">
        <f>IF(N118="zákl. přenesená",J118,0)</f>
        <v>0</v>
      </c>
      <c r="BH118" s="230">
        <f>IF(N118="sníž. přenesená",J118,0)</f>
        <v>0</v>
      </c>
      <c r="BI118" s="230">
        <f>IF(N118="nulová",J118,0)</f>
        <v>0</v>
      </c>
      <c r="BJ118" s="17" t="s">
        <v>80</v>
      </c>
      <c r="BK118" s="230">
        <f>ROUND(I118*H118,2)</f>
        <v>0</v>
      </c>
      <c r="BL118" s="17" t="s">
        <v>172</v>
      </c>
      <c r="BM118" s="229" t="s">
        <v>1206</v>
      </c>
    </row>
    <row r="119" spans="1:47" s="2" customFormat="1" ht="12">
      <c r="A119" s="38"/>
      <c r="B119" s="39"/>
      <c r="C119" s="40"/>
      <c r="D119" s="231" t="s">
        <v>221</v>
      </c>
      <c r="E119" s="40"/>
      <c r="F119" s="232" t="s">
        <v>1207</v>
      </c>
      <c r="G119" s="40"/>
      <c r="H119" s="40"/>
      <c r="I119" s="136"/>
      <c r="J119" s="40"/>
      <c r="K119" s="40"/>
      <c r="L119" s="44"/>
      <c r="M119" s="233"/>
      <c r="N119" s="234"/>
      <c r="O119" s="84"/>
      <c r="P119" s="84"/>
      <c r="Q119" s="84"/>
      <c r="R119" s="84"/>
      <c r="S119" s="84"/>
      <c r="T119" s="85"/>
      <c r="U119" s="38"/>
      <c r="V119" s="38"/>
      <c r="W119" s="38"/>
      <c r="X119" s="38"/>
      <c r="Y119" s="38"/>
      <c r="Z119" s="38"/>
      <c r="AA119" s="38"/>
      <c r="AB119" s="38"/>
      <c r="AC119" s="38"/>
      <c r="AD119" s="38"/>
      <c r="AE119" s="38"/>
      <c r="AT119" s="17" t="s">
        <v>221</v>
      </c>
      <c r="AU119" s="17" t="s">
        <v>82</v>
      </c>
    </row>
    <row r="120" spans="1:65" s="2" customFormat="1" ht="16.5" customHeight="1">
      <c r="A120" s="38"/>
      <c r="B120" s="39"/>
      <c r="C120" s="261" t="s">
        <v>331</v>
      </c>
      <c r="D120" s="261" t="s">
        <v>260</v>
      </c>
      <c r="E120" s="262" t="s">
        <v>1208</v>
      </c>
      <c r="F120" s="263" t="s">
        <v>1209</v>
      </c>
      <c r="G120" s="264" t="s">
        <v>190</v>
      </c>
      <c r="H120" s="265">
        <v>2</v>
      </c>
      <c r="I120" s="266"/>
      <c r="J120" s="267">
        <f>ROUND(I120*H120,2)</f>
        <v>0</v>
      </c>
      <c r="K120" s="263" t="s">
        <v>19</v>
      </c>
      <c r="L120" s="268"/>
      <c r="M120" s="269" t="s">
        <v>19</v>
      </c>
      <c r="N120" s="270" t="s">
        <v>43</v>
      </c>
      <c r="O120" s="84"/>
      <c r="P120" s="227">
        <f>O120*H120</f>
        <v>0</v>
      </c>
      <c r="Q120" s="227">
        <v>0</v>
      </c>
      <c r="R120" s="227">
        <f>Q120*H120</f>
        <v>0</v>
      </c>
      <c r="S120" s="227">
        <v>0</v>
      </c>
      <c r="T120" s="228">
        <f>S120*H120</f>
        <v>0</v>
      </c>
      <c r="U120" s="38"/>
      <c r="V120" s="38"/>
      <c r="W120" s="38"/>
      <c r="X120" s="38"/>
      <c r="Y120" s="38"/>
      <c r="Z120" s="38"/>
      <c r="AA120" s="38"/>
      <c r="AB120" s="38"/>
      <c r="AC120" s="38"/>
      <c r="AD120" s="38"/>
      <c r="AE120" s="38"/>
      <c r="AR120" s="229" t="s">
        <v>169</v>
      </c>
      <c r="AT120" s="229" t="s">
        <v>260</v>
      </c>
      <c r="AU120" s="229" t="s">
        <v>82</v>
      </c>
      <c r="AY120" s="17" t="s">
        <v>153</v>
      </c>
      <c r="BE120" s="230">
        <f>IF(N120="základní",J120,0)</f>
        <v>0</v>
      </c>
      <c r="BF120" s="230">
        <f>IF(N120="snížená",J120,0)</f>
        <v>0</v>
      </c>
      <c r="BG120" s="230">
        <f>IF(N120="zákl. přenesená",J120,0)</f>
        <v>0</v>
      </c>
      <c r="BH120" s="230">
        <f>IF(N120="sníž. přenesená",J120,0)</f>
        <v>0</v>
      </c>
      <c r="BI120" s="230">
        <f>IF(N120="nulová",J120,0)</f>
        <v>0</v>
      </c>
      <c r="BJ120" s="17" t="s">
        <v>80</v>
      </c>
      <c r="BK120" s="230">
        <f>ROUND(I120*H120,2)</f>
        <v>0</v>
      </c>
      <c r="BL120" s="17" t="s">
        <v>172</v>
      </c>
      <c r="BM120" s="229" t="s">
        <v>1210</v>
      </c>
    </row>
    <row r="121" spans="1:65" s="2" customFormat="1" ht="16.5" customHeight="1">
      <c r="A121" s="38"/>
      <c r="B121" s="39"/>
      <c r="C121" s="261" t="s">
        <v>7</v>
      </c>
      <c r="D121" s="261" t="s">
        <v>260</v>
      </c>
      <c r="E121" s="262" t="s">
        <v>1211</v>
      </c>
      <c r="F121" s="263" t="s">
        <v>1212</v>
      </c>
      <c r="G121" s="264" t="s">
        <v>19</v>
      </c>
      <c r="H121" s="265">
        <v>2</v>
      </c>
      <c r="I121" s="266"/>
      <c r="J121" s="267">
        <f>ROUND(I121*H121,2)</f>
        <v>0</v>
      </c>
      <c r="K121" s="263" t="s">
        <v>19</v>
      </c>
      <c r="L121" s="268"/>
      <c r="M121" s="269" t="s">
        <v>19</v>
      </c>
      <c r="N121" s="270" t="s">
        <v>43</v>
      </c>
      <c r="O121" s="84"/>
      <c r="P121" s="227">
        <f>O121*H121</f>
        <v>0</v>
      </c>
      <c r="Q121" s="227">
        <v>0</v>
      </c>
      <c r="R121" s="227">
        <f>Q121*H121</f>
        <v>0</v>
      </c>
      <c r="S121" s="227">
        <v>0</v>
      </c>
      <c r="T121" s="228">
        <f>S121*H121</f>
        <v>0</v>
      </c>
      <c r="U121" s="38"/>
      <c r="V121" s="38"/>
      <c r="W121" s="38"/>
      <c r="X121" s="38"/>
      <c r="Y121" s="38"/>
      <c r="Z121" s="38"/>
      <c r="AA121" s="38"/>
      <c r="AB121" s="38"/>
      <c r="AC121" s="38"/>
      <c r="AD121" s="38"/>
      <c r="AE121" s="38"/>
      <c r="AR121" s="229" t="s">
        <v>169</v>
      </c>
      <c r="AT121" s="229" t="s">
        <v>260</v>
      </c>
      <c r="AU121" s="229" t="s">
        <v>82</v>
      </c>
      <c r="AY121" s="17" t="s">
        <v>153</v>
      </c>
      <c r="BE121" s="230">
        <f>IF(N121="základní",J121,0)</f>
        <v>0</v>
      </c>
      <c r="BF121" s="230">
        <f>IF(N121="snížená",J121,0)</f>
        <v>0</v>
      </c>
      <c r="BG121" s="230">
        <f>IF(N121="zákl. přenesená",J121,0)</f>
        <v>0</v>
      </c>
      <c r="BH121" s="230">
        <f>IF(N121="sníž. přenesená",J121,0)</f>
        <v>0</v>
      </c>
      <c r="BI121" s="230">
        <f>IF(N121="nulová",J121,0)</f>
        <v>0</v>
      </c>
      <c r="BJ121" s="17" t="s">
        <v>80</v>
      </c>
      <c r="BK121" s="230">
        <f>ROUND(I121*H121,2)</f>
        <v>0</v>
      </c>
      <c r="BL121" s="17" t="s">
        <v>172</v>
      </c>
      <c r="BM121" s="229" t="s">
        <v>1213</v>
      </c>
    </row>
    <row r="122" spans="1:65" s="2" customFormat="1" ht="16.5" customHeight="1">
      <c r="A122" s="38"/>
      <c r="B122" s="39"/>
      <c r="C122" s="261" t="s">
        <v>341</v>
      </c>
      <c r="D122" s="261" t="s">
        <v>260</v>
      </c>
      <c r="E122" s="262" t="s">
        <v>1214</v>
      </c>
      <c r="F122" s="263" t="s">
        <v>1215</v>
      </c>
      <c r="G122" s="264" t="s">
        <v>190</v>
      </c>
      <c r="H122" s="265">
        <v>2</v>
      </c>
      <c r="I122" s="266"/>
      <c r="J122" s="267">
        <f>ROUND(I122*H122,2)</f>
        <v>0</v>
      </c>
      <c r="K122" s="263" t="s">
        <v>19</v>
      </c>
      <c r="L122" s="268"/>
      <c r="M122" s="269" t="s">
        <v>19</v>
      </c>
      <c r="N122" s="270" t="s">
        <v>43</v>
      </c>
      <c r="O122" s="84"/>
      <c r="P122" s="227">
        <f>O122*H122</f>
        <v>0</v>
      </c>
      <c r="Q122" s="227">
        <v>0</v>
      </c>
      <c r="R122" s="227">
        <f>Q122*H122</f>
        <v>0</v>
      </c>
      <c r="S122" s="227">
        <v>0</v>
      </c>
      <c r="T122" s="228">
        <f>S122*H122</f>
        <v>0</v>
      </c>
      <c r="U122" s="38"/>
      <c r="V122" s="38"/>
      <c r="W122" s="38"/>
      <c r="X122" s="38"/>
      <c r="Y122" s="38"/>
      <c r="Z122" s="38"/>
      <c r="AA122" s="38"/>
      <c r="AB122" s="38"/>
      <c r="AC122" s="38"/>
      <c r="AD122" s="38"/>
      <c r="AE122" s="38"/>
      <c r="AR122" s="229" t="s">
        <v>169</v>
      </c>
      <c r="AT122" s="229" t="s">
        <v>260</v>
      </c>
      <c r="AU122" s="229" t="s">
        <v>82</v>
      </c>
      <c r="AY122" s="17" t="s">
        <v>153</v>
      </c>
      <c r="BE122" s="230">
        <f>IF(N122="základní",J122,0)</f>
        <v>0</v>
      </c>
      <c r="BF122" s="230">
        <f>IF(N122="snížená",J122,0)</f>
        <v>0</v>
      </c>
      <c r="BG122" s="230">
        <f>IF(N122="zákl. přenesená",J122,0)</f>
        <v>0</v>
      </c>
      <c r="BH122" s="230">
        <f>IF(N122="sníž. přenesená",J122,0)</f>
        <v>0</v>
      </c>
      <c r="BI122" s="230">
        <f>IF(N122="nulová",J122,0)</f>
        <v>0</v>
      </c>
      <c r="BJ122" s="17" t="s">
        <v>80</v>
      </c>
      <c r="BK122" s="230">
        <f>ROUND(I122*H122,2)</f>
        <v>0</v>
      </c>
      <c r="BL122" s="17" t="s">
        <v>172</v>
      </c>
      <c r="BM122" s="229" t="s">
        <v>1216</v>
      </c>
    </row>
    <row r="123" spans="1:65" s="2" customFormat="1" ht="21.75" customHeight="1">
      <c r="A123" s="38"/>
      <c r="B123" s="39"/>
      <c r="C123" s="218" t="s">
        <v>346</v>
      </c>
      <c r="D123" s="218" t="s">
        <v>156</v>
      </c>
      <c r="E123" s="219" t="s">
        <v>1137</v>
      </c>
      <c r="F123" s="220" t="s">
        <v>1138</v>
      </c>
      <c r="G123" s="221" t="s">
        <v>235</v>
      </c>
      <c r="H123" s="222">
        <v>5.4</v>
      </c>
      <c r="I123" s="223"/>
      <c r="J123" s="224">
        <f>ROUND(I123*H123,2)</f>
        <v>0</v>
      </c>
      <c r="K123" s="220" t="s">
        <v>219</v>
      </c>
      <c r="L123" s="44"/>
      <c r="M123" s="225" t="s">
        <v>19</v>
      </c>
      <c r="N123" s="226" t="s">
        <v>43</v>
      </c>
      <c r="O123" s="84"/>
      <c r="P123" s="227">
        <f>O123*H123</f>
        <v>0</v>
      </c>
      <c r="Q123" s="227">
        <v>2.45329</v>
      </c>
      <c r="R123" s="227">
        <f>Q123*H123</f>
        <v>13.247766</v>
      </c>
      <c r="S123" s="227">
        <v>0</v>
      </c>
      <c r="T123" s="228">
        <f>S123*H123</f>
        <v>0</v>
      </c>
      <c r="U123" s="38"/>
      <c r="V123" s="38"/>
      <c r="W123" s="38"/>
      <c r="X123" s="38"/>
      <c r="Y123" s="38"/>
      <c r="Z123" s="38"/>
      <c r="AA123" s="38"/>
      <c r="AB123" s="38"/>
      <c r="AC123" s="38"/>
      <c r="AD123" s="38"/>
      <c r="AE123" s="38"/>
      <c r="AR123" s="229" t="s">
        <v>172</v>
      </c>
      <c r="AT123" s="229" t="s">
        <v>156</v>
      </c>
      <c r="AU123" s="229" t="s">
        <v>82</v>
      </c>
      <c r="AY123" s="17" t="s">
        <v>153</v>
      </c>
      <c r="BE123" s="230">
        <f>IF(N123="základní",J123,0)</f>
        <v>0</v>
      </c>
      <c r="BF123" s="230">
        <f>IF(N123="snížená",J123,0)</f>
        <v>0</v>
      </c>
      <c r="BG123" s="230">
        <f>IF(N123="zákl. přenesená",J123,0)</f>
        <v>0</v>
      </c>
      <c r="BH123" s="230">
        <f>IF(N123="sníž. přenesená",J123,0)</f>
        <v>0</v>
      </c>
      <c r="BI123" s="230">
        <f>IF(N123="nulová",J123,0)</f>
        <v>0</v>
      </c>
      <c r="BJ123" s="17" t="s">
        <v>80</v>
      </c>
      <c r="BK123" s="230">
        <f>ROUND(I123*H123,2)</f>
        <v>0</v>
      </c>
      <c r="BL123" s="17" t="s">
        <v>172</v>
      </c>
      <c r="BM123" s="229" t="s">
        <v>1217</v>
      </c>
    </row>
    <row r="124" spans="1:47" s="2" customFormat="1" ht="12">
      <c r="A124" s="38"/>
      <c r="B124" s="39"/>
      <c r="C124" s="40"/>
      <c r="D124" s="231" t="s">
        <v>221</v>
      </c>
      <c r="E124" s="40"/>
      <c r="F124" s="232" t="s">
        <v>1140</v>
      </c>
      <c r="G124" s="40"/>
      <c r="H124" s="40"/>
      <c r="I124" s="136"/>
      <c r="J124" s="40"/>
      <c r="K124" s="40"/>
      <c r="L124" s="44"/>
      <c r="M124" s="233"/>
      <c r="N124" s="234"/>
      <c r="O124" s="84"/>
      <c r="P124" s="84"/>
      <c r="Q124" s="84"/>
      <c r="R124" s="84"/>
      <c r="S124" s="84"/>
      <c r="T124" s="85"/>
      <c r="U124" s="38"/>
      <c r="V124" s="38"/>
      <c r="W124" s="38"/>
      <c r="X124" s="38"/>
      <c r="Y124" s="38"/>
      <c r="Z124" s="38"/>
      <c r="AA124" s="38"/>
      <c r="AB124" s="38"/>
      <c r="AC124" s="38"/>
      <c r="AD124" s="38"/>
      <c r="AE124" s="38"/>
      <c r="AT124" s="17" t="s">
        <v>221</v>
      </c>
      <c r="AU124" s="17" t="s">
        <v>82</v>
      </c>
    </row>
    <row r="125" spans="1:63" s="12" customFormat="1" ht="22.8" customHeight="1">
      <c r="A125" s="12"/>
      <c r="B125" s="202"/>
      <c r="C125" s="203"/>
      <c r="D125" s="204" t="s">
        <v>71</v>
      </c>
      <c r="E125" s="216" t="s">
        <v>374</v>
      </c>
      <c r="F125" s="216" t="s">
        <v>375</v>
      </c>
      <c r="G125" s="203"/>
      <c r="H125" s="203"/>
      <c r="I125" s="206"/>
      <c r="J125" s="217">
        <f>BK125</f>
        <v>0</v>
      </c>
      <c r="K125" s="203"/>
      <c r="L125" s="208"/>
      <c r="M125" s="209"/>
      <c r="N125" s="210"/>
      <c r="O125" s="210"/>
      <c r="P125" s="211">
        <f>SUM(P126:P127)</f>
        <v>0</v>
      </c>
      <c r="Q125" s="210"/>
      <c r="R125" s="211">
        <f>SUM(R126:R127)</f>
        <v>0</v>
      </c>
      <c r="S125" s="210"/>
      <c r="T125" s="212">
        <f>SUM(T126:T127)</f>
        <v>0</v>
      </c>
      <c r="U125" s="12"/>
      <c r="V125" s="12"/>
      <c r="W125" s="12"/>
      <c r="X125" s="12"/>
      <c r="Y125" s="12"/>
      <c r="Z125" s="12"/>
      <c r="AA125" s="12"/>
      <c r="AB125" s="12"/>
      <c r="AC125" s="12"/>
      <c r="AD125" s="12"/>
      <c r="AE125" s="12"/>
      <c r="AR125" s="213" t="s">
        <v>80</v>
      </c>
      <c r="AT125" s="214" t="s">
        <v>71</v>
      </c>
      <c r="AU125" s="214" t="s">
        <v>80</v>
      </c>
      <c r="AY125" s="213" t="s">
        <v>153</v>
      </c>
      <c r="BK125" s="215">
        <f>SUM(BK126:BK127)</f>
        <v>0</v>
      </c>
    </row>
    <row r="126" spans="1:65" s="2" customFormat="1" ht="33" customHeight="1">
      <c r="A126" s="38"/>
      <c r="B126" s="39"/>
      <c r="C126" s="218" t="s">
        <v>351</v>
      </c>
      <c r="D126" s="218" t="s">
        <v>156</v>
      </c>
      <c r="E126" s="219" t="s">
        <v>377</v>
      </c>
      <c r="F126" s="220" t="s">
        <v>378</v>
      </c>
      <c r="G126" s="221" t="s">
        <v>276</v>
      </c>
      <c r="H126" s="222">
        <v>45.99</v>
      </c>
      <c r="I126" s="223"/>
      <c r="J126" s="224">
        <f>ROUND(I126*H126,2)</f>
        <v>0</v>
      </c>
      <c r="K126" s="220" t="s">
        <v>219</v>
      </c>
      <c r="L126" s="44"/>
      <c r="M126" s="225" t="s">
        <v>19</v>
      </c>
      <c r="N126" s="226" t="s">
        <v>43</v>
      </c>
      <c r="O126" s="84"/>
      <c r="P126" s="227">
        <f>O126*H126</f>
        <v>0</v>
      </c>
      <c r="Q126" s="227">
        <v>0</v>
      </c>
      <c r="R126" s="227">
        <f>Q126*H126</f>
        <v>0</v>
      </c>
      <c r="S126" s="227">
        <v>0</v>
      </c>
      <c r="T126" s="228">
        <f>S126*H126</f>
        <v>0</v>
      </c>
      <c r="U126" s="38"/>
      <c r="V126" s="38"/>
      <c r="W126" s="38"/>
      <c r="X126" s="38"/>
      <c r="Y126" s="38"/>
      <c r="Z126" s="38"/>
      <c r="AA126" s="38"/>
      <c r="AB126" s="38"/>
      <c r="AC126" s="38"/>
      <c r="AD126" s="38"/>
      <c r="AE126" s="38"/>
      <c r="AR126" s="229" t="s">
        <v>172</v>
      </c>
      <c r="AT126" s="229" t="s">
        <v>156</v>
      </c>
      <c r="AU126" s="229" t="s">
        <v>82</v>
      </c>
      <c r="AY126" s="17" t="s">
        <v>153</v>
      </c>
      <c r="BE126" s="230">
        <f>IF(N126="základní",J126,0)</f>
        <v>0</v>
      </c>
      <c r="BF126" s="230">
        <f>IF(N126="snížená",J126,0)</f>
        <v>0</v>
      </c>
      <c r="BG126" s="230">
        <f>IF(N126="zákl. přenesená",J126,0)</f>
        <v>0</v>
      </c>
      <c r="BH126" s="230">
        <f>IF(N126="sníž. přenesená",J126,0)</f>
        <v>0</v>
      </c>
      <c r="BI126" s="230">
        <f>IF(N126="nulová",J126,0)</f>
        <v>0</v>
      </c>
      <c r="BJ126" s="17" t="s">
        <v>80</v>
      </c>
      <c r="BK126" s="230">
        <f>ROUND(I126*H126,2)</f>
        <v>0</v>
      </c>
      <c r="BL126" s="17" t="s">
        <v>172</v>
      </c>
      <c r="BM126" s="229" t="s">
        <v>1218</v>
      </c>
    </row>
    <row r="127" spans="1:47" s="2" customFormat="1" ht="12">
      <c r="A127" s="38"/>
      <c r="B127" s="39"/>
      <c r="C127" s="40"/>
      <c r="D127" s="231" t="s">
        <v>221</v>
      </c>
      <c r="E127" s="40"/>
      <c r="F127" s="232" t="s">
        <v>380</v>
      </c>
      <c r="G127" s="40"/>
      <c r="H127" s="40"/>
      <c r="I127" s="136"/>
      <c r="J127" s="40"/>
      <c r="K127" s="40"/>
      <c r="L127" s="44"/>
      <c r="M127" s="246"/>
      <c r="N127" s="247"/>
      <c r="O127" s="248"/>
      <c r="P127" s="248"/>
      <c r="Q127" s="248"/>
      <c r="R127" s="248"/>
      <c r="S127" s="248"/>
      <c r="T127" s="249"/>
      <c r="U127" s="38"/>
      <c r="V127" s="38"/>
      <c r="W127" s="38"/>
      <c r="X127" s="38"/>
      <c r="Y127" s="38"/>
      <c r="Z127" s="38"/>
      <c r="AA127" s="38"/>
      <c r="AB127" s="38"/>
      <c r="AC127" s="38"/>
      <c r="AD127" s="38"/>
      <c r="AE127" s="38"/>
      <c r="AT127" s="17" t="s">
        <v>221</v>
      </c>
      <c r="AU127" s="17" t="s">
        <v>82</v>
      </c>
    </row>
    <row r="128" spans="1:31" s="2" customFormat="1" ht="6.95" customHeight="1">
      <c r="A128" s="38"/>
      <c r="B128" s="59"/>
      <c r="C128" s="60"/>
      <c r="D128" s="60"/>
      <c r="E128" s="60"/>
      <c r="F128" s="60"/>
      <c r="G128" s="60"/>
      <c r="H128" s="60"/>
      <c r="I128" s="166"/>
      <c r="J128" s="60"/>
      <c r="K128" s="60"/>
      <c r="L128" s="44"/>
      <c r="M128" s="38"/>
      <c r="O128" s="38"/>
      <c r="P128" s="38"/>
      <c r="Q128" s="38"/>
      <c r="R128" s="38"/>
      <c r="S128" s="38"/>
      <c r="T128" s="38"/>
      <c r="U128" s="38"/>
      <c r="V128" s="38"/>
      <c r="W128" s="38"/>
      <c r="X128" s="38"/>
      <c r="Y128" s="38"/>
      <c r="Z128" s="38"/>
      <c r="AA128" s="38"/>
      <c r="AB128" s="38"/>
      <c r="AC128" s="38"/>
      <c r="AD128" s="38"/>
      <c r="AE128" s="38"/>
    </row>
  </sheetData>
  <sheetProtection password="CC35" sheet="1" objects="1" scenarios="1" formatColumns="0" formatRows="0" autoFilter="0"/>
  <autoFilter ref="C83:K127"/>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BM16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8"/>
      <c r="L2" s="1"/>
      <c r="M2" s="1"/>
      <c r="N2" s="1"/>
      <c r="O2" s="1"/>
      <c r="P2" s="1"/>
      <c r="Q2" s="1"/>
      <c r="R2" s="1"/>
      <c r="S2" s="1"/>
      <c r="T2" s="1"/>
      <c r="U2" s="1"/>
      <c r="V2" s="1"/>
      <c r="AT2" s="17" t="s">
        <v>118</v>
      </c>
    </row>
    <row r="3" spans="2:46" s="1" customFormat="1" ht="6.95" customHeight="1">
      <c r="B3" s="129"/>
      <c r="C3" s="130"/>
      <c r="D3" s="130"/>
      <c r="E3" s="130"/>
      <c r="F3" s="130"/>
      <c r="G3" s="130"/>
      <c r="H3" s="130"/>
      <c r="I3" s="131"/>
      <c r="J3" s="130"/>
      <c r="K3" s="130"/>
      <c r="L3" s="20"/>
      <c r="AT3" s="17" t="s">
        <v>82</v>
      </c>
    </row>
    <row r="4" spans="2:46" s="1" customFormat="1" ht="24.95" customHeight="1">
      <c r="B4" s="20"/>
      <c r="D4" s="132" t="s">
        <v>125</v>
      </c>
      <c r="I4" s="128"/>
      <c r="L4" s="20"/>
      <c r="M4" s="133" t="s">
        <v>10</v>
      </c>
      <c r="AT4" s="17" t="s">
        <v>4</v>
      </c>
    </row>
    <row r="5" spans="2:12" s="1" customFormat="1" ht="6.95" customHeight="1">
      <c r="B5" s="20"/>
      <c r="I5" s="128"/>
      <c r="L5" s="20"/>
    </row>
    <row r="6" spans="2:12" s="1" customFormat="1" ht="12" customHeight="1">
      <c r="B6" s="20"/>
      <c r="D6" s="134" t="s">
        <v>16</v>
      </c>
      <c r="I6" s="128"/>
      <c r="L6" s="20"/>
    </row>
    <row r="7" spans="2:12" s="1" customFormat="1" ht="16.5" customHeight="1">
      <c r="B7" s="20"/>
      <c r="E7" s="135" t="str">
        <f>'Rekapitulace stavby'!K6</f>
        <v>Oprava povrchu komunikací v Klatovech 2021, 2.část</v>
      </c>
      <c r="F7" s="134"/>
      <c r="G7" s="134"/>
      <c r="H7" s="134"/>
      <c r="I7" s="128"/>
      <c r="L7" s="20"/>
    </row>
    <row r="8" spans="1:31" s="2" customFormat="1" ht="12" customHeight="1">
      <c r="A8" s="38"/>
      <c r="B8" s="44"/>
      <c r="C8" s="38"/>
      <c r="D8" s="134" t="s">
        <v>126</v>
      </c>
      <c r="E8" s="38"/>
      <c r="F8" s="38"/>
      <c r="G8" s="38"/>
      <c r="H8" s="38"/>
      <c r="I8" s="136"/>
      <c r="J8" s="38"/>
      <c r="K8" s="38"/>
      <c r="L8" s="137"/>
      <c r="S8" s="38"/>
      <c r="T8" s="38"/>
      <c r="U8" s="38"/>
      <c r="V8" s="38"/>
      <c r="W8" s="38"/>
      <c r="X8" s="38"/>
      <c r="Y8" s="38"/>
      <c r="Z8" s="38"/>
      <c r="AA8" s="38"/>
      <c r="AB8" s="38"/>
      <c r="AC8" s="38"/>
      <c r="AD8" s="38"/>
      <c r="AE8" s="38"/>
    </row>
    <row r="9" spans="1:31" s="2" customFormat="1" ht="16.5" customHeight="1">
      <c r="A9" s="38"/>
      <c r="B9" s="44"/>
      <c r="C9" s="38"/>
      <c r="D9" s="38"/>
      <c r="E9" s="138" t="s">
        <v>1219</v>
      </c>
      <c r="F9" s="38"/>
      <c r="G9" s="38"/>
      <c r="H9" s="38"/>
      <c r="I9" s="136"/>
      <c r="J9" s="38"/>
      <c r="K9" s="38"/>
      <c r="L9" s="137"/>
      <c r="S9" s="38"/>
      <c r="T9" s="38"/>
      <c r="U9" s="38"/>
      <c r="V9" s="38"/>
      <c r="W9" s="38"/>
      <c r="X9" s="38"/>
      <c r="Y9" s="38"/>
      <c r="Z9" s="38"/>
      <c r="AA9" s="38"/>
      <c r="AB9" s="38"/>
      <c r="AC9" s="38"/>
      <c r="AD9" s="38"/>
      <c r="AE9" s="38"/>
    </row>
    <row r="10" spans="1:31" s="2" customFormat="1" ht="12">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pans="1:31" s="2" customFormat="1" ht="12" customHeight="1">
      <c r="A11" s="38"/>
      <c r="B11" s="44"/>
      <c r="C11" s="38"/>
      <c r="D11" s="134" t="s">
        <v>18</v>
      </c>
      <c r="E11" s="38"/>
      <c r="F11" s="139" t="s">
        <v>19</v>
      </c>
      <c r="G11" s="38"/>
      <c r="H11" s="38"/>
      <c r="I11" s="140" t="s">
        <v>20</v>
      </c>
      <c r="J11" s="139" t="s">
        <v>19</v>
      </c>
      <c r="K11" s="38"/>
      <c r="L11" s="137"/>
      <c r="S11" s="38"/>
      <c r="T11" s="38"/>
      <c r="U11" s="38"/>
      <c r="V11" s="38"/>
      <c r="W11" s="38"/>
      <c r="X11" s="38"/>
      <c r="Y11" s="38"/>
      <c r="Z11" s="38"/>
      <c r="AA11" s="38"/>
      <c r="AB11" s="38"/>
      <c r="AC11" s="38"/>
      <c r="AD11" s="38"/>
      <c r="AE11" s="38"/>
    </row>
    <row r="12" spans="1:31" s="2" customFormat="1" ht="12" customHeight="1">
      <c r="A12" s="38"/>
      <c r="B12" s="44"/>
      <c r="C12" s="38"/>
      <c r="D12" s="134" t="s">
        <v>21</v>
      </c>
      <c r="E12" s="38"/>
      <c r="F12" s="139" t="s">
        <v>128</v>
      </c>
      <c r="G12" s="38"/>
      <c r="H12" s="38"/>
      <c r="I12" s="140" t="s">
        <v>23</v>
      </c>
      <c r="J12" s="141" t="str">
        <f>'Rekapitulace stavby'!AN8</f>
        <v>18. 12. 2020</v>
      </c>
      <c r="K12" s="38"/>
      <c r="L12" s="137"/>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36"/>
      <c r="J13" s="38"/>
      <c r="K13" s="38"/>
      <c r="L13" s="137"/>
      <c r="S13" s="38"/>
      <c r="T13" s="38"/>
      <c r="U13" s="38"/>
      <c r="V13" s="38"/>
      <c r="W13" s="38"/>
      <c r="X13" s="38"/>
      <c r="Y13" s="38"/>
      <c r="Z13" s="38"/>
      <c r="AA13" s="38"/>
      <c r="AB13" s="38"/>
      <c r="AC13" s="38"/>
      <c r="AD13" s="38"/>
      <c r="AE13" s="38"/>
    </row>
    <row r="14" spans="1:31" s="2" customFormat="1" ht="12" customHeight="1">
      <c r="A14" s="38"/>
      <c r="B14" s="44"/>
      <c r="C14" s="38"/>
      <c r="D14" s="134" t="s">
        <v>25</v>
      </c>
      <c r="E14" s="38"/>
      <c r="F14" s="38"/>
      <c r="G14" s="38"/>
      <c r="H14" s="38"/>
      <c r="I14" s="140" t="s">
        <v>26</v>
      </c>
      <c r="J14" s="139" t="str">
        <f>IF('Rekapitulace stavby'!AN10="","",'Rekapitulace stavby'!AN10)</f>
        <v>00255661</v>
      </c>
      <c r="K14" s="38"/>
      <c r="L14" s="137"/>
      <c r="S14" s="38"/>
      <c r="T14" s="38"/>
      <c r="U14" s="38"/>
      <c r="V14" s="38"/>
      <c r="W14" s="38"/>
      <c r="X14" s="38"/>
      <c r="Y14" s="38"/>
      <c r="Z14" s="38"/>
      <c r="AA14" s="38"/>
      <c r="AB14" s="38"/>
      <c r="AC14" s="38"/>
      <c r="AD14" s="38"/>
      <c r="AE14" s="38"/>
    </row>
    <row r="15" spans="1:31" s="2" customFormat="1" ht="18" customHeight="1">
      <c r="A15" s="38"/>
      <c r="B15" s="44"/>
      <c r="C15" s="38"/>
      <c r="D15" s="38"/>
      <c r="E15" s="139" t="str">
        <f>IF('Rekapitulace stavby'!E11="","",'Rekapitulace stavby'!E11)</f>
        <v>Město Klatovy</v>
      </c>
      <c r="F15" s="38"/>
      <c r="G15" s="38"/>
      <c r="H15" s="38"/>
      <c r="I15" s="140" t="s">
        <v>29</v>
      </c>
      <c r="J15" s="139" t="str">
        <f>IF('Rekapitulace stavby'!AN11="","",'Rekapitulace stavby'!AN11)</f>
        <v/>
      </c>
      <c r="K15" s="38"/>
      <c r="L15" s="137"/>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pans="1:31" s="2" customFormat="1" ht="12" customHeight="1">
      <c r="A17" s="38"/>
      <c r="B17" s="44"/>
      <c r="C17" s="38"/>
      <c r="D17" s="134" t="s">
        <v>30</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40" t="s">
        <v>29</v>
      </c>
      <c r="J18" s="33" t="str">
        <f>'Rekapitulace stavby'!AN14</f>
        <v>Vyplň údaj</v>
      </c>
      <c r="K18" s="38"/>
      <c r="L18" s="137"/>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pans="1:31" s="2" customFormat="1" ht="12" customHeight="1">
      <c r="A20" s="38"/>
      <c r="B20" s="44"/>
      <c r="C20" s="38"/>
      <c r="D20" s="134" t="s">
        <v>32</v>
      </c>
      <c r="E20" s="38"/>
      <c r="F20" s="38"/>
      <c r="G20" s="38"/>
      <c r="H20" s="38"/>
      <c r="I20" s="140" t="s">
        <v>26</v>
      </c>
      <c r="J20" s="139" t="str">
        <f>IF('Rekapitulace stavby'!AN16="","",'Rekapitulace stavby'!AN16)</f>
        <v/>
      </c>
      <c r="K20" s="38"/>
      <c r="L20" s="137"/>
      <c r="S20" s="38"/>
      <c r="T20" s="38"/>
      <c r="U20" s="38"/>
      <c r="V20" s="38"/>
      <c r="W20" s="38"/>
      <c r="X20" s="38"/>
      <c r="Y20" s="38"/>
      <c r="Z20" s="38"/>
      <c r="AA20" s="38"/>
      <c r="AB20" s="38"/>
      <c r="AC20" s="38"/>
      <c r="AD20" s="38"/>
      <c r="AE20" s="38"/>
    </row>
    <row r="21" spans="1:31" s="2" customFormat="1" ht="18" customHeight="1">
      <c r="A21" s="38"/>
      <c r="B21" s="44"/>
      <c r="C21" s="38"/>
      <c r="D21" s="38"/>
      <c r="E21" s="139" t="str">
        <f>IF('Rekapitulace stavby'!E17="","",'Rekapitulace stavby'!E17)</f>
        <v>Josef Kohout</v>
      </c>
      <c r="F21" s="38"/>
      <c r="G21" s="38"/>
      <c r="H21" s="38"/>
      <c r="I21" s="140" t="s">
        <v>29</v>
      </c>
      <c r="J21" s="139" t="str">
        <f>IF('Rekapitulace stavby'!AN17="","",'Rekapitulace stavby'!AN17)</f>
        <v/>
      </c>
      <c r="K21" s="38"/>
      <c r="L21" s="137"/>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pans="1:31" s="2" customFormat="1" ht="12" customHeight="1">
      <c r="A23" s="38"/>
      <c r="B23" s="44"/>
      <c r="C23" s="38"/>
      <c r="D23" s="134" t="s">
        <v>35</v>
      </c>
      <c r="E23" s="38"/>
      <c r="F23" s="38"/>
      <c r="G23" s="38"/>
      <c r="H23" s="38"/>
      <c r="I23" s="140" t="s">
        <v>26</v>
      </c>
      <c r="J23" s="139" t="str">
        <f>IF('Rekapitulace stavby'!AN19="","",'Rekapitulace stavby'!AN19)</f>
        <v>00255661</v>
      </c>
      <c r="K23" s="38"/>
      <c r="L23" s="137"/>
      <c r="S23" s="38"/>
      <c r="T23" s="38"/>
      <c r="U23" s="38"/>
      <c r="V23" s="38"/>
      <c r="W23" s="38"/>
      <c r="X23" s="38"/>
      <c r="Y23" s="38"/>
      <c r="Z23" s="38"/>
      <c r="AA23" s="38"/>
      <c r="AB23" s="38"/>
      <c r="AC23" s="38"/>
      <c r="AD23" s="38"/>
      <c r="AE23" s="38"/>
    </row>
    <row r="24" spans="1:31" s="2" customFormat="1" ht="18" customHeight="1">
      <c r="A24" s="38"/>
      <c r="B24" s="44"/>
      <c r="C24" s="38"/>
      <c r="D24" s="38"/>
      <c r="E24" s="139" t="str">
        <f>IF('Rekapitulace stavby'!E20="","",'Rekapitulace stavby'!E20)</f>
        <v>Město Klatovy</v>
      </c>
      <c r="F24" s="38"/>
      <c r="G24" s="38"/>
      <c r="H24" s="38"/>
      <c r="I24" s="140" t="s">
        <v>29</v>
      </c>
      <c r="J24" s="139" t="str">
        <f>IF('Rekapitulace stavby'!AN20="","",'Rekapitulace stavby'!AN20)</f>
        <v/>
      </c>
      <c r="K24" s="38"/>
      <c r="L24" s="137"/>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pans="1:31" s="2" customFormat="1" ht="12" customHeight="1">
      <c r="A26" s="38"/>
      <c r="B26" s="44"/>
      <c r="C26" s="38"/>
      <c r="D26" s="134" t="s">
        <v>36</v>
      </c>
      <c r="E26" s="38"/>
      <c r="F26" s="38"/>
      <c r="G26" s="38"/>
      <c r="H26" s="38"/>
      <c r="I26" s="136"/>
      <c r="J26" s="38"/>
      <c r="K26" s="38"/>
      <c r="L26" s="137"/>
      <c r="S26" s="38"/>
      <c r="T26" s="38"/>
      <c r="U26" s="38"/>
      <c r="V26" s="38"/>
      <c r="W26" s="38"/>
      <c r="X26" s="38"/>
      <c r="Y26" s="38"/>
      <c r="Z26" s="38"/>
      <c r="AA26" s="38"/>
      <c r="AB26" s="38"/>
      <c r="AC26" s="38"/>
      <c r="AD26" s="38"/>
      <c r="AE26" s="38"/>
    </row>
    <row r="27" spans="1:31" s="8" customFormat="1" ht="16.5" customHeight="1">
      <c r="A27" s="142"/>
      <c r="B27" s="143"/>
      <c r="C27" s="142"/>
      <c r="D27" s="142"/>
      <c r="E27" s="144" t="s">
        <v>19</v>
      </c>
      <c r="F27" s="144"/>
      <c r="G27" s="144"/>
      <c r="H27" s="144"/>
      <c r="I27" s="145"/>
      <c r="J27" s="142"/>
      <c r="K27" s="142"/>
      <c r="L27" s="146"/>
      <c r="S27" s="142"/>
      <c r="T27" s="142"/>
      <c r="U27" s="142"/>
      <c r="V27" s="142"/>
      <c r="W27" s="142"/>
      <c r="X27" s="142"/>
      <c r="Y27" s="142"/>
      <c r="Z27" s="142"/>
      <c r="AA27" s="142"/>
      <c r="AB27" s="142"/>
      <c r="AC27" s="142"/>
      <c r="AD27" s="142"/>
      <c r="AE27" s="142"/>
    </row>
    <row r="28" spans="1:31" s="2" customFormat="1" ht="6.95"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pans="1:31" s="2" customFormat="1" ht="6.95" customHeight="1">
      <c r="A29" s="38"/>
      <c r="B29" s="44"/>
      <c r="C29" s="38"/>
      <c r="D29" s="147"/>
      <c r="E29" s="147"/>
      <c r="F29" s="147"/>
      <c r="G29" s="147"/>
      <c r="H29" s="147"/>
      <c r="I29" s="148"/>
      <c r="J29" s="147"/>
      <c r="K29" s="147"/>
      <c r="L29" s="137"/>
      <c r="S29" s="38"/>
      <c r="T29" s="38"/>
      <c r="U29" s="38"/>
      <c r="V29" s="38"/>
      <c r="W29" s="38"/>
      <c r="X29" s="38"/>
      <c r="Y29" s="38"/>
      <c r="Z29" s="38"/>
      <c r="AA29" s="38"/>
      <c r="AB29" s="38"/>
      <c r="AC29" s="38"/>
      <c r="AD29" s="38"/>
      <c r="AE29" s="38"/>
    </row>
    <row r="30" spans="1:31" s="2" customFormat="1" ht="25.4" customHeight="1">
      <c r="A30" s="38"/>
      <c r="B30" s="44"/>
      <c r="C30" s="38"/>
      <c r="D30" s="149" t="s">
        <v>38</v>
      </c>
      <c r="E30" s="38"/>
      <c r="F30" s="38"/>
      <c r="G30" s="38"/>
      <c r="H30" s="38"/>
      <c r="I30" s="136"/>
      <c r="J30" s="150">
        <f>ROUND(J89,2)</f>
        <v>0</v>
      </c>
      <c r="K30" s="38"/>
      <c r="L30" s="137"/>
      <c r="S30" s="38"/>
      <c r="T30" s="38"/>
      <c r="U30" s="38"/>
      <c r="V30" s="38"/>
      <c r="W30" s="38"/>
      <c r="X30" s="38"/>
      <c r="Y30" s="38"/>
      <c r="Z30" s="38"/>
      <c r="AA30" s="38"/>
      <c r="AB30" s="38"/>
      <c r="AC30" s="38"/>
      <c r="AD30" s="38"/>
      <c r="AE30" s="38"/>
    </row>
    <row r="31" spans="1:31" s="2" customFormat="1" ht="6.95" customHeight="1">
      <c r="A31" s="38"/>
      <c r="B31" s="44"/>
      <c r="C31" s="38"/>
      <c r="D31" s="147"/>
      <c r="E31" s="147"/>
      <c r="F31" s="147"/>
      <c r="G31" s="147"/>
      <c r="H31" s="147"/>
      <c r="I31" s="148"/>
      <c r="J31" s="147"/>
      <c r="K31" s="147"/>
      <c r="L31" s="137"/>
      <c r="S31" s="38"/>
      <c r="T31" s="38"/>
      <c r="U31" s="38"/>
      <c r="V31" s="38"/>
      <c r="W31" s="38"/>
      <c r="X31" s="38"/>
      <c r="Y31" s="38"/>
      <c r="Z31" s="38"/>
      <c r="AA31" s="38"/>
      <c r="AB31" s="38"/>
      <c r="AC31" s="38"/>
      <c r="AD31" s="38"/>
      <c r="AE31" s="38"/>
    </row>
    <row r="32" spans="1:31" s="2" customFormat="1" ht="14.4" customHeight="1">
      <c r="A32" s="38"/>
      <c r="B32" s="44"/>
      <c r="C32" s="38"/>
      <c r="D32" s="38"/>
      <c r="E32" s="38"/>
      <c r="F32" s="151" t="s">
        <v>40</v>
      </c>
      <c r="G32" s="38"/>
      <c r="H32" s="38"/>
      <c r="I32" s="152" t="s">
        <v>39</v>
      </c>
      <c r="J32" s="151" t="s">
        <v>41</v>
      </c>
      <c r="K32" s="38"/>
      <c r="L32" s="137"/>
      <c r="S32" s="38"/>
      <c r="T32" s="38"/>
      <c r="U32" s="38"/>
      <c r="V32" s="38"/>
      <c r="W32" s="38"/>
      <c r="X32" s="38"/>
      <c r="Y32" s="38"/>
      <c r="Z32" s="38"/>
      <c r="AA32" s="38"/>
      <c r="AB32" s="38"/>
      <c r="AC32" s="38"/>
      <c r="AD32" s="38"/>
      <c r="AE32" s="38"/>
    </row>
    <row r="33" spans="1:31" s="2" customFormat="1" ht="14.4" customHeight="1">
      <c r="A33" s="38"/>
      <c r="B33" s="44"/>
      <c r="C33" s="38"/>
      <c r="D33" s="153" t="s">
        <v>42</v>
      </c>
      <c r="E33" s="134" t="s">
        <v>43</v>
      </c>
      <c r="F33" s="154">
        <f>ROUND((SUM(BE89:BE167)),2)</f>
        <v>0</v>
      </c>
      <c r="G33" s="38"/>
      <c r="H33" s="38"/>
      <c r="I33" s="155">
        <v>0.21</v>
      </c>
      <c r="J33" s="154">
        <f>ROUND(((SUM(BE89:BE167))*I33),2)</f>
        <v>0</v>
      </c>
      <c r="K33" s="38"/>
      <c r="L33" s="137"/>
      <c r="S33" s="38"/>
      <c r="T33" s="38"/>
      <c r="U33" s="38"/>
      <c r="V33" s="38"/>
      <c r="W33" s="38"/>
      <c r="X33" s="38"/>
      <c r="Y33" s="38"/>
      <c r="Z33" s="38"/>
      <c r="AA33" s="38"/>
      <c r="AB33" s="38"/>
      <c r="AC33" s="38"/>
      <c r="AD33" s="38"/>
      <c r="AE33" s="38"/>
    </row>
    <row r="34" spans="1:31" s="2" customFormat="1" ht="14.4" customHeight="1">
      <c r="A34" s="38"/>
      <c r="B34" s="44"/>
      <c r="C34" s="38"/>
      <c r="D34" s="38"/>
      <c r="E34" s="134" t="s">
        <v>44</v>
      </c>
      <c r="F34" s="154">
        <f>ROUND((SUM(BF89:BF167)),2)</f>
        <v>0</v>
      </c>
      <c r="G34" s="38"/>
      <c r="H34" s="38"/>
      <c r="I34" s="155">
        <v>0.15</v>
      </c>
      <c r="J34" s="154">
        <f>ROUND(((SUM(BF89:BF167))*I34),2)</f>
        <v>0</v>
      </c>
      <c r="K34" s="38"/>
      <c r="L34" s="137"/>
      <c r="S34" s="38"/>
      <c r="T34" s="38"/>
      <c r="U34" s="38"/>
      <c r="V34" s="38"/>
      <c r="W34" s="38"/>
      <c r="X34" s="38"/>
      <c r="Y34" s="38"/>
      <c r="Z34" s="38"/>
      <c r="AA34" s="38"/>
      <c r="AB34" s="38"/>
      <c r="AC34" s="38"/>
      <c r="AD34" s="38"/>
      <c r="AE34" s="38"/>
    </row>
    <row r="35" spans="1:31" s="2" customFormat="1" ht="14.4" customHeight="1" hidden="1">
      <c r="A35" s="38"/>
      <c r="B35" s="44"/>
      <c r="C35" s="38"/>
      <c r="D35" s="38"/>
      <c r="E35" s="134" t="s">
        <v>45</v>
      </c>
      <c r="F35" s="154">
        <f>ROUND((SUM(BG89:BG167)),2)</f>
        <v>0</v>
      </c>
      <c r="G35" s="38"/>
      <c r="H35" s="38"/>
      <c r="I35" s="155">
        <v>0.21</v>
      </c>
      <c r="J35" s="154">
        <f>0</f>
        <v>0</v>
      </c>
      <c r="K35" s="38"/>
      <c r="L35" s="137"/>
      <c r="S35" s="38"/>
      <c r="T35" s="38"/>
      <c r="U35" s="38"/>
      <c r="V35" s="38"/>
      <c r="W35" s="38"/>
      <c r="X35" s="38"/>
      <c r="Y35" s="38"/>
      <c r="Z35" s="38"/>
      <c r="AA35" s="38"/>
      <c r="AB35" s="38"/>
      <c r="AC35" s="38"/>
      <c r="AD35" s="38"/>
      <c r="AE35" s="38"/>
    </row>
    <row r="36" spans="1:31" s="2" customFormat="1" ht="14.4" customHeight="1" hidden="1">
      <c r="A36" s="38"/>
      <c r="B36" s="44"/>
      <c r="C36" s="38"/>
      <c r="D36" s="38"/>
      <c r="E36" s="134" t="s">
        <v>46</v>
      </c>
      <c r="F36" s="154">
        <f>ROUND((SUM(BH89:BH167)),2)</f>
        <v>0</v>
      </c>
      <c r="G36" s="38"/>
      <c r="H36" s="38"/>
      <c r="I36" s="155">
        <v>0.15</v>
      </c>
      <c r="J36" s="154">
        <f>0</f>
        <v>0</v>
      </c>
      <c r="K36" s="38"/>
      <c r="L36" s="137"/>
      <c r="S36" s="38"/>
      <c r="T36" s="38"/>
      <c r="U36" s="38"/>
      <c r="V36" s="38"/>
      <c r="W36" s="38"/>
      <c r="X36" s="38"/>
      <c r="Y36" s="38"/>
      <c r="Z36" s="38"/>
      <c r="AA36" s="38"/>
      <c r="AB36" s="38"/>
      <c r="AC36" s="38"/>
      <c r="AD36" s="38"/>
      <c r="AE36" s="38"/>
    </row>
    <row r="37" spans="1:31" s="2" customFormat="1" ht="14.4" customHeight="1" hidden="1">
      <c r="A37" s="38"/>
      <c r="B37" s="44"/>
      <c r="C37" s="38"/>
      <c r="D37" s="38"/>
      <c r="E37" s="134" t="s">
        <v>47</v>
      </c>
      <c r="F37" s="154">
        <f>ROUND((SUM(BI89:BI167)),2)</f>
        <v>0</v>
      </c>
      <c r="G37" s="38"/>
      <c r="H37" s="38"/>
      <c r="I37" s="155">
        <v>0</v>
      </c>
      <c r="J37" s="154">
        <f>0</f>
        <v>0</v>
      </c>
      <c r="K37" s="38"/>
      <c r="L37" s="137"/>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pans="1:31" s="2" customFormat="1" ht="25.4" customHeight="1">
      <c r="A39" s="38"/>
      <c r="B39" s="44"/>
      <c r="C39" s="156"/>
      <c r="D39" s="157" t="s">
        <v>48</v>
      </c>
      <c r="E39" s="158"/>
      <c r="F39" s="158"/>
      <c r="G39" s="159" t="s">
        <v>49</v>
      </c>
      <c r="H39" s="160" t="s">
        <v>50</v>
      </c>
      <c r="I39" s="161"/>
      <c r="J39" s="162">
        <f>SUM(J30:J37)</f>
        <v>0</v>
      </c>
      <c r="K39" s="163"/>
      <c r="L39" s="137"/>
      <c r="S39" s="38"/>
      <c r="T39" s="38"/>
      <c r="U39" s="38"/>
      <c r="V39" s="38"/>
      <c r="W39" s="38"/>
      <c r="X39" s="38"/>
      <c r="Y39" s="38"/>
      <c r="Z39" s="38"/>
      <c r="AA39" s="38"/>
      <c r="AB39" s="38"/>
      <c r="AC39" s="38"/>
      <c r="AD39" s="38"/>
      <c r="AE39" s="38"/>
    </row>
    <row r="40" spans="1:31" s="2" customFormat="1" ht="14.4" customHeight="1">
      <c r="A40" s="38"/>
      <c r="B40" s="164"/>
      <c r="C40" s="165"/>
      <c r="D40" s="165"/>
      <c r="E40" s="165"/>
      <c r="F40" s="165"/>
      <c r="G40" s="165"/>
      <c r="H40" s="165"/>
      <c r="I40" s="166"/>
      <c r="J40" s="165"/>
      <c r="K40" s="165"/>
      <c r="L40" s="137"/>
      <c r="S40" s="38"/>
      <c r="T40" s="38"/>
      <c r="U40" s="38"/>
      <c r="V40" s="38"/>
      <c r="W40" s="38"/>
      <c r="X40" s="38"/>
      <c r="Y40" s="38"/>
      <c r="Z40" s="38"/>
      <c r="AA40" s="38"/>
      <c r="AB40" s="38"/>
      <c r="AC40" s="38"/>
      <c r="AD40" s="38"/>
      <c r="AE40" s="38"/>
    </row>
    <row r="44" spans="1:31" s="2" customFormat="1" ht="6.95" customHeight="1">
      <c r="A44" s="38"/>
      <c r="B44" s="167"/>
      <c r="C44" s="168"/>
      <c r="D44" s="168"/>
      <c r="E44" s="168"/>
      <c r="F44" s="168"/>
      <c r="G44" s="168"/>
      <c r="H44" s="168"/>
      <c r="I44" s="169"/>
      <c r="J44" s="168"/>
      <c r="K44" s="168"/>
      <c r="L44" s="137"/>
      <c r="S44" s="38"/>
      <c r="T44" s="38"/>
      <c r="U44" s="38"/>
      <c r="V44" s="38"/>
      <c r="W44" s="38"/>
      <c r="X44" s="38"/>
      <c r="Y44" s="38"/>
      <c r="Z44" s="38"/>
      <c r="AA44" s="38"/>
      <c r="AB44" s="38"/>
      <c r="AC44" s="38"/>
      <c r="AD44" s="38"/>
      <c r="AE44" s="38"/>
    </row>
    <row r="45" spans="1:31" s="2" customFormat="1" ht="24.95" customHeight="1">
      <c r="A45" s="38"/>
      <c r="B45" s="39"/>
      <c r="C45" s="23" t="s">
        <v>129</v>
      </c>
      <c r="D45" s="40"/>
      <c r="E45" s="40"/>
      <c r="F45" s="40"/>
      <c r="G45" s="40"/>
      <c r="H45" s="40"/>
      <c r="I45" s="136"/>
      <c r="J45" s="40"/>
      <c r="K45" s="40"/>
      <c r="L45" s="137"/>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pans="1:31" s="2" customFormat="1" ht="16.5" customHeight="1">
      <c r="A48" s="38"/>
      <c r="B48" s="39"/>
      <c r="C48" s="40"/>
      <c r="D48" s="40"/>
      <c r="E48" s="170" t="str">
        <f>E7</f>
        <v>Oprava povrchu komunikací v Klatovech 2021, 2.část</v>
      </c>
      <c r="F48" s="32"/>
      <c r="G48" s="32"/>
      <c r="H48" s="32"/>
      <c r="I48" s="136"/>
      <c r="J48" s="40"/>
      <c r="K48" s="40"/>
      <c r="L48" s="137"/>
      <c r="S48" s="38"/>
      <c r="T48" s="38"/>
      <c r="U48" s="38"/>
      <c r="V48" s="38"/>
      <c r="W48" s="38"/>
      <c r="X48" s="38"/>
      <c r="Y48" s="38"/>
      <c r="Z48" s="38"/>
      <c r="AA48" s="38"/>
      <c r="AB48" s="38"/>
      <c r="AC48" s="38"/>
      <c r="AD48" s="38"/>
      <c r="AE48" s="38"/>
    </row>
    <row r="49" spans="1:31" s="2" customFormat="1" ht="12" customHeight="1">
      <c r="A49" s="38"/>
      <c r="B49" s="39"/>
      <c r="C49" s="32" t="s">
        <v>126</v>
      </c>
      <c r="D49" s="40"/>
      <c r="E49" s="40"/>
      <c r="F49" s="40"/>
      <c r="G49" s="40"/>
      <c r="H49" s="40"/>
      <c r="I49" s="136"/>
      <c r="J49" s="40"/>
      <c r="K49" s="40"/>
      <c r="L49" s="137"/>
      <c r="S49" s="38"/>
      <c r="T49" s="38"/>
      <c r="U49" s="38"/>
      <c r="V49" s="38"/>
      <c r="W49" s="38"/>
      <c r="X49" s="38"/>
      <c r="Y49" s="38"/>
      <c r="Z49" s="38"/>
      <c r="AA49" s="38"/>
      <c r="AB49" s="38"/>
      <c r="AC49" s="38"/>
      <c r="AD49" s="38"/>
      <c r="AE49" s="38"/>
    </row>
    <row r="50" spans="1:31" s="2" customFormat="1" ht="16.5" customHeight="1">
      <c r="A50" s="38"/>
      <c r="B50" s="39"/>
      <c r="C50" s="40"/>
      <c r="D50" s="40"/>
      <c r="E50" s="69" t="str">
        <f>E9</f>
        <v>SO 401 - VO Procházkova</v>
      </c>
      <c r="F50" s="40"/>
      <c r="G50" s="40"/>
      <c r="H50" s="40"/>
      <c r="I50" s="136"/>
      <c r="J50" s="40"/>
      <c r="K50" s="40"/>
      <c r="L50" s="137"/>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 xml:space="preserve"> </v>
      </c>
      <c r="G52" s="40"/>
      <c r="H52" s="40"/>
      <c r="I52" s="140" t="s">
        <v>23</v>
      </c>
      <c r="J52" s="72" t="str">
        <f>IF(J12="","",J12)</f>
        <v>18. 12. 2020</v>
      </c>
      <c r="K52" s="40"/>
      <c r="L52" s="137"/>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pans="1:31" s="2" customFormat="1" ht="15.15" customHeight="1">
      <c r="A54" s="38"/>
      <c r="B54" s="39"/>
      <c r="C54" s="32" t="s">
        <v>25</v>
      </c>
      <c r="D54" s="40"/>
      <c r="E54" s="40"/>
      <c r="F54" s="27" t="str">
        <f>E15</f>
        <v>Město Klatovy</v>
      </c>
      <c r="G54" s="40"/>
      <c r="H54" s="40"/>
      <c r="I54" s="140" t="s">
        <v>32</v>
      </c>
      <c r="J54" s="36" t="str">
        <f>E21</f>
        <v>Josef Kohout</v>
      </c>
      <c r="K54" s="40"/>
      <c r="L54" s="137"/>
      <c r="S54" s="38"/>
      <c r="T54" s="38"/>
      <c r="U54" s="38"/>
      <c r="V54" s="38"/>
      <c r="W54" s="38"/>
      <c r="X54" s="38"/>
      <c r="Y54" s="38"/>
      <c r="Z54" s="38"/>
      <c r="AA54" s="38"/>
      <c r="AB54" s="38"/>
      <c r="AC54" s="38"/>
      <c r="AD54" s="38"/>
      <c r="AE54" s="38"/>
    </row>
    <row r="55" spans="1:31" s="2" customFormat="1" ht="15.15" customHeight="1">
      <c r="A55" s="38"/>
      <c r="B55" s="39"/>
      <c r="C55" s="32" t="s">
        <v>30</v>
      </c>
      <c r="D55" s="40"/>
      <c r="E55" s="40"/>
      <c r="F55" s="27" t="str">
        <f>IF(E18="","",E18)</f>
        <v>Vyplň údaj</v>
      </c>
      <c r="G55" s="40"/>
      <c r="H55" s="40"/>
      <c r="I55" s="140" t="s">
        <v>35</v>
      </c>
      <c r="J55" s="36" t="str">
        <f>E24</f>
        <v>Město Klatovy</v>
      </c>
      <c r="K55" s="40"/>
      <c r="L55" s="137"/>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pans="1:31" s="2" customFormat="1" ht="29.25" customHeight="1">
      <c r="A57" s="38"/>
      <c r="B57" s="39"/>
      <c r="C57" s="171" t="s">
        <v>130</v>
      </c>
      <c r="D57" s="172"/>
      <c r="E57" s="172"/>
      <c r="F57" s="172"/>
      <c r="G57" s="172"/>
      <c r="H57" s="172"/>
      <c r="I57" s="173"/>
      <c r="J57" s="174" t="s">
        <v>131</v>
      </c>
      <c r="K57" s="172"/>
      <c r="L57" s="137"/>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pans="1:47" s="2" customFormat="1" ht="22.8" customHeight="1">
      <c r="A59" s="38"/>
      <c r="B59" s="39"/>
      <c r="C59" s="175" t="s">
        <v>70</v>
      </c>
      <c r="D59" s="40"/>
      <c r="E59" s="40"/>
      <c r="F59" s="40"/>
      <c r="G59" s="40"/>
      <c r="H59" s="40"/>
      <c r="I59" s="136"/>
      <c r="J59" s="102">
        <f>J89</f>
        <v>0</v>
      </c>
      <c r="K59" s="40"/>
      <c r="L59" s="137"/>
      <c r="S59" s="38"/>
      <c r="T59" s="38"/>
      <c r="U59" s="38"/>
      <c r="V59" s="38"/>
      <c r="W59" s="38"/>
      <c r="X59" s="38"/>
      <c r="Y59" s="38"/>
      <c r="Z59" s="38"/>
      <c r="AA59" s="38"/>
      <c r="AB59" s="38"/>
      <c r="AC59" s="38"/>
      <c r="AD59" s="38"/>
      <c r="AE59" s="38"/>
      <c r="AU59" s="17" t="s">
        <v>132</v>
      </c>
    </row>
    <row r="60" spans="1:31" s="9" customFormat="1" ht="24.95" customHeight="1">
      <c r="A60" s="9"/>
      <c r="B60" s="176"/>
      <c r="C60" s="177"/>
      <c r="D60" s="178" t="s">
        <v>1220</v>
      </c>
      <c r="E60" s="179"/>
      <c r="F60" s="179"/>
      <c r="G60" s="179"/>
      <c r="H60" s="179"/>
      <c r="I60" s="180"/>
      <c r="J60" s="181">
        <f>J90</f>
        <v>0</v>
      </c>
      <c r="K60" s="177"/>
      <c r="L60" s="182"/>
      <c r="S60" s="9"/>
      <c r="T60" s="9"/>
      <c r="U60" s="9"/>
      <c r="V60" s="9"/>
      <c r="W60" s="9"/>
      <c r="X60" s="9"/>
      <c r="Y60" s="9"/>
      <c r="Z60" s="9"/>
      <c r="AA60" s="9"/>
      <c r="AB60" s="9"/>
      <c r="AC60" s="9"/>
      <c r="AD60" s="9"/>
      <c r="AE60" s="9"/>
    </row>
    <row r="61" spans="1:31" s="9" customFormat="1" ht="24.95" customHeight="1">
      <c r="A61" s="9"/>
      <c r="B61" s="176"/>
      <c r="C61" s="177"/>
      <c r="D61" s="178" t="s">
        <v>1221</v>
      </c>
      <c r="E61" s="179"/>
      <c r="F61" s="179"/>
      <c r="G61" s="179"/>
      <c r="H61" s="179"/>
      <c r="I61" s="180"/>
      <c r="J61" s="181">
        <f>J93</f>
        <v>0</v>
      </c>
      <c r="K61" s="177"/>
      <c r="L61" s="182"/>
      <c r="S61" s="9"/>
      <c r="T61" s="9"/>
      <c r="U61" s="9"/>
      <c r="V61" s="9"/>
      <c r="W61" s="9"/>
      <c r="X61" s="9"/>
      <c r="Y61" s="9"/>
      <c r="Z61" s="9"/>
      <c r="AA61" s="9"/>
      <c r="AB61" s="9"/>
      <c r="AC61" s="9"/>
      <c r="AD61" s="9"/>
      <c r="AE61" s="9"/>
    </row>
    <row r="62" spans="1:31" s="9" customFormat="1" ht="24.95" customHeight="1">
      <c r="A62" s="9"/>
      <c r="B62" s="176"/>
      <c r="C62" s="177"/>
      <c r="D62" s="178" t="s">
        <v>1222</v>
      </c>
      <c r="E62" s="179"/>
      <c r="F62" s="179"/>
      <c r="G62" s="179"/>
      <c r="H62" s="179"/>
      <c r="I62" s="180"/>
      <c r="J62" s="181">
        <f>J95</f>
        <v>0</v>
      </c>
      <c r="K62" s="177"/>
      <c r="L62" s="182"/>
      <c r="S62" s="9"/>
      <c r="T62" s="9"/>
      <c r="U62" s="9"/>
      <c r="V62" s="9"/>
      <c r="W62" s="9"/>
      <c r="X62" s="9"/>
      <c r="Y62" s="9"/>
      <c r="Z62" s="9"/>
      <c r="AA62" s="9"/>
      <c r="AB62" s="9"/>
      <c r="AC62" s="9"/>
      <c r="AD62" s="9"/>
      <c r="AE62" s="9"/>
    </row>
    <row r="63" spans="1:31" s="9" customFormat="1" ht="24.95" customHeight="1">
      <c r="A63" s="9"/>
      <c r="B63" s="176"/>
      <c r="C63" s="177"/>
      <c r="D63" s="178" t="s">
        <v>1223</v>
      </c>
      <c r="E63" s="179"/>
      <c r="F63" s="179"/>
      <c r="G63" s="179"/>
      <c r="H63" s="179"/>
      <c r="I63" s="180"/>
      <c r="J63" s="181">
        <f>J97</f>
        <v>0</v>
      </c>
      <c r="K63" s="177"/>
      <c r="L63" s="182"/>
      <c r="S63" s="9"/>
      <c r="T63" s="9"/>
      <c r="U63" s="9"/>
      <c r="V63" s="9"/>
      <c r="W63" s="9"/>
      <c r="X63" s="9"/>
      <c r="Y63" s="9"/>
      <c r="Z63" s="9"/>
      <c r="AA63" s="9"/>
      <c r="AB63" s="9"/>
      <c r="AC63" s="9"/>
      <c r="AD63" s="9"/>
      <c r="AE63" s="9"/>
    </row>
    <row r="64" spans="1:31" s="9" customFormat="1" ht="24.95" customHeight="1">
      <c r="A64" s="9"/>
      <c r="B64" s="176"/>
      <c r="C64" s="177"/>
      <c r="D64" s="178" t="s">
        <v>1224</v>
      </c>
      <c r="E64" s="179"/>
      <c r="F64" s="179"/>
      <c r="G64" s="179"/>
      <c r="H64" s="179"/>
      <c r="I64" s="180"/>
      <c r="J64" s="181">
        <f>J134</f>
        <v>0</v>
      </c>
      <c r="K64" s="177"/>
      <c r="L64" s="182"/>
      <c r="S64" s="9"/>
      <c r="T64" s="9"/>
      <c r="U64" s="9"/>
      <c r="V64" s="9"/>
      <c r="W64" s="9"/>
      <c r="X64" s="9"/>
      <c r="Y64" s="9"/>
      <c r="Z64" s="9"/>
      <c r="AA64" s="9"/>
      <c r="AB64" s="9"/>
      <c r="AC64" s="9"/>
      <c r="AD64" s="9"/>
      <c r="AE64" s="9"/>
    </row>
    <row r="65" spans="1:31" s="9" customFormat="1" ht="24.95" customHeight="1">
      <c r="A65" s="9"/>
      <c r="B65" s="176"/>
      <c r="C65" s="177"/>
      <c r="D65" s="178" t="s">
        <v>1225</v>
      </c>
      <c r="E65" s="179"/>
      <c r="F65" s="179"/>
      <c r="G65" s="179"/>
      <c r="H65" s="179"/>
      <c r="I65" s="180"/>
      <c r="J65" s="181">
        <f>J137</f>
        <v>0</v>
      </c>
      <c r="K65" s="177"/>
      <c r="L65" s="182"/>
      <c r="S65" s="9"/>
      <c r="T65" s="9"/>
      <c r="U65" s="9"/>
      <c r="V65" s="9"/>
      <c r="W65" s="9"/>
      <c r="X65" s="9"/>
      <c r="Y65" s="9"/>
      <c r="Z65" s="9"/>
      <c r="AA65" s="9"/>
      <c r="AB65" s="9"/>
      <c r="AC65" s="9"/>
      <c r="AD65" s="9"/>
      <c r="AE65" s="9"/>
    </row>
    <row r="66" spans="1:31" s="9" customFormat="1" ht="24.95" customHeight="1">
      <c r="A66" s="9"/>
      <c r="B66" s="176"/>
      <c r="C66" s="177"/>
      <c r="D66" s="178" t="s">
        <v>1226</v>
      </c>
      <c r="E66" s="179"/>
      <c r="F66" s="179"/>
      <c r="G66" s="179"/>
      <c r="H66" s="179"/>
      <c r="I66" s="180"/>
      <c r="J66" s="181">
        <f>J158</f>
        <v>0</v>
      </c>
      <c r="K66" s="177"/>
      <c r="L66" s="182"/>
      <c r="S66" s="9"/>
      <c r="T66" s="9"/>
      <c r="U66" s="9"/>
      <c r="V66" s="9"/>
      <c r="W66" s="9"/>
      <c r="X66" s="9"/>
      <c r="Y66" s="9"/>
      <c r="Z66" s="9"/>
      <c r="AA66" s="9"/>
      <c r="AB66" s="9"/>
      <c r="AC66" s="9"/>
      <c r="AD66" s="9"/>
      <c r="AE66" s="9"/>
    </row>
    <row r="67" spans="1:31" s="9" customFormat="1" ht="24.95" customHeight="1">
      <c r="A67" s="9"/>
      <c r="B67" s="176"/>
      <c r="C67" s="177"/>
      <c r="D67" s="178" t="s">
        <v>1227</v>
      </c>
      <c r="E67" s="179"/>
      <c r="F67" s="179"/>
      <c r="G67" s="179"/>
      <c r="H67" s="179"/>
      <c r="I67" s="180"/>
      <c r="J67" s="181">
        <f>J161</f>
        <v>0</v>
      </c>
      <c r="K67" s="177"/>
      <c r="L67" s="182"/>
      <c r="S67" s="9"/>
      <c r="T67" s="9"/>
      <c r="U67" s="9"/>
      <c r="V67" s="9"/>
      <c r="W67" s="9"/>
      <c r="X67" s="9"/>
      <c r="Y67" s="9"/>
      <c r="Z67" s="9"/>
      <c r="AA67" s="9"/>
      <c r="AB67" s="9"/>
      <c r="AC67" s="9"/>
      <c r="AD67" s="9"/>
      <c r="AE67" s="9"/>
    </row>
    <row r="68" spans="1:31" s="9" customFormat="1" ht="24.95" customHeight="1">
      <c r="A68" s="9"/>
      <c r="B68" s="176"/>
      <c r="C68" s="177"/>
      <c r="D68" s="178" t="s">
        <v>1228</v>
      </c>
      <c r="E68" s="179"/>
      <c r="F68" s="179"/>
      <c r="G68" s="179"/>
      <c r="H68" s="179"/>
      <c r="I68" s="180"/>
      <c r="J68" s="181">
        <f>J164</f>
        <v>0</v>
      </c>
      <c r="K68" s="177"/>
      <c r="L68" s="182"/>
      <c r="S68" s="9"/>
      <c r="T68" s="9"/>
      <c r="U68" s="9"/>
      <c r="V68" s="9"/>
      <c r="W68" s="9"/>
      <c r="X68" s="9"/>
      <c r="Y68" s="9"/>
      <c r="Z68" s="9"/>
      <c r="AA68" s="9"/>
      <c r="AB68" s="9"/>
      <c r="AC68" s="9"/>
      <c r="AD68" s="9"/>
      <c r="AE68" s="9"/>
    </row>
    <row r="69" spans="1:31" s="9" customFormat="1" ht="24.95" customHeight="1">
      <c r="A69" s="9"/>
      <c r="B69" s="176"/>
      <c r="C69" s="177"/>
      <c r="D69" s="178" t="s">
        <v>1229</v>
      </c>
      <c r="E69" s="179"/>
      <c r="F69" s="179"/>
      <c r="G69" s="179"/>
      <c r="H69" s="179"/>
      <c r="I69" s="180"/>
      <c r="J69" s="181">
        <f>J166</f>
        <v>0</v>
      </c>
      <c r="K69" s="177"/>
      <c r="L69" s="182"/>
      <c r="S69" s="9"/>
      <c r="T69" s="9"/>
      <c r="U69" s="9"/>
      <c r="V69" s="9"/>
      <c r="W69" s="9"/>
      <c r="X69" s="9"/>
      <c r="Y69" s="9"/>
      <c r="Z69" s="9"/>
      <c r="AA69" s="9"/>
      <c r="AB69" s="9"/>
      <c r="AC69" s="9"/>
      <c r="AD69" s="9"/>
      <c r="AE69" s="9"/>
    </row>
    <row r="70" spans="1:31" s="2" customFormat="1" ht="21.8" customHeight="1">
      <c r="A70" s="38"/>
      <c r="B70" s="39"/>
      <c r="C70" s="40"/>
      <c r="D70" s="40"/>
      <c r="E70" s="40"/>
      <c r="F70" s="40"/>
      <c r="G70" s="40"/>
      <c r="H70" s="40"/>
      <c r="I70" s="136"/>
      <c r="J70" s="40"/>
      <c r="K70" s="40"/>
      <c r="L70" s="137"/>
      <c r="S70" s="38"/>
      <c r="T70" s="38"/>
      <c r="U70" s="38"/>
      <c r="V70" s="38"/>
      <c r="W70" s="38"/>
      <c r="X70" s="38"/>
      <c r="Y70" s="38"/>
      <c r="Z70" s="38"/>
      <c r="AA70" s="38"/>
      <c r="AB70" s="38"/>
      <c r="AC70" s="38"/>
      <c r="AD70" s="38"/>
      <c r="AE70" s="38"/>
    </row>
    <row r="71" spans="1:31" s="2" customFormat="1" ht="6.95" customHeight="1">
      <c r="A71" s="38"/>
      <c r="B71" s="59"/>
      <c r="C71" s="60"/>
      <c r="D71" s="60"/>
      <c r="E71" s="60"/>
      <c r="F71" s="60"/>
      <c r="G71" s="60"/>
      <c r="H71" s="60"/>
      <c r="I71" s="166"/>
      <c r="J71" s="60"/>
      <c r="K71" s="60"/>
      <c r="L71" s="137"/>
      <c r="S71" s="38"/>
      <c r="T71" s="38"/>
      <c r="U71" s="38"/>
      <c r="V71" s="38"/>
      <c r="W71" s="38"/>
      <c r="X71" s="38"/>
      <c r="Y71" s="38"/>
      <c r="Z71" s="38"/>
      <c r="AA71" s="38"/>
      <c r="AB71" s="38"/>
      <c r="AC71" s="38"/>
      <c r="AD71" s="38"/>
      <c r="AE71" s="38"/>
    </row>
    <row r="75" spans="1:31" s="2" customFormat="1" ht="6.95" customHeight="1">
      <c r="A75" s="38"/>
      <c r="B75" s="61"/>
      <c r="C75" s="62"/>
      <c r="D75" s="62"/>
      <c r="E75" s="62"/>
      <c r="F75" s="62"/>
      <c r="G75" s="62"/>
      <c r="H75" s="62"/>
      <c r="I75" s="169"/>
      <c r="J75" s="62"/>
      <c r="K75" s="62"/>
      <c r="L75" s="137"/>
      <c r="S75" s="38"/>
      <c r="T75" s="38"/>
      <c r="U75" s="38"/>
      <c r="V75" s="38"/>
      <c r="W75" s="38"/>
      <c r="X75" s="38"/>
      <c r="Y75" s="38"/>
      <c r="Z75" s="38"/>
      <c r="AA75" s="38"/>
      <c r="AB75" s="38"/>
      <c r="AC75" s="38"/>
      <c r="AD75" s="38"/>
      <c r="AE75" s="38"/>
    </row>
    <row r="76" spans="1:31" s="2" customFormat="1" ht="24.95" customHeight="1">
      <c r="A76" s="38"/>
      <c r="B76" s="39"/>
      <c r="C76" s="23" t="s">
        <v>138</v>
      </c>
      <c r="D76" s="40"/>
      <c r="E76" s="40"/>
      <c r="F76" s="40"/>
      <c r="G76" s="40"/>
      <c r="H76" s="40"/>
      <c r="I76" s="136"/>
      <c r="J76" s="40"/>
      <c r="K76" s="40"/>
      <c r="L76" s="137"/>
      <c r="S76" s="38"/>
      <c r="T76" s="38"/>
      <c r="U76" s="38"/>
      <c r="V76" s="38"/>
      <c r="W76" s="38"/>
      <c r="X76" s="38"/>
      <c r="Y76" s="38"/>
      <c r="Z76" s="38"/>
      <c r="AA76" s="38"/>
      <c r="AB76" s="38"/>
      <c r="AC76" s="38"/>
      <c r="AD76" s="38"/>
      <c r="AE76" s="38"/>
    </row>
    <row r="77" spans="1:31" s="2" customFormat="1" ht="6.95" customHeight="1">
      <c r="A77" s="38"/>
      <c r="B77" s="39"/>
      <c r="C77" s="40"/>
      <c r="D77" s="40"/>
      <c r="E77" s="40"/>
      <c r="F77" s="40"/>
      <c r="G77" s="40"/>
      <c r="H77" s="40"/>
      <c r="I77" s="136"/>
      <c r="J77" s="40"/>
      <c r="K77" s="40"/>
      <c r="L77" s="137"/>
      <c r="S77" s="38"/>
      <c r="T77" s="38"/>
      <c r="U77" s="38"/>
      <c r="V77" s="38"/>
      <c r="W77" s="38"/>
      <c r="X77" s="38"/>
      <c r="Y77" s="38"/>
      <c r="Z77" s="38"/>
      <c r="AA77" s="38"/>
      <c r="AB77" s="38"/>
      <c r="AC77" s="38"/>
      <c r="AD77" s="38"/>
      <c r="AE77" s="38"/>
    </row>
    <row r="78" spans="1:31" s="2" customFormat="1" ht="12" customHeight="1">
      <c r="A78" s="38"/>
      <c r="B78" s="39"/>
      <c r="C78" s="32" t="s">
        <v>16</v>
      </c>
      <c r="D78" s="40"/>
      <c r="E78" s="40"/>
      <c r="F78" s="40"/>
      <c r="G78" s="40"/>
      <c r="H78" s="40"/>
      <c r="I78" s="136"/>
      <c r="J78" s="40"/>
      <c r="K78" s="40"/>
      <c r="L78" s="137"/>
      <c r="S78" s="38"/>
      <c r="T78" s="38"/>
      <c r="U78" s="38"/>
      <c r="V78" s="38"/>
      <c r="W78" s="38"/>
      <c r="X78" s="38"/>
      <c r="Y78" s="38"/>
      <c r="Z78" s="38"/>
      <c r="AA78" s="38"/>
      <c r="AB78" s="38"/>
      <c r="AC78" s="38"/>
      <c r="AD78" s="38"/>
      <c r="AE78" s="38"/>
    </row>
    <row r="79" spans="1:31" s="2" customFormat="1" ht="16.5" customHeight="1">
      <c r="A79" s="38"/>
      <c r="B79" s="39"/>
      <c r="C79" s="40"/>
      <c r="D79" s="40"/>
      <c r="E79" s="170" t="str">
        <f>E7</f>
        <v>Oprava povrchu komunikací v Klatovech 2021, 2.část</v>
      </c>
      <c r="F79" s="32"/>
      <c r="G79" s="32"/>
      <c r="H79" s="32"/>
      <c r="I79" s="136"/>
      <c r="J79" s="40"/>
      <c r="K79" s="40"/>
      <c r="L79" s="137"/>
      <c r="S79" s="38"/>
      <c r="T79" s="38"/>
      <c r="U79" s="38"/>
      <c r="V79" s="38"/>
      <c r="W79" s="38"/>
      <c r="X79" s="38"/>
      <c r="Y79" s="38"/>
      <c r="Z79" s="38"/>
      <c r="AA79" s="38"/>
      <c r="AB79" s="38"/>
      <c r="AC79" s="38"/>
      <c r="AD79" s="38"/>
      <c r="AE79" s="38"/>
    </row>
    <row r="80" spans="1:31" s="2" customFormat="1" ht="12" customHeight="1">
      <c r="A80" s="38"/>
      <c r="B80" s="39"/>
      <c r="C80" s="32" t="s">
        <v>126</v>
      </c>
      <c r="D80" s="40"/>
      <c r="E80" s="40"/>
      <c r="F80" s="40"/>
      <c r="G80" s="40"/>
      <c r="H80" s="40"/>
      <c r="I80" s="136"/>
      <c r="J80" s="40"/>
      <c r="K80" s="40"/>
      <c r="L80" s="137"/>
      <c r="S80" s="38"/>
      <c r="T80" s="38"/>
      <c r="U80" s="38"/>
      <c r="V80" s="38"/>
      <c r="W80" s="38"/>
      <c r="X80" s="38"/>
      <c r="Y80" s="38"/>
      <c r="Z80" s="38"/>
      <c r="AA80" s="38"/>
      <c r="AB80" s="38"/>
      <c r="AC80" s="38"/>
      <c r="AD80" s="38"/>
      <c r="AE80" s="38"/>
    </row>
    <row r="81" spans="1:31" s="2" customFormat="1" ht="16.5" customHeight="1">
      <c r="A81" s="38"/>
      <c r="B81" s="39"/>
      <c r="C81" s="40"/>
      <c r="D81" s="40"/>
      <c r="E81" s="69" t="str">
        <f>E9</f>
        <v>SO 401 - VO Procházkova</v>
      </c>
      <c r="F81" s="40"/>
      <c r="G81" s="40"/>
      <c r="H81" s="40"/>
      <c r="I81" s="136"/>
      <c r="J81" s="40"/>
      <c r="K81" s="40"/>
      <c r="L81" s="137"/>
      <c r="S81" s="38"/>
      <c r="T81" s="38"/>
      <c r="U81" s="38"/>
      <c r="V81" s="38"/>
      <c r="W81" s="38"/>
      <c r="X81" s="38"/>
      <c r="Y81" s="38"/>
      <c r="Z81" s="38"/>
      <c r="AA81" s="38"/>
      <c r="AB81" s="38"/>
      <c r="AC81" s="38"/>
      <c r="AD81" s="38"/>
      <c r="AE81" s="38"/>
    </row>
    <row r="82" spans="1:31" s="2" customFormat="1" ht="6.95" customHeight="1">
      <c r="A82" s="38"/>
      <c r="B82" s="39"/>
      <c r="C82" s="40"/>
      <c r="D82" s="40"/>
      <c r="E82" s="40"/>
      <c r="F82" s="40"/>
      <c r="G82" s="40"/>
      <c r="H82" s="40"/>
      <c r="I82" s="136"/>
      <c r="J82" s="40"/>
      <c r="K82" s="40"/>
      <c r="L82" s="137"/>
      <c r="S82" s="38"/>
      <c r="T82" s="38"/>
      <c r="U82" s="38"/>
      <c r="V82" s="38"/>
      <c r="W82" s="38"/>
      <c r="X82" s="38"/>
      <c r="Y82" s="38"/>
      <c r="Z82" s="38"/>
      <c r="AA82" s="38"/>
      <c r="AB82" s="38"/>
      <c r="AC82" s="38"/>
      <c r="AD82" s="38"/>
      <c r="AE82" s="38"/>
    </row>
    <row r="83" spans="1:31" s="2" customFormat="1" ht="12" customHeight="1">
      <c r="A83" s="38"/>
      <c r="B83" s="39"/>
      <c r="C83" s="32" t="s">
        <v>21</v>
      </c>
      <c r="D83" s="40"/>
      <c r="E83" s="40"/>
      <c r="F83" s="27" t="str">
        <f>F12</f>
        <v xml:space="preserve"> </v>
      </c>
      <c r="G83" s="40"/>
      <c r="H83" s="40"/>
      <c r="I83" s="140" t="s">
        <v>23</v>
      </c>
      <c r="J83" s="72" t="str">
        <f>IF(J12="","",J12)</f>
        <v>18. 12. 2020</v>
      </c>
      <c r="K83" s="40"/>
      <c r="L83" s="137"/>
      <c r="S83" s="38"/>
      <c r="T83" s="38"/>
      <c r="U83" s="38"/>
      <c r="V83" s="38"/>
      <c r="W83" s="38"/>
      <c r="X83" s="38"/>
      <c r="Y83" s="38"/>
      <c r="Z83" s="38"/>
      <c r="AA83" s="38"/>
      <c r="AB83" s="38"/>
      <c r="AC83" s="38"/>
      <c r="AD83" s="38"/>
      <c r="AE83" s="38"/>
    </row>
    <row r="84" spans="1:31" s="2" customFormat="1" ht="6.95" customHeight="1">
      <c r="A84" s="38"/>
      <c r="B84" s="39"/>
      <c r="C84" s="40"/>
      <c r="D84" s="40"/>
      <c r="E84" s="40"/>
      <c r="F84" s="40"/>
      <c r="G84" s="40"/>
      <c r="H84" s="40"/>
      <c r="I84" s="136"/>
      <c r="J84" s="40"/>
      <c r="K84" s="40"/>
      <c r="L84" s="137"/>
      <c r="S84" s="38"/>
      <c r="T84" s="38"/>
      <c r="U84" s="38"/>
      <c r="V84" s="38"/>
      <c r="W84" s="38"/>
      <c r="X84" s="38"/>
      <c r="Y84" s="38"/>
      <c r="Z84" s="38"/>
      <c r="AA84" s="38"/>
      <c r="AB84" s="38"/>
      <c r="AC84" s="38"/>
      <c r="AD84" s="38"/>
      <c r="AE84" s="38"/>
    </row>
    <row r="85" spans="1:31" s="2" customFormat="1" ht="15.15" customHeight="1">
      <c r="A85" s="38"/>
      <c r="B85" s="39"/>
      <c r="C85" s="32" t="s">
        <v>25</v>
      </c>
      <c r="D85" s="40"/>
      <c r="E85" s="40"/>
      <c r="F85" s="27" t="str">
        <f>E15</f>
        <v>Město Klatovy</v>
      </c>
      <c r="G85" s="40"/>
      <c r="H85" s="40"/>
      <c r="I85" s="140" t="s">
        <v>32</v>
      </c>
      <c r="J85" s="36" t="str">
        <f>E21</f>
        <v>Josef Kohout</v>
      </c>
      <c r="K85" s="40"/>
      <c r="L85" s="137"/>
      <c r="S85" s="38"/>
      <c r="T85" s="38"/>
      <c r="U85" s="38"/>
      <c r="V85" s="38"/>
      <c r="W85" s="38"/>
      <c r="X85" s="38"/>
      <c r="Y85" s="38"/>
      <c r="Z85" s="38"/>
      <c r="AA85" s="38"/>
      <c r="AB85" s="38"/>
      <c r="AC85" s="38"/>
      <c r="AD85" s="38"/>
      <c r="AE85" s="38"/>
    </row>
    <row r="86" spans="1:31" s="2" customFormat="1" ht="15.15" customHeight="1">
      <c r="A86" s="38"/>
      <c r="B86" s="39"/>
      <c r="C86" s="32" t="s">
        <v>30</v>
      </c>
      <c r="D86" s="40"/>
      <c r="E86" s="40"/>
      <c r="F86" s="27" t="str">
        <f>IF(E18="","",E18)</f>
        <v>Vyplň údaj</v>
      </c>
      <c r="G86" s="40"/>
      <c r="H86" s="40"/>
      <c r="I86" s="140" t="s">
        <v>35</v>
      </c>
      <c r="J86" s="36" t="str">
        <f>E24</f>
        <v>Město Klatovy</v>
      </c>
      <c r="K86" s="40"/>
      <c r="L86" s="137"/>
      <c r="S86" s="38"/>
      <c r="T86" s="38"/>
      <c r="U86" s="38"/>
      <c r="V86" s="38"/>
      <c r="W86" s="38"/>
      <c r="X86" s="38"/>
      <c r="Y86" s="38"/>
      <c r="Z86" s="38"/>
      <c r="AA86" s="38"/>
      <c r="AB86" s="38"/>
      <c r="AC86" s="38"/>
      <c r="AD86" s="38"/>
      <c r="AE86" s="38"/>
    </row>
    <row r="87" spans="1:31" s="2" customFormat="1" ht="10.3" customHeight="1">
      <c r="A87" s="38"/>
      <c r="B87" s="39"/>
      <c r="C87" s="40"/>
      <c r="D87" s="40"/>
      <c r="E87" s="40"/>
      <c r="F87" s="40"/>
      <c r="G87" s="40"/>
      <c r="H87" s="40"/>
      <c r="I87" s="136"/>
      <c r="J87" s="40"/>
      <c r="K87" s="40"/>
      <c r="L87" s="137"/>
      <c r="S87" s="38"/>
      <c r="T87" s="38"/>
      <c r="U87" s="38"/>
      <c r="V87" s="38"/>
      <c r="W87" s="38"/>
      <c r="X87" s="38"/>
      <c r="Y87" s="38"/>
      <c r="Z87" s="38"/>
      <c r="AA87" s="38"/>
      <c r="AB87" s="38"/>
      <c r="AC87" s="38"/>
      <c r="AD87" s="38"/>
      <c r="AE87" s="38"/>
    </row>
    <row r="88" spans="1:31" s="11" customFormat="1" ht="29.25" customHeight="1">
      <c r="A88" s="190"/>
      <c r="B88" s="191"/>
      <c r="C88" s="192" t="s">
        <v>139</v>
      </c>
      <c r="D88" s="193" t="s">
        <v>57</v>
      </c>
      <c r="E88" s="193" t="s">
        <v>53</v>
      </c>
      <c r="F88" s="193" t="s">
        <v>54</v>
      </c>
      <c r="G88" s="193" t="s">
        <v>140</v>
      </c>
      <c r="H88" s="193" t="s">
        <v>141</v>
      </c>
      <c r="I88" s="194" t="s">
        <v>142</v>
      </c>
      <c r="J88" s="193" t="s">
        <v>131</v>
      </c>
      <c r="K88" s="195" t="s">
        <v>143</v>
      </c>
      <c r="L88" s="196"/>
      <c r="M88" s="92" t="s">
        <v>19</v>
      </c>
      <c r="N88" s="93" t="s">
        <v>42</v>
      </c>
      <c r="O88" s="93" t="s">
        <v>144</v>
      </c>
      <c r="P88" s="93" t="s">
        <v>145</v>
      </c>
      <c r="Q88" s="93" t="s">
        <v>146</v>
      </c>
      <c r="R88" s="93" t="s">
        <v>147</v>
      </c>
      <c r="S88" s="93" t="s">
        <v>148</v>
      </c>
      <c r="T88" s="94" t="s">
        <v>149</v>
      </c>
      <c r="U88" s="190"/>
      <c r="V88" s="190"/>
      <c r="W88" s="190"/>
      <c r="X88" s="190"/>
      <c r="Y88" s="190"/>
      <c r="Z88" s="190"/>
      <c r="AA88" s="190"/>
      <c r="AB88" s="190"/>
      <c r="AC88" s="190"/>
      <c r="AD88" s="190"/>
      <c r="AE88" s="190"/>
    </row>
    <row r="89" spans="1:63" s="2" customFormat="1" ht="22.8" customHeight="1">
      <c r="A89" s="38"/>
      <c r="B89" s="39"/>
      <c r="C89" s="99" t="s">
        <v>150</v>
      </c>
      <c r="D89" s="40"/>
      <c r="E89" s="40"/>
      <c r="F89" s="40"/>
      <c r="G89" s="40"/>
      <c r="H89" s="40"/>
      <c r="I89" s="136"/>
      <c r="J89" s="197">
        <f>BK89</f>
        <v>0</v>
      </c>
      <c r="K89" s="40"/>
      <c r="L89" s="44"/>
      <c r="M89" s="95"/>
      <c r="N89" s="198"/>
      <c r="O89" s="96"/>
      <c r="P89" s="199">
        <f>P90+P93+P95+P97+P134+P137+P158+P161+P164+P166</f>
        <v>0</v>
      </c>
      <c r="Q89" s="96"/>
      <c r="R89" s="199">
        <f>R90+R93+R95+R97+R134+R137+R158+R161+R164+R166</f>
        <v>0</v>
      </c>
      <c r="S89" s="96"/>
      <c r="T89" s="200">
        <f>T90+T93+T95+T97+T134+T137+T158+T161+T164+T166</f>
        <v>0</v>
      </c>
      <c r="U89" s="38"/>
      <c r="V89" s="38"/>
      <c r="W89" s="38"/>
      <c r="X89" s="38"/>
      <c r="Y89" s="38"/>
      <c r="Z89" s="38"/>
      <c r="AA89" s="38"/>
      <c r="AB89" s="38"/>
      <c r="AC89" s="38"/>
      <c r="AD89" s="38"/>
      <c r="AE89" s="38"/>
      <c r="AT89" s="17" t="s">
        <v>71</v>
      </c>
      <c r="AU89" s="17" t="s">
        <v>132</v>
      </c>
      <c r="BK89" s="201">
        <f>BK90+BK93+BK95+BK97+BK134+BK137+BK158+BK161+BK164+BK166</f>
        <v>0</v>
      </c>
    </row>
    <row r="90" spans="1:63" s="12" customFormat="1" ht="25.9" customHeight="1">
      <c r="A90" s="12"/>
      <c r="B90" s="202"/>
      <c r="C90" s="203"/>
      <c r="D90" s="204" t="s">
        <v>71</v>
      </c>
      <c r="E90" s="205" t="s">
        <v>294</v>
      </c>
      <c r="F90" s="205" t="s">
        <v>1230</v>
      </c>
      <c r="G90" s="203"/>
      <c r="H90" s="203"/>
      <c r="I90" s="206"/>
      <c r="J90" s="207">
        <f>BK90</f>
        <v>0</v>
      </c>
      <c r="K90" s="203"/>
      <c r="L90" s="208"/>
      <c r="M90" s="209"/>
      <c r="N90" s="210"/>
      <c r="O90" s="210"/>
      <c r="P90" s="211">
        <f>SUM(P91:P92)</f>
        <v>0</v>
      </c>
      <c r="Q90" s="210"/>
      <c r="R90" s="211">
        <f>SUM(R91:R92)</f>
        <v>0</v>
      </c>
      <c r="S90" s="210"/>
      <c r="T90" s="212">
        <f>SUM(T91:T92)</f>
        <v>0</v>
      </c>
      <c r="U90" s="12"/>
      <c r="V90" s="12"/>
      <c r="W90" s="12"/>
      <c r="X90" s="12"/>
      <c r="Y90" s="12"/>
      <c r="Z90" s="12"/>
      <c r="AA90" s="12"/>
      <c r="AB90" s="12"/>
      <c r="AC90" s="12"/>
      <c r="AD90" s="12"/>
      <c r="AE90" s="12"/>
      <c r="AR90" s="213" t="s">
        <v>80</v>
      </c>
      <c r="AT90" s="214" t="s">
        <v>71</v>
      </c>
      <c r="AU90" s="214" t="s">
        <v>72</v>
      </c>
      <c r="AY90" s="213" t="s">
        <v>153</v>
      </c>
      <c r="BK90" s="215">
        <f>SUM(BK91:BK92)</f>
        <v>0</v>
      </c>
    </row>
    <row r="91" spans="1:65" s="2" customFormat="1" ht="16.5" customHeight="1">
      <c r="A91" s="38"/>
      <c r="B91" s="39"/>
      <c r="C91" s="218" t="s">
        <v>80</v>
      </c>
      <c r="D91" s="218" t="s">
        <v>156</v>
      </c>
      <c r="E91" s="219" t="s">
        <v>1231</v>
      </c>
      <c r="F91" s="220" t="s">
        <v>1232</v>
      </c>
      <c r="G91" s="221" t="s">
        <v>235</v>
      </c>
      <c r="H91" s="222">
        <v>20</v>
      </c>
      <c r="I91" s="223"/>
      <c r="J91" s="224">
        <f>ROUND(I91*H91,2)</f>
        <v>0</v>
      </c>
      <c r="K91" s="220" t="s">
        <v>19</v>
      </c>
      <c r="L91" s="44"/>
      <c r="M91" s="225" t="s">
        <v>19</v>
      </c>
      <c r="N91" s="226" t="s">
        <v>43</v>
      </c>
      <c r="O91" s="84"/>
      <c r="P91" s="227">
        <f>O91*H91</f>
        <v>0</v>
      </c>
      <c r="Q91" s="227">
        <v>0</v>
      </c>
      <c r="R91" s="227">
        <f>Q91*H91</f>
        <v>0</v>
      </c>
      <c r="S91" s="227">
        <v>0</v>
      </c>
      <c r="T91" s="228">
        <f>S91*H91</f>
        <v>0</v>
      </c>
      <c r="U91" s="38"/>
      <c r="V91" s="38"/>
      <c r="W91" s="38"/>
      <c r="X91" s="38"/>
      <c r="Y91" s="38"/>
      <c r="Z91" s="38"/>
      <c r="AA91" s="38"/>
      <c r="AB91" s="38"/>
      <c r="AC91" s="38"/>
      <c r="AD91" s="38"/>
      <c r="AE91" s="38"/>
      <c r="AR91" s="229" t="s">
        <v>172</v>
      </c>
      <c r="AT91" s="229" t="s">
        <v>156</v>
      </c>
      <c r="AU91" s="229" t="s">
        <v>80</v>
      </c>
      <c r="AY91" s="17" t="s">
        <v>153</v>
      </c>
      <c r="BE91" s="230">
        <f>IF(N91="základní",J91,0)</f>
        <v>0</v>
      </c>
      <c r="BF91" s="230">
        <f>IF(N91="snížená",J91,0)</f>
        <v>0</v>
      </c>
      <c r="BG91" s="230">
        <f>IF(N91="zákl. přenesená",J91,0)</f>
        <v>0</v>
      </c>
      <c r="BH91" s="230">
        <f>IF(N91="sníž. přenesená",J91,0)</f>
        <v>0</v>
      </c>
      <c r="BI91" s="230">
        <f>IF(N91="nulová",J91,0)</f>
        <v>0</v>
      </c>
      <c r="BJ91" s="17" t="s">
        <v>80</v>
      </c>
      <c r="BK91" s="230">
        <f>ROUND(I91*H91,2)</f>
        <v>0</v>
      </c>
      <c r="BL91" s="17" t="s">
        <v>172</v>
      </c>
      <c r="BM91" s="229" t="s">
        <v>82</v>
      </c>
    </row>
    <row r="92" spans="1:65" s="2" customFormat="1" ht="16.5" customHeight="1">
      <c r="A92" s="38"/>
      <c r="B92" s="39"/>
      <c r="C92" s="218" t="s">
        <v>82</v>
      </c>
      <c r="D92" s="218" t="s">
        <v>156</v>
      </c>
      <c r="E92" s="219" t="s">
        <v>1233</v>
      </c>
      <c r="F92" s="220" t="s">
        <v>1234</v>
      </c>
      <c r="G92" s="221" t="s">
        <v>235</v>
      </c>
      <c r="H92" s="222">
        <v>20</v>
      </c>
      <c r="I92" s="223"/>
      <c r="J92" s="224">
        <f>ROUND(I92*H92,2)</f>
        <v>0</v>
      </c>
      <c r="K92" s="220" t="s">
        <v>19</v>
      </c>
      <c r="L92" s="44"/>
      <c r="M92" s="225" t="s">
        <v>19</v>
      </c>
      <c r="N92" s="226" t="s">
        <v>43</v>
      </c>
      <c r="O92" s="84"/>
      <c r="P92" s="227">
        <f>O92*H92</f>
        <v>0</v>
      </c>
      <c r="Q92" s="227">
        <v>0</v>
      </c>
      <c r="R92" s="227">
        <f>Q92*H92</f>
        <v>0</v>
      </c>
      <c r="S92" s="227">
        <v>0</v>
      </c>
      <c r="T92" s="228">
        <f>S92*H92</f>
        <v>0</v>
      </c>
      <c r="U92" s="38"/>
      <c r="V92" s="38"/>
      <c r="W92" s="38"/>
      <c r="X92" s="38"/>
      <c r="Y92" s="38"/>
      <c r="Z92" s="38"/>
      <c r="AA92" s="38"/>
      <c r="AB92" s="38"/>
      <c r="AC92" s="38"/>
      <c r="AD92" s="38"/>
      <c r="AE92" s="38"/>
      <c r="AR92" s="229" t="s">
        <v>172</v>
      </c>
      <c r="AT92" s="229" t="s">
        <v>156</v>
      </c>
      <c r="AU92" s="229" t="s">
        <v>80</v>
      </c>
      <c r="AY92" s="17" t="s">
        <v>153</v>
      </c>
      <c r="BE92" s="230">
        <f>IF(N92="základní",J92,0)</f>
        <v>0</v>
      </c>
      <c r="BF92" s="230">
        <f>IF(N92="snížená",J92,0)</f>
        <v>0</v>
      </c>
      <c r="BG92" s="230">
        <f>IF(N92="zákl. přenesená",J92,0)</f>
        <v>0</v>
      </c>
      <c r="BH92" s="230">
        <f>IF(N92="sníž. přenesená",J92,0)</f>
        <v>0</v>
      </c>
      <c r="BI92" s="230">
        <f>IF(N92="nulová",J92,0)</f>
        <v>0</v>
      </c>
      <c r="BJ92" s="17" t="s">
        <v>80</v>
      </c>
      <c r="BK92" s="230">
        <f>ROUND(I92*H92,2)</f>
        <v>0</v>
      </c>
      <c r="BL92" s="17" t="s">
        <v>172</v>
      </c>
      <c r="BM92" s="229" t="s">
        <v>172</v>
      </c>
    </row>
    <row r="93" spans="1:63" s="12" customFormat="1" ht="25.9" customHeight="1">
      <c r="A93" s="12"/>
      <c r="B93" s="202"/>
      <c r="C93" s="203"/>
      <c r="D93" s="204" t="s">
        <v>71</v>
      </c>
      <c r="E93" s="205" t="s">
        <v>299</v>
      </c>
      <c r="F93" s="205" t="s">
        <v>1235</v>
      </c>
      <c r="G93" s="203"/>
      <c r="H93" s="203"/>
      <c r="I93" s="206"/>
      <c r="J93" s="207">
        <f>BK93</f>
        <v>0</v>
      </c>
      <c r="K93" s="203"/>
      <c r="L93" s="208"/>
      <c r="M93" s="209"/>
      <c r="N93" s="210"/>
      <c r="O93" s="210"/>
      <c r="P93" s="211">
        <f>P94</f>
        <v>0</v>
      </c>
      <c r="Q93" s="210"/>
      <c r="R93" s="211">
        <f>R94</f>
        <v>0</v>
      </c>
      <c r="S93" s="210"/>
      <c r="T93" s="212">
        <f>T94</f>
        <v>0</v>
      </c>
      <c r="U93" s="12"/>
      <c r="V93" s="12"/>
      <c r="W93" s="12"/>
      <c r="X93" s="12"/>
      <c r="Y93" s="12"/>
      <c r="Z93" s="12"/>
      <c r="AA93" s="12"/>
      <c r="AB93" s="12"/>
      <c r="AC93" s="12"/>
      <c r="AD93" s="12"/>
      <c r="AE93" s="12"/>
      <c r="AR93" s="213" t="s">
        <v>80</v>
      </c>
      <c r="AT93" s="214" t="s">
        <v>71</v>
      </c>
      <c r="AU93" s="214" t="s">
        <v>72</v>
      </c>
      <c r="AY93" s="213" t="s">
        <v>153</v>
      </c>
      <c r="BK93" s="215">
        <f>BK94</f>
        <v>0</v>
      </c>
    </row>
    <row r="94" spans="1:65" s="2" customFormat="1" ht="16.5" customHeight="1">
      <c r="A94" s="38"/>
      <c r="B94" s="39"/>
      <c r="C94" s="218" t="s">
        <v>175</v>
      </c>
      <c r="D94" s="218" t="s">
        <v>156</v>
      </c>
      <c r="E94" s="219" t="s">
        <v>1236</v>
      </c>
      <c r="F94" s="220" t="s">
        <v>1237</v>
      </c>
      <c r="G94" s="221" t="s">
        <v>228</v>
      </c>
      <c r="H94" s="222">
        <v>105</v>
      </c>
      <c r="I94" s="223"/>
      <c r="J94" s="224">
        <f>ROUND(I94*H94,2)</f>
        <v>0</v>
      </c>
      <c r="K94" s="220" t="s">
        <v>19</v>
      </c>
      <c r="L94" s="44"/>
      <c r="M94" s="225" t="s">
        <v>19</v>
      </c>
      <c r="N94" s="226" t="s">
        <v>43</v>
      </c>
      <c r="O94" s="84"/>
      <c r="P94" s="227">
        <f>O94*H94</f>
        <v>0</v>
      </c>
      <c r="Q94" s="227">
        <v>0</v>
      </c>
      <c r="R94" s="227">
        <f>Q94*H94</f>
        <v>0</v>
      </c>
      <c r="S94" s="227">
        <v>0</v>
      </c>
      <c r="T94" s="228">
        <f>S94*H94</f>
        <v>0</v>
      </c>
      <c r="U94" s="38"/>
      <c r="V94" s="38"/>
      <c r="W94" s="38"/>
      <c r="X94" s="38"/>
      <c r="Y94" s="38"/>
      <c r="Z94" s="38"/>
      <c r="AA94" s="38"/>
      <c r="AB94" s="38"/>
      <c r="AC94" s="38"/>
      <c r="AD94" s="38"/>
      <c r="AE94" s="38"/>
      <c r="AR94" s="229" t="s">
        <v>172</v>
      </c>
      <c r="AT94" s="229" t="s">
        <v>156</v>
      </c>
      <c r="AU94" s="229" t="s">
        <v>80</v>
      </c>
      <c r="AY94" s="17" t="s">
        <v>153</v>
      </c>
      <c r="BE94" s="230">
        <f>IF(N94="základní",J94,0)</f>
        <v>0</v>
      </c>
      <c r="BF94" s="230">
        <f>IF(N94="snížená",J94,0)</f>
        <v>0</v>
      </c>
      <c r="BG94" s="230">
        <f>IF(N94="zákl. přenesená",J94,0)</f>
        <v>0</v>
      </c>
      <c r="BH94" s="230">
        <f>IF(N94="sníž. přenesená",J94,0)</f>
        <v>0</v>
      </c>
      <c r="BI94" s="230">
        <f>IF(N94="nulová",J94,0)</f>
        <v>0</v>
      </c>
      <c r="BJ94" s="17" t="s">
        <v>80</v>
      </c>
      <c r="BK94" s="230">
        <f>ROUND(I94*H94,2)</f>
        <v>0</v>
      </c>
      <c r="BL94" s="17" t="s">
        <v>172</v>
      </c>
      <c r="BM94" s="229" t="s">
        <v>195</v>
      </c>
    </row>
    <row r="95" spans="1:63" s="12" customFormat="1" ht="25.9" customHeight="1">
      <c r="A95" s="12"/>
      <c r="B95" s="202"/>
      <c r="C95" s="203"/>
      <c r="D95" s="204" t="s">
        <v>71</v>
      </c>
      <c r="E95" s="205" t="s">
        <v>551</v>
      </c>
      <c r="F95" s="205" t="s">
        <v>1238</v>
      </c>
      <c r="G95" s="203"/>
      <c r="H95" s="203"/>
      <c r="I95" s="206"/>
      <c r="J95" s="207">
        <f>BK95</f>
        <v>0</v>
      </c>
      <c r="K95" s="203"/>
      <c r="L95" s="208"/>
      <c r="M95" s="209"/>
      <c r="N95" s="210"/>
      <c r="O95" s="210"/>
      <c r="P95" s="211">
        <f>P96</f>
        <v>0</v>
      </c>
      <c r="Q95" s="210"/>
      <c r="R95" s="211">
        <f>R96</f>
        <v>0</v>
      </c>
      <c r="S95" s="210"/>
      <c r="T95" s="212">
        <f>T96</f>
        <v>0</v>
      </c>
      <c r="U95" s="12"/>
      <c r="V95" s="12"/>
      <c r="W95" s="12"/>
      <c r="X95" s="12"/>
      <c r="Y95" s="12"/>
      <c r="Z95" s="12"/>
      <c r="AA95" s="12"/>
      <c r="AB95" s="12"/>
      <c r="AC95" s="12"/>
      <c r="AD95" s="12"/>
      <c r="AE95" s="12"/>
      <c r="AR95" s="213" t="s">
        <v>80</v>
      </c>
      <c r="AT95" s="214" t="s">
        <v>71</v>
      </c>
      <c r="AU95" s="214" t="s">
        <v>72</v>
      </c>
      <c r="AY95" s="213" t="s">
        <v>153</v>
      </c>
      <c r="BK95" s="215">
        <f>BK96</f>
        <v>0</v>
      </c>
    </row>
    <row r="96" spans="1:65" s="2" customFormat="1" ht="16.5" customHeight="1">
      <c r="A96" s="38"/>
      <c r="B96" s="39"/>
      <c r="C96" s="218" t="s">
        <v>172</v>
      </c>
      <c r="D96" s="218" t="s">
        <v>156</v>
      </c>
      <c r="E96" s="219" t="s">
        <v>1239</v>
      </c>
      <c r="F96" s="220" t="s">
        <v>1240</v>
      </c>
      <c r="G96" s="221" t="s">
        <v>190</v>
      </c>
      <c r="H96" s="222">
        <v>2</v>
      </c>
      <c r="I96" s="223"/>
      <c r="J96" s="224">
        <f>ROUND(I96*H96,2)</f>
        <v>0</v>
      </c>
      <c r="K96" s="220" t="s">
        <v>19</v>
      </c>
      <c r="L96" s="44"/>
      <c r="M96" s="225" t="s">
        <v>19</v>
      </c>
      <c r="N96" s="226" t="s">
        <v>43</v>
      </c>
      <c r="O96" s="84"/>
      <c r="P96" s="227">
        <f>O96*H96</f>
        <v>0</v>
      </c>
      <c r="Q96" s="227">
        <v>0</v>
      </c>
      <c r="R96" s="227">
        <f>Q96*H96</f>
        <v>0</v>
      </c>
      <c r="S96" s="227">
        <v>0</v>
      </c>
      <c r="T96" s="228">
        <f>S96*H96</f>
        <v>0</v>
      </c>
      <c r="U96" s="38"/>
      <c r="V96" s="38"/>
      <c r="W96" s="38"/>
      <c r="X96" s="38"/>
      <c r="Y96" s="38"/>
      <c r="Z96" s="38"/>
      <c r="AA96" s="38"/>
      <c r="AB96" s="38"/>
      <c r="AC96" s="38"/>
      <c r="AD96" s="38"/>
      <c r="AE96" s="38"/>
      <c r="AR96" s="229" t="s">
        <v>172</v>
      </c>
      <c r="AT96" s="229" t="s">
        <v>156</v>
      </c>
      <c r="AU96" s="229" t="s">
        <v>80</v>
      </c>
      <c r="AY96" s="17" t="s">
        <v>153</v>
      </c>
      <c r="BE96" s="230">
        <f>IF(N96="základní",J96,0)</f>
        <v>0</v>
      </c>
      <c r="BF96" s="230">
        <f>IF(N96="snížená",J96,0)</f>
        <v>0</v>
      </c>
      <c r="BG96" s="230">
        <f>IF(N96="zákl. přenesená",J96,0)</f>
        <v>0</v>
      </c>
      <c r="BH96" s="230">
        <f>IF(N96="sníž. přenesená",J96,0)</f>
        <v>0</v>
      </c>
      <c r="BI96" s="230">
        <f>IF(N96="nulová",J96,0)</f>
        <v>0</v>
      </c>
      <c r="BJ96" s="17" t="s">
        <v>80</v>
      </c>
      <c r="BK96" s="230">
        <f>ROUND(I96*H96,2)</f>
        <v>0</v>
      </c>
      <c r="BL96" s="17" t="s">
        <v>172</v>
      </c>
      <c r="BM96" s="229" t="s">
        <v>169</v>
      </c>
    </row>
    <row r="97" spans="1:63" s="12" customFormat="1" ht="25.9" customHeight="1">
      <c r="A97" s="12"/>
      <c r="B97" s="202"/>
      <c r="C97" s="203"/>
      <c r="D97" s="204" t="s">
        <v>71</v>
      </c>
      <c r="E97" s="205" t="s">
        <v>1241</v>
      </c>
      <c r="F97" s="205" t="s">
        <v>1242</v>
      </c>
      <c r="G97" s="203"/>
      <c r="H97" s="203"/>
      <c r="I97" s="206"/>
      <c r="J97" s="207">
        <f>BK97</f>
        <v>0</v>
      </c>
      <c r="K97" s="203"/>
      <c r="L97" s="208"/>
      <c r="M97" s="209"/>
      <c r="N97" s="210"/>
      <c r="O97" s="210"/>
      <c r="P97" s="211">
        <f>SUM(P98:P133)</f>
        <v>0</v>
      </c>
      <c r="Q97" s="210"/>
      <c r="R97" s="211">
        <f>SUM(R98:R133)</f>
        <v>0</v>
      </c>
      <c r="S97" s="210"/>
      <c r="T97" s="212">
        <f>SUM(T98:T133)</f>
        <v>0</v>
      </c>
      <c r="U97" s="12"/>
      <c r="V97" s="12"/>
      <c r="W97" s="12"/>
      <c r="X97" s="12"/>
      <c r="Y97" s="12"/>
      <c r="Z97" s="12"/>
      <c r="AA97" s="12"/>
      <c r="AB97" s="12"/>
      <c r="AC97" s="12"/>
      <c r="AD97" s="12"/>
      <c r="AE97" s="12"/>
      <c r="AR97" s="213" t="s">
        <v>80</v>
      </c>
      <c r="AT97" s="214" t="s">
        <v>71</v>
      </c>
      <c r="AU97" s="214" t="s">
        <v>72</v>
      </c>
      <c r="AY97" s="213" t="s">
        <v>153</v>
      </c>
      <c r="BK97" s="215">
        <f>SUM(BK98:BK133)</f>
        <v>0</v>
      </c>
    </row>
    <row r="98" spans="1:65" s="2" customFormat="1" ht="16.5" customHeight="1">
      <c r="A98" s="38"/>
      <c r="B98" s="39"/>
      <c r="C98" s="218" t="s">
        <v>152</v>
      </c>
      <c r="D98" s="218" t="s">
        <v>156</v>
      </c>
      <c r="E98" s="219" t="s">
        <v>1243</v>
      </c>
      <c r="F98" s="220" t="s">
        <v>1244</v>
      </c>
      <c r="G98" s="221" t="s">
        <v>339</v>
      </c>
      <c r="H98" s="222">
        <v>12</v>
      </c>
      <c r="I98" s="223"/>
      <c r="J98" s="224">
        <f>ROUND(I98*H98,2)</f>
        <v>0</v>
      </c>
      <c r="K98" s="220" t="s">
        <v>19</v>
      </c>
      <c r="L98" s="44"/>
      <c r="M98" s="225" t="s">
        <v>19</v>
      </c>
      <c r="N98" s="226" t="s">
        <v>43</v>
      </c>
      <c r="O98" s="84"/>
      <c r="P98" s="227">
        <f>O98*H98</f>
        <v>0</v>
      </c>
      <c r="Q98" s="227">
        <v>0</v>
      </c>
      <c r="R98" s="227">
        <f>Q98*H98</f>
        <v>0</v>
      </c>
      <c r="S98" s="227">
        <v>0</v>
      </c>
      <c r="T98" s="228">
        <f>S98*H98</f>
        <v>0</v>
      </c>
      <c r="U98" s="38"/>
      <c r="V98" s="38"/>
      <c r="W98" s="38"/>
      <c r="X98" s="38"/>
      <c r="Y98" s="38"/>
      <c r="Z98" s="38"/>
      <c r="AA98" s="38"/>
      <c r="AB98" s="38"/>
      <c r="AC98" s="38"/>
      <c r="AD98" s="38"/>
      <c r="AE98" s="38"/>
      <c r="AR98" s="229" t="s">
        <v>172</v>
      </c>
      <c r="AT98" s="229" t="s">
        <v>156</v>
      </c>
      <c r="AU98" s="229" t="s">
        <v>80</v>
      </c>
      <c r="AY98" s="17" t="s">
        <v>153</v>
      </c>
      <c r="BE98" s="230">
        <f>IF(N98="základní",J98,0)</f>
        <v>0</v>
      </c>
      <c r="BF98" s="230">
        <f>IF(N98="snížená",J98,0)</f>
        <v>0</v>
      </c>
      <c r="BG98" s="230">
        <f>IF(N98="zákl. přenesená",J98,0)</f>
        <v>0</v>
      </c>
      <c r="BH98" s="230">
        <f>IF(N98="sníž. přenesená",J98,0)</f>
        <v>0</v>
      </c>
      <c r="BI98" s="230">
        <f>IF(N98="nulová",J98,0)</f>
        <v>0</v>
      </c>
      <c r="BJ98" s="17" t="s">
        <v>80</v>
      </c>
      <c r="BK98" s="230">
        <f>ROUND(I98*H98,2)</f>
        <v>0</v>
      </c>
      <c r="BL98" s="17" t="s">
        <v>172</v>
      </c>
      <c r="BM98" s="229" t="s">
        <v>273</v>
      </c>
    </row>
    <row r="99" spans="1:51" s="13" customFormat="1" ht="12">
      <c r="A99" s="13"/>
      <c r="B99" s="235"/>
      <c r="C99" s="236"/>
      <c r="D99" s="231" t="s">
        <v>174</v>
      </c>
      <c r="E99" s="237" t="s">
        <v>19</v>
      </c>
      <c r="F99" s="238" t="s">
        <v>286</v>
      </c>
      <c r="G99" s="236"/>
      <c r="H99" s="239">
        <v>12</v>
      </c>
      <c r="I99" s="240"/>
      <c r="J99" s="236"/>
      <c r="K99" s="236"/>
      <c r="L99" s="241"/>
      <c r="M99" s="242"/>
      <c r="N99" s="243"/>
      <c r="O99" s="243"/>
      <c r="P99" s="243"/>
      <c r="Q99" s="243"/>
      <c r="R99" s="243"/>
      <c r="S99" s="243"/>
      <c r="T99" s="244"/>
      <c r="U99" s="13"/>
      <c r="V99" s="13"/>
      <c r="W99" s="13"/>
      <c r="X99" s="13"/>
      <c r="Y99" s="13"/>
      <c r="Z99" s="13"/>
      <c r="AA99" s="13"/>
      <c r="AB99" s="13"/>
      <c r="AC99" s="13"/>
      <c r="AD99" s="13"/>
      <c r="AE99" s="13"/>
      <c r="AT99" s="245" t="s">
        <v>174</v>
      </c>
      <c r="AU99" s="245" t="s">
        <v>80</v>
      </c>
      <c r="AV99" s="13" t="s">
        <v>82</v>
      </c>
      <c r="AW99" s="13" t="s">
        <v>34</v>
      </c>
      <c r="AX99" s="13" t="s">
        <v>80</v>
      </c>
      <c r="AY99" s="245" t="s">
        <v>153</v>
      </c>
    </row>
    <row r="100" spans="1:65" s="2" customFormat="1" ht="16.5" customHeight="1">
      <c r="A100" s="38"/>
      <c r="B100" s="39"/>
      <c r="C100" s="218" t="s">
        <v>195</v>
      </c>
      <c r="D100" s="218" t="s">
        <v>156</v>
      </c>
      <c r="E100" s="219" t="s">
        <v>1245</v>
      </c>
      <c r="F100" s="220" t="s">
        <v>1246</v>
      </c>
      <c r="G100" s="221" t="s">
        <v>339</v>
      </c>
      <c r="H100" s="222">
        <v>12</v>
      </c>
      <c r="I100" s="223"/>
      <c r="J100" s="224">
        <f>ROUND(I100*H100,2)</f>
        <v>0</v>
      </c>
      <c r="K100" s="220" t="s">
        <v>19</v>
      </c>
      <c r="L100" s="44"/>
      <c r="M100" s="225" t="s">
        <v>19</v>
      </c>
      <c r="N100" s="226" t="s">
        <v>43</v>
      </c>
      <c r="O100" s="84"/>
      <c r="P100" s="227">
        <f>O100*H100</f>
        <v>0</v>
      </c>
      <c r="Q100" s="227">
        <v>0</v>
      </c>
      <c r="R100" s="227">
        <f>Q100*H100</f>
        <v>0</v>
      </c>
      <c r="S100" s="227">
        <v>0</v>
      </c>
      <c r="T100" s="228">
        <f>S100*H100</f>
        <v>0</v>
      </c>
      <c r="U100" s="38"/>
      <c r="V100" s="38"/>
      <c r="W100" s="38"/>
      <c r="X100" s="38"/>
      <c r="Y100" s="38"/>
      <c r="Z100" s="38"/>
      <c r="AA100" s="38"/>
      <c r="AB100" s="38"/>
      <c r="AC100" s="38"/>
      <c r="AD100" s="38"/>
      <c r="AE100" s="38"/>
      <c r="AR100" s="229" t="s">
        <v>172</v>
      </c>
      <c r="AT100" s="229" t="s">
        <v>156</v>
      </c>
      <c r="AU100" s="229" t="s">
        <v>80</v>
      </c>
      <c r="AY100" s="17" t="s">
        <v>153</v>
      </c>
      <c r="BE100" s="230">
        <f>IF(N100="základní",J100,0)</f>
        <v>0</v>
      </c>
      <c r="BF100" s="230">
        <f>IF(N100="snížená",J100,0)</f>
        <v>0</v>
      </c>
      <c r="BG100" s="230">
        <f>IF(N100="zákl. přenesená",J100,0)</f>
        <v>0</v>
      </c>
      <c r="BH100" s="230">
        <f>IF(N100="sníž. přenesená",J100,0)</f>
        <v>0</v>
      </c>
      <c r="BI100" s="230">
        <f>IF(N100="nulová",J100,0)</f>
        <v>0</v>
      </c>
      <c r="BJ100" s="17" t="s">
        <v>80</v>
      </c>
      <c r="BK100" s="230">
        <f>ROUND(I100*H100,2)</f>
        <v>0</v>
      </c>
      <c r="BL100" s="17" t="s">
        <v>172</v>
      </c>
      <c r="BM100" s="229" t="s">
        <v>286</v>
      </c>
    </row>
    <row r="101" spans="1:51" s="13" customFormat="1" ht="12">
      <c r="A101" s="13"/>
      <c r="B101" s="235"/>
      <c r="C101" s="236"/>
      <c r="D101" s="231" t="s">
        <v>174</v>
      </c>
      <c r="E101" s="237" t="s">
        <v>19</v>
      </c>
      <c r="F101" s="238" t="s">
        <v>286</v>
      </c>
      <c r="G101" s="236"/>
      <c r="H101" s="239">
        <v>12</v>
      </c>
      <c r="I101" s="240"/>
      <c r="J101" s="236"/>
      <c r="K101" s="236"/>
      <c r="L101" s="241"/>
      <c r="M101" s="242"/>
      <c r="N101" s="243"/>
      <c r="O101" s="243"/>
      <c r="P101" s="243"/>
      <c r="Q101" s="243"/>
      <c r="R101" s="243"/>
      <c r="S101" s="243"/>
      <c r="T101" s="244"/>
      <c r="U101" s="13"/>
      <c r="V101" s="13"/>
      <c r="W101" s="13"/>
      <c r="X101" s="13"/>
      <c r="Y101" s="13"/>
      <c r="Z101" s="13"/>
      <c r="AA101" s="13"/>
      <c r="AB101" s="13"/>
      <c r="AC101" s="13"/>
      <c r="AD101" s="13"/>
      <c r="AE101" s="13"/>
      <c r="AT101" s="245" t="s">
        <v>174</v>
      </c>
      <c r="AU101" s="245" t="s">
        <v>80</v>
      </c>
      <c r="AV101" s="13" t="s">
        <v>82</v>
      </c>
      <c r="AW101" s="13" t="s">
        <v>34</v>
      </c>
      <c r="AX101" s="13" t="s">
        <v>80</v>
      </c>
      <c r="AY101" s="245" t="s">
        <v>153</v>
      </c>
    </row>
    <row r="102" spans="1:65" s="2" customFormat="1" ht="16.5" customHeight="1">
      <c r="A102" s="38"/>
      <c r="B102" s="39"/>
      <c r="C102" s="218" t="s">
        <v>200</v>
      </c>
      <c r="D102" s="218" t="s">
        <v>156</v>
      </c>
      <c r="E102" s="219" t="s">
        <v>1247</v>
      </c>
      <c r="F102" s="220" t="s">
        <v>1248</v>
      </c>
      <c r="G102" s="221" t="s">
        <v>339</v>
      </c>
      <c r="H102" s="222">
        <v>12</v>
      </c>
      <c r="I102" s="223"/>
      <c r="J102" s="224">
        <f>ROUND(I102*H102,2)</f>
        <v>0</v>
      </c>
      <c r="K102" s="220" t="s">
        <v>19</v>
      </c>
      <c r="L102" s="44"/>
      <c r="M102" s="225" t="s">
        <v>19</v>
      </c>
      <c r="N102" s="226" t="s">
        <v>43</v>
      </c>
      <c r="O102" s="84"/>
      <c r="P102" s="227">
        <f>O102*H102</f>
        <v>0</v>
      </c>
      <c r="Q102" s="227">
        <v>0</v>
      </c>
      <c r="R102" s="227">
        <f>Q102*H102</f>
        <v>0</v>
      </c>
      <c r="S102" s="227">
        <v>0</v>
      </c>
      <c r="T102" s="228">
        <f>S102*H102</f>
        <v>0</v>
      </c>
      <c r="U102" s="38"/>
      <c r="V102" s="38"/>
      <c r="W102" s="38"/>
      <c r="X102" s="38"/>
      <c r="Y102" s="38"/>
      <c r="Z102" s="38"/>
      <c r="AA102" s="38"/>
      <c r="AB102" s="38"/>
      <c r="AC102" s="38"/>
      <c r="AD102" s="38"/>
      <c r="AE102" s="38"/>
      <c r="AR102" s="229" t="s">
        <v>172</v>
      </c>
      <c r="AT102" s="229" t="s">
        <v>156</v>
      </c>
      <c r="AU102" s="229" t="s">
        <v>80</v>
      </c>
      <c r="AY102" s="17" t="s">
        <v>153</v>
      </c>
      <c r="BE102" s="230">
        <f>IF(N102="základní",J102,0)</f>
        <v>0</v>
      </c>
      <c r="BF102" s="230">
        <f>IF(N102="snížená",J102,0)</f>
        <v>0</v>
      </c>
      <c r="BG102" s="230">
        <f>IF(N102="zákl. přenesená",J102,0)</f>
        <v>0</v>
      </c>
      <c r="BH102" s="230">
        <f>IF(N102="sníž. přenesená",J102,0)</f>
        <v>0</v>
      </c>
      <c r="BI102" s="230">
        <f>IF(N102="nulová",J102,0)</f>
        <v>0</v>
      </c>
      <c r="BJ102" s="17" t="s">
        <v>80</v>
      </c>
      <c r="BK102" s="230">
        <f>ROUND(I102*H102,2)</f>
        <v>0</v>
      </c>
      <c r="BL102" s="17" t="s">
        <v>172</v>
      </c>
      <c r="BM102" s="229" t="s">
        <v>299</v>
      </c>
    </row>
    <row r="103" spans="1:51" s="13" customFormat="1" ht="12">
      <c r="A103" s="13"/>
      <c r="B103" s="235"/>
      <c r="C103" s="236"/>
      <c r="D103" s="231" t="s">
        <v>174</v>
      </c>
      <c r="E103" s="237" t="s">
        <v>19</v>
      </c>
      <c r="F103" s="238" t="s">
        <v>286</v>
      </c>
      <c r="G103" s="236"/>
      <c r="H103" s="239">
        <v>12</v>
      </c>
      <c r="I103" s="240"/>
      <c r="J103" s="236"/>
      <c r="K103" s="236"/>
      <c r="L103" s="241"/>
      <c r="M103" s="242"/>
      <c r="N103" s="243"/>
      <c r="O103" s="243"/>
      <c r="P103" s="243"/>
      <c r="Q103" s="243"/>
      <c r="R103" s="243"/>
      <c r="S103" s="243"/>
      <c r="T103" s="244"/>
      <c r="U103" s="13"/>
      <c r="V103" s="13"/>
      <c r="W103" s="13"/>
      <c r="X103" s="13"/>
      <c r="Y103" s="13"/>
      <c r="Z103" s="13"/>
      <c r="AA103" s="13"/>
      <c r="AB103" s="13"/>
      <c r="AC103" s="13"/>
      <c r="AD103" s="13"/>
      <c r="AE103" s="13"/>
      <c r="AT103" s="245" t="s">
        <v>174</v>
      </c>
      <c r="AU103" s="245" t="s">
        <v>80</v>
      </c>
      <c r="AV103" s="13" t="s">
        <v>82</v>
      </c>
      <c r="AW103" s="13" t="s">
        <v>34</v>
      </c>
      <c r="AX103" s="13" t="s">
        <v>80</v>
      </c>
      <c r="AY103" s="245" t="s">
        <v>153</v>
      </c>
    </row>
    <row r="104" spans="1:65" s="2" customFormat="1" ht="16.5" customHeight="1">
      <c r="A104" s="38"/>
      <c r="B104" s="39"/>
      <c r="C104" s="218" t="s">
        <v>169</v>
      </c>
      <c r="D104" s="218" t="s">
        <v>156</v>
      </c>
      <c r="E104" s="219" t="s">
        <v>1249</v>
      </c>
      <c r="F104" s="220" t="s">
        <v>1250</v>
      </c>
      <c r="G104" s="221" t="s">
        <v>339</v>
      </c>
      <c r="H104" s="222">
        <v>12</v>
      </c>
      <c r="I104" s="223"/>
      <c r="J104" s="224">
        <f>ROUND(I104*H104,2)</f>
        <v>0</v>
      </c>
      <c r="K104" s="220" t="s">
        <v>19</v>
      </c>
      <c r="L104" s="44"/>
      <c r="M104" s="225" t="s">
        <v>19</v>
      </c>
      <c r="N104" s="226" t="s">
        <v>43</v>
      </c>
      <c r="O104" s="84"/>
      <c r="P104" s="227">
        <f>O104*H104</f>
        <v>0</v>
      </c>
      <c r="Q104" s="227">
        <v>0</v>
      </c>
      <c r="R104" s="227">
        <f>Q104*H104</f>
        <v>0</v>
      </c>
      <c r="S104" s="227">
        <v>0</v>
      </c>
      <c r="T104" s="228">
        <f>S104*H104</f>
        <v>0</v>
      </c>
      <c r="U104" s="38"/>
      <c r="V104" s="38"/>
      <c r="W104" s="38"/>
      <c r="X104" s="38"/>
      <c r="Y104" s="38"/>
      <c r="Z104" s="38"/>
      <c r="AA104" s="38"/>
      <c r="AB104" s="38"/>
      <c r="AC104" s="38"/>
      <c r="AD104" s="38"/>
      <c r="AE104" s="38"/>
      <c r="AR104" s="229" t="s">
        <v>172</v>
      </c>
      <c r="AT104" s="229" t="s">
        <v>156</v>
      </c>
      <c r="AU104" s="229" t="s">
        <v>80</v>
      </c>
      <c r="AY104" s="17" t="s">
        <v>153</v>
      </c>
      <c r="BE104" s="230">
        <f>IF(N104="základní",J104,0)</f>
        <v>0</v>
      </c>
      <c r="BF104" s="230">
        <f>IF(N104="snížená",J104,0)</f>
        <v>0</v>
      </c>
      <c r="BG104" s="230">
        <f>IF(N104="zákl. přenesená",J104,0)</f>
        <v>0</v>
      </c>
      <c r="BH104" s="230">
        <f>IF(N104="sníž. přenesená",J104,0)</f>
        <v>0</v>
      </c>
      <c r="BI104" s="230">
        <f>IF(N104="nulová",J104,0)</f>
        <v>0</v>
      </c>
      <c r="BJ104" s="17" t="s">
        <v>80</v>
      </c>
      <c r="BK104" s="230">
        <f>ROUND(I104*H104,2)</f>
        <v>0</v>
      </c>
      <c r="BL104" s="17" t="s">
        <v>172</v>
      </c>
      <c r="BM104" s="229" t="s">
        <v>310</v>
      </c>
    </row>
    <row r="105" spans="1:51" s="13" customFormat="1" ht="12">
      <c r="A105" s="13"/>
      <c r="B105" s="235"/>
      <c r="C105" s="236"/>
      <c r="D105" s="231" t="s">
        <v>174</v>
      </c>
      <c r="E105" s="237" t="s">
        <v>19</v>
      </c>
      <c r="F105" s="238" t="s">
        <v>286</v>
      </c>
      <c r="G105" s="236"/>
      <c r="H105" s="239">
        <v>12</v>
      </c>
      <c r="I105" s="240"/>
      <c r="J105" s="236"/>
      <c r="K105" s="236"/>
      <c r="L105" s="241"/>
      <c r="M105" s="242"/>
      <c r="N105" s="243"/>
      <c r="O105" s="243"/>
      <c r="P105" s="243"/>
      <c r="Q105" s="243"/>
      <c r="R105" s="243"/>
      <c r="S105" s="243"/>
      <c r="T105" s="244"/>
      <c r="U105" s="13"/>
      <c r="V105" s="13"/>
      <c r="W105" s="13"/>
      <c r="X105" s="13"/>
      <c r="Y105" s="13"/>
      <c r="Z105" s="13"/>
      <c r="AA105" s="13"/>
      <c r="AB105" s="13"/>
      <c r="AC105" s="13"/>
      <c r="AD105" s="13"/>
      <c r="AE105" s="13"/>
      <c r="AT105" s="245" t="s">
        <v>174</v>
      </c>
      <c r="AU105" s="245" t="s">
        <v>80</v>
      </c>
      <c r="AV105" s="13" t="s">
        <v>82</v>
      </c>
      <c r="AW105" s="13" t="s">
        <v>34</v>
      </c>
      <c r="AX105" s="13" t="s">
        <v>80</v>
      </c>
      <c r="AY105" s="245" t="s">
        <v>153</v>
      </c>
    </row>
    <row r="106" spans="1:65" s="2" customFormat="1" ht="16.5" customHeight="1">
      <c r="A106" s="38"/>
      <c r="B106" s="39"/>
      <c r="C106" s="261" t="s">
        <v>266</v>
      </c>
      <c r="D106" s="261" t="s">
        <v>260</v>
      </c>
      <c r="E106" s="262" t="s">
        <v>1251</v>
      </c>
      <c r="F106" s="263" t="s">
        <v>1252</v>
      </c>
      <c r="G106" s="264" t="s">
        <v>339</v>
      </c>
      <c r="H106" s="265">
        <v>12</v>
      </c>
      <c r="I106" s="266"/>
      <c r="J106" s="267">
        <f>ROUND(I106*H106,2)</f>
        <v>0</v>
      </c>
      <c r="K106" s="263" t="s">
        <v>19</v>
      </c>
      <c r="L106" s="268"/>
      <c r="M106" s="269" t="s">
        <v>19</v>
      </c>
      <c r="N106" s="270" t="s">
        <v>43</v>
      </c>
      <c r="O106" s="84"/>
      <c r="P106" s="227">
        <f>O106*H106</f>
        <v>0</v>
      </c>
      <c r="Q106" s="227">
        <v>0</v>
      </c>
      <c r="R106" s="227">
        <f>Q106*H106</f>
        <v>0</v>
      </c>
      <c r="S106" s="227">
        <v>0</v>
      </c>
      <c r="T106" s="228">
        <f>S106*H106</f>
        <v>0</v>
      </c>
      <c r="U106" s="38"/>
      <c r="V106" s="38"/>
      <c r="W106" s="38"/>
      <c r="X106" s="38"/>
      <c r="Y106" s="38"/>
      <c r="Z106" s="38"/>
      <c r="AA106" s="38"/>
      <c r="AB106" s="38"/>
      <c r="AC106" s="38"/>
      <c r="AD106" s="38"/>
      <c r="AE106" s="38"/>
      <c r="AR106" s="229" t="s">
        <v>169</v>
      </c>
      <c r="AT106" s="229" t="s">
        <v>260</v>
      </c>
      <c r="AU106" s="229" t="s">
        <v>80</v>
      </c>
      <c r="AY106" s="17" t="s">
        <v>153</v>
      </c>
      <c r="BE106" s="230">
        <f>IF(N106="základní",J106,0)</f>
        <v>0</v>
      </c>
      <c r="BF106" s="230">
        <f>IF(N106="snížená",J106,0)</f>
        <v>0</v>
      </c>
      <c r="BG106" s="230">
        <f>IF(N106="zákl. přenesená",J106,0)</f>
        <v>0</v>
      </c>
      <c r="BH106" s="230">
        <f>IF(N106="sníž. přenesená",J106,0)</f>
        <v>0</v>
      </c>
      <c r="BI106" s="230">
        <f>IF(N106="nulová",J106,0)</f>
        <v>0</v>
      </c>
      <c r="BJ106" s="17" t="s">
        <v>80</v>
      </c>
      <c r="BK106" s="230">
        <f>ROUND(I106*H106,2)</f>
        <v>0</v>
      </c>
      <c r="BL106" s="17" t="s">
        <v>172</v>
      </c>
      <c r="BM106" s="229" t="s">
        <v>321</v>
      </c>
    </row>
    <row r="107" spans="1:51" s="13" customFormat="1" ht="12">
      <c r="A107" s="13"/>
      <c r="B107" s="235"/>
      <c r="C107" s="236"/>
      <c r="D107" s="231" t="s">
        <v>174</v>
      </c>
      <c r="E107" s="237" t="s">
        <v>19</v>
      </c>
      <c r="F107" s="238" t="s">
        <v>286</v>
      </c>
      <c r="G107" s="236"/>
      <c r="H107" s="239">
        <v>12</v>
      </c>
      <c r="I107" s="240"/>
      <c r="J107" s="236"/>
      <c r="K107" s="236"/>
      <c r="L107" s="241"/>
      <c r="M107" s="242"/>
      <c r="N107" s="243"/>
      <c r="O107" s="243"/>
      <c r="P107" s="243"/>
      <c r="Q107" s="243"/>
      <c r="R107" s="243"/>
      <c r="S107" s="243"/>
      <c r="T107" s="244"/>
      <c r="U107" s="13"/>
      <c r="V107" s="13"/>
      <c r="W107" s="13"/>
      <c r="X107" s="13"/>
      <c r="Y107" s="13"/>
      <c r="Z107" s="13"/>
      <c r="AA107" s="13"/>
      <c r="AB107" s="13"/>
      <c r="AC107" s="13"/>
      <c r="AD107" s="13"/>
      <c r="AE107" s="13"/>
      <c r="AT107" s="245" t="s">
        <v>174</v>
      </c>
      <c r="AU107" s="245" t="s">
        <v>80</v>
      </c>
      <c r="AV107" s="13" t="s">
        <v>82</v>
      </c>
      <c r="AW107" s="13" t="s">
        <v>34</v>
      </c>
      <c r="AX107" s="13" t="s">
        <v>80</v>
      </c>
      <c r="AY107" s="245" t="s">
        <v>153</v>
      </c>
    </row>
    <row r="108" spans="1:65" s="2" customFormat="1" ht="16.5" customHeight="1">
      <c r="A108" s="38"/>
      <c r="B108" s="39"/>
      <c r="C108" s="218" t="s">
        <v>273</v>
      </c>
      <c r="D108" s="218" t="s">
        <v>156</v>
      </c>
      <c r="E108" s="219" t="s">
        <v>1253</v>
      </c>
      <c r="F108" s="220" t="s">
        <v>1254</v>
      </c>
      <c r="G108" s="221" t="s">
        <v>339</v>
      </c>
      <c r="H108" s="222">
        <v>12</v>
      </c>
      <c r="I108" s="223"/>
      <c r="J108" s="224">
        <f>ROUND(I108*H108,2)</f>
        <v>0</v>
      </c>
      <c r="K108" s="220" t="s">
        <v>19</v>
      </c>
      <c r="L108" s="44"/>
      <c r="M108" s="225" t="s">
        <v>19</v>
      </c>
      <c r="N108" s="226" t="s">
        <v>43</v>
      </c>
      <c r="O108" s="84"/>
      <c r="P108" s="227">
        <f>O108*H108</f>
        <v>0</v>
      </c>
      <c r="Q108" s="227">
        <v>0</v>
      </c>
      <c r="R108" s="227">
        <f>Q108*H108</f>
        <v>0</v>
      </c>
      <c r="S108" s="227">
        <v>0</v>
      </c>
      <c r="T108" s="228">
        <f>S108*H108</f>
        <v>0</v>
      </c>
      <c r="U108" s="38"/>
      <c r="V108" s="38"/>
      <c r="W108" s="38"/>
      <c r="X108" s="38"/>
      <c r="Y108" s="38"/>
      <c r="Z108" s="38"/>
      <c r="AA108" s="38"/>
      <c r="AB108" s="38"/>
      <c r="AC108" s="38"/>
      <c r="AD108" s="38"/>
      <c r="AE108" s="38"/>
      <c r="AR108" s="229" t="s">
        <v>172</v>
      </c>
      <c r="AT108" s="229" t="s">
        <v>156</v>
      </c>
      <c r="AU108" s="229" t="s">
        <v>80</v>
      </c>
      <c r="AY108" s="17" t="s">
        <v>153</v>
      </c>
      <c r="BE108" s="230">
        <f>IF(N108="základní",J108,0)</f>
        <v>0</v>
      </c>
      <c r="BF108" s="230">
        <f>IF(N108="snížená",J108,0)</f>
        <v>0</v>
      </c>
      <c r="BG108" s="230">
        <f>IF(N108="zákl. přenesená",J108,0)</f>
        <v>0</v>
      </c>
      <c r="BH108" s="230">
        <f>IF(N108="sníž. přenesená",J108,0)</f>
        <v>0</v>
      </c>
      <c r="BI108" s="230">
        <f>IF(N108="nulová",J108,0)</f>
        <v>0</v>
      </c>
      <c r="BJ108" s="17" t="s">
        <v>80</v>
      </c>
      <c r="BK108" s="230">
        <f>ROUND(I108*H108,2)</f>
        <v>0</v>
      </c>
      <c r="BL108" s="17" t="s">
        <v>172</v>
      </c>
      <c r="BM108" s="229" t="s">
        <v>331</v>
      </c>
    </row>
    <row r="109" spans="1:51" s="13" customFormat="1" ht="12">
      <c r="A109" s="13"/>
      <c r="B109" s="235"/>
      <c r="C109" s="236"/>
      <c r="D109" s="231" t="s">
        <v>174</v>
      </c>
      <c r="E109" s="237" t="s">
        <v>19</v>
      </c>
      <c r="F109" s="238" t="s">
        <v>286</v>
      </c>
      <c r="G109" s="236"/>
      <c r="H109" s="239">
        <v>12</v>
      </c>
      <c r="I109" s="240"/>
      <c r="J109" s="236"/>
      <c r="K109" s="236"/>
      <c r="L109" s="241"/>
      <c r="M109" s="242"/>
      <c r="N109" s="243"/>
      <c r="O109" s="243"/>
      <c r="P109" s="243"/>
      <c r="Q109" s="243"/>
      <c r="R109" s="243"/>
      <c r="S109" s="243"/>
      <c r="T109" s="244"/>
      <c r="U109" s="13"/>
      <c r="V109" s="13"/>
      <c r="W109" s="13"/>
      <c r="X109" s="13"/>
      <c r="Y109" s="13"/>
      <c r="Z109" s="13"/>
      <c r="AA109" s="13"/>
      <c r="AB109" s="13"/>
      <c r="AC109" s="13"/>
      <c r="AD109" s="13"/>
      <c r="AE109" s="13"/>
      <c r="AT109" s="245" t="s">
        <v>174</v>
      </c>
      <c r="AU109" s="245" t="s">
        <v>80</v>
      </c>
      <c r="AV109" s="13" t="s">
        <v>82</v>
      </c>
      <c r="AW109" s="13" t="s">
        <v>34</v>
      </c>
      <c r="AX109" s="13" t="s">
        <v>80</v>
      </c>
      <c r="AY109" s="245" t="s">
        <v>153</v>
      </c>
    </row>
    <row r="110" spans="1:65" s="2" customFormat="1" ht="16.5" customHeight="1">
      <c r="A110" s="38"/>
      <c r="B110" s="39"/>
      <c r="C110" s="261" t="s">
        <v>279</v>
      </c>
      <c r="D110" s="261" t="s">
        <v>260</v>
      </c>
      <c r="E110" s="262" t="s">
        <v>1255</v>
      </c>
      <c r="F110" s="263" t="s">
        <v>1256</v>
      </c>
      <c r="G110" s="264" t="s">
        <v>339</v>
      </c>
      <c r="H110" s="265">
        <v>12</v>
      </c>
      <c r="I110" s="266"/>
      <c r="J110" s="267">
        <f>ROUND(I110*H110,2)</f>
        <v>0</v>
      </c>
      <c r="K110" s="263" t="s">
        <v>19</v>
      </c>
      <c r="L110" s="268"/>
      <c r="M110" s="269" t="s">
        <v>19</v>
      </c>
      <c r="N110" s="270" t="s">
        <v>43</v>
      </c>
      <c r="O110" s="84"/>
      <c r="P110" s="227">
        <f>O110*H110</f>
        <v>0</v>
      </c>
      <c r="Q110" s="227">
        <v>0</v>
      </c>
      <c r="R110" s="227">
        <f>Q110*H110</f>
        <v>0</v>
      </c>
      <c r="S110" s="227">
        <v>0</v>
      </c>
      <c r="T110" s="228">
        <f>S110*H110</f>
        <v>0</v>
      </c>
      <c r="U110" s="38"/>
      <c r="V110" s="38"/>
      <c r="W110" s="38"/>
      <c r="X110" s="38"/>
      <c r="Y110" s="38"/>
      <c r="Z110" s="38"/>
      <c r="AA110" s="38"/>
      <c r="AB110" s="38"/>
      <c r="AC110" s="38"/>
      <c r="AD110" s="38"/>
      <c r="AE110" s="38"/>
      <c r="AR110" s="229" t="s">
        <v>169</v>
      </c>
      <c r="AT110" s="229" t="s">
        <v>260</v>
      </c>
      <c r="AU110" s="229" t="s">
        <v>80</v>
      </c>
      <c r="AY110" s="17" t="s">
        <v>153</v>
      </c>
      <c r="BE110" s="230">
        <f>IF(N110="základní",J110,0)</f>
        <v>0</v>
      </c>
      <c r="BF110" s="230">
        <f>IF(N110="snížená",J110,0)</f>
        <v>0</v>
      </c>
      <c r="BG110" s="230">
        <f>IF(N110="zákl. přenesená",J110,0)</f>
        <v>0</v>
      </c>
      <c r="BH110" s="230">
        <f>IF(N110="sníž. přenesená",J110,0)</f>
        <v>0</v>
      </c>
      <c r="BI110" s="230">
        <f>IF(N110="nulová",J110,0)</f>
        <v>0</v>
      </c>
      <c r="BJ110" s="17" t="s">
        <v>80</v>
      </c>
      <c r="BK110" s="230">
        <f>ROUND(I110*H110,2)</f>
        <v>0</v>
      </c>
      <c r="BL110" s="17" t="s">
        <v>172</v>
      </c>
      <c r="BM110" s="229" t="s">
        <v>341</v>
      </c>
    </row>
    <row r="111" spans="1:51" s="13" customFormat="1" ht="12">
      <c r="A111" s="13"/>
      <c r="B111" s="235"/>
      <c r="C111" s="236"/>
      <c r="D111" s="231" t="s">
        <v>174</v>
      </c>
      <c r="E111" s="237" t="s">
        <v>19</v>
      </c>
      <c r="F111" s="238" t="s">
        <v>286</v>
      </c>
      <c r="G111" s="236"/>
      <c r="H111" s="239">
        <v>12</v>
      </c>
      <c r="I111" s="240"/>
      <c r="J111" s="236"/>
      <c r="K111" s="236"/>
      <c r="L111" s="241"/>
      <c r="M111" s="242"/>
      <c r="N111" s="243"/>
      <c r="O111" s="243"/>
      <c r="P111" s="243"/>
      <c r="Q111" s="243"/>
      <c r="R111" s="243"/>
      <c r="S111" s="243"/>
      <c r="T111" s="244"/>
      <c r="U111" s="13"/>
      <c r="V111" s="13"/>
      <c r="W111" s="13"/>
      <c r="X111" s="13"/>
      <c r="Y111" s="13"/>
      <c r="Z111" s="13"/>
      <c r="AA111" s="13"/>
      <c r="AB111" s="13"/>
      <c r="AC111" s="13"/>
      <c r="AD111" s="13"/>
      <c r="AE111" s="13"/>
      <c r="AT111" s="245" t="s">
        <v>174</v>
      </c>
      <c r="AU111" s="245" t="s">
        <v>80</v>
      </c>
      <c r="AV111" s="13" t="s">
        <v>82</v>
      </c>
      <c r="AW111" s="13" t="s">
        <v>34</v>
      </c>
      <c r="AX111" s="13" t="s">
        <v>80</v>
      </c>
      <c r="AY111" s="245" t="s">
        <v>153</v>
      </c>
    </row>
    <row r="112" spans="1:65" s="2" customFormat="1" ht="16.5" customHeight="1">
      <c r="A112" s="38"/>
      <c r="B112" s="39"/>
      <c r="C112" s="218" t="s">
        <v>286</v>
      </c>
      <c r="D112" s="218" t="s">
        <v>156</v>
      </c>
      <c r="E112" s="219" t="s">
        <v>1257</v>
      </c>
      <c r="F112" s="220" t="s">
        <v>1258</v>
      </c>
      <c r="G112" s="221" t="s">
        <v>228</v>
      </c>
      <c r="H112" s="222">
        <v>555</v>
      </c>
      <c r="I112" s="223"/>
      <c r="J112" s="224">
        <f>ROUND(I112*H112,2)</f>
        <v>0</v>
      </c>
      <c r="K112" s="220" t="s">
        <v>19</v>
      </c>
      <c r="L112" s="44"/>
      <c r="M112" s="225" t="s">
        <v>19</v>
      </c>
      <c r="N112" s="226" t="s">
        <v>43</v>
      </c>
      <c r="O112" s="84"/>
      <c r="P112" s="227">
        <f>O112*H112</f>
        <v>0</v>
      </c>
      <c r="Q112" s="227">
        <v>0</v>
      </c>
      <c r="R112" s="227">
        <f>Q112*H112</f>
        <v>0</v>
      </c>
      <c r="S112" s="227">
        <v>0</v>
      </c>
      <c r="T112" s="228">
        <f>S112*H112</f>
        <v>0</v>
      </c>
      <c r="U112" s="38"/>
      <c r="V112" s="38"/>
      <c r="W112" s="38"/>
      <c r="X112" s="38"/>
      <c r="Y112" s="38"/>
      <c r="Z112" s="38"/>
      <c r="AA112" s="38"/>
      <c r="AB112" s="38"/>
      <c r="AC112" s="38"/>
      <c r="AD112" s="38"/>
      <c r="AE112" s="38"/>
      <c r="AR112" s="229" t="s">
        <v>172</v>
      </c>
      <c r="AT112" s="229" t="s">
        <v>156</v>
      </c>
      <c r="AU112" s="229" t="s">
        <v>80</v>
      </c>
      <c r="AY112" s="17" t="s">
        <v>153</v>
      </c>
      <c r="BE112" s="230">
        <f>IF(N112="základní",J112,0)</f>
        <v>0</v>
      </c>
      <c r="BF112" s="230">
        <f>IF(N112="snížená",J112,0)</f>
        <v>0</v>
      </c>
      <c r="BG112" s="230">
        <f>IF(N112="zákl. přenesená",J112,0)</f>
        <v>0</v>
      </c>
      <c r="BH112" s="230">
        <f>IF(N112="sníž. přenesená",J112,0)</f>
        <v>0</v>
      </c>
      <c r="BI112" s="230">
        <f>IF(N112="nulová",J112,0)</f>
        <v>0</v>
      </c>
      <c r="BJ112" s="17" t="s">
        <v>80</v>
      </c>
      <c r="BK112" s="230">
        <f>ROUND(I112*H112,2)</f>
        <v>0</v>
      </c>
      <c r="BL112" s="17" t="s">
        <v>172</v>
      </c>
      <c r="BM112" s="229" t="s">
        <v>351</v>
      </c>
    </row>
    <row r="113" spans="1:65" s="2" customFormat="1" ht="16.5" customHeight="1">
      <c r="A113" s="38"/>
      <c r="B113" s="39"/>
      <c r="C113" s="261" t="s">
        <v>294</v>
      </c>
      <c r="D113" s="261" t="s">
        <v>260</v>
      </c>
      <c r="E113" s="262" t="s">
        <v>1259</v>
      </c>
      <c r="F113" s="263" t="s">
        <v>1260</v>
      </c>
      <c r="G113" s="264" t="s">
        <v>263</v>
      </c>
      <c r="H113" s="265">
        <v>344.1</v>
      </c>
      <c r="I113" s="266"/>
      <c r="J113" s="267">
        <f>ROUND(I113*H113,2)</f>
        <v>0</v>
      </c>
      <c r="K113" s="263" t="s">
        <v>19</v>
      </c>
      <c r="L113" s="268"/>
      <c r="M113" s="269" t="s">
        <v>19</v>
      </c>
      <c r="N113" s="270" t="s">
        <v>43</v>
      </c>
      <c r="O113" s="84"/>
      <c r="P113" s="227">
        <f>O113*H113</f>
        <v>0</v>
      </c>
      <c r="Q113" s="227">
        <v>0</v>
      </c>
      <c r="R113" s="227">
        <f>Q113*H113</f>
        <v>0</v>
      </c>
      <c r="S113" s="227">
        <v>0</v>
      </c>
      <c r="T113" s="228">
        <f>S113*H113</f>
        <v>0</v>
      </c>
      <c r="U113" s="38"/>
      <c r="V113" s="38"/>
      <c r="W113" s="38"/>
      <c r="X113" s="38"/>
      <c r="Y113" s="38"/>
      <c r="Z113" s="38"/>
      <c r="AA113" s="38"/>
      <c r="AB113" s="38"/>
      <c r="AC113" s="38"/>
      <c r="AD113" s="38"/>
      <c r="AE113" s="38"/>
      <c r="AR113" s="229" t="s">
        <v>169</v>
      </c>
      <c r="AT113" s="229" t="s">
        <v>260</v>
      </c>
      <c r="AU113" s="229" t="s">
        <v>80</v>
      </c>
      <c r="AY113" s="17" t="s">
        <v>153</v>
      </c>
      <c r="BE113" s="230">
        <f>IF(N113="základní",J113,0)</f>
        <v>0</v>
      </c>
      <c r="BF113" s="230">
        <f>IF(N113="snížená",J113,0)</f>
        <v>0</v>
      </c>
      <c r="BG113" s="230">
        <f>IF(N113="zákl. přenesená",J113,0)</f>
        <v>0</v>
      </c>
      <c r="BH113" s="230">
        <f>IF(N113="sníž. přenesená",J113,0)</f>
        <v>0</v>
      </c>
      <c r="BI113" s="230">
        <f>IF(N113="nulová",J113,0)</f>
        <v>0</v>
      </c>
      <c r="BJ113" s="17" t="s">
        <v>80</v>
      </c>
      <c r="BK113" s="230">
        <f>ROUND(I113*H113,2)</f>
        <v>0</v>
      </c>
      <c r="BL113" s="17" t="s">
        <v>172</v>
      </c>
      <c r="BM113" s="229" t="s">
        <v>363</v>
      </c>
    </row>
    <row r="114" spans="1:65" s="2" customFormat="1" ht="16.5" customHeight="1">
      <c r="A114" s="38"/>
      <c r="B114" s="39"/>
      <c r="C114" s="218" t="s">
        <v>299</v>
      </c>
      <c r="D114" s="218" t="s">
        <v>156</v>
      </c>
      <c r="E114" s="219" t="s">
        <v>1261</v>
      </c>
      <c r="F114" s="220" t="s">
        <v>1262</v>
      </c>
      <c r="G114" s="221" t="s">
        <v>339</v>
      </c>
      <c r="H114" s="222">
        <v>12</v>
      </c>
      <c r="I114" s="223"/>
      <c r="J114" s="224">
        <f>ROUND(I114*H114,2)</f>
        <v>0</v>
      </c>
      <c r="K114" s="220" t="s">
        <v>19</v>
      </c>
      <c r="L114" s="44"/>
      <c r="M114" s="225" t="s">
        <v>19</v>
      </c>
      <c r="N114" s="226" t="s">
        <v>43</v>
      </c>
      <c r="O114" s="84"/>
      <c r="P114" s="227">
        <f>O114*H114</f>
        <v>0</v>
      </c>
      <c r="Q114" s="227">
        <v>0</v>
      </c>
      <c r="R114" s="227">
        <f>Q114*H114</f>
        <v>0</v>
      </c>
      <c r="S114" s="227">
        <v>0</v>
      </c>
      <c r="T114" s="228">
        <f>S114*H114</f>
        <v>0</v>
      </c>
      <c r="U114" s="38"/>
      <c r="V114" s="38"/>
      <c r="W114" s="38"/>
      <c r="X114" s="38"/>
      <c r="Y114" s="38"/>
      <c r="Z114" s="38"/>
      <c r="AA114" s="38"/>
      <c r="AB114" s="38"/>
      <c r="AC114" s="38"/>
      <c r="AD114" s="38"/>
      <c r="AE114" s="38"/>
      <c r="AR114" s="229" t="s">
        <v>172</v>
      </c>
      <c r="AT114" s="229" t="s">
        <v>156</v>
      </c>
      <c r="AU114" s="229" t="s">
        <v>80</v>
      </c>
      <c r="AY114" s="17" t="s">
        <v>153</v>
      </c>
      <c r="BE114" s="230">
        <f>IF(N114="základní",J114,0)</f>
        <v>0</v>
      </c>
      <c r="BF114" s="230">
        <f>IF(N114="snížená",J114,0)</f>
        <v>0</v>
      </c>
      <c r="BG114" s="230">
        <f>IF(N114="zákl. přenesená",J114,0)</f>
        <v>0</v>
      </c>
      <c r="BH114" s="230">
        <f>IF(N114="sníž. přenesená",J114,0)</f>
        <v>0</v>
      </c>
      <c r="BI114" s="230">
        <f>IF(N114="nulová",J114,0)</f>
        <v>0</v>
      </c>
      <c r="BJ114" s="17" t="s">
        <v>80</v>
      </c>
      <c r="BK114" s="230">
        <f>ROUND(I114*H114,2)</f>
        <v>0</v>
      </c>
      <c r="BL114" s="17" t="s">
        <v>172</v>
      </c>
      <c r="BM114" s="229" t="s">
        <v>376</v>
      </c>
    </row>
    <row r="115" spans="1:51" s="13" customFormat="1" ht="12">
      <c r="A115" s="13"/>
      <c r="B115" s="235"/>
      <c r="C115" s="236"/>
      <c r="D115" s="231" t="s">
        <v>174</v>
      </c>
      <c r="E115" s="237" t="s">
        <v>19</v>
      </c>
      <c r="F115" s="238" t="s">
        <v>286</v>
      </c>
      <c r="G115" s="236"/>
      <c r="H115" s="239">
        <v>12</v>
      </c>
      <c r="I115" s="240"/>
      <c r="J115" s="236"/>
      <c r="K115" s="236"/>
      <c r="L115" s="241"/>
      <c r="M115" s="242"/>
      <c r="N115" s="243"/>
      <c r="O115" s="243"/>
      <c r="P115" s="243"/>
      <c r="Q115" s="243"/>
      <c r="R115" s="243"/>
      <c r="S115" s="243"/>
      <c r="T115" s="244"/>
      <c r="U115" s="13"/>
      <c r="V115" s="13"/>
      <c r="W115" s="13"/>
      <c r="X115" s="13"/>
      <c r="Y115" s="13"/>
      <c r="Z115" s="13"/>
      <c r="AA115" s="13"/>
      <c r="AB115" s="13"/>
      <c r="AC115" s="13"/>
      <c r="AD115" s="13"/>
      <c r="AE115" s="13"/>
      <c r="AT115" s="245" t="s">
        <v>174</v>
      </c>
      <c r="AU115" s="245" t="s">
        <v>80</v>
      </c>
      <c r="AV115" s="13" t="s">
        <v>82</v>
      </c>
      <c r="AW115" s="13" t="s">
        <v>34</v>
      </c>
      <c r="AX115" s="13" t="s">
        <v>80</v>
      </c>
      <c r="AY115" s="245" t="s">
        <v>153</v>
      </c>
    </row>
    <row r="116" spans="1:65" s="2" customFormat="1" ht="16.5" customHeight="1">
      <c r="A116" s="38"/>
      <c r="B116" s="39"/>
      <c r="C116" s="261" t="s">
        <v>8</v>
      </c>
      <c r="D116" s="261" t="s">
        <v>260</v>
      </c>
      <c r="E116" s="262" t="s">
        <v>1263</v>
      </c>
      <c r="F116" s="263" t="s">
        <v>1264</v>
      </c>
      <c r="G116" s="264" t="s">
        <v>339</v>
      </c>
      <c r="H116" s="265">
        <v>12</v>
      </c>
      <c r="I116" s="266"/>
      <c r="J116" s="267">
        <f>ROUND(I116*H116,2)</f>
        <v>0</v>
      </c>
      <c r="K116" s="263" t="s">
        <v>19</v>
      </c>
      <c r="L116" s="268"/>
      <c r="M116" s="269" t="s">
        <v>19</v>
      </c>
      <c r="N116" s="270" t="s">
        <v>43</v>
      </c>
      <c r="O116" s="84"/>
      <c r="P116" s="227">
        <f>O116*H116</f>
        <v>0</v>
      </c>
      <c r="Q116" s="227">
        <v>0</v>
      </c>
      <c r="R116" s="227">
        <f>Q116*H116</f>
        <v>0</v>
      </c>
      <c r="S116" s="227">
        <v>0</v>
      </c>
      <c r="T116" s="228">
        <f>S116*H116</f>
        <v>0</v>
      </c>
      <c r="U116" s="38"/>
      <c r="V116" s="38"/>
      <c r="W116" s="38"/>
      <c r="X116" s="38"/>
      <c r="Y116" s="38"/>
      <c r="Z116" s="38"/>
      <c r="AA116" s="38"/>
      <c r="AB116" s="38"/>
      <c r="AC116" s="38"/>
      <c r="AD116" s="38"/>
      <c r="AE116" s="38"/>
      <c r="AR116" s="229" t="s">
        <v>169</v>
      </c>
      <c r="AT116" s="229" t="s">
        <v>260</v>
      </c>
      <c r="AU116" s="229" t="s">
        <v>80</v>
      </c>
      <c r="AY116" s="17" t="s">
        <v>153</v>
      </c>
      <c r="BE116" s="230">
        <f>IF(N116="základní",J116,0)</f>
        <v>0</v>
      </c>
      <c r="BF116" s="230">
        <f>IF(N116="snížená",J116,0)</f>
        <v>0</v>
      </c>
      <c r="BG116" s="230">
        <f>IF(N116="zákl. přenesená",J116,0)</f>
        <v>0</v>
      </c>
      <c r="BH116" s="230">
        <f>IF(N116="sníž. přenesená",J116,0)</f>
        <v>0</v>
      </c>
      <c r="BI116" s="230">
        <f>IF(N116="nulová",J116,0)</f>
        <v>0</v>
      </c>
      <c r="BJ116" s="17" t="s">
        <v>80</v>
      </c>
      <c r="BK116" s="230">
        <f>ROUND(I116*H116,2)</f>
        <v>0</v>
      </c>
      <c r="BL116" s="17" t="s">
        <v>172</v>
      </c>
      <c r="BM116" s="229" t="s">
        <v>547</v>
      </c>
    </row>
    <row r="117" spans="1:51" s="13" customFormat="1" ht="12">
      <c r="A117" s="13"/>
      <c r="B117" s="235"/>
      <c r="C117" s="236"/>
      <c r="D117" s="231" t="s">
        <v>174</v>
      </c>
      <c r="E117" s="237" t="s">
        <v>19</v>
      </c>
      <c r="F117" s="238" t="s">
        <v>286</v>
      </c>
      <c r="G117" s="236"/>
      <c r="H117" s="239">
        <v>12</v>
      </c>
      <c r="I117" s="240"/>
      <c r="J117" s="236"/>
      <c r="K117" s="236"/>
      <c r="L117" s="241"/>
      <c r="M117" s="242"/>
      <c r="N117" s="243"/>
      <c r="O117" s="243"/>
      <c r="P117" s="243"/>
      <c r="Q117" s="243"/>
      <c r="R117" s="243"/>
      <c r="S117" s="243"/>
      <c r="T117" s="244"/>
      <c r="U117" s="13"/>
      <c r="V117" s="13"/>
      <c r="W117" s="13"/>
      <c r="X117" s="13"/>
      <c r="Y117" s="13"/>
      <c r="Z117" s="13"/>
      <c r="AA117" s="13"/>
      <c r="AB117" s="13"/>
      <c r="AC117" s="13"/>
      <c r="AD117" s="13"/>
      <c r="AE117" s="13"/>
      <c r="AT117" s="245" t="s">
        <v>174</v>
      </c>
      <c r="AU117" s="245" t="s">
        <v>80</v>
      </c>
      <c r="AV117" s="13" t="s">
        <v>82</v>
      </c>
      <c r="AW117" s="13" t="s">
        <v>34</v>
      </c>
      <c r="AX117" s="13" t="s">
        <v>80</v>
      </c>
      <c r="AY117" s="245" t="s">
        <v>153</v>
      </c>
    </row>
    <row r="118" spans="1:65" s="2" customFormat="1" ht="16.5" customHeight="1">
      <c r="A118" s="38"/>
      <c r="B118" s="39"/>
      <c r="C118" s="261" t="s">
        <v>310</v>
      </c>
      <c r="D118" s="261" t="s">
        <v>260</v>
      </c>
      <c r="E118" s="262" t="s">
        <v>1265</v>
      </c>
      <c r="F118" s="263" t="s">
        <v>1266</v>
      </c>
      <c r="G118" s="264" t="s">
        <v>228</v>
      </c>
      <c r="H118" s="265">
        <v>88</v>
      </c>
      <c r="I118" s="266"/>
      <c r="J118" s="267">
        <f>ROUND(I118*H118,2)</f>
        <v>0</v>
      </c>
      <c r="K118" s="263" t="s">
        <v>19</v>
      </c>
      <c r="L118" s="268"/>
      <c r="M118" s="269" t="s">
        <v>19</v>
      </c>
      <c r="N118" s="270" t="s">
        <v>43</v>
      </c>
      <c r="O118" s="84"/>
      <c r="P118" s="227">
        <f>O118*H118</f>
        <v>0</v>
      </c>
      <c r="Q118" s="227">
        <v>0</v>
      </c>
      <c r="R118" s="227">
        <f>Q118*H118</f>
        <v>0</v>
      </c>
      <c r="S118" s="227">
        <v>0</v>
      </c>
      <c r="T118" s="228">
        <f>S118*H118</f>
        <v>0</v>
      </c>
      <c r="U118" s="38"/>
      <c r="V118" s="38"/>
      <c r="W118" s="38"/>
      <c r="X118" s="38"/>
      <c r="Y118" s="38"/>
      <c r="Z118" s="38"/>
      <c r="AA118" s="38"/>
      <c r="AB118" s="38"/>
      <c r="AC118" s="38"/>
      <c r="AD118" s="38"/>
      <c r="AE118" s="38"/>
      <c r="AR118" s="229" t="s">
        <v>169</v>
      </c>
      <c r="AT118" s="229" t="s">
        <v>260</v>
      </c>
      <c r="AU118" s="229" t="s">
        <v>80</v>
      </c>
      <c r="AY118" s="17" t="s">
        <v>153</v>
      </c>
      <c r="BE118" s="230">
        <f>IF(N118="základní",J118,0)</f>
        <v>0</v>
      </c>
      <c r="BF118" s="230">
        <f>IF(N118="snížená",J118,0)</f>
        <v>0</v>
      </c>
      <c r="BG118" s="230">
        <f>IF(N118="zákl. přenesená",J118,0)</f>
        <v>0</v>
      </c>
      <c r="BH118" s="230">
        <f>IF(N118="sníž. přenesená",J118,0)</f>
        <v>0</v>
      </c>
      <c r="BI118" s="230">
        <f>IF(N118="nulová",J118,0)</f>
        <v>0</v>
      </c>
      <c r="BJ118" s="17" t="s">
        <v>80</v>
      </c>
      <c r="BK118" s="230">
        <f>ROUND(I118*H118,2)</f>
        <v>0</v>
      </c>
      <c r="BL118" s="17" t="s">
        <v>172</v>
      </c>
      <c r="BM118" s="229" t="s">
        <v>555</v>
      </c>
    </row>
    <row r="119" spans="1:65" s="2" customFormat="1" ht="16.5" customHeight="1">
      <c r="A119" s="38"/>
      <c r="B119" s="39"/>
      <c r="C119" s="218" t="s">
        <v>315</v>
      </c>
      <c r="D119" s="218" t="s">
        <v>156</v>
      </c>
      <c r="E119" s="219" t="s">
        <v>1267</v>
      </c>
      <c r="F119" s="220" t="s">
        <v>1268</v>
      </c>
      <c r="G119" s="221" t="s">
        <v>228</v>
      </c>
      <c r="H119" s="222">
        <v>610</v>
      </c>
      <c r="I119" s="223"/>
      <c r="J119" s="224">
        <f>ROUND(I119*H119,2)</f>
        <v>0</v>
      </c>
      <c r="K119" s="220" t="s">
        <v>19</v>
      </c>
      <c r="L119" s="44"/>
      <c r="M119" s="225" t="s">
        <v>19</v>
      </c>
      <c r="N119" s="226" t="s">
        <v>43</v>
      </c>
      <c r="O119" s="84"/>
      <c r="P119" s="227">
        <f>O119*H119</f>
        <v>0</v>
      </c>
      <c r="Q119" s="227">
        <v>0</v>
      </c>
      <c r="R119" s="227">
        <f>Q119*H119</f>
        <v>0</v>
      </c>
      <c r="S119" s="227">
        <v>0</v>
      </c>
      <c r="T119" s="228">
        <f>S119*H119</f>
        <v>0</v>
      </c>
      <c r="U119" s="38"/>
      <c r="V119" s="38"/>
      <c r="W119" s="38"/>
      <c r="X119" s="38"/>
      <c r="Y119" s="38"/>
      <c r="Z119" s="38"/>
      <c r="AA119" s="38"/>
      <c r="AB119" s="38"/>
      <c r="AC119" s="38"/>
      <c r="AD119" s="38"/>
      <c r="AE119" s="38"/>
      <c r="AR119" s="229" t="s">
        <v>172</v>
      </c>
      <c r="AT119" s="229" t="s">
        <v>156</v>
      </c>
      <c r="AU119" s="229" t="s">
        <v>80</v>
      </c>
      <c r="AY119" s="17" t="s">
        <v>153</v>
      </c>
      <c r="BE119" s="230">
        <f>IF(N119="základní",J119,0)</f>
        <v>0</v>
      </c>
      <c r="BF119" s="230">
        <f>IF(N119="snížená",J119,0)</f>
        <v>0</v>
      </c>
      <c r="BG119" s="230">
        <f>IF(N119="zákl. přenesená",J119,0)</f>
        <v>0</v>
      </c>
      <c r="BH119" s="230">
        <f>IF(N119="sníž. přenesená",J119,0)</f>
        <v>0</v>
      </c>
      <c r="BI119" s="230">
        <f>IF(N119="nulová",J119,0)</f>
        <v>0</v>
      </c>
      <c r="BJ119" s="17" t="s">
        <v>80</v>
      </c>
      <c r="BK119" s="230">
        <f>ROUND(I119*H119,2)</f>
        <v>0</v>
      </c>
      <c r="BL119" s="17" t="s">
        <v>172</v>
      </c>
      <c r="BM119" s="229" t="s">
        <v>564</v>
      </c>
    </row>
    <row r="120" spans="1:65" s="2" customFormat="1" ht="16.5" customHeight="1">
      <c r="A120" s="38"/>
      <c r="B120" s="39"/>
      <c r="C120" s="261" t="s">
        <v>321</v>
      </c>
      <c r="D120" s="261" t="s">
        <v>260</v>
      </c>
      <c r="E120" s="262" t="s">
        <v>1269</v>
      </c>
      <c r="F120" s="263" t="s">
        <v>1270</v>
      </c>
      <c r="G120" s="264" t="s">
        <v>228</v>
      </c>
      <c r="H120" s="265">
        <v>610</v>
      </c>
      <c r="I120" s="266"/>
      <c r="J120" s="267">
        <f>ROUND(I120*H120,2)</f>
        <v>0</v>
      </c>
      <c r="K120" s="263" t="s">
        <v>19</v>
      </c>
      <c r="L120" s="268"/>
      <c r="M120" s="269" t="s">
        <v>19</v>
      </c>
      <c r="N120" s="270" t="s">
        <v>43</v>
      </c>
      <c r="O120" s="84"/>
      <c r="P120" s="227">
        <f>O120*H120</f>
        <v>0</v>
      </c>
      <c r="Q120" s="227">
        <v>0</v>
      </c>
      <c r="R120" s="227">
        <f>Q120*H120</f>
        <v>0</v>
      </c>
      <c r="S120" s="227">
        <v>0</v>
      </c>
      <c r="T120" s="228">
        <f>S120*H120</f>
        <v>0</v>
      </c>
      <c r="U120" s="38"/>
      <c r="V120" s="38"/>
      <c r="W120" s="38"/>
      <c r="X120" s="38"/>
      <c r="Y120" s="38"/>
      <c r="Z120" s="38"/>
      <c r="AA120" s="38"/>
      <c r="AB120" s="38"/>
      <c r="AC120" s="38"/>
      <c r="AD120" s="38"/>
      <c r="AE120" s="38"/>
      <c r="AR120" s="229" t="s">
        <v>169</v>
      </c>
      <c r="AT120" s="229" t="s">
        <v>260</v>
      </c>
      <c r="AU120" s="229" t="s">
        <v>80</v>
      </c>
      <c r="AY120" s="17" t="s">
        <v>153</v>
      </c>
      <c r="BE120" s="230">
        <f>IF(N120="základní",J120,0)</f>
        <v>0</v>
      </c>
      <c r="BF120" s="230">
        <f>IF(N120="snížená",J120,0)</f>
        <v>0</v>
      </c>
      <c r="BG120" s="230">
        <f>IF(N120="zákl. přenesená",J120,0)</f>
        <v>0</v>
      </c>
      <c r="BH120" s="230">
        <f>IF(N120="sníž. přenesená",J120,0)</f>
        <v>0</v>
      </c>
      <c r="BI120" s="230">
        <f>IF(N120="nulová",J120,0)</f>
        <v>0</v>
      </c>
      <c r="BJ120" s="17" t="s">
        <v>80</v>
      </c>
      <c r="BK120" s="230">
        <f>ROUND(I120*H120,2)</f>
        <v>0</v>
      </c>
      <c r="BL120" s="17" t="s">
        <v>172</v>
      </c>
      <c r="BM120" s="229" t="s">
        <v>572</v>
      </c>
    </row>
    <row r="121" spans="1:65" s="2" customFormat="1" ht="16.5" customHeight="1">
      <c r="A121" s="38"/>
      <c r="B121" s="39"/>
      <c r="C121" s="218" t="s">
        <v>326</v>
      </c>
      <c r="D121" s="218" t="s">
        <v>156</v>
      </c>
      <c r="E121" s="219" t="s">
        <v>1271</v>
      </c>
      <c r="F121" s="220" t="s">
        <v>1272</v>
      </c>
      <c r="G121" s="221" t="s">
        <v>228</v>
      </c>
      <c r="H121" s="222">
        <v>360</v>
      </c>
      <c r="I121" s="223"/>
      <c r="J121" s="224">
        <f>ROUND(I121*H121,2)</f>
        <v>0</v>
      </c>
      <c r="K121" s="220" t="s">
        <v>19</v>
      </c>
      <c r="L121" s="44"/>
      <c r="M121" s="225" t="s">
        <v>19</v>
      </c>
      <c r="N121" s="226" t="s">
        <v>43</v>
      </c>
      <c r="O121" s="84"/>
      <c r="P121" s="227">
        <f>O121*H121</f>
        <v>0</v>
      </c>
      <c r="Q121" s="227">
        <v>0</v>
      </c>
      <c r="R121" s="227">
        <f>Q121*H121</f>
        <v>0</v>
      </c>
      <c r="S121" s="227">
        <v>0</v>
      </c>
      <c r="T121" s="228">
        <f>S121*H121</f>
        <v>0</v>
      </c>
      <c r="U121" s="38"/>
      <c r="V121" s="38"/>
      <c r="W121" s="38"/>
      <c r="X121" s="38"/>
      <c r="Y121" s="38"/>
      <c r="Z121" s="38"/>
      <c r="AA121" s="38"/>
      <c r="AB121" s="38"/>
      <c r="AC121" s="38"/>
      <c r="AD121" s="38"/>
      <c r="AE121" s="38"/>
      <c r="AR121" s="229" t="s">
        <v>172</v>
      </c>
      <c r="AT121" s="229" t="s">
        <v>156</v>
      </c>
      <c r="AU121" s="229" t="s">
        <v>80</v>
      </c>
      <c r="AY121" s="17" t="s">
        <v>153</v>
      </c>
      <c r="BE121" s="230">
        <f>IF(N121="základní",J121,0)</f>
        <v>0</v>
      </c>
      <c r="BF121" s="230">
        <f>IF(N121="snížená",J121,0)</f>
        <v>0</v>
      </c>
      <c r="BG121" s="230">
        <f>IF(N121="zákl. přenesená",J121,0)</f>
        <v>0</v>
      </c>
      <c r="BH121" s="230">
        <f>IF(N121="sníž. přenesená",J121,0)</f>
        <v>0</v>
      </c>
      <c r="BI121" s="230">
        <f>IF(N121="nulová",J121,0)</f>
        <v>0</v>
      </c>
      <c r="BJ121" s="17" t="s">
        <v>80</v>
      </c>
      <c r="BK121" s="230">
        <f>ROUND(I121*H121,2)</f>
        <v>0</v>
      </c>
      <c r="BL121" s="17" t="s">
        <v>172</v>
      </c>
      <c r="BM121" s="229" t="s">
        <v>577</v>
      </c>
    </row>
    <row r="122" spans="1:65" s="2" customFormat="1" ht="16.5" customHeight="1">
      <c r="A122" s="38"/>
      <c r="B122" s="39"/>
      <c r="C122" s="261" t="s">
        <v>331</v>
      </c>
      <c r="D122" s="261" t="s">
        <v>260</v>
      </c>
      <c r="E122" s="262" t="s">
        <v>1273</v>
      </c>
      <c r="F122" s="263" t="s">
        <v>1274</v>
      </c>
      <c r="G122" s="264" t="s">
        <v>228</v>
      </c>
      <c r="H122" s="265">
        <v>360.001</v>
      </c>
      <c r="I122" s="266"/>
      <c r="J122" s="267">
        <f>ROUND(I122*H122,2)</f>
        <v>0</v>
      </c>
      <c r="K122" s="263" t="s">
        <v>19</v>
      </c>
      <c r="L122" s="268"/>
      <c r="M122" s="269" t="s">
        <v>19</v>
      </c>
      <c r="N122" s="270" t="s">
        <v>43</v>
      </c>
      <c r="O122" s="84"/>
      <c r="P122" s="227">
        <f>O122*H122</f>
        <v>0</v>
      </c>
      <c r="Q122" s="227">
        <v>0</v>
      </c>
      <c r="R122" s="227">
        <f>Q122*H122</f>
        <v>0</v>
      </c>
      <c r="S122" s="227">
        <v>0</v>
      </c>
      <c r="T122" s="228">
        <f>S122*H122</f>
        <v>0</v>
      </c>
      <c r="U122" s="38"/>
      <c r="V122" s="38"/>
      <c r="W122" s="38"/>
      <c r="X122" s="38"/>
      <c r="Y122" s="38"/>
      <c r="Z122" s="38"/>
      <c r="AA122" s="38"/>
      <c r="AB122" s="38"/>
      <c r="AC122" s="38"/>
      <c r="AD122" s="38"/>
      <c r="AE122" s="38"/>
      <c r="AR122" s="229" t="s">
        <v>169</v>
      </c>
      <c r="AT122" s="229" t="s">
        <v>260</v>
      </c>
      <c r="AU122" s="229" t="s">
        <v>80</v>
      </c>
      <c r="AY122" s="17" t="s">
        <v>153</v>
      </c>
      <c r="BE122" s="230">
        <f>IF(N122="základní",J122,0)</f>
        <v>0</v>
      </c>
      <c r="BF122" s="230">
        <f>IF(N122="snížená",J122,0)</f>
        <v>0</v>
      </c>
      <c r="BG122" s="230">
        <f>IF(N122="zákl. přenesená",J122,0)</f>
        <v>0</v>
      </c>
      <c r="BH122" s="230">
        <f>IF(N122="sníž. přenesená",J122,0)</f>
        <v>0</v>
      </c>
      <c r="BI122" s="230">
        <f>IF(N122="nulová",J122,0)</f>
        <v>0</v>
      </c>
      <c r="BJ122" s="17" t="s">
        <v>80</v>
      </c>
      <c r="BK122" s="230">
        <f>ROUND(I122*H122,2)</f>
        <v>0</v>
      </c>
      <c r="BL122" s="17" t="s">
        <v>172</v>
      </c>
      <c r="BM122" s="229" t="s">
        <v>582</v>
      </c>
    </row>
    <row r="123" spans="1:65" s="2" customFormat="1" ht="16.5" customHeight="1">
      <c r="A123" s="38"/>
      <c r="B123" s="39"/>
      <c r="C123" s="218" t="s">
        <v>7</v>
      </c>
      <c r="D123" s="218" t="s">
        <v>156</v>
      </c>
      <c r="E123" s="219" t="s">
        <v>1275</v>
      </c>
      <c r="F123" s="220" t="s">
        <v>1276</v>
      </c>
      <c r="G123" s="221" t="s">
        <v>228</v>
      </c>
      <c r="H123" s="222">
        <v>610</v>
      </c>
      <c r="I123" s="223"/>
      <c r="J123" s="224">
        <f>ROUND(I123*H123,2)</f>
        <v>0</v>
      </c>
      <c r="K123" s="220" t="s">
        <v>19</v>
      </c>
      <c r="L123" s="44"/>
      <c r="M123" s="225" t="s">
        <v>19</v>
      </c>
      <c r="N123" s="226" t="s">
        <v>43</v>
      </c>
      <c r="O123" s="84"/>
      <c r="P123" s="227">
        <f>O123*H123</f>
        <v>0</v>
      </c>
      <c r="Q123" s="227">
        <v>0</v>
      </c>
      <c r="R123" s="227">
        <f>Q123*H123</f>
        <v>0</v>
      </c>
      <c r="S123" s="227">
        <v>0</v>
      </c>
      <c r="T123" s="228">
        <f>S123*H123</f>
        <v>0</v>
      </c>
      <c r="U123" s="38"/>
      <c r="V123" s="38"/>
      <c r="W123" s="38"/>
      <c r="X123" s="38"/>
      <c r="Y123" s="38"/>
      <c r="Z123" s="38"/>
      <c r="AA123" s="38"/>
      <c r="AB123" s="38"/>
      <c r="AC123" s="38"/>
      <c r="AD123" s="38"/>
      <c r="AE123" s="38"/>
      <c r="AR123" s="229" t="s">
        <v>172</v>
      </c>
      <c r="AT123" s="229" t="s">
        <v>156</v>
      </c>
      <c r="AU123" s="229" t="s">
        <v>80</v>
      </c>
      <c r="AY123" s="17" t="s">
        <v>153</v>
      </c>
      <c r="BE123" s="230">
        <f>IF(N123="základní",J123,0)</f>
        <v>0</v>
      </c>
      <c r="BF123" s="230">
        <f>IF(N123="snížená",J123,0)</f>
        <v>0</v>
      </c>
      <c r="BG123" s="230">
        <f>IF(N123="zákl. přenesená",J123,0)</f>
        <v>0</v>
      </c>
      <c r="BH123" s="230">
        <f>IF(N123="sníž. přenesená",J123,0)</f>
        <v>0</v>
      </c>
      <c r="BI123" s="230">
        <f>IF(N123="nulová",J123,0)</f>
        <v>0</v>
      </c>
      <c r="BJ123" s="17" t="s">
        <v>80</v>
      </c>
      <c r="BK123" s="230">
        <f>ROUND(I123*H123,2)</f>
        <v>0</v>
      </c>
      <c r="BL123" s="17" t="s">
        <v>172</v>
      </c>
      <c r="BM123" s="229" t="s">
        <v>586</v>
      </c>
    </row>
    <row r="124" spans="1:65" s="2" customFormat="1" ht="16.5" customHeight="1">
      <c r="A124" s="38"/>
      <c r="B124" s="39"/>
      <c r="C124" s="261" t="s">
        <v>341</v>
      </c>
      <c r="D124" s="261" t="s">
        <v>260</v>
      </c>
      <c r="E124" s="262" t="s">
        <v>1277</v>
      </c>
      <c r="F124" s="263" t="s">
        <v>1278</v>
      </c>
      <c r="G124" s="264" t="s">
        <v>228</v>
      </c>
      <c r="H124" s="265">
        <v>610</v>
      </c>
      <c r="I124" s="266"/>
      <c r="J124" s="267">
        <f>ROUND(I124*H124,2)</f>
        <v>0</v>
      </c>
      <c r="K124" s="263" t="s">
        <v>19</v>
      </c>
      <c r="L124" s="268"/>
      <c r="M124" s="269" t="s">
        <v>19</v>
      </c>
      <c r="N124" s="270" t="s">
        <v>43</v>
      </c>
      <c r="O124" s="84"/>
      <c r="P124" s="227">
        <f>O124*H124</f>
        <v>0</v>
      </c>
      <c r="Q124" s="227">
        <v>0</v>
      </c>
      <c r="R124" s="227">
        <f>Q124*H124</f>
        <v>0</v>
      </c>
      <c r="S124" s="227">
        <v>0</v>
      </c>
      <c r="T124" s="228">
        <f>S124*H124</f>
        <v>0</v>
      </c>
      <c r="U124" s="38"/>
      <c r="V124" s="38"/>
      <c r="W124" s="38"/>
      <c r="X124" s="38"/>
      <c r="Y124" s="38"/>
      <c r="Z124" s="38"/>
      <c r="AA124" s="38"/>
      <c r="AB124" s="38"/>
      <c r="AC124" s="38"/>
      <c r="AD124" s="38"/>
      <c r="AE124" s="38"/>
      <c r="AR124" s="229" t="s">
        <v>169</v>
      </c>
      <c r="AT124" s="229" t="s">
        <v>260</v>
      </c>
      <c r="AU124" s="229" t="s">
        <v>80</v>
      </c>
      <c r="AY124" s="17" t="s">
        <v>153</v>
      </c>
      <c r="BE124" s="230">
        <f>IF(N124="základní",J124,0)</f>
        <v>0</v>
      </c>
      <c r="BF124" s="230">
        <f>IF(N124="snížená",J124,0)</f>
        <v>0</v>
      </c>
      <c r="BG124" s="230">
        <f>IF(N124="zákl. přenesená",J124,0)</f>
        <v>0</v>
      </c>
      <c r="BH124" s="230">
        <f>IF(N124="sníž. přenesená",J124,0)</f>
        <v>0</v>
      </c>
      <c r="BI124" s="230">
        <f>IF(N124="nulová",J124,0)</f>
        <v>0</v>
      </c>
      <c r="BJ124" s="17" t="s">
        <v>80</v>
      </c>
      <c r="BK124" s="230">
        <f>ROUND(I124*H124,2)</f>
        <v>0</v>
      </c>
      <c r="BL124" s="17" t="s">
        <v>172</v>
      </c>
      <c r="BM124" s="229" t="s">
        <v>592</v>
      </c>
    </row>
    <row r="125" spans="1:65" s="2" customFormat="1" ht="16.5" customHeight="1">
      <c r="A125" s="38"/>
      <c r="B125" s="39"/>
      <c r="C125" s="218" t="s">
        <v>346</v>
      </c>
      <c r="D125" s="218" t="s">
        <v>156</v>
      </c>
      <c r="E125" s="219" t="s">
        <v>1279</v>
      </c>
      <c r="F125" s="220" t="s">
        <v>1280</v>
      </c>
      <c r="G125" s="221" t="s">
        <v>228</v>
      </c>
      <c r="H125" s="222">
        <v>360</v>
      </c>
      <c r="I125" s="223"/>
      <c r="J125" s="224">
        <f>ROUND(I125*H125,2)</f>
        <v>0</v>
      </c>
      <c r="K125" s="220" t="s">
        <v>19</v>
      </c>
      <c r="L125" s="44"/>
      <c r="M125" s="225" t="s">
        <v>19</v>
      </c>
      <c r="N125" s="226" t="s">
        <v>43</v>
      </c>
      <c r="O125" s="84"/>
      <c r="P125" s="227">
        <f>O125*H125</f>
        <v>0</v>
      </c>
      <c r="Q125" s="227">
        <v>0</v>
      </c>
      <c r="R125" s="227">
        <f>Q125*H125</f>
        <v>0</v>
      </c>
      <c r="S125" s="227">
        <v>0</v>
      </c>
      <c r="T125" s="228">
        <f>S125*H125</f>
        <v>0</v>
      </c>
      <c r="U125" s="38"/>
      <c r="V125" s="38"/>
      <c r="W125" s="38"/>
      <c r="X125" s="38"/>
      <c r="Y125" s="38"/>
      <c r="Z125" s="38"/>
      <c r="AA125" s="38"/>
      <c r="AB125" s="38"/>
      <c r="AC125" s="38"/>
      <c r="AD125" s="38"/>
      <c r="AE125" s="38"/>
      <c r="AR125" s="229" t="s">
        <v>172</v>
      </c>
      <c r="AT125" s="229" t="s">
        <v>156</v>
      </c>
      <c r="AU125" s="229" t="s">
        <v>80</v>
      </c>
      <c r="AY125" s="17" t="s">
        <v>153</v>
      </c>
      <c r="BE125" s="230">
        <f>IF(N125="základní",J125,0)</f>
        <v>0</v>
      </c>
      <c r="BF125" s="230">
        <f>IF(N125="snížená",J125,0)</f>
        <v>0</v>
      </c>
      <c r="BG125" s="230">
        <f>IF(N125="zákl. přenesená",J125,0)</f>
        <v>0</v>
      </c>
      <c r="BH125" s="230">
        <f>IF(N125="sníž. přenesená",J125,0)</f>
        <v>0</v>
      </c>
      <c r="BI125" s="230">
        <f>IF(N125="nulová",J125,0)</f>
        <v>0</v>
      </c>
      <c r="BJ125" s="17" t="s">
        <v>80</v>
      </c>
      <c r="BK125" s="230">
        <f>ROUND(I125*H125,2)</f>
        <v>0</v>
      </c>
      <c r="BL125" s="17" t="s">
        <v>172</v>
      </c>
      <c r="BM125" s="229" t="s">
        <v>719</v>
      </c>
    </row>
    <row r="126" spans="1:65" s="2" customFormat="1" ht="16.5" customHeight="1">
      <c r="A126" s="38"/>
      <c r="B126" s="39"/>
      <c r="C126" s="261" t="s">
        <v>351</v>
      </c>
      <c r="D126" s="261" t="s">
        <v>260</v>
      </c>
      <c r="E126" s="262" t="s">
        <v>1281</v>
      </c>
      <c r="F126" s="263" t="s">
        <v>1282</v>
      </c>
      <c r="G126" s="264" t="s">
        <v>228</v>
      </c>
      <c r="H126" s="265">
        <v>360.001</v>
      </c>
      <c r="I126" s="266"/>
      <c r="J126" s="267">
        <f>ROUND(I126*H126,2)</f>
        <v>0</v>
      </c>
      <c r="K126" s="263" t="s">
        <v>19</v>
      </c>
      <c r="L126" s="268"/>
      <c r="M126" s="269" t="s">
        <v>19</v>
      </c>
      <c r="N126" s="270" t="s">
        <v>43</v>
      </c>
      <c r="O126" s="84"/>
      <c r="P126" s="227">
        <f>O126*H126</f>
        <v>0</v>
      </c>
      <c r="Q126" s="227">
        <v>0</v>
      </c>
      <c r="R126" s="227">
        <f>Q126*H126</f>
        <v>0</v>
      </c>
      <c r="S126" s="227">
        <v>0</v>
      </c>
      <c r="T126" s="228">
        <f>S126*H126</f>
        <v>0</v>
      </c>
      <c r="U126" s="38"/>
      <c r="V126" s="38"/>
      <c r="W126" s="38"/>
      <c r="X126" s="38"/>
      <c r="Y126" s="38"/>
      <c r="Z126" s="38"/>
      <c r="AA126" s="38"/>
      <c r="AB126" s="38"/>
      <c r="AC126" s="38"/>
      <c r="AD126" s="38"/>
      <c r="AE126" s="38"/>
      <c r="AR126" s="229" t="s">
        <v>169</v>
      </c>
      <c r="AT126" s="229" t="s">
        <v>260</v>
      </c>
      <c r="AU126" s="229" t="s">
        <v>80</v>
      </c>
      <c r="AY126" s="17" t="s">
        <v>153</v>
      </c>
      <c r="BE126" s="230">
        <f>IF(N126="základní",J126,0)</f>
        <v>0</v>
      </c>
      <c r="BF126" s="230">
        <f>IF(N126="snížená",J126,0)</f>
        <v>0</v>
      </c>
      <c r="BG126" s="230">
        <f>IF(N126="zákl. přenesená",J126,0)</f>
        <v>0</v>
      </c>
      <c r="BH126" s="230">
        <f>IF(N126="sníž. přenesená",J126,0)</f>
        <v>0</v>
      </c>
      <c r="BI126" s="230">
        <f>IF(N126="nulová",J126,0)</f>
        <v>0</v>
      </c>
      <c r="BJ126" s="17" t="s">
        <v>80</v>
      </c>
      <c r="BK126" s="230">
        <f>ROUND(I126*H126,2)</f>
        <v>0</v>
      </c>
      <c r="BL126" s="17" t="s">
        <v>172</v>
      </c>
      <c r="BM126" s="229" t="s">
        <v>727</v>
      </c>
    </row>
    <row r="127" spans="1:65" s="2" customFormat="1" ht="16.5" customHeight="1">
      <c r="A127" s="38"/>
      <c r="B127" s="39"/>
      <c r="C127" s="218" t="s">
        <v>356</v>
      </c>
      <c r="D127" s="218" t="s">
        <v>156</v>
      </c>
      <c r="E127" s="219" t="s">
        <v>1283</v>
      </c>
      <c r="F127" s="220" t="s">
        <v>1284</v>
      </c>
      <c r="G127" s="221" t="s">
        <v>339</v>
      </c>
      <c r="H127" s="222">
        <v>40</v>
      </c>
      <c r="I127" s="223"/>
      <c r="J127" s="224">
        <f>ROUND(I127*H127,2)</f>
        <v>0</v>
      </c>
      <c r="K127" s="220" t="s">
        <v>19</v>
      </c>
      <c r="L127" s="44"/>
      <c r="M127" s="225" t="s">
        <v>19</v>
      </c>
      <c r="N127" s="226" t="s">
        <v>43</v>
      </c>
      <c r="O127" s="84"/>
      <c r="P127" s="227">
        <f>O127*H127</f>
        <v>0</v>
      </c>
      <c r="Q127" s="227">
        <v>0</v>
      </c>
      <c r="R127" s="227">
        <f>Q127*H127</f>
        <v>0</v>
      </c>
      <c r="S127" s="227">
        <v>0</v>
      </c>
      <c r="T127" s="228">
        <f>S127*H127</f>
        <v>0</v>
      </c>
      <c r="U127" s="38"/>
      <c r="V127" s="38"/>
      <c r="W127" s="38"/>
      <c r="X127" s="38"/>
      <c r="Y127" s="38"/>
      <c r="Z127" s="38"/>
      <c r="AA127" s="38"/>
      <c r="AB127" s="38"/>
      <c r="AC127" s="38"/>
      <c r="AD127" s="38"/>
      <c r="AE127" s="38"/>
      <c r="AR127" s="229" t="s">
        <v>172</v>
      </c>
      <c r="AT127" s="229" t="s">
        <v>156</v>
      </c>
      <c r="AU127" s="229" t="s">
        <v>80</v>
      </c>
      <c r="AY127" s="17" t="s">
        <v>153</v>
      </c>
      <c r="BE127" s="230">
        <f>IF(N127="základní",J127,0)</f>
        <v>0</v>
      </c>
      <c r="BF127" s="230">
        <f>IF(N127="snížená",J127,0)</f>
        <v>0</v>
      </c>
      <c r="BG127" s="230">
        <f>IF(N127="zákl. přenesená",J127,0)</f>
        <v>0</v>
      </c>
      <c r="BH127" s="230">
        <f>IF(N127="sníž. přenesená",J127,0)</f>
        <v>0</v>
      </c>
      <c r="BI127" s="230">
        <f>IF(N127="nulová",J127,0)</f>
        <v>0</v>
      </c>
      <c r="BJ127" s="17" t="s">
        <v>80</v>
      </c>
      <c r="BK127" s="230">
        <f>ROUND(I127*H127,2)</f>
        <v>0</v>
      </c>
      <c r="BL127" s="17" t="s">
        <v>172</v>
      </c>
      <c r="BM127" s="229" t="s">
        <v>735</v>
      </c>
    </row>
    <row r="128" spans="1:65" s="2" customFormat="1" ht="16.5" customHeight="1">
      <c r="A128" s="38"/>
      <c r="B128" s="39"/>
      <c r="C128" s="218" t="s">
        <v>363</v>
      </c>
      <c r="D128" s="218" t="s">
        <v>156</v>
      </c>
      <c r="E128" s="219" t="s">
        <v>1285</v>
      </c>
      <c r="F128" s="220" t="s">
        <v>1286</v>
      </c>
      <c r="G128" s="221" t="s">
        <v>339</v>
      </c>
      <c r="H128" s="222">
        <v>160</v>
      </c>
      <c r="I128" s="223"/>
      <c r="J128" s="224">
        <f>ROUND(I128*H128,2)</f>
        <v>0</v>
      </c>
      <c r="K128" s="220" t="s">
        <v>19</v>
      </c>
      <c r="L128" s="44"/>
      <c r="M128" s="225" t="s">
        <v>19</v>
      </c>
      <c r="N128" s="226" t="s">
        <v>43</v>
      </c>
      <c r="O128" s="84"/>
      <c r="P128" s="227">
        <f>O128*H128</f>
        <v>0</v>
      </c>
      <c r="Q128" s="227">
        <v>0</v>
      </c>
      <c r="R128" s="227">
        <f>Q128*H128</f>
        <v>0</v>
      </c>
      <c r="S128" s="227">
        <v>0</v>
      </c>
      <c r="T128" s="228">
        <f>S128*H128</f>
        <v>0</v>
      </c>
      <c r="U128" s="38"/>
      <c r="V128" s="38"/>
      <c r="W128" s="38"/>
      <c r="X128" s="38"/>
      <c r="Y128" s="38"/>
      <c r="Z128" s="38"/>
      <c r="AA128" s="38"/>
      <c r="AB128" s="38"/>
      <c r="AC128" s="38"/>
      <c r="AD128" s="38"/>
      <c r="AE128" s="38"/>
      <c r="AR128" s="229" t="s">
        <v>172</v>
      </c>
      <c r="AT128" s="229" t="s">
        <v>156</v>
      </c>
      <c r="AU128" s="229" t="s">
        <v>80</v>
      </c>
      <c r="AY128" s="17" t="s">
        <v>153</v>
      </c>
      <c r="BE128" s="230">
        <f>IF(N128="základní",J128,0)</f>
        <v>0</v>
      </c>
      <c r="BF128" s="230">
        <f>IF(N128="snížená",J128,0)</f>
        <v>0</v>
      </c>
      <c r="BG128" s="230">
        <f>IF(N128="zákl. přenesená",J128,0)</f>
        <v>0</v>
      </c>
      <c r="BH128" s="230">
        <f>IF(N128="sníž. přenesená",J128,0)</f>
        <v>0</v>
      </c>
      <c r="BI128" s="230">
        <f>IF(N128="nulová",J128,0)</f>
        <v>0</v>
      </c>
      <c r="BJ128" s="17" t="s">
        <v>80</v>
      </c>
      <c r="BK128" s="230">
        <f>ROUND(I128*H128,2)</f>
        <v>0</v>
      </c>
      <c r="BL128" s="17" t="s">
        <v>172</v>
      </c>
      <c r="BM128" s="229" t="s">
        <v>744</v>
      </c>
    </row>
    <row r="129" spans="1:65" s="2" customFormat="1" ht="16.5" customHeight="1">
      <c r="A129" s="38"/>
      <c r="B129" s="39"/>
      <c r="C129" s="218" t="s">
        <v>272</v>
      </c>
      <c r="D129" s="218" t="s">
        <v>156</v>
      </c>
      <c r="E129" s="219" t="s">
        <v>1287</v>
      </c>
      <c r="F129" s="220" t="s">
        <v>1288</v>
      </c>
      <c r="G129" s="221" t="s">
        <v>339</v>
      </c>
      <c r="H129" s="222">
        <v>41</v>
      </c>
      <c r="I129" s="223"/>
      <c r="J129" s="224">
        <f>ROUND(I129*H129,2)</f>
        <v>0</v>
      </c>
      <c r="K129" s="220" t="s">
        <v>19</v>
      </c>
      <c r="L129" s="44"/>
      <c r="M129" s="225" t="s">
        <v>19</v>
      </c>
      <c r="N129" s="226" t="s">
        <v>43</v>
      </c>
      <c r="O129" s="84"/>
      <c r="P129" s="227">
        <f>O129*H129</f>
        <v>0</v>
      </c>
      <c r="Q129" s="227">
        <v>0</v>
      </c>
      <c r="R129" s="227">
        <f>Q129*H129</f>
        <v>0</v>
      </c>
      <c r="S129" s="227">
        <v>0</v>
      </c>
      <c r="T129" s="228">
        <f>S129*H129</f>
        <v>0</v>
      </c>
      <c r="U129" s="38"/>
      <c r="V129" s="38"/>
      <c r="W129" s="38"/>
      <c r="X129" s="38"/>
      <c r="Y129" s="38"/>
      <c r="Z129" s="38"/>
      <c r="AA129" s="38"/>
      <c r="AB129" s="38"/>
      <c r="AC129" s="38"/>
      <c r="AD129" s="38"/>
      <c r="AE129" s="38"/>
      <c r="AR129" s="229" t="s">
        <v>172</v>
      </c>
      <c r="AT129" s="229" t="s">
        <v>156</v>
      </c>
      <c r="AU129" s="229" t="s">
        <v>80</v>
      </c>
      <c r="AY129" s="17" t="s">
        <v>153</v>
      </c>
      <c r="BE129" s="230">
        <f>IF(N129="základní",J129,0)</f>
        <v>0</v>
      </c>
      <c r="BF129" s="230">
        <f>IF(N129="snížená",J129,0)</f>
        <v>0</v>
      </c>
      <c r="BG129" s="230">
        <f>IF(N129="zákl. přenesená",J129,0)</f>
        <v>0</v>
      </c>
      <c r="BH129" s="230">
        <f>IF(N129="sníž. přenesená",J129,0)</f>
        <v>0</v>
      </c>
      <c r="BI129" s="230">
        <f>IF(N129="nulová",J129,0)</f>
        <v>0</v>
      </c>
      <c r="BJ129" s="17" t="s">
        <v>80</v>
      </c>
      <c r="BK129" s="230">
        <f>ROUND(I129*H129,2)</f>
        <v>0</v>
      </c>
      <c r="BL129" s="17" t="s">
        <v>172</v>
      </c>
      <c r="BM129" s="229" t="s">
        <v>752</v>
      </c>
    </row>
    <row r="130" spans="1:65" s="2" customFormat="1" ht="16.5" customHeight="1">
      <c r="A130" s="38"/>
      <c r="B130" s="39"/>
      <c r="C130" s="261" t="s">
        <v>376</v>
      </c>
      <c r="D130" s="261" t="s">
        <v>260</v>
      </c>
      <c r="E130" s="262" t="s">
        <v>1289</v>
      </c>
      <c r="F130" s="263" t="s">
        <v>1290</v>
      </c>
      <c r="G130" s="264" t="s">
        <v>339</v>
      </c>
      <c r="H130" s="265">
        <v>25</v>
      </c>
      <c r="I130" s="266"/>
      <c r="J130" s="267">
        <f>ROUND(I130*H130,2)</f>
        <v>0</v>
      </c>
      <c r="K130" s="263" t="s">
        <v>19</v>
      </c>
      <c r="L130" s="268"/>
      <c r="M130" s="269" t="s">
        <v>19</v>
      </c>
      <c r="N130" s="270" t="s">
        <v>43</v>
      </c>
      <c r="O130" s="84"/>
      <c r="P130" s="227">
        <f>O130*H130</f>
        <v>0</v>
      </c>
      <c r="Q130" s="227">
        <v>0</v>
      </c>
      <c r="R130" s="227">
        <f>Q130*H130</f>
        <v>0</v>
      </c>
      <c r="S130" s="227">
        <v>0</v>
      </c>
      <c r="T130" s="228">
        <f>S130*H130</f>
        <v>0</v>
      </c>
      <c r="U130" s="38"/>
      <c r="V130" s="38"/>
      <c r="W130" s="38"/>
      <c r="X130" s="38"/>
      <c r="Y130" s="38"/>
      <c r="Z130" s="38"/>
      <c r="AA130" s="38"/>
      <c r="AB130" s="38"/>
      <c r="AC130" s="38"/>
      <c r="AD130" s="38"/>
      <c r="AE130" s="38"/>
      <c r="AR130" s="229" t="s">
        <v>169</v>
      </c>
      <c r="AT130" s="229" t="s">
        <v>260</v>
      </c>
      <c r="AU130" s="229" t="s">
        <v>80</v>
      </c>
      <c r="AY130" s="17" t="s">
        <v>153</v>
      </c>
      <c r="BE130" s="230">
        <f>IF(N130="základní",J130,0)</f>
        <v>0</v>
      </c>
      <c r="BF130" s="230">
        <f>IF(N130="snížená",J130,0)</f>
        <v>0</v>
      </c>
      <c r="BG130" s="230">
        <f>IF(N130="zákl. přenesená",J130,0)</f>
        <v>0</v>
      </c>
      <c r="BH130" s="230">
        <f>IF(N130="sníž. přenesená",J130,0)</f>
        <v>0</v>
      </c>
      <c r="BI130" s="230">
        <f>IF(N130="nulová",J130,0)</f>
        <v>0</v>
      </c>
      <c r="BJ130" s="17" t="s">
        <v>80</v>
      </c>
      <c r="BK130" s="230">
        <f>ROUND(I130*H130,2)</f>
        <v>0</v>
      </c>
      <c r="BL130" s="17" t="s">
        <v>172</v>
      </c>
      <c r="BM130" s="229" t="s">
        <v>1291</v>
      </c>
    </row>
    <row r="131" spans="1:65" s="2" customFormat="1" ht="16.5" customHeight="1">
      <c r="A131" s="38"/>
      <c r="B131" s="39"/>
      <c r="C131" s="261" t="s">
        <v>542</v>
      </c>
      <c r="D131" s="261" t="s">
        <v>260</v>
      </c>
      <c r="E131" s="262" t="s">
        <v>1292</v>
      </c>
      <c r="F131" s="263" t="s">
        <v>1293</v>
      </c>
      <c r="G131" s="264" t="s">
        <v>339</v>
      </c>
      <c r="H131" s="265">
        <v>16</v>
      </c>
      <c r="I131" s="266"/>
      <c r="J131" s="267">
        <f>ROUND(I131*H131,2)</f>
        <v>0</v>
      </c>
      <c r="K131" s="263" t="s">
        <v>19</v>
      </c>
      <c r="L131" s="268"/>
      <c r="M131" s="269" t="s">
        <v>19</v>
      </c>
      <c r="N131" s="270" t="s">
        <v>43</v>
      </c>
      <c r="O131" s="84"/>
      <c r="P131" s="227">
        <f>O131*H131</f>
        <v>0</v>
      </c>
      <c r="Q131" s="227">
        <v>0</v>
      </c>
      <c r="R131" s="227">
        <f>Q131*H131</f>
        <v>0</v>
      </c>
      <c r="S131" s="227">
        <v>0</v>
      </c>
      <c r="T131" s="228">
        <f>S131*H131</f>
        <v>0</v>
      </c>
      <c r="U131" s="38"/>
      <c r="V131" s="38"/>
      <c r="W131" s="38"/>
      <c r="X131" s="38"/>
      <c r="Y131" s="38"/>
      <c r="Z131" s="38"/>
      <c r="AA131" s="38"/>
      <c r="AB131" s="38"/>
      <c r="AC131" s="38"/>
      <c r="AD131" s="38"/>
      <c r="AE131" s="38"/>
      <c r="AR131" s="229" t="s">
        <v>169</v>
      </c>
      <c r="AT131" s="229" t="s">
        <v>260</v>
      </c>
      <c r="AU131" s="229" t="s">
        <v>80</v>
      </c>
      <c r="AY131" s="17" t="s">
        <v>153</v>
      </c>
      <c r="BE131" s="230">
        <f>IF(N131="základní",J131,0)</f>
        <v>0</v>
      </c>
      <c r="BF131" s="230">
        <f>IF(N131="snížená",J131,0)</f>
        <v>0</v>
      </c>
      <c r="BG131" s="230">
        <f>IF(N131="zákl. přenesená",J131,0)</f>
        <v>0</v>
      </c>
      <c r="BH131" s="230">
        <f>IF(N131="sníž. přenesená",J131,0)</f>
        <v>0</v>
      </c>
      <c r="BI131" s="230">
        <f>IF(N131="nulová",J131,0)</f>
        <v>0</v>
      </c>
      <c r="BJ131" s="17" t="s">
        <v>80</v>
      </c>
      <c r="BK131" s="230">
        <f>ROUND(I131*H131,2)</f>
        <v>0</v>
      </c>
      <c r="BL131" s="17" t="s">
        <v>172</v>
      </c>
      <c r="BM131" s="229" t="s">
        <v>1294</v>
      </c>
    </row>
    <row r="132" spans="1:65" s="2" customFormat="1" ht="16.5" customHeight="1">
      <c r="A132" s="38"/>
      <c r="B132" s="39"/>
      <c r="C132" s="218" t="s">
        <v>547</v>
      </c>
      <c r="D132" s="218" t="s">
        <v>156</v>
      </c>
      <c r="E132" s="219" t="s">
        <v>1295</v>
      </c>
      <c r="F132" s="220" t="s">
        <v>1296</v>
      </c>
      <c r="G132" s="221" t="s">
        <v>339</v>
      </c>
      <c r="H132" s="222">
        <v>2</v>
      </c>
      <c r="I132" s="223"/>
      <c r="J132" s="224">
        <f>ROUND(I132*H132,2)</f>
        <v>0</v>
      </c>
      <c r="K132" s="220" t="s">
        <v>19</v>
      </c>
      <c r="L132" s="44"/>
      <c r="M132" s="225" t="s">
        <v>19</v>
      </c>
      <c r="N132" s="226" t="s">
        <v>43</v>
      </c>
      <c r="O132" s="84"/>
      <c r="P132" s="227">
        <f>O132*H132</f>
        <v>0</v>
      </c>
      <c r="Q132" s="227">
        <v>0</v>
      </c>
      <c r="R132" s="227">
        <f>Q132*H132</f>
        <v>0</v>
      </c>
      <c r="S132" s="227">
        <v>0</v>
      </c>
      <c r="T132" s="228">
        <f>S132*H132</f>
        <v>0</v>
      </c>
      <c r="U132" s="38"/>
      <c r="V132" s="38"/>
      <c r="W132" s="38"/>
      <c r="X132" s="38"/>
      <c r="Y132" s="38"/>
      <c r="Z132" s="38"/>
      <c r="AA132" s="38"/>
      <c r="AB132" s="38"/>
      <c r="AC132" s="38"/>
      <c r="AD132" s="38"/>
      <c r="AE132" s="38"/>
      <c r="AR132" s="229" t="s">
        <v>172</v>
      </c>
      <c r="AT132" s="229" t="s">
        <v>156</v>
      </c>
      <c r="AU132" s="229" t="s">
        <v>80</v>
      </c>
      <c r="AY132" s="17" t="s">
        <v>153</v>
      </c>
      <c r="BE132" s="230">
        <f>IF(N132="základní",J132,0)</f>
        <v>0</v>
      </c>
      <c r="BF132" s="230">
        <f>IF(N132="snížená",J132,0)</f>
        <v>0</v>
      </c>
      <c r="BG132" s="230">
        <f>IF(N132="zákl. přenesená",J132,0)</f>
        <v>0</v>
      </c>
      <c r="BH132" s="230">
        <f>IF(N132="sníž. přenesená",J132,0)</f>
        <v>0</v>
      </c>
      <c r="BI132" s="230">
        <f>IF(N132="nulová",J132,0)</f>
        <v>0</v>
      </c>
      <c r="BJ132" s="17" t="s">
        <v>80</v>
      </c>
      <c r="BK132" s="230">
        <f>ROUND(I132*H132,2)</f>
        <v>0</v>
      </c>
      <c r="BL132" s="17" t="s">
        <v>172</v>
      </c>
      <c r="BM132" s="229" t="s">
        <v>1088</v>
      </c>
    </row>
    <row r="133" spans="1:65" s="2" customFormat="1" ht="16.5" customHeight="1">
      <c r="A133" s="38"/>
      <c r="B133" s="39"/>
      <c r="C133" s="261" t="s">
        <v>551</v>
      </c>
      <c r="D133" s="261" t="s">
        <v>260</v>
      </c>
      <c r="E133" s="262" t="s">
        <v>1297</v>
      </c>
      <c r="F133" s="263" t="s">
        <v>1298</v>
      </c>
      <c r="G133" s="264" t="s">
        <v>339</v>
      </c>
      <c r="H133" s="265">
        <v>2</v>
      </c>
      <c r="I133" s="266"/>
      <c r="J133" s="267">
        <f>ROUND(I133*H133,2)</f>
        <v>0</v>
      </c>
      <c r="K133" s="263" t="s">
        <v>19</v>
      </c>
      <c r="L133" s="268"/>
      <c r="M133" s="269" t="s">
        <v>19</v>
      </c>
      <c r="N133" s="270" t="s">
        <v>43</v>
      </c>
      <c r="O133" s="84"/>
      <c r="P133" s="227">
        <f>O133*H133</f>
        <v>0</v>
      </c>
      <c r="Q133" s="227">
        <v>0</v>
      </c>
      <c r="R133" s="227">
        <f>Q133*H133</f>
        <v>0</v>
      </c>
      <c r="S133" s="227">
        <v>0</v>
      </c>
      <c r="T133" s="228">
        <f>S133*H133</f>
        <v>0</v>
      </c>
      <c r="U133" s="38"/>
      <c r="V133" s="38"/>
      <c r="W133" s="38"/>
      <c r="X133" s="38"/>
      <c r="Y133" s="38"/>
      <c r="Z133" s="38"/>
      <c r="AA133" s="38"/>
      <c r="AB133" s="38"/>
      <c r="AC133" s="38"/>
      <c r="AD133" s="38"/>
      <c r="AE133" s="38"/>
      <c r="AR133" s="229" t="s">
        <v>169</v>
      </c>
      <c r="AT133" s="229" t="s">
        <v>260</v>
      </c>
      <c r="AU133" s="229" t="s">
        <v>80</v>
      </c>
      <c r="AY133" s="17" t="s">
        <v>153</v>
      </c>
      <c r="BE133" s="230">
        <f>IF(N133="základní",J133,0)</f>
        <v>0</v>
      </c>
      <c r="BF133" s="230">
        <f>IF(N133="snížená",J133,0)</f>
        <v>0</v>
      </c>
      <c r="BG133" s="230">
        <f>IF(N133="zákl. přenesená",J133,0)</f>
        <v>0</v>
      </c>
      <c r="BH133" s="230">
        <f>IF(N133="sníž. přenesená",J133,0)</f>
        <v>0</v>
      </c>
      <c r="BI133" s="230">
        <f>IF(N133="nulová",J133,0)</f>
        <v>0</v>
      </c>
      <c r="BJ133" s="17" t="s">
        <v>80</v>
      </c>
      <c r="BK133" s="230">
        <f>ROUND(I133*H133,2)</f>
        <v>0</v>
      </c>
      <c r="BL133" s="17" t="s">
        <v>172</v>
      </c>
      <c r="BM133" s="229" t="s">
        <v>405</v>
      </c>
    </row>
    <row r="134" spans="1:63" s="12" customFormat="1" ht="25.9" customHeight="1">
      <c r="A134" s="12"/>
      <c r="B134" s="202"/>
      <c r="C134" s="203"/>
      <c r="D134" s="204" t="s">
        <v>71</v>
      </c>
      <c r="E134" s="205" t="s">
        <v>1299</v>
      </c>
      <c r="F134" s="205" t="s">
        <v>1300</v>
      </c>
      <c r="G134" s="203"/>
      <c r="H134" s="203"/>
      <c r="I134" s="206"/>
      <c r="J134" s="207">
        <f>BK134</f>
        <v>0</v>
      </c>
      <c r="K134" s="203"/>
      <c r="L134" s="208"/>
      <c r="M134" s="209"/>
      <c r="N134" s="210"/>
      <c r="O134" s="210"/>
      <c r="P134" s="211">
        <f>SUM(P135:P136)</f>
        <v>0</v>
      </c>
      <c r="Q134" s="210"/>
      <c r="R134" s="211">
        <f>SUM(R135:R136)</f>
        <v>0</v>
      </c>
      <c r="S134" s="210"/>
      <c r="T134" s="212">
        <f>SUM(T135:T136)</f>
        <v>0</v>
      </c>
      <c r="U134" s="12"/>
      <c r="V134" s="12"/>
      <c r="W134" s="12"/>
      <c r="X134" s="12"/>
      <c r="Y134" s="12"/>
      <c r="Z134" s="12"/>
      <c r="AA134" s="12"/>
      <c r="AB134" s="12"/>
      <c r="AC134" s="12"/>
      <c r="AD134" s="12"/>
      <c r="AE134" s="12"/>
      <c r="AR134" s="213" t="s">
        <v>80</v>
      </c>
      <c r="AT134" s="214" t="s">
        <v>71</v>
      </c>
      <c r="AU134" s="214" t="s">
        <v>72</v>
      </c>
      <c r="AY134" s="213" t="s">
        <v>153</v>
      </c>
      <c r="BK134" s="215">
        <f>SUM(BK135:BK136)</f>
        <v>0</v>
      </c>
    </row>
    <row r="135" spans="1:65" s="2" customFormat="1" ht="16.5" customHeight="1">
      <c r="A135" s="38"/>
      <c r="B135" s="39"/>
      <c r="C135" s="218" t="s">
        <v>555</v>
      </c>
      <c r="D135" s="218" t="s">
        <v>156</v>
      </c>
      <c r="E135" s="219" t="s">
        <v>1301</v>
      </c>
      <c r="F135" s="220" t="s">
        <v>1302</v>
      </c>
      <c r="G135" s="221" t="s">
        <v>1303</v>
      </c>
      <c r="H135" s="222">
        <v>6</v>
      </c>
      <c r="I135" s="223"/>
      <c r="J135" s="224">
        <f>ROUND(I135*H135,2)</f>
        <v>0</v>
      </c>
      <c r="K135" s="220" t="s">
        <v>19</v>
      </c>
      <c r="L135" s="44"/>
      <c r="M135" s="225" t="s">
        <v>19</v>
      </c>
      <c r="N135" s="226" t="s">
        <v>43</v>
      </c>
      <c r="O135" s="84"/>
      <c r="P135" s="227">
        <f>O135*H135</f>
        <v>0</v>
      </c>
      <c r="Q135" s="227">
        <v>0</v>
      </c>
      <c r="R135" s="227">
        <f>Q135*H135</f>
        <v>0</v>
      </c>
      <c r="S135" s="227">
        <v>0</v>
      </c>
      <c r="T135" s="228">
        <f>S135*H135</f>
        <v>0</v>
      </c>
      <c r="U135" s="38"/>
      <c r="V135" s="38"/>
      <c r="W135" s="38"/>
      <c r="X135" s="38"/>
      <c r="Y135" s="38"/>
      <c r="Z135" s="38"/>
      <c r="AA135" s="38"/>
      <c r="AB135" s="38"/>
      <c r="AC135" s="38"/>
      <c r="AD135" s="38"/>
      <c r="AE135" s="38"/>
      <c r="AR135" s="229" t="s">
        <v>172</v>
      </c>
      <c r="AT135" s="229" t="s">
        <v>156</v>
      </c>
      <c r="AU135" s="229" t="s">
        <v>80</v>
      </c>
      <c r="AY135" s="17" t="s">
        <v>153</v>
      </c>
      <c r="BE135" s="230">
        <f>IF(N135="základní",J135,0)</f>
        <v>0</v>
      </c>
      <c r="BF135" s="230">
        <f>IF(N135="snížená",J135,0)</f>
        <v>0</v>
      </c>
      <c r="BG135" s="230">
        <f>IF(N135="zákl. přenesená",J135,0)</f>
        <v>0</v>
      </c>
      <c r="BH135" s="230">
        <f>IF(N135="sníž. přenesená",J135,0)</f>
        <v>0</v>
      </c>
      <c r="BI135" s="230">
        <f>IF(N135="nulová",J135,0)</f>
        <v>0</v>
      </c>
      <c r="BJ135" s="17" t="s">
        <v>80</v>
      </c>
      <c r="BK135" s="230">
        <f>ROUND(I135*H135,2)</f>
        <v>0</v>
      </c>
      <c r="BL135" s="17" t="s">
        <v>172</v>
      </c>
      <c r="BM135" s="229" t="s">
        <v>1304</v>
      </c>
    </row>
    <row r="136" spans="1:65" s="2" customFormat="1" ht="16.5" customHeight="1">
      <c r="A136" s="38"/>
      <c r="B136" s="39"/>
      <c r="C136" s="218" t="s">
        <v>559</v>
      </c>
      <c r="D136" s="218" t="s">
        <v>156</v>
      </c>
      <c r="E136" s="219" t="s">
        <v>1305</v>
      </c>
      <c r="F136" s="220" t="s">
        <v>1306</v>
      </c>
      <c r="G136" s="221" t="s">
        <v>339</v>
      </c>
      <c r="H136" s="222">
        <v>1</v>
      </c>
      <c r="I136" s="223"/>
      <c r="J136" s="224">
        <f>ROUND(I136*H136,2)</f>
        <v>0</v>
      </c>
      <c r="K136" s="220" t="s">
        <v>19</v>
      </c>
      <c r="L136" s="44"/>
      <c r="M136" s="225" t="s">
        <v>19</v>
      </c>
      <c r="N136" s="226" t="s">
        <v>43</v>
      </c>
      <c r="O136" s="84"/>
      <c r="P136" s="227">
        <f>O136*H136</f>
        <v>0</v>
      </c>
      <c r="Q136" s="227">
        <v>0</v>
      </c>
      <c r="R136" s="227">
        <f>Q136*H136</f>
        <v>0</v>
      </c>
      <c r="S136" s="227">
        <v>0</v>
      </c>
      <c r="T136" s="228">
        <f>S136*H136</f>
        <v>0</v>
      </c>
      <c r="U136" s="38"/>
      <c r="V136" s="38"/>
      <c r="W136" s="38"/>
      <c r="X136" s="38"/>
      <c r="Y136" s="38"/>
      <c r="Z136" s="38"/>
      <c r="AA136" s="38"/>
      <c r="AB136" s="38"/>
      <c r="AC136" s="38"/>
      <c r="AD136" s="38"/>
      <c r="AE136" s="38"/>
      <c r="AR136" s="229" t="s">
        <v>172</v>
      </c>
      <c r="AT136" s="229" t="s">
        <v>156</v>
      </c>
      <c r="AU136" s="229" t="s">
        <v>80</v>
      </c>
      <c r="AY136" s="17" t="s">
        <v>153</v>
      </c>
      <c r="BE136" s="230">
        <f>IF(N136="základní",J136,0)</f>
        <v>0</v>
      </c>
      <c r="BF136" s="230">
        <f>IF(N136="snížená",J136,0)</f>
        <v>0</v>
      </c>
      <c r="BG136" s="230">
        <f>IF(N136="zákl. přenesená",J136,0)</f>
        <v>0</v>
      </c>
      <c r="BH136" s="230">
        <f>IF(N136="sníž. přenesená",J136,0)</f>
        <v>0</v>
      </c>
      <c r="BI136" s="230">
        <f>IF(N136="nulová",J136,0)</f>
        <v>0</v>
      </c>
      <c r="BJ136" s="17" t="s">
        <v>80</v>
      </c>
      <c r="BK136" s="230">
        <f>ROUND(I136*H136,2)</f>
        <v>0</v>
      </c>
      <c r="BL136" s="17" t="s">
        <v>172</v>
      </c>
      <c r="BM136" s="229" t="s">
        <v>1307</v>
      </c>
    </row>
    <row r="137" spans="1:63" s="12" customFormat="1" ht="25.9" customHeight="1">
      <c r="A137" s="12"/>
      <c r="B137" s="202"/>
      <c r="C137" s="203"/>
      <c r="D137" s="204" t="s">
        <v>71</v>
      </c>
      <c r="E137" s="205" t="s">
        <v>1308</v>
      </c>
      <c r="F137" s="205" t="s">
        <v>1309</v>
      </c>
      <c r="G137" s="203"/>
      <c r="H137" s="203"/>
      <c r="I137" s="206"/>
      <c r="J137" s="207">
        <f>BK137</f>
        <v>0</v>
      </c>
      <c r="K137" s="203"/>
      <c r="L137" s="208"/>
      <c r="M137" s="209"/>
      <c r="N137" s="210"/>
      <c r="O137" s="210"/>
      <c r="P137" s="211">
        <f>SUM(P138:P157)</f>
        <v>0</v>
      </c>
      <c r="Q137" s="210"/>
      <c r="R137" s="211">
        <f>SUM(R138:R157)</f>
        <v>0</v>
      </c>
      <c r="S137" s="210"/>
      <c r="T137" s="212">
        <f>SUM(T138:T157)</f>
        <v>0</v>
      </c>
      <c r="U137" s="12"/>
      <c r="V137" s="12"/>
      <c r="W137" s="12"/>
      <c r="X137" s="12"/>
      <c r="Y137" s="12"/>
      <c r="Z137" s="12"/>
      <c r="AA137" s="12"/>
      <c r="AB137" s="12"/>
      <c r="AC137" s="12"/>
      <c r="AD137" s="12"/>
      <c r="AE137" s="12"/>
      <c r="AR137" s="213" t="s">
        <v>80</v>
      </c>
      <c r="AT137" s="214" t="s">
        <v>71</v>
      </c>
      <c r="AU137" s="214" t="s">
        <v>72</v>
      </c>
      <c r="AY137" s="213" t="s">
        <v>153</v>
      </c>
      <c r="BK137" s="215">
        <f>SUM(BK138:BK157)</f>
        <v>0</v>
      </c>
    </row>
    <row r="138" spans="1:65" s="2" customFormat="1" ht="16.5" customHeight="1">
      <c r="A138" s="38"/>
      <c r="B138" s="39"/>
      <c r="C138" s="218" t="s">
        <v>564</v>
      </c>
      <c r="D138" s="218" t="s">
        <v>156</v>
      </c>
      <c r="E138" s="219" t="s">
        <v>1310</v>
      </c>
      <c r="F138" s="220" t="s">
        <v>1311</v>
      </c>
      <c r="G138" s="221" t="s">
        <v>235</v>
      </c>
      <c r="H138" s="222">
        <v>12</v>
      </c>
      <c r="I138" s="223"/>
      <c r="J138" s="224">
        <f>ROUND(I138*H138,2)</f>
        <v>0</v>
      </c>
      <c r="K138" s="220" t="s">
        <v>19</v>
      </c>
      <c r="L138" s="44"/>
      <c r="M138" s="225" t="s">
        <v>19</v>
      </c>
      <c r="N138" s="226" t="s">
        <v>43</v>
      </c>
      <c r="O138" s="84"/>
      <c r="P138" s="227">
        <f>O138*H138</f>
        <v>0</v>
      </c>
      <c r="Q138" s="227">
        <v>0</v>
      </c>
      <c r="R138" s="227">
        <f>Q138*H138</f>
        <v>0</v>
      </c>
      <c r="S138" s="227">
        <v>0</v>
      </c>
      <c r="T138" s="228">
        <f>S138*H138</f>
        <v>0</v>
      </c>
      <c r="U138" s="38"/>
      <c r="V138" s="38"/>
      <c r="W138" s="38"/>
      <c r="X138" s="38"/>
      <c r="Y138" s="38"/>
      <c r="Z138" s="38"/>
      <c r="AA138" s="38"/>
      <c r="AB138" s="38"/>
      <c r="AC138" s="38"/>
      <c r="AD138" s="38"/>
      <c r="AE138" s="38"/>
      <c r="AR138" s="229" t="s">
        <v>172</v>
      </c>
      <c r="AT138" s="229" t="s">
        <v>156</v>
      </c>
      <c r="AU138" s="229" t="s">
        <v>80</v>
      </c>
      <c r="AY138" s="17" t="s">
        <v>153</v>
      </c>
      <c r="BE138" s="230">
        <f>IF(N138="základní",J138,0)</f>
        <v>0</v>
      </c>
      <c r="BF138" s="230">
        <f>IF(N138="snížená",J138,0)</f>
        <v>0</v>
      </c>
      <c r="BG138" s="230">
        <f>IF(N138="zákl. přenesená",J138,0)</f>
        <v>0</v>
      </c>
      <c r="BH138" s="230">
        <f>IF(N138="sníž. přenesená",J138,0)</f>
        <v>0</v>
      </c>
      <c r="BI138" s="230">
        <f>IF(N138="nulová",J138,0)</f>
        <v>0</v>
      </c>
      <c r="BJ138" s="17" t="s">
        <v>80</v>
      </c>
      <c r="BK138" s="230">
        <f>ROUND(I138*H138,2)</f>
        <v>0</v>
      </c>
      <c r="BL138" s="17" t="s">
        <v>172</v>
      </c>
      <c r="BM138" s="229" t="s">
        <v>1312</v>
      </c>
    </row>
    <row r="139" spans="1:51" s="13" customFormat="1" ht="12">
      <c r="A139" s="13"/>
      <c r="B139" s="235"/>
      <c r="C139" s="236"/>
      <c r="D139" s="231" t="s">
        <v>174</v>
      </c>
      <c r="E139" s="237" t="s">
        <v>19</v>
      </c>
      <c r="F139" s="238" t="s">
        <v>286</v>
      </c>
      <c r="G139" s="236"/>
      <c r="H139" s="239">
        <v>12</v>
      </c>
      <c r="I139" s="240"/>
      <c r="J139" s="236"/>
      <c r="K139" s="236"/>
      <c r="L139" s="241"/>
      <c r="M139" s="242"/>
      <c r="N139" s="243"/>
      <c r="O139" s="243"/>
      <c r="P139" s="243"/>
      <c r="Q139" s="243"/>
      <c r="R139" s="243"/>
      <c r="S139" s="243"/>
      <c r="T139" s="244"/>
      <c r="U139" s="13"/>
      <c r="V139" s="13"/>
      <c r="W139" s="13"/>
      <c r="X139" s="13"/>
      <c r="Y139" s="13"/>
      <c r="Z139" s="13"/>
      <c r="AA139" s="13"/>
      <c r="AB139" s="13"/>
      <c r="AC139" s="13"/>
      <c r="AD139" s="13"/>
      <c r="AE139" s="13"/>
      <c r="AT139" s="245" t="s">
        <v>174</v>
      </c>
      <c r="AU139" s="245" t="s">
        <v>80</v>
      </c>
      <c r="AV139" s="13" t="s">
        <v>82</v>
      </c>
      <c r="AW139" s="13" t="s">
        <v>34</v>
      </c>
      <c r="AX139" s="13" t="s">
        <v>80</v>
      </c>
      <c r="AY139" s="245" t="s">
        <v>153</v>
      </c>
    </row>
    <row r="140" spans="1:65" s="2" customFormat="1" ht="16.5" customHeight="1">
      <c r="A140" s="38"/>
      <c r="B140" s="39"/>
      <c r="C140" s="218" t="s">
        <v>569</v>
      </c>
      <c r="D140" s="218" t="s">
        <v>156</v>
      </c>
      <c r="E140" s="219" t="s">
        <v>1313</v>
      </c>
      <c r="F140" s="220" t="s">
        <v>1314</v>
      </c>
      <c r="G140" s="221" t="s">
        <v>339</v>
      </c>
      <c r="H140" s="222">
        <v>12</v>
      </c>
      <c r="I140" s="223"/>
      <c r="J140" s="224">
        <f>ROUND(I140*H140,2)</f>
        <v>0</v>
      </c>
      <c r="K140" s="220" t="s">
        <v>19</v>
      </c>
      <c r="L140" s="44"/>
      <c r="M140" s="225" t="s">
        <v>19</v>
      </c>
      <c r="N140" s="226" t="s">
        <v>43</v>
      </c>
      <c r="O140" s="84"/>
      <c r="P140" s="227">
        <f>O140*H140</f>
        <v>0</v>
      </c>
      <c r="Q140" s="227">
        <v>0</v>
      </c>
      <c r="R140" s="227">
        <f>Q140*H140</f>
        <v>0</v>
      </c>
      <c r="S140" s="227">
        <v>0</v>
      </c>
      <c r="T140" s="228">
        <f>S140*H140</f>
        <v>0</v>
      </c>
      <c r="U140" s="38"/>
      <c r="V140" s="38"/>
      <c r="W140" s="38"/>
      <c r="X140" s="38"/>
      <c r="Y140" s="38"/>
      <c r="Z140" s="38"/>
      <c r="AA140" s="38"/>
      <c r="AB140" s="38"/>
      <c r="AC140" s="38"/>
      <c r="AD140" s="38"/>
      <c r="AE140" s="38"/>
      <c r="AR140" s="229" t="s">
        <v>172</v>
      </c>
      <c r="AT140" s="229" t="s">
        <v>156</v>
      </c>
      <c r="AU140" s="229" t="s">
        <v>80</v>
      </c>
      <c r="AY140" s="17" t="s">
        <v>153</v>
      </c>
      <c r="BE140" s="230">
        <f>IF(N140="základní",J140,0)</f>
        <v>0</v>
      </c>
      <c r="BF140" s="230">
        <f>IF(N140="snížená",J140,0)</f>
        <v>0</v>
      </c>
      <c r="BG140" s="230">
        <f>IF(N140="zákl. přenesená",J140,0)</f>
        <v>0</v>
      </c>
      <c r="BH140" s="230">
        <f>IF(N140="sníž. přenesená",J140,0)</f>
        <v>0</v>
      </c>
      <c r="BI140" s="230">
        <f>IF(N140="nulová",J140,0)</f>
        <v>0</v>
      </c>
      <c r="BJ140" s="17" t="s">
        <v>80</v>
      </c>
      <c r="BK140" s="230">
        <f>ROUND(I140*H140,2)</f>
        <v>0</v>
      </c>
      <c r="BL140" s="17" t="s">
        <v>172</v>
      </c>
      <c r="BM140" s="229" t="s">
        <v>965</v>
      </c>
    </row>
    <row r="141" spans="1:51" s="13" customFormat="1" ht="12">
      <c r="A141" s="13"/>
      <c r="B141" s="235"/>
      <c r="C141" s="236"/>
      <c r="D141" s="231" t="s">
        <v>174</v>
      </c>
      <c r="E141" s="237" t="s">
        <v>19</v>
      </c>
      <c r="F141" s="238" t="s">
        <v>286</v>
      </c>
      <c r="G141" s="236"/>
      <c r="H141" s="239">
        <v>12</v>
      </c>
      <c r="I141" s="240"/>
      <c r="J141" s="236"/>
      <c r="K141" s="236"/>
      <c r="L141" s="241"/>
      <c r="M141" s="242"/>
      <c r="N141" s="243"/>
      <c r="O141" s="243"/>
      <c r="P141" s="243"/>
      <c r="Q141" s="243"/>
      <c r="R141" s="243"/>
      <c r="S141" s="243"/>
      <c r="T141" s="244"/>
      <c r="U141" s="13"/>
      <c r="V141" s="13"/>
      <c r="W141" s="13"/>
      <c r="X141" s="13"/>
      <c r="Y141" s="13"/>
      <c r="Z141" s="13"/>
      <c r="AA141" s="13"/>
      <c r="AB141" s="13"/>
      <c r="AC141" s="13"/>
      <c r="AD141" s="13"/>
      <c r="AE141" s="13"/>
      <c r="AT141" s="245" t="s">
        <v>174</v>
      </c>
      <c r="AU141" s="245" t="s">
        <v>80</v>
      </c>
      <c r="AV141" s="13" t="s">
        <v>82</v>
      </c>
      <c r="AW141" s="13" t="s">
        <v>34</v>
      </c>
      <c r="AX141" s="13" t="s">
        <v>80</v>
      </c>
      <c r="AY141" s="245" t="s">
        <v>153</v>
      </c>
    </row>
    <row r="142" spans="1:65" s="2" customFormat="1" ht="16.5" customHeight="1">
      <c r="A142" s="38"/>
      <c r="B142" s="39"/>
      <c r="C142" s="261" t="s">
        <v>572</v>
      </c>
      <c r="D142" s="261" t="s">
        <v>260</v>
      </c>
      <c r="E142" s="262" t="s">
        <v>1315</v>
      </c>
      <c r="F142" s="263" t="s">
        <v>1316</v>
      </c>
      <c r="G142" s="264" t="s">
        <v>339</v>
      </c>
      <c r="H142" s="265">
        <v>12</v>
      </c>
      <c r="I142" s="266"/>
      <c r="J142" s="267">
        <f>ROUND(I142*H142,2)</f>
        <v>0</v>
      </c>
      <c r="K142" s="263" t="s">
        <v>19</v>
      </c>
      <c r="L142" s="268"/>
      <c r="M142" s="269" t="s">
        <v>19</v>
      </c>
      <c r="N142" s="270" t="s">
        <v>43</v>
      </c>
      <c r="O142" s="84"/>
      <c r="P142" s="227">
        <f>O142*H142</f>
        <v>0</v>
      </c>
      <c r="Q142" s="227">
        <v>0</v>
      </c>
      <c r="R142" s="227">
        <f>Q142*H142</f>
        <v>0</v>
      </c>
      <c r="S142" s="227">
        <v>0</v>
      </c>
      <c r="T142" s="228">
        <f>S142*H142</f>
        <v>0</v>
      </c>
      <c r="U142" s="38"/>
      <c r="V142" s="38"/>
      <c r="W142" s="38"/>
      <c r="X142" s="38"/>
      <c r="Y142" s="38"/>
      <c r="Z142" s="38"/>
      <c r="AA142" s="38"/>
      <c r="AB142" s="38"/>
      <c r="AC142" s="38"/>
      <c r="AD142" s="38"/>
      <c r="AE142" s="38"/>
      <c r="AR142" s="229" t="s">
        <v>169</v>
      </c>
      <c r="AT142" s="229" t="s">
        <v>260</v>
      </c>
      <c r="AU142" s="229" t="s">
        <v>80</v>
      </c>
      <c r="AY142" s="17" t="s">
        <v>153</v>
      </c>
      <c r="BE142" s="230">
        <f>IF(N142="základní",J142,0)</f>
        <v>0</v>
      </c>
      <c r="BF142" s="230">
        <f>IF(N142="snížená",J142,0)</f>
        <v>0</v>
      </c>
      <c r="BG142" s="230">
        <f>IF(N142="zákl. přenesená",J142,0)</f>
        <v>0</v>
      </c>
      <c r="BH142" s="230">
        <f>IF(N142="sníž. přenesená",J142,0)</f>
        <v>0</v>
      </c>
      <c r="BI142" s="230">
        <f>IF(N142="nulová",J142,0)</f>
        <v>0</v>
      </c>
      <c r="BJ142" s="17" t="s">
        <v>80</v>
      </c>
      <c r="BK142" s="230">
        <f>ROUND(I142*H142,2)</f>
        <v>0</v>
      </c>
      <c r="BL142" s="17" t="s">
        <v>172</v>
      </c>
      <c r="BM142" s="229" t="s">
        <v>1317</v>
      </c>
    </row>
    <row r="143" spans="1:51" s="13" customFormat="1" ht="12">
      <c r="A143" s="13"/>
      <c r="B143" s="235"/>
      <c r="C143" s="236"/>
      <c r="D143" s="231" t="s">
        <v>174</v>
      </c>
      <c r="E143" s="237" t="s">
        <v>19</v>
      </c>
      <c r="F143" s="238" t="s">
        <v>286</v>
      </c>
      <c r="G143" s="236"/>
      <c r="H143" s="239">
        <v>12</v>
      </c>
      <c r="I143" s="240"/>
      <c r="J143" s="236"/>
      <c r="K143" s="236"/>
      <c r="L143" s="241"/>
      <c r="M143" s="242"/>
      <c r="N143" s="243"/>
      <c r="O143" s="243"/>
      <c r="P143" s="243"/>
      <c r="Q143" s="243"/>
      <c r="R143" s="243"/>
      <c r="S143" s="243"/>
      <c r="T143" s="244"/>
      <c r="U143" s="13"/>
      <c r="V143" s="13"/>
      <c r="W143" s="13"/>
      <c r="X143" s="13"/>
      <c r="Y143" s="13"/>
      <c r="Z143" s="13"/>
      <c r="AA143" s="13"/>
      <c r="AB143" s="13"/>
      <c r="AC143" s="13"/>
      <c r="AD143" s="13"/>
      <c r="AE143" s="13"/>
      <c r="AT143" s="245" t="s">
        <v>174</v>
      </c>
      <c r="AU143" s="245" t="s">
        <v>80</v>
      </c>
      <c r="AV143" s="13" t="s">
        <v>82</v>
      </c>
      <c r="AW143" s="13" t="s">
        <v>34</v>
      </c>
      <c r="AX143" s="13" t="s">
        <v>80</v>
      </c>
      <c r="AY143" s="245" t="s">
        <v>153</v>
      </c>
    </row>
    <row r="144" spans="1:65" s="2" customFormat="1" ht="16.5" customHeight="1">
      <c r="A144" s="38"/>
      <c r="B144" s="39"/>
      <c r="C144" s="261" t="s">
        <v>575</v>
      </c>
      <c r="D144" s="261" t="s">
        <v>260</v>
      </c>
      <c r="E144" s="262" t="s">
        <v>1318</v>
      </c>
      <c r="F144" s="263" t="s">
        <v>1319</v>
      </c>
      <c r="G144" s="264" t="s">
        <v>235</v>
      </c>
      <c r="H144" s="265">
        <v>5.5</v>
      </c>
      <c r="I144" s="266"/>
      <c r="J144" s="267">
        <f>ROUND(I144*H144,2)</f>
        <v>0</v>
      </c>
      <c r="K144" s="263" t="s">
        <v>19</v>
      </c>
      <c r="L144" s="268"/>
      <c r="M144" s="269" t="s">
        <v>19</v>
      </c>
      <c r="N144" s="270" t="s">
        <v>43</v>
      </c>
      <c r="O144" s="84"/>
      <c r="P144" s="227">
        <f>O144*H144</f>
        <v>0</v>
      </c>
      <c r="Q144" s="227">
        <v>0</v>
      </c>
      <c r="R144" s="227">
        <f>Q144*H144</f>
        <v>0</v>
      </c>
      <c r="S144" s="227">
        <v>0</v>
      </c>
      <c r="T144" s="228">
        <f>S144*H144</f>
        <v>0</v>
      </c>
      <c r="U144" s="38"/>
      <c r="V144" s="38"/>
      <c r="W144" s="38"/>
      <c r="X144" s="38"/>
      <c r="Y144" s="38"/>
      <c r="Z144" s="38"/>
      <c r="AA144" s="38"/>
      <c r="AB144" s="38"/>
      <c r="AC144" s="38"/>
      <c r="AD144" s="38"/>
      <c r="AE144" s="38"/>
      <c r="AR144" s="229" t="s">
        <v>169</v>
      </c>
      <c r="AT144" s="229" t="s">
        <v>260</v>
      </c>
      <c r="AU144" s="229" t="s">
        <v>80</v>
      </c>
      <c r="AY144" s="17" t="s">
        <v>153</v>
      </c>
      <c r="BE144" s="230">
        <f>IF(N144="základní",J144,0)</f>
        <v>0</v>
      </c>
      <c r="BF144" s="230">
        <f>IF(N144="snížená",J144,0)</f>
        <v>0</v>
      </c>
      <c r="BG144" s="230">
        <f>IF(N144="zákl. přenesená",J144,0)</f>
        <v>0</v>
      </c>
      <c r="BH144" s="230">
        <f>IF(N144="sníž. přenesená",J144,0)</f>
        <v>0</v>
      </c>
      <c r="BI144" s="230">
        <f>IF(N144="nulová",J144,0)</f>
        <v>0</v>
      </c>
      <c r="BJ144" s="17" t="s">
        <v>80</v>
      </c>
      <c r="BK144" s="230">
        <f>ROUND(I144*H144,2)</f>
        <v>0</v>
      </c>
      <c r="BL144" s="17" t="s">
        <v>172</v>
      </c>
      <c r="BM144" s="229" t="s">
        <v>1320</v>
      </c>
    </row>
    <row r="145" spans="1:65" s="2" customFormat="1" ht="16.5" customHeight="1">
      <c r="A145" s="38"/>
      <c r="B145" s="39"/>
      <c r="C145" s="261" t="s">
        <v>577</v>
      </c>
      <c r="D145" s="261" t="s">
        <v>260</v>
      </c>
      <c r="E145" s="262" t="s">
        <v>1321</v>
      </c>
      <c r="F145" s="263" t="s">
        <v>1322</v>
      </c>
      <c r="G145" s="264" t="s">
        <v>1323</v>
      </c>
      <c r="H145" s="265">
        <v>12</v>
      </c>
      <c r="I145" s="266"/>
      <c r="J145" s="267">
        <f>ROUND(I145*H145,2)</f>
        <v>0</v>
      </c>
      <c r="K145" s="263" t="s">
        <v>19</v>
      </c>
      <c r="L145" s="268"/>
      <c r="M145" s="269" t="s">
        <v>19</v>
      </c>
      <c r="N145" s="270" t="s">
        <v>43</v>
      </c>
      <c r="O145" s="84"/>
      <c r="P145" s="227">
        <f>O145*H145</f>
        <v>0</v>
      </c>
      <c r="Q145" s="227">
        <v>0</v>
      </c>
      <c r="R145" s="227">
        <f>Q145*H145</f>
        <v>0</v>
      </c>
      <c r="S145" s="227">
        <v>0</v>
      </c>
      <c r="T145" s="228">
        <f>S145*H145</f>
        <v>0</v>
      </c>
      <c r="U145" s="38"/>
      <c r="V145" s="38"/>
      <c r="W145" s="38"/>
      <c r="X145" s="38"/>
      <c r="Y145" s="38"/>
      <c r="Z145" s="38"/>
      <c r="AA145" s="38"/>
      <c r="AB145" s="38"/>
      <c r="AC145" s="38"/>
      <c r="AD145" s="38"/>
      <c r="AE145" s="38"/>
      <c r="AR145" s="229" t="s">
        <v>169</v>
      </c>
      <c r="AT145" s="229" t="s">
        <v>260</v>
      </c>
      <c r="AU145" s="229" t="s">
        <v>80</v>
      </c>
      <c r="AY145" s="17" t="s">
        <v>153</v>
      </c>
      <c r="BE145" s="230">
        <f>IF(N145="základní",J145,0)</f>
        <v>0</v>
      </c>
      <c r="BF145" s="230">
        <f>IF(N145="snížená",J145,0)</f>
        <v>0</v>
      </c>
      <c r="BG145" s="230">
        <f>IF(N145="zákl. přenesená",J145,0)</f>
        <v>0</v>
      </c>
      <c r="BH145" s="230">
        <f>IF(N145="sníž. přenesená",J145,0)</f>
        <v>0</v>
      </c>
      <c r="BI145" s="230">
        <f>IF(N145="nulová",J145,0)</f>
        <v>0</v>
      </c>
      <c r="BJ145" s="17" t="s">
        <v>80</v>
      </c>
      <c r="BK145" s="230">
        <f>ROUND(I145*H145,2)</f>
        <v>0</v>
      </c>
      <c r="BL145" s="17" t="s">
        <v>172</v>
      </c>
      <c r="BM145" s="229" t="s">
        <v>1324</v>
      </c>
    </row>
    <row r="146" spans="1:51" s="13" customFormat="1" ht="12">
      <c r="A146" s="13"/>
      <c r="B146" s="235"/>
      <c r="C146" s="236"/>
      <c r="D146" s="231" t="s">
        <v>174</v>
      </c>
      <c r="E146" s="237" t="s">
        <v>19</v>
      </c>
      <c r="F146" s="238" t="s">
        <v>286</v>
      </c>
      <c r="G146" s="236"/>
      <c r="H146" s="239">
        <v>12</v>
      </c>
      <c r="I146" s="240"/>
      <c r="J146" s="236"/>
      <c r="K146" s="236"/>
      <c r="L146" s="241"/>
      <c r="M146" s="242"/>
      <c r="N146" s="243"/>
      <c r="O146" s="243"/>
      <c r="P146" s="243"/>
      <c r="Q146" s="243"/>
      <c r="R146" s="243"/>
      <c r="S146" s="243"/>
      <c r="T146" s="244"/>
      <c r="U146" s="13"/>
      <c r="V146" s="13"/>
      <c r="W146" s="13"/>
      <c r="X146" s="13"/>
      <c r="Y146" s="13"/>
      <c r="Z146" s="13"/>
      <c r="AA146" s="13"/>
      <c r="AB146" s="13"/>
      <c r="AC146" s="13"/>
      <c r="AD146" s="13"/>
      <c r="AE146" s="13"/>
      <c r="AT146" s="245" t="s">
        <v>174</v>
      </c>
      <c r="AU146" s="245" t="s">
        <v>80</v>
      </c>
      <c r="AV146" s="13" t="s">
        <v>82</v>
      </c>
      <c r="AW146" s="13" t="s">
        <v>34</v>
      </c>
      <c r="AX146" s="13" t="s">
        <v>80</v>
      </c>
      <c r="AY146" s="245" t="s">
        <v>153</v>
      </c>
    </row>
    <row r="147" spans="1:65" s="2" customFormat="1" ht="16.5" customHeight="1">
      <c r="A147" s="38"/>
      <c r="B147" s="39"/>
      <c r="C147" s="218" t="s">
        <v>579</v>
      </c>
      <c r="D147" s="218" t="s">
        <v>156</v>
      </c>
      <c r="E147" s="219" t="s">
        <v>1325</v>
      </c>
      <c r="F147" s="220" t="s">
        <v>1326</v>
      </c>
      <c r="G147" s="221" t="s">
        <v>228</v>
      </c>
      <c r="H147" s="222">
        <v>285</v>
      </c>
      <c r="I147" s="223"/>
      <c r="J147" s="224">
        <f>ROUND(I147*H147,2)</f>
        <v>0</v>
      </c>
      <c r="K147" s="220" t="s">
        <v>19</v>
      </c>
      <c r="L147" s="44"/>
      <c r="M147" s="225" t="s">
        <v>19</v>
      </c>
      <c r="N147" s="226" t="s">
        <v>43</v>
      </c>
      <c r="O147" s="84"/>
      <c r="P147" s="227">
        <f>O147*H147</f>
        <v>0</v>
      </c>
      <c r="Q147" s="227">
        <v>0</v>
      </c>
      <c r="R147" s="227">
        <f>Q147*H147</f>
        <v>0</v>
      </c>
      <c r="S147" s="227">
        <v>0</v>
      </c>
      <c r="T147" s="228">
        <f>S147*H147</f>
        <v>0</v>
      </c>
      <c r="U147" s="38"/>
      <c r="V147" s="38"/>
      <c r="W147" s="38"/>
      <c r="X147" s="38"/>
      <c r="Y147" s="38"/>
      <c r="Z147" s="38"/>
      <c r="AA147" s="38"/>
      <c r="AB147" s="38"/>
      <c r="AC147" s="38"/>
      <c r="AD147" s="38"/>
      <c r="AE147" s="38"/>
      <c r="AR147" s="229" t="s">
        <v>172</v>
      </c>
      <c r="AT147" s="229" t="s">
        <v>156</v>
      </c>
      <c r="AU147" s="229" t="s">
        <v>80</v>
      </c>
      <c r="AY147" s="17" t="s">
        <v>153</v>
      </c>
      <c r="BE147" s="230">
        <f>IF(N147="základní",J147,0)</f>
        <v>0</v>
      </c>
      <c r="BF147" s="230">
        <f>IF(N147="snížená",J147,0)</f>
        <v>0</v>
      </c>
      <c r="BG147" s="230">
        <f>IF(N147="zákl. přenesená",J147,0)</f>
        <v>0</v>
      </c>
      <c r="BH147" s="230">
        <f>IF(N147="sníž. přenesená",J147,0)</f>
        <v>0</v>
      </c>
      <c r="BI147" s="230">
        <f>IF(N147="nulová",J147,0)</f>
        <v>0</v>
      </c>
      <c r="BJ147" s="17" t="s">
        <v>80</v>
      </c>
      <c r="BK147" s="230">
        <f>ROUND(I147*H147,2)</f>
        <v>0</v>
      </c>
      <c r="BL147" s="17" t="s">
        <v>172</v>
      </c>
      <c r="BM147" s="229" t="s">
        <v>1327</v>
      </c>
    </row>
    <row r="148" spans="1:65" s="2" customFormat="1" ht="16.5" customHeight="1">
      <c r="A148" s="38"/>
      <c r="B148" s="39"/>
      <c r="C148" s="218" t="s">
        <v>582</v>
      </c>
      <c r="D148" s="218" t="s">
        <v>156</v>
      </c>
      <c r="E148" s="219" t="s">
        <v>1328</v>
      </c>
      <c r="F148" s="220" t="s">
        <v>1329</v>
      </c>
      <c r="G148" s="221" t="s">
        <v>228</v>
      </c>
      <c r="H148" s="222">
        <v>140</v>
      </c>
      <c r="I148" s="223"/>
      <c r="J148" s="224">
        <f>ROUND(I148*H148,2)</f>
        <v>0</v>
      </c>
      <c r="K148" s="220" t="s">
        <v>19</v>
      </c>
      <c r="L148" s="44"/>
      <c r="M148" s="225" t="s">
        <v>19</v>
      </c>
      <c r="N148" s="226" t="s">
        <v>43</v>
      </c>
      <c r="O148" s="84"/>
      <c r="P148" s="227">
        <f>O148*H148</f>
        <v>0</v>
      </c>
      <c r="Q148" s="227">
        <v>0</v>
      </c>
      <c r="R148" s="227">
        <f>Q148*H148</f>
        <v>0</v>
      </c>
      <c r="S148" s="227">
        <v>0</v>
      </c>
      <c r="T148" s="228">
        <f>S148*H148</f>
        <v>0</v>
      </c>
      <c r="U148" s="38"/>
      <c r="V148" s="38"/>
      <c r="W148" s="38"/>
      <c r="X148" s="38"/>
      <c r="Y148" s="38"/>
      <c r="Z148" s="38"/>
      <c r="AA148" s="38"/>
      <c r="AB148" s="38"/>
      <c r="AC148" s="38"/>
      <c r="AD148" s="38"/>
      <c r="AE148" s="38"/>
      <c r="AR148" s="229" t="s">
        <v>172</v>
      </c>
      <c r="AT148" s="229" t="s">
        <v>156</v>
      </c>
      <c r="AU148" s="229" t="s">
        <v>80</v>
      </c>
      <c r="AY148" s="17" t="s">
        <v>153</v>
      </c>
      <c r="BE148" s="230">
        <f>IF(N148="základní",J148,0)</f>
        <v>0</v>
      </c>
      <c r="BF148" s="230">
        <f>IF(N148="snížená",J148,0)</f>
        <v>0</v>
      </c>
      <c r="BG148" s="230">
        <f>IF(N148="zákl. přenesená",J148,0)</f>
        <v>0</v>
      </c>
      <c r="BH148" s="230">
        <f>IF(N148="sníž. přenesená",J148,0)</f>
        <v>0</v>
      </c>
      <c r="BI148" s="230">
        <f>IF(N148="nulová",J148,0)</f>
        <v>0</v>
      </c>
      <c r="BJ148" s="17" t="s">
        <v>80</v>
      </c>
      <c r="BK148" s="230">
        <f>ROUND(I148*H148,2)</f>
        <v>0</v>
      </c>
      <c r="BL148" s="17" t="s">
        <v>172</v>
      </c>
      <c r="BM148" s="229" t="s">
        <v>1330</v>
      </c>
    </row>
    <row r="149" spans="1:65" s="2" customFormat="1" ht="16.5" customHeight="1">
      <c r="A149" s="38"/>
      <c r="B149" s="39"/>
      <c r="C149" s="218" t="s">
        <v>584</v>
      </c>
      <c r="D149" s="218" t="s">
        <v>156</v>
      </c>
      <c r="E149" s="219" t="s">
        <v>1331</v>
      </c>
      <c r="F149" s="220" t="s">
        <v>1332</v>
      </c>
      <c r="G149" s="221" t="s">
        <v>228</v>
      </c>
      <c r="H149" s="222">
        <v>425</v>
      </c>
      <c r="I149" s="223"/>
      <c r="J149" s="224">
        <f>ROUND(I149*H149,2)</f>
        <v>0</v>
      </c>
      <c r="K149" s="220" t="s">
        <v>19</v>
      </c>
      <c r="L149" s="44"/>
      <c r="M149" s="225" t="s">
        <v>19</v>
      </c>
      <c r="N149" s="226" t="s">
        <v>43</v>
      </c>
      <c r="O149" s="84"/>
      <c r="P149" s="227">
        <f>O149*H149</f>
        <v>0</v>
      </c>
      <c r="Q149" s="227">
        <v>0</v>
      </c>
      <c r="R149" s="227">
        <f>Q149*H149</f>
        <v>0</v>
      </c>
      <c r="S149" s="227">
        <v>0</v>
      </c>
      <c r="T149" s="228">
        <f>S149*H149</f>
        <v>0</v>
      </c>
      <c r="U149" s="38"/>
      <c r="V149" s="38"/>
      <c r="W149" s="38"/>
      <c r="X149" s="38"/>
      <c r="Y149" s="38"/>
      <c r="Z149" s="38"/>
      <c r="AA149" s="38"/>
      <c r="AB149" s="38"/>
      <c r="AC149" s="38"/>
      <c r="AD149" s="38"/>
      <c r="AE149" s="38"/>
      <c r="AR149" s="229" t="s">
        <v>172</v>
      </c>
      <c r="AT149" s="229" t="s">
        <v>156</v>
      </c>
      <c r="AU149" s="229" t="s">
        <v>80</v>
      </c>
      <c r="AY149" s="17" t="s">
        <v>153</v>
      </c>
      <c r="BE149" s="230">
        <f>IF(N149="základní",J149,0)</f>
        <v>0</v>
      </c>
      <c r="BF149" s="230">
        <f>IF(N149="snížená",J149,0)</f>
        <v>0</v>
      </c>
      <c r="BG149" s="230">
        <f>IF(N149="zákl. přenesená",J149,0)</f>
        <v>0</v>
      </c>
      <c r="BH149" s="230">
        <f>IF(N149="sníž. přenesená",J149,0)</f>
        <v>0</v>
      </c>
      <c r="BI149" s="230">
        <f>IF(N149="nulová",J149,0)</f>
        <v>0</v>
      </c>
      <c r="BJ149" s="17" t="s">
        <v>80</v>
      </c>
      <c r="BK149" s="230">
        <f>ROUND(I149*H149,2)</f>
        <v>0</v>
      </c>
      <c r="BL149" s="17" t="s">
        <v>172</v>
      </c>
      <c r="BM149" s="229" t="s">
        <v>1333</v>
      </c>
    </row>
    <row r="150" spans="1:65" s="2" customFormat="1" ht="16.5" customHeight="1">
      <c r="A150" s="38"/>
      <c r="B150" s="39"/>
      <c r="C150" s="261" t="s">
        <v>586</v>
      </c>
      <c r="D150" s="261" t="s">
        <v>260</v>
      </c>
      <c r="E150" s="262" t="s">
        <v>1334</v>
      </c>
      <c r="F150" s="263" t="s">
        <v>1335</v>
      </c>
      <c r="G150" s="264" t="s">
        <v>228</v>
      </c>
      <c r="H150" s="265">
        <v>425</v>
      </c>
      <c r="I150" s="266"/>
      <c r="J150" s="267">
        <f>ROUND(I150*H150,2)</f>
        <v>0</v>
      </c>
      <c r="K150" s="263" t="s">
        <v>19</v>
      </c>
      <c r="L150" s="268"/>
      <c r="M150" s="269" t="s">
        <v>19</v>
      </c>
      <c r="N150" s="270" t="s">
        <v>43</v>
      </c>
      <c r="O150" s="84"/>
      <c r="P150" s="227">
        <f>O150*H150</f>
        <v>0</v>
      </c>
      <c r="Q150" s="227">
        <v>0</v>
      </c>
      <c r="R150" s="227">
        <f>Q150*H150</f>
        <v>0</v>
      </c>
      <c r="S150" s="227">
        <v>0</v>
      </c>
      <c r="T150" s="228">
        <f>S150*H150</f>
        <v>0</v>
      </c>
      <c r="U150" s="38"/>
      <c r="V150" s="38"/>
      <c r="W150" s="38"/>
      <c r="X150" s="38"/>
      <c r="Y150" s="38"/>
      <c r="Z150" s="38"/>
      <c r="AA150" s="38"/>
      <c r="AB150" s="38"/>
      <c r="AC150" s="38"/>
      <c r="AD150" s="38"/>
      <c r="AE150" s="38"/>
      <c r="AR150" s="229" t="s">
        <v>169</v>
      </c>
      <c r="AT150" s="229" t="s">
        <v>260</v>
      </c>
      <c r="AU150" s="229" t="s">
        <v>80</v>
      </c>
      <c r="AY150" s="17" t="s">
        <v>153</v>
      </c>
      <c r="BE150" s="230">
        <f>IF(N150="základní",J150,0)</f>
        <v>0</v>
      </c>
      <c r="BF150" s="230">
        <f>IF(N150="snížená",J150,0)</f>
        <v>0</v>
      </c>
      <c r="BG150" s="230">
        <f>IF(N150="zákl. přenesená",J150,0)</f>
        <v>0</v>
      </c>
      <c r="BH150" s="230">
        <f>IF(N150="sníž. přenesená",J150,0)</f>
        <v>0</v>
      </c>
      <c r="BI150" s="230">
        <f>IF(N150="nulová",J150,0)</f>
        <v>0</v>
      </c>
      <c r="BJ150" s="17" t="s">
        <v>80</v>
      </c>
      <c r="BK150" s="230">
        <f>ROUND(I150*H150,2)</f>
        <v>0</v>
      </c>
      <c r="BL150" s="17" t="s">
        <v>172</v>
      </c>
      <c r="BM150" s="229" t="s">
        <v>1336</v>
      </c>
    </row>
    <row r="151" spans="1:65" s="2" customFormat="1" ht="16.5" customHeight="1">
      <c r="A151" s="38"/>
      <c r="B151" s="39"/>
      <c r="C151" s="218" t="s">
        <v>589</v>
      </c>
      <c r="D151" s="218" t="s">
        <v>156</v>
      </c>
      <c r="E151" s="219" t="s">
        <v>1337</v>
      </c>
      <c r="F151" s="220" t="s">
        <v>1338</v>
      </c>
      <c r="G151" s="221" t="s">
        <v>228</v>
      </c>
      <c r="H151" s="222">
        <v>285</v>
      </c>
      <c r="I151" s="223"/>
      <c r="J151" s="224">
        <f>ROUND(I151*H151,2)</f>
        <v>0</v>
      </c>
      <c r="K151" s="220" t="s">
        <v>19</v>
      </c>
      <c r="L151" s="44"/>
      <c r="M151" s="225" t="s">
        <v>19</v>
      </c>
      <c r="N151" s="226" t="s">
        <v>43</v>
      </c>
      <c r="O151" s="84"/>
      <c r="P151" s="227">
        <f>O151*H151</f>
        <v>0</v>
      </c>
      <c r="Q151" s="227">
        <v>0</v>
      </c>
      <c r="R151" s="227">
        <f>Q151*H151</f>
        <v>0</v>
      </c>
      <c r="S151" s="227">
        <v>0</v>
      </c>
      <c r="T151" s="228">
        <f>S151*H151</f>
        <v>0</v>
      </c>
      <c r="U151" s="38"/>
      <c r="V151" s="38"/>
      <c r="W151" s="38"/>
      <c r="X151" s="38"/>
      <c r="Y151" s="38"/>
      <c r="Z151" s="38"/>
      <c r="AA151" s="38"/>
      <c r="AB151" s="38"/>
      <c r="AC151" s="38"/>
      <c r="AD151" s="38"/>
      <c r="AE151" s="38"/>
      <c r="AR151" s="229" t="s">
        <v>172</v>
      </c>
      <c r="AT151" s="229" t="s">
        <v>156</v>
      </c>
      <c r="AU151" s="229" t="s">
        <v>80</v>
      </c>
      <c r="AY151" s="17" t="s">
        <v>153</v>
      </c>
      <c r="BE151" s="230">
        <f>IF(N151="základní",J151,0)</f>
        <v>0</v>
      </c>
      <c r="BF151" s="230">
        <f>IF(N151="snížená",J151,0)</f>
        <v>0</v>
      </c>
      <c r="BG151" s="230">
        <f>IF(N151="zákl. přenesená",J151,0)</f>
        <v>0</v>
      </c>
      <c r="BH151" s="230">
        <f>IF(N151="sníž. přenesená",J151,0)</f>
        <v>0</v>
      </c>
      <c r="BI151" s="230">
        <f>IF(N151="nulová",J151,0)</f>
        <v>0</v>
      </c>
      <c r="BJ151" s="17" t="s">
        <v>80</v>
      </c>
      <c r="BK151" s="230">
        <f>ROUND(I151*H151,2)</f>
        <v>0</v>
      </c>
      <c r="BL151" s="17" t="s">
        <v>172</v>
      </c>
      <c r="BM151" s="229" t="s">
        <v>1339</v>
      </c>
    </row>
    <row r="152" spans="1:65" s="2" customFormat="1" ht="16.5" customHeight="1">
      <c r="A152" s="38"/>
      <c r="B152" s="39"/>
      <c r="C152" s="218" t="s">
        <v>592</v>
      </c>
      <c r="D152" s="218" t="s">
        <v>156</v>
      </c>
      <c r="E152" s="219" t="s">
        <v>1340</v>
      </c>
      <c r="F152" s="220" t="s">
        <v>1341</v>
      </c>
      <c r="G152" s="221" t="s">
        <v>228</v>
      </c>
      <c r="H152" s="222">
        <v>140</v>
      </c>
      <c r="I152" s="223"/>
      <c r="J152" s="224">
        <f>ROUND(I152*H152,2)</f>
        <v>0</v>
      </c>
      <c r="K152" s="220" t="s">
        <v>19</v>
      </c>
      <c r="L152" s="44"/>
      <c r="M152" s="225" t="s">
        <v>19</v>
      </c>
      <c r="N152" s="226" t="s">
        <v>43</v>
      </c>
      <c r="O152" s="84"/>
      <c r="P152" s="227">
        <f>O152*H152</f>
        <v>0</v>
      </c>
      <c r="Q152" s="227">
        <v>0</v>
      </c>
      <c r="R152" s="227">
        <f>Q152*H152</f>
        <v>0</v>
      </c>
      <c r="S152" s="227">
        <v>0</v>
      </c>
      <c r="T152" s="228">
        <f>S152*H152</f>
        <v>0</v>
      </c>
      <c r="U152" s="38"/>
      <c r="V152" s="38"/>
      <c r="W152" s="38"/>
      <c r="X152" s="38"/>
      <c r="Y152" s="38"/>
      <c r="Z152" s="38"/>
      <c r="AA152" s="38"/>
      <c r="AB152" s="38"/>
      <c r="AC152" s="38"/>
      <c r="AD152" s="38"/>
      <c r="AE152" s="38"/>
      <c r="AR152" s="229" t="s">
        <v>172</v>
      </c>
      <c r="AT152" s="229" t="s">
        <v>156</v>
      </c>
      <c r="AU152" s="229" t="s">
        <v>80</v>
      </c>
      <c r="AY152" s="17" t="s">
        <v>153</v>
      </c>
      <c r="BE152" s="230">
        <f>IF(N152="základní",J152,0)</f>
        <v>0</v>
      </c>
      <c r="BF152" s="230">
        <f>IF(N152="snížená",J152,0)</f>
        <v>0</v>
      </c>
      <c r="BG152" s="230">
        <f>IF(N152="zákl. přenesená",J152,0)</f>
        <v>0</v>
      </c>
      <c r="BH152" s="230">
        <f>IF(N152="sníž. přenesená",J152,0)</f>
        <v>0</v>
      </c>
      <c r="BI152" s="230">
        <f>IF(N152="nulová",J152,0)</f>
        <v>0</v>
      </c>
      <c r="BJ152" s="17" t="s">
        <v>80</v>
      </c>
      <c r="BK152" s="230">
        <f>ROUND(I152*H152,2)</f>
        <v>0</v>
      </c>
      <c r="BL152" s="17" t="s">
        <v>172</v>
      </c>
      <c r="BM152" s="229" t="s">
        <v>1342</v>
      </c>
    </row>
    <row r="153" spans="1:65" s="2" customFormat="1" ht="16.5" customHeight="1">
      <c r="A153" s="38"/>
      <c r="B153" s="39"/>
      <c r="C153" s="218" t="s">
        <v>716</v>
      </c>
      <c r="D153" s="218" t="s">
        <v>156</v>
      </c>
      <c r="E153" s="219" t="s">
        <v>1343</v>
      </c>
      <c r="F153" s="220" t="s">
        <v>1344</v>
      </c>
      <c r="G153" s="221" t="s">
        <v>276</v>
      </c>
      <c r="H153" s="222">
        <v>26.64</v>
      </c>
      <c r="I153" s="223"/>
      <c r="J153" s="224">
        <f>ROUND(I153*H153,2)</f>
        <v>0</v>
      </c>
      <c r="K153" s="220" t="s">
        <v>19</v>
      </c>
      <c r="L153" s="44"/>
      <c r="M153" s="225" t="s">
        <v>19</v>
      </c>
      <c r="N153" s="226" t="s">
        <v>43</v>
      </c>
      <c r="O153" s="84"/>
      <c r="P153" s="227">
        <f>O153*H153</f>
        <v>0</v>
      </c>
      <c r="Q153" s="227">
        <v>0</v>
      </c>
      <c r="R153" s="227">
        <f>Q153*H153</f>
        <v>0</v>
      </c>
      <c r="S153" s="227">
        <v>0</v>
      </c>
      <c r="T153" s="228">
        <f>S153*H153</f>
        <v>0</v>
      </c>
      <c r="U153" s="38"/>
      <c r="V153" s="38"/>
      <c r="W153" s="38"/>
      <c r="X153" s="38"/>
      <c r="Y153" s="38"/>
      <c r="Z153" s="38"/>
      <c r="AA153" s="38"/>
      <c r="AB153" s="38"/>
      <c r="AC153" s="38"/>
      <c r="AD153" s="38"/>
      <c r="AE153" s="38"/>
      <c r="AR153" s="229" t="s">
        <v>172</v>
      </c>
      <c r="AT153" s="229" t="s">
        <v>156</v>
      </c>
      <c r="AU153" s="229" t="s">
        <v>80</v>
      </c>
      <c r="AY153" s="17" t="s">
        <v>153</v>
      </c>
      <c r="BE153" s="230">
        <f>IF(N153="základní",J153,0)</f>
        <v>0</v>
      </c>
      <c r="BF153" s="230">
        <f>IF(N153="snížená",J153,0)</f>
        <v>0</v>
      </c>
      <c r="BG153" s="230">
        <f>IF(N153="zákl. přenesená",J153,0)</f>
        <v>0</v>
      </c>
      <c r="BH153" s="230">
        <f>IF(N153="sníž. přenesená",J153,0)</f>
        <v>0</v>
      </c>
      <c r="BI153" s="230">
        <f>IF(N153="nulová",J153,0)</f>
        <v>0</v>
      </c>
      <c r="BJ153" s="17" t="s">
        <v>80</v>
      </c>
      <c r="BK153" s="230">
        <f>ROUND(I153*H153,2)</f>
        <v>0</v>
      </c>
      <c r="BL153" s="17" t="s">
        <v>172</v>
      </c>
      <c r="BM153" s="229" t="s">
        <v>1345</v>
      </c>
    </row>
    <row r="154" spans="1:65" s="2" customFormat="1" ht="16.5" customHeight="1">
      <c r="A154" s="38"/>
      <c r="B154" s="39"/>
      <c r="C154" s="218" t="s">
        <v>719</v>
      </c>
      <c r="D154" s="218" t="s">
        <v>156</v>
      </c>
      <c r="E154" s="219" t="s">
        <v>1346</v>
      </c>
      <c r="F154" s="220" t="s">
        <v>1347</v>
      </c>
      <c r="G154" s="221" t="s">
        <v>276</v>
      </c>
      <c r="H154" s="222">
        <v>133.2</v>
      </c>
      <c r="I154" s="223"/>
      <c r="J154" s="224">
        <f>ROUND(I154*H154,2)</f>
        <v>0</v>
      </c>
      <c r="K154" s="220" t="s">
        <v>19</v>
      </c>
      <c r="L154" s="44"/>
      <c r="M154" s="225" t="s">
        <v>19</v>
      </c>
      <c r="N154" s="226" t="s">
        <v>43</v>
      </c>
      <c r="O154" s="84"/>
      <c r="P154" s="227">
        <f>O154*H154</f>
        <v>0</v>
      </c>
      <c r="Q154" s="227">
        <v>0</v>
      </c>
      <c r="R154" s="227">
        <f>Q154*H154</f>
        <v>0</v>
      </c>
      <c r="S154" s="227">
        <v>0</v>
      </c>
      <c r="T154" s="228">
        <f>S154*H154</f>
        <v>0</v>
      </c>
      <c r="U154" s="38"/>
      <c r="V154" s="38"/>
      <c r="W154" s="38"/>
      <c r="X154" s="38"/>
      <c r="Y154" s="38"/>
      <c r="Z154" s="38"/>
      <c r="AA154" s="38"/>
      <c r="AB154" s="38"/>
      <c r="AC154" s="38"/>
      <c r="AD154" s="38"/>
      <c r="AE154" s="38"/>
      <c r="AR154" s="229" t="s">
        <v>172</v>
      </c>
      <c r="AT154" s="229" t="s">
        <v>156</v>
      </c>
      <c r="AU154" s="229" t="s">
        <v>80</v>
      </c>
      <c r="AY154" s="17" t="s">
        <v>153</v>
      </c>
      <c r="BE154" s="230">
        <f>IF(N154="základní",J154,0)</f>
        <v>0</v>
      </c>
      <c r="BF154" s="230">
        <f>IF(N154="snížená",J154,0)</f>
        <v>0</v>
      </c>
      <c r="BG154" s="230">
        <f>IF(N154="zákl. přenesená",J154,0)</f>
        <v>0</v>
      </c>
      <c r="BH154" s="230">
        <f>IF(N154="sníž. přenesená",J154,0)</f>
        <v>0</v>
      </c>
      <c r="BI154" s="230">
        <f>IF(N154="nulová",J154,0)</f>
        <v>0</v>
      </c>
      <c r="BJ154" s="17" t="s">
        <v>80</v>
      </c>
      <c r="BK154" s="230">
        <f>ROUND(I154*H154,2)</f>
        <v>0</v>
      </c>
      <c r="BL154" s="17" t="s">
        <v>172</v>
      </c>
      <c r="BM154" s="229" t="s">
        <v>1348</v>
      </c>
    </row>
    <row r="155" spans="1:65" s="2" customFormat="1" ht="16.5" customHeight="1">
      <c r="A155" s="38"/>
      <c r="B155" s="39"/>
      <c r="C155" s="218" t="s">
        <v>722</v>
      </c>
      <c r="D155" s="218" t="s">
        <v>156</v>
      </c>
      <c r="E155" s="219" t="s">
        <v>1349</v>
      </c>
      <c r="F155" s="220" t="s">
        <v>1350</v>
      </c>
      <c r="G155" s="221" t="s">
        <v>235</v>
      </c>
      <c r="H155" s="222">
        <v>12</v>
      </c>
      <c r="I155" s="223"/>
      <c r="J155" s="224">
        <f>ROUND(I155*H155,2)</f>
        <v>0</v>
      </c>
      <c r="K155" s="220" t="s">
        <v>19</v>
      </c>
      <c r="L155" s="44"/>
      <c r="M155" s="225" t="s">
        <v>19</v>
      </c>
      <c r="N155" s="226" t="s">
        <v>43</v>
      </c>
      <c r="O155" s="84"/>
      <c r="P155" s="227">
        <f>O155*H155</f>
        <v>0</v>
      </c>
      <c r="Q155" s="227">
        <v>0</v>
      </c>
      <c r="R155" s="227">
        <f>Q155*H155</f>
        <v>0</v>
      </c>
      <c r="S155" s="227">
        <v>0</v>
      </c>
      <c r="T155" s="228">
        <f>S155*H155</f>
        <v>0</v>
      </c>
      <c r="U155" s="38"/>
      <c r="V155" s="38"/>
      <c r="W155" s="38"/>
      <c r="X155" s="38"/>
      <c r="Y155" s="38"/>
      <c r="Z155" s="38"/>
      <c r="AA155" s="38"/>
      <c r="AB155" s="38"/>
      <c r="AC155" s="38"/>
      <c r="AD155" s="38"/>
      <c r="AE155" s="38"/>
      <c r="AR155" s="229" t="s">
        <v>172</v>
      </c>
      <c r="AT155" s="229" t="s">
        <v>156</v>
      </c>
      <c r="AU155" s="229" t="s">
        <v>80</v>
      </c>
      <c r="AY155" s="17" t="s">
        <v>153</v>
      </c>
      <c r="BE155" s="230">
        <f>IF(N155="základní",J155,0)</f>
        <v>0</v>
      </c>
      <c r="BF155" s="230">
        <f>IF(N155="snížená",J155,0)</f>
        <v>0</v>
      </c>
      <c r="BG155" s="230">
        <f>IF(N155="zákl. přenesená",J155,0)</f>
        <v>0</v>
      </c>
      <c r="BH155" s="230">
        <f>IF(N155="sníž. přenesená",J155,0)</f>
        <v>0</v>
      </c>
      <c r="BI155" s="230">
        <f>IF(N155="nulová",J155,0)</f>
        <v>0</v>
      </c>
      <c r="BJ155" s="17" t="s">
        <v>80</v>
      </c>
      <c r="BK155" s="230">
        <f>ROUND(I155*H155,2)</f>
        <v>0</v>
      </c>
      <c r="BL155" s="17" t="s">
        <v>172</v>
      </c>
      <c r="BM155" s="229" t="s">
        <v>1351</v>
      </c>
    </row>
    <row r="156" spans="1:51" s="13" customFormat="1" ht="12">
      <c r="A156" s="13"/>
      <c r="B156" s="235"/>
      <c r="C156" s="236"/>
      <c r="D156" s="231" t="s">
        <v>174</v>
      </c>
      <c r="E156" s="237" t="s">
        <v>19</v>
      </c>
      <c r="F156" s="238" t="s">
        <v>286</v>
      </c>
      <c r="G156" s="236"/>
      <c r="H156" s="239">
        <v>12</v>
      </c>
      <c r="I156" s="240"/>
      <c r="J156" s="236"/>
      <c r="K156" s="236"/>
      <c r="L156" s="241"/>
      <c r="M156" s="242"/>
      <c r="N156" s="243"/>
      <c r="O156" s="243"/>
      <c r="P156" s="243"/>
      <c r="Q156" s="243"/>
      <c r="R156" s="243"/>
      <c r="S156" s="243"/>
      <c r="T156" s="244"/>
      <c r="U156" s="13"/>
      <c r="V156" s="13"/>
      <c r="W156" s="13"/>
      <c r="X156" s="13"/>
      <c r="Y156" s="13"/>
      <c r="Z156" s="13"/>
      <c r="AA156" s="13"/>
      <c r="AB156" s="13"/>
      <c r="AC156" s="13"/>
      <c r="AD156" s="13"/>
      <c r="AE156" s="13"/>
      <c r="AT156" s="245" t="s">
        <v>174</v>
      </c>
      <c r="AU156" s="245" t="s">
        <v>80</v>
      </c>
      <c r="AV156" s="13" t="s">
        <v>82</v>
      </c>
      <c r="AW156" s="13" t="s">
        <v>34</v>
      </c>
      <c r="AX156" s="13" t="s">
        <v>80</v>
      </c>
      <c r="AY156" s="245" t="s">
        <v>153</v>
      </c>
    </row>
    <row r="157" spans="1:65" s="2" customFormat="1" ht="16.5" customHeight="1">
      <c r="A157" s="38"/>
      <c r="B157" s="39"/>
      <c r="C157" s="218" t="s">
        <v>727</v>
      </c>
      <c r="D157" s="218" t="s">
        <v>156</v>
      </c>
      <c r="E157" s="219" t="s">
        <v>1352</v>
      </c>
      <c r="F157" s="220" t="s">
        <v>1353</v>
      </c>
      <c r="G157" s="221" t="s">
        <v>339</v>
      </c>
      <c r="H157" s="222">
        <v>1</v>
      </c>
      <c r="I157" s="223"/>
      <c r="J157" s="224">
        <f>ROUND(I157*H157,2)</f>
        <v>0</v>
      </c>
      <c r="K157" s="220" t="s">
        <v>19</v>
      </c>
      <c r="L157" s="44"/>
      <c r="M157" s="225" t="s">
        <v>19</v>
      </c>
      <c r="N157" s="226" t="s">
        <v>43</v>
      </c>
      <c r="O157" s="84"/>
      <c r="P157" s="227">
        <f>O157*H157</f>
        <v>0</v>
      </c>
      <c r="Q157" s="227">
        <v>0</v>
      </c>
      <c r="R157" s="227">
        <f>Q157*H157</f>
        <v>0</v>
      </c>
      <c r="S157" s="227">
        <v>0</v>
      </c>
      <c r="T157" s="228">
        <f>S157*H157</f>
        <v>0</v>
      </c>
      <c r="U157" s="38"/>
      <c r="V157" s="38"/>
      <c r="W157" s="38"/>
      <c r="X157" s="38"/>
      <c r="Y157" s="38"/>
      <c r="Z157" s="38"/>
      <c r="AA157" s="38"/>
      <c r="AB157" s="38"/>
      <c r="AC157" s="38"/>
      <c r="AD157" s="38"/>
      <c r="AE157" s="38"/>
      <c r="AR157" s="229" t="s">
        <v>172</v>
      </c>
      <c r="AT157" s="229" t="s">
        <v>156</v>
      </c>
      <c r="AU157" s="229" t="s">
        <v>80</v>
      </c>
      <c r="AY157" s="17" t="s">
        <v>153</v>
      </c>
      <c r="BE157" s="230">
        <f>IF(N157="základní",J157,0)</f>
        <v>0</v>
      </c>
      <c r="BF157" s="230">
        <f>IF(N157="snížená",J157,0)</f>
        <v>0</v>
      </c>
      <c r="BG157" s="230">
        <f>IF(N157="zákl. přenesená",J157,0)</f>
        <v>0</v>
      </c>
      <c r="BH157" s="230">
        <f>IF(N157="sníž. přenesená",J157,0)</f>
        <v>0</v>
      </c>
      <c r="BI157" s="230">
        <f>IF(N157="nulová",J157,0)</f>
        <v>0</v>
      </c>
      <c r="BJ157" s="17" t="s">
        <v>80</v>
      </c>
      <c r="BK157" s="230">
        <f>ROUND(I157*H157,2)</f>
        <v>0</v>
      </c>
      <c r="BL157" s="17" t="s">
        <v>172</v>
      </c>
      <c r="BM157" s="229" t="s">
        <v>1354</v>
      </c>
    </row>
    <row r="158" spans="1:63" s="12" customFormat="1" ht="25.9" customHeight="1">
      <c r="A158" s="12"/>
      <c r="B158" s="202"/>
      <c r="C158" s="203"/>
      <c r="D158" s="204" t="s">
        <v>71</v>
      </c>
      <c r="E158" s="205" t="s">
        <v>1355</v>
      </c>
      <c r="F158" s="205" t="s">
        <v>1356</v>
      </c>
      <c r="G158" s="203"/>
      <c r="H158" s="203"/>
      <c r="I158" s="206"/>
      <c r="J158" s="207">
        <f>BK158</f>
        <v>0</v>
      </c>
      <c r="K158" s="203"/>
      <c r="L158" s="208"/>
      <c r="M158" s="209"/>
      <c r="N158" s="210"/>
      <c r="O158" s="210"/>
      <c r="P158" s="211">
        <f>SUM(P159:P160)</f>
        <v>0</v>
      </c>
      <c r="Q158" s="210"/>
      <c r="R158" s="211">
        <f>SUM(R159:R160)</f>
        <v>0</v>
      </c>
      <c r="S158" s="210"/>
      <c r="T158" s="212">
        <f>SUM(T159:T160)</f>
        <v>0</v>
      </c>
      <c r="U158" s="12"/>
      <c r="V158" s="12"/>
      <c r="W158" s="12"/>
      <c r="X158" s="12"/>
      <c r="Y158" s="12"/>
      <c r="Z158" s="12"/>
      <c r="AA158" s="12"/>
      <c r="AB158" s="12"/>
      <c r="AC158" s="12"/>
      <c r="AD158" s="12"/>
      <c r="AE158" s="12"/>
      <c r="AR158" s="213" t="s">
        <v>80</v>
      </c>
      <c r="AT158" s="214" t="s">
        <v>71</v>
      </c>
      <c r="AU158" s="214" t="s">
        <v>72</v>
      </c>
      <c r="AY158" s="213" t="s">
        <v>153</v>
      </c>
      <c r="BK158" s="215">
        <f>SUM(BK159:BK160)</f>
        <v>0</v>
      </c>
    </row>
    <row r="159" spans="1:65" s="2" customFormat="1" ht="16.5" customHeight="1">
      <c r="A159" s="38"/>
      <c r="B159" s="39"/>
      <c r="C159" s="218" t="s">
        <v>731</v>
      </c>
      <c r="D159" s="218" t="s">
        <v>156</v>
      </c>
      <c r="E159" s="219" t="s">
        <v>1357</v>
      </c>
      <c r="F159" s="220" t="s">
        <v>1358</v>
      </c>
      <c r="G159" s="221" t="s">
        <v>276</v>
      </c>
      <c r="H159" s="222">
        <v>22</v>
      </c>
      <c r="I159" s="223"/>
      <c r="J159" s="224">
        <f>ROUND(I159*H159,2)</f>
        <v>0</v>
      </c>
      <c r="K159" s="220" t="s">
        <v>19</v>
      </c>
      <c r="L159" s="44"/>
      <c r="M159" s="225" t="s">
        <v>19</v>
      </c>
      <c r="N159" s="226" t="s">
        <v>43</v>
      </c>
      <c r="O159" s="84"/>
      <c r="P159" s="227">
        <f>O159*H159</f>
        <v>0</v>
      </c>
      <c r="Q159" s="227">
        <v>0</v>
      </c>
      <c r="R159" s="227">
        <f>Q159*H159</f>
        <v>0</v>
      </c>
      <c r="S159" s="227">
        <v>0</v>
      </c>
      <c r="T159" s="228">
        <f>S159*H159</f>
        <v>0</v>
      </c>
      <c r="U159" s="38"/>
      <c r="V159" s="38"/>
      <c r="W159" s="38"/>
      <c r="X159" s="38"/>
      <c r="Y159" s="38"/>
      <c r="Z159" s="38"/>
      <c r="AA159" s="38"/>
      <c r="AB159" s="38"/>
      <c r="AC159" s="38"/>
      <c r="AD159" s="38"/>
      <c r="AE159" s="38"/>
      <c r="AR159" s="229" t="s">
        <v>172</v>
      </c>
      <c r="AT159" s="229" t="s">
        <v>156</v>
      </c>
      <c r="AU159" s="229" t="s">
        <v>80</v>
      </c>
      <c r="AY159" s="17" t="s">
        <v>153</v>
      </c>
      <c r="BE159" s="230">
        <f>IF(N159="základní",J159,0)</f>
        <v>0</v>
      </c>
      <c r="BF159" s="230">
        <f>IF(N159="snížená",J159,0)</f>
        <v>0</v>
      </c>
      <c r="BG159" s="230">
        <f>IF(N159="zákl. přenesená",J159,0)</f>
        <v>0</v>
      </c>
      <c r="BH159" s="230">
        <f>IF(N159="sníž. přenesená",J159,0)</f>
        <v>0</v>
      </c>
      <c r="BI159" s="230">
        <f>IF(N159="nulová",J159,0)</f>
        <v>0</v>
      </c>
      <c r="BJ159" s="17" t="s">
        <v>80</v>
      </c>
      <c r="BK159" s="230">
        <f>ROUND(I159*H159,2)</f>
        <v>0</v>
      </c>
      <c r="BL159" s="17" t="s">
        <v>172</v>
      </c>
      <c r="BM159" s="229" t="s">
        <v>1359</v>
      </c>
    </row>
    <row r="160" spans="1:65" s="2" customFormat="1" ht="16.5" customHeight="1">
      <c r="A160" s="38"/>
      <c r="B160" s="39"/>
      <c r="C160" s="218" t="s">
        <v>735</v>
      </c>
      <c r="D160" s="218" t="s">
        <v>156</v>
      </c>
      <c r="E160" s="219" t="s">
        <v>1360</v>
      </c>
      <c r="F160" s="220" t="s">
        <v>1361</v>
      </c>
      <c r="G160" s="221" t="s">
        <v>276</v>
      </c>
      <c r="H160" s="222">
        <v>110</v>
      </c>
      <c r="I160" s="223"/>
      <c r="J160" s="224">
        <f>ROUND(I160*H160,2)</f>
        <v>0</v>
      </c>
      <c r="K160" s="220" t="s">
        <v>19</v>
      </c>
      <c r="L160" s="44"/>
      <c r="M160" s="225" t="s">
        <v>19</v>
      </c>
      <c r="N160" s="226" t="s">
        <v>43</v>
      </c>
      <c r="O160" s="84"/>
      <c r="P160" s="227">
        <f>O160*H160</f>
        <v>0</v>
      </c>
      <c r="Q160" s="227">
        <v>0</v>
      </c>
      <c r="R160" s="227">
        <f>Q160*H160</f>
        <v>0</v>
      </c>
      <c r="S160" s="227">
        <v>0</v>
      </c>
      <c r="T160" s="228">
        <f>S160*H160</f>
        <v>0</v>
      </c>
      <c r="U160" s="38"/>
      <c r="V160" s="38"/>
      <c r="W160" s="38"/>
      <c r="X160" s="38"/>
      <c r="Y160" s="38"/>
      <c r="Z160" s="38"/>
      <c r="AA160" s="38"/>
      <c r="AB160" s="38"/>
      <c r="AC160" s="38"/>
      <c r="AD160" s="38"/>
      <c r="AE160" s="38"/>
      <c r="AR160" s="229" t="s">
        <v>172</v>
      </c>
      <c r="AT160" s="229" t="s">
        <v>156</v>
      </c>
      <c r="AU160" s="229" t="s">
        <v>80</v>
      </c>
      <c r="AY160" s="17" t="s">
        <v>153</v>
      </c>
      <c r="BE160" s="230">
        <f>IF(N160="základní",J160,0)</f>
        <v>0</v>
      </c>
      <c r="BF160" s="230">
        <f>IF(N160="snížená",J160,0)</f>
        <v>0</v>
      </c>
      <c r="BG160" s="230">
        <f>IF(N160="zákl. přenesená",J160,0)</f>
        <v>0</v>
      </c>
      <c r="BH160" s="230">
        <f>IF(N160="sníž. přenesená",J160,0)</f>
        <v>0</v>
      </c>
      <c r="BI160" s="230">
        <f>IF(N160="nulová",J160,0)</f>
        <v>0</v>
      </c>
      <c r="BJ160" s="17" t="s">
        <v>80</v>
      </c>
      <c r="BK160" s="230">
        <f>ROUND(I160*H160,2)</f>
        <v>0</v>
      </c>
      <c r="BL160" s="17" t="s">
        <v>172</v>
      </c>
      <c r="BM160" s="229" t="s">
        <v>1362</v>
      </c>
    </row>
    <row r="161" spans="1:63" s="12" customFormat="1" ht="25.9" customHeight="1">
      <c r="A161" s="12"/>
      <c r="B161" s="202"/>
      <c r="C161" s="203"/>
      <c r="D161" s="204" t="s">
        <v>71</v>
      </c>
      <c r="E161" s="205" t="s">
        <v>310</v>
      </c>
      <c r="F161" s="205" t="s">
        <v>1363</v>
      </c>
      <c r="G161" s="203"/>
      <c r="H161" s="203"/>
      <c r="I161" s="206"/>
      <c r="J161" s="207">
        <f>BK161</f>
        <v>0</v>
      </c>
      <c r="K161" s="203"/>
      <c r="L161" s="208"/>
      <c r="M161" s="209"/>
      <c r="N161" s="210"/>
      <c r="O161" s="210"/>
      <c r="P161" s="211">
        <f>SUM(P162:P163)</f>
        <v>0</v>
      </c>
      <c r="Q161" s="210"/>
      <c r="R161" s="211">
        <f>SUM(R162:R163)</f>
        <v>0</v>
      </c>
      <c r="S161" s="210"/>
      <c r="T161" s="212">
        <f>SUM(T162:T163)</f>
        <v>0</v>
      </c>
      <c r="U161" s="12"/>
      <c r="V161" s="12"/>
      <c r="W161" s="12"/>
      <c r="X161" s="12"/>
      <c r="Y161" s="12"/>
      <c r="Z161" s="12"/>
      <c r="AA161" s="12"/>
      <c r="AB161" s="12"/>
      <c r="AC161" s="12"/>
      <c r="AD161" s="12"/>
      <c r="AE161" s="12"/>
      <c r="AR161" s="213" t="s">
        <v>80</v>
      </c>
      <c r="AT161" s="214" t="s">
        <v>71</v>
      </c>
      <c r="AU161" s="214" t="s">
        <v>72</v>
      </c>
      <c r="AY161" s="213" t="s">
        <v>153</v>
      </c>
      <c r="BK161" s="215">
        <f>SUM(BK162:BK163)</f>
        <v>0</v>
      </c>
    </row>
    <row r="162" spans="1:65" s="2" customFormat="1" ht="16.5" customHeight="1">
      <c r="A162" s="38"/>
      <c r="B162" s="39"/>
      <c r="C162" s="218" t="s">
        <v>739</v>
      </c>
      <c r="D162" s="218" t="s">
        <v>156</v>
      </c>
      <c r="E162" s="219" t="s">
        <v>1364</v>
      </c>
      <c r="F162" s="220" t="s">
        <v>1365</v>
      </c>
      <c r="G162" s="221" t="s">
        <v>235</v>
      </c>
      <c r="H162" s="222">
        <v>30</v>
      </c>
      <c r="I162" s="223"/>
      <c r="J162" s="224">
        <f>ROUND(I162*H162,2)</f>
        <v>0</v>
      </c>
      <c r="K162" s="220" t="s">
        <v>19</v>
      </c>
      <c r="L162" s="44"/>
      <c r="M162" s="225" t="s">
        <v>19</v>
      </c>
      <c r="N162" s="226" t="s">
        <v>43</v>
      </c>
      <c r="O162" s="84"/>
      <c r="P162" s="227">
        <f>O162*H162</f>
        <v>0</v>
      </c>
      <c r="Q162" s="227">
        <v>0</v>
      </c>
      <c r="R162" s="227">
        <f>Q162*H162</f>
        <v>0</v>
      </c>
      <c r="S162" s="227">
        <v>0</v>
      </c>
      <c r="T162" s="228">
        <f>S162*H162</f>
        <v>0</v>
      </c>
      <c r="U162" s="38"/>
      <c r="V162" s="38"/>
      <c r="W162" s="38"/>
      <c r="X162" s="38"/>
      <c r="Y162" s="38"/>
      <c r="Z162" s="38"/>
      <c r="AA162" s="38"/>
      <c r="AB162" s="38"/>
      <c r="AC162" s="38"/>
      <c r="AD162" s="38"/>
      <c r="AE162" s="38"/>
      <c r="AR162" s="229" t="s">
        <v>172</v>
      </c>
      <c r="AT162" s="229" t="s">
        <v>156</v>
      </c>
      <c r="AU162" s="229" t="s">
        <v>80</v>
      </c>
      <c r="AY162" s="17" t="s">
        <v>153</v>
      </c>
      <c r="BE162" s="230">
        <f>IF(N162="základní",J162,0)</f>
        <v>0</v>
      </c>
      <c r="BF162" s="230">
        <f>IF(N162="snížená",J162,0)</f>
        <v>0</v>
      </c>
      <c r="BG162" s="230">
        <f>IF(N162="zákl. přenesená",J162,0)</f>
        <v>0</v>
      </c>
      <c r="BH162" s="230">
        <f>IF(N162="sníž. přenesená",J162,0)</f>
        <v>0</v>
      </c>
      <c r="BI162" s="230">
        <f>IF(N162="nulová",J162,0)</f>
        <v>0</v>
      </c>
      <c r="BJ162" s="17" t="s">
        <v>80</v>
      </c>
      <c r="BK162" s="230">
        <f>ROUND(I162*H162,2)</f>
        <v>0</v>
      </c>
      <c r="BL162" s="17" t="s">
        <v>172</v>
      </c>
      <c r="BM162" s="229" t="s">
        <v>1366</v>
      </c>
    </row>
    <row r="163" spans="1:65" s="2" customFormat="1" ht="16.5" customHeight="1">
      <c r="A163" s="38"/>
      <c r="B163" s="39"/>
      <c r="C163" s="218" t="s">
        <v>744</v>
      </c>
      <c r="D163" s="218" t="s">
        <v>156</v>
      </c>
      <c r="E163" s="219" t="s">
        <v>1367</v>
      </c>
      <c r="F163" s="220" t="s">
        <v>1368</v>
      </c>
      <c r="G163" s="221" t="s">
        <v>235</v>
      </c>
      <c r="H163" s="222">
        <v>150</v>
      </c>
      <c r="I163" s="223"/>
      <c r="J163" s="224">
        <f>ROUND(I163*H163,2)</f>
        <v>0</v>
      </c>
      <c r="K163" s="220" t="s">
        <v>19</v>
      </c>
      <c r="L163" s="44"/>
      <c r="M163" s="225" t="s">
        <v>19</v>
      </c>
      <c r="N163" s="226" t="s">
        <v>43</v>
      </c>
      <c r="O163" s="84"/>
      <c r="P163" s="227">
        <f>O163*H163</f>
        <v>0</v>
      </c>
      <c r="Q163" s="227">
        <v>0</v>
      </c>
      <c r="R163" s="227">
        <f>Q163*H163</f>
        <v>0</v>
      </c>
      <c r="S163" s="227">
        <v>0</v>
      </c>
      <c r="T163" s="228">
        <f>S163*H163</f>
        <v>0</v>
      </c>
      <c r="U163" s="38"/>
      <c r="V163" s="38"/>
      <c r="W163" s="38"/>
      <c r="X163" s="38"/>
      <c r="Y163" s="38"/>
      <c r="Z163" s="38"/>
      <c r="AA163" s="38"/>
      <c r="AB163" s="38"/>
      <c r="AC163" s="38"/>
      <c r="AD163" s="38"/>
      <c r="AE163" s="38"/>
      <c r="AR163" s="229" t="s">
        <v>172</v>
      </c>
      <c r="AT163" s="229" t="s">
        <v>156</v>
      </c>
      <c r="AU163" s="229" t="s">
        <v>80</v>
      </c>
      <c r="AY163" s="17" t="s">
        <v>153</v>
      </c>
      <c r="BE163" s="230">
        <f>IF(N163="základní",J163,0)</f>
        <v>0</v>
      </c>
      <c r="BF163" s="230">
        <f>IF(N163="snížená",J163,0)</f>
        <v>0</v>
      </c>
      <c r="BG163" s="230">
        <f>IF(N163="zákl. přenesená",J163,0)</f>
        <v>0</v>
      </c>
      <c r="BH163" s="230">
        <f>IF(N163="sníž. přenesená",J163,0)</f>
        <v>0</v>
      </c>
      <c r="BI163" s="230">
        <f>IF(N163="nulová",J163,0)</f>
        <v>0</v>
      </c>
      <c r="BJ163" s="17" t="s">
        <v>80</v>
      </c>
      <c r="BK163" s="230">
        <f>ROUND(I163*H163,2)</f>
        <v>0</v>
      </c>
      <c r="BL163" s="17" t="s">
        <v>172</v>
      </c>
      <c r="BM163" s="229" t="s">
        <v>1369</v>
      </c>
    </row>
    <row r="164" spans="1:63" s="12" customFormat="1" ht="25.9" customHeight="1">
      <c r="A164" s="12"/>
      <c r="B164" s="202"/>
      <c r="C164" s="203"/>
      <c r="D164" s="204" t="s">
        <v>71</v>
      </c>
      <c r="E164" s="205" t="s">
        <v>315</v>
      </c>
      <c r="F164" s="205" t="s">
        <v>1370</v>
      </c>
      <c r="G164" s="203"/>
      <c r="H164" s="203"/>
      <c r="I164" s="206"/>
      <c r="J164" s="207">
        <f>BK164</f>
        <v>0</v>
      </c>
      <c r="K164" s="203"/>
      <c r="L164" s="208"/>
      <c r="M164" s="209"/>
      <c r="N164" s="210"/>
      <c r="O164" s="210"/>
      <c r="P164" s="211">
        <f>P165</f>
        <v>0</v>
      </c>
      <c r="Q164" s="210"/>
      <c r="R164" s="211">
        <f>R165</f>
        <v>0</v>
      </c>
      <c r="S164" s="210"/>
      <c r="T164" s="212">
        <f>T165</f>
        <v>0</v>
      </c>
      <c r="U164" s="12"/>
      <c r="V164" s="12"/>
      <c r="W164" s="12"/>
      <c r="X164" s="12"/>
      <c r="Y164" s="12"/>
      <c r="Z164" s="12"/>
      <c r="AA164" s="12"/>
      <c r="AB164" s="12"/>
      <c r="AC164" s="12"/>
      <c r="AD164" s="12"/>
      <c r="AE164" s="12"/>
      <c r="AR164" s="213" t="s">
        <v>80</v>
      </c>
      <c r="AT164" s="214" t="s">
        <v>71</v>
      </c>
      <c r="AU164" s="214" t="s">
        <v>72</v>
      </c>
      <c r="AY164" s="213" t="s">
        <v>153</v>
      </c>
      <c r="BK164" s="215">
        <f>BK165</f>
        <v>0</v>
      </c>
    </row>
    <row r="165" spans="1:65" s="2" customFormat="1" ht="16.5" customHeight="1">
      <c r="A165" s="38"/>
      <c r="B165" s="39"/>
      <c r="C165" s="218" t="s">
        <v>749</v>
      </c>
      <c r="D165" s="218" t="s">
        <v>156</v>
      </c>
      <c r="E165" s="219" t="s">
        <v>1371</v>
      </c>
      <c r="F165" s="220" t="s">
        <v>1372</v>
      </c>
      <c r="G165" s="221" t="s">
        <v>276</v>
      </c>
      <c r="H165" s="222">
        <v>60</v>
      </c>
      <c r="I165" s="223"/>
      <c r="J165" s="224">
        <f>ROUND(I165*H165,2)</f>
        <v>0</v>
      </c>
      <c r="K165" s="220" t="s">
        <v>19</v>
      </c>
      <c r="L165" s="44"/>
      <c r="M165" s="225" t="s">
        <v>19</v>
      </c>
      <c r="N165" s="226" t="s">
        <v>43</v>
      </c>
      <c r="O165" s="84"/>
      <c r="P165" s="227">
        <f>O165*H165</f>
        <v>0</v>
      </c>
      <c r="Q165" s="227">
        <v>0</v>
      </c>
      <c r="R165" s="227">
        <f>Q165*H165</f>
        <v>0</v>
      </c>
      <c r="S165" s="227">
        <v>0</v>
      </c>
      <c r="T165" s="228">
        <f>S165*H165</f>
        <v>0</v>
      </c>
      <c r="U165" s="38"/>
      <c r="V165" s="38"/>
      <c r="W165" s="38"/>
      <c r="X165" s="38"/>
      <c r="Y165" s="38"/>
      <c r="Z165" s="38"/>
      <c r="AA165" s="38"/>
      <c r="AB165" s="38"/>
      <c r="AC165" s="38"/>
      <c r="AD165" s="38"/>
      <c r="AE165" s="38"/>
      <c r="AR165" s="229" t="s">
        <v>172</v>
      </c>
      <c r="AT165" s="229" t="s">
        <v>156</v>
      </c>
      <c r="AU165" s="229" t="s">
        <v>80</v>
      </c>
      <c r="AY165" s="17" t="s">
        <v>153</v>
      </c>
      <c r="BE165" s="230">
        <f>IF(N165="základní",J165,0)</f>
        <v>0</v>
      </c>
      <c r="BF165" s="230">
        <f>IF(N165="snížená",J165,0)</f>
        <v>0</v>
      </c>
      <c r="BG165" s="230">
        <f>IF(N165="zákl. přenesená",J165,0)</f>
        <v>0</v>
      </c>
      <c r="BH165" s="230">
        <f>IF(N165="sníž. přenesená",J165,0)</f>
        <v>0</v>
      </c>
      <c r="BI165" s="230">
        <f>IF(N165="nulová",J165,0)</f>
        <v>0</v>
      </c>
      <c r="BJ165" s="17" t="s">
        <v>80</v>
      </c>
      <c r="BK165" s="230">
        <f>ROUND(I165*H165,2)</f>
        <v>0</v>
      </c>
      <c r="BL165" s="17" t="s">
        <v>172</v>
      </c>
      <c r="BM165" s="229" t="s">
        <v>1373</v>
      </c>
    </row>
    <row r="166" spans="1:63" s="12" customFormat="1" ht="25.9" customHeight="1">
      <c r="A166" s="12"/>
      <c r="B166" s="202"/>
      <c r="C166" s="203"/>
      <c r="D166" s="204" t="s">
        <v>71</v>
      </c>
      <c r="E166" s="205" t="s">
        <v>326</v>
      </c>
      <c r="F166" s="205" t="s">
        <v>1374</v>
      </c>
      <c r="G166" s="203"/>
      <c r="H166" s="203"/>
      <c r="I166" s="206"/>
      <c r="J166" s="207">
        <f>BK166</f>
        <v>0</v>
      </c>
      <c r="K166" s="203"/>
      <c r="L166" s="208"/>
      <c r="M166" s="209"/>
      <c r="N166" s="210"/>
      <c r="O166" s="210"/>
      <c r="P166" s="211">
        <f>P167</f>
        <v>0</v>
      </c>
      <c r="Q166" s="210"/>
      <c r="R166" s="211">
        <f>R167</f>
        <v>0</v>
      </c>
      <c r="S166" s="210"/>
      <c r="T166" s="212">
        <f>T167</f>
        <v>0</v>
      </c>
      <c r="U166" s="12"/>
      <c r="V166" s="12"/>
      <c r="W166" s="12"/>
      <c r="X166" s="12"/>
      <c r="Y166" s="12"/>
      <c r="Z166" s="12"/>
      <c r="AA166" s="12"/>
      <c r="AB166" s="12"/>
      <c r="AC166" s="12"/>
      <c r="AD166" s="12"/>
      <c r="AE166" s="12"/>
      <c r="AR166" s="213" t="s">
        <v>80</v>
      </c>
      <c r="AT166" s="214" t="s">
        <v>71</v>
      </c>
      <c r="AU166" s="214" t="s">
        <v>72</v>
      </c>
      <c r="AY166" s="213" t="s">
        <v>153</v>
      </c>
      <c r="BK166" s="215">
        <f>BK167</f>
        <v>0</v>
      </c>
    </row>
    <row r="167" spans="1:65" s="2" customFormat="1" ht="16.5" customHeight="1">
      <c r="A167" s="38"/>
      <c r="B167" s="39"/>
      <c r="C167" s="218" t="s">
        <v>752</v>
      </c>
      <c r="D167" s="218" t="s">
        <v>156</v>
      </c>
      <c r="E167" s="219" t="s">
        <v>1375</v>
      </c>
      <c r="F167" s="220" t="s">
        <v>1376</v>
      </c>
      <c r="G167" s="221" t="s">
        <v>276</v>
      </c>
      <c r="H167" s="222">
        <v>22</v>
      </c>
      <c r="I167" s="223"/>
      <c r="J167" s="224">
        <f>ROUND(I167*H167,2)</f>
        <v>0</v>
      </c>
      <c r="K167" s="220" t="s">
        <v>19</v>
      </c>
      <c r="L167" s="44"/>
      <c r="M167" s="274" t="s">
        <v>19</v>
      </c>
      <c r="N167" s="275" t="s">
        <v>43</v>
      </c>
      <c r="O167" s="248"/>
      <c r="P167" s="276">
        <f>O167*H167</f>
        <v>0</v>
      </c>
      <c r="Q167" s="276">
        <v>0</v>
      </c>
      <c r="R167" s="276">
        <f>Q167*H167</f>
        <v>0</v>
      </c>
      <c r="S167" s="276">
        <v>0</v>
      </c>
      <c r="T167" s="277">
        <f>S167*H167</f>
        <v>0</v>
      </c>
      <c r="U167" s="38"/>
      <c r="V167" s="38"/>
      <c r="W167" s="38"/>
      <c r="X167" s="38"/>
      <c r="Y167" s="38"/>
      <c r="Z167" s="38"/>
      <c r="AA167" s="38"/>
      <c r="AB167" s="38"/>
      <c r="AC167" s="38"/>
      <c r="AD167" s="38"/>
      <c r="AE167" s="38"/>
      <c r="AR167" s="229" t="s">
        <v>172</v>
      </c>
      <c r="AT167" s="229" t="s">
        <v>156</v>
      </c>
      <c r="AU167" s="229" t="s">
        <v>80</v>
      </c>
      <c r="AY167" s="17" t="s">
        <v>153</v>
      </c>
      <c r="BE167" s="230">
        <f>IF(N167="základní",J167,0)</f>
        <v>0</v>
      </c>
      <c r="BF167" s="230">
        <f>IF(N167="snížená",J167,0)</f>
        <v>0</v>
      </c>
      <c r="BG167" s="230">
        <f>IF(N167="zákl. přenesená",J167,0)</f>
        <v>0</v>
      </c>
      <c r="BH167" s="230">
        <f>IF(N167="sníž. přenesená",J167,0)</f>
        <v>0</v>
      </c>
      <c r="BI167" s="230">
        <f>IF(N167="nulová",J167,0)</f>
        <v>0</v>
      </c>
      <c r="BJ167" s="17" t="s">
        <v>80</v>
      </c>
      <c r="BK167" s="230">
        <f>ROUND(I167*H167,2)</f>
        <v>0</v>
      </c>
      <c r="BL167" s="17" t="s">
        <v>172</v>
      </c>
      <c r="BM167" s="229" t="s">
        <v>1377</v>
      </c>
    </row>
    <row r="168" spans="1:31" s="2" customFormat="1" ht="6.95" customHeight="1">
      <c r="A168" s="38"/>
      <c r="B168" s="59"/>
      <c r="C168" s="60"/>
      <c r="D168" s="60"/>
      <c r="E168" s="60"/>
      <c r="F168" s="60"/>
      <c r="G168" s="60"/>
      <c r="H168" s="60"/>
      <c r="I168" s="166"/>
      <c r="J168" s="60"/>
      <c r="K168" s="60"/>
      <c r="L168" s="44"/>
      <c r="M168" s="38"/>
      <c r="O168" s="38"/>
      <c r="P168" s="38"/>
      <c r="Q168" s="38"/>
      <c r="R168" s="38"/>
      <c r="S168" s="38"/>
      <c r="T168" s="38"/>
      <c r="U168" s="38"/>
      <c r="V168" s="38"/>
      <c r="W168" s="38"/>
      <c r="X168" s="38"/>
      <c r="Y168" s="38"/>
      <c r="Z168" s="38"/>
      <c r="AA168" s="38"/>
      <c r="AB168" s="38"/>
      <c r="AC168" s="38"/>
      <c r="AD168" s="38"/>
      <c r="AE168" s="38"/>
    </row>
  </sheetData>
  <sheetProtection password="CC35" sheet="1" objects="1" scenarios="1" formatColumns="0" formatRows="0" autoFilter="0"/>
  <autoFilter ref="C88:K167"/>
  <mergeCells count="9">
    <mergeCell ref="E7:H7"/>
    <mergeCell ref="E9:H9"/>
    <mergeCell ref="E18:H18"/>
    <mergeCell ref="E27:H27"/>
    <mergeCell ref="E48:H48"/>
    <mergeCell ref="E50:H50"/>
    <mergeCell ref="E79:H79"/>
    <mergeCell ref="E81:H8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2:BM14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8"/>
      <c r="L2" s="1"/>
      <c r="M2" s="1"/>
      <c r="N2" s="1"/>
      <c r="O2" s="1"/>
      <c r="P2" s="1"/>
      <c r="Q2" s="1"/>
      <c r="R2" s="1"/>
      <c r="S2" s="1"/>
      <c r="T2" s="1"/>
      <c r="U2" s="1"/>
      <c r="V2" s="1"/>
      <c r="AT2" s="17" t="s">
        <v>121</v>
      </c>
    </row>
    <row r="3" spans="2:46" s="1" customFormat="1" ht="6.95" customHeight="1">
      <c r="B3" s="129"/>
      <c r="C3" s="130"/>
      <c r="D3" s="130"/>
      <c r="E3" s="130"/>
      <c r="F3" s="130"/>
      <c r="G3" s="130"/>
      <c r="H3" s="130"/>
      <c r="I3" s="131"/>
      <c r="J3" s="130"/>
      <c r="K3" s="130"/>
      <c r="L3" s="20"/>
      <c r="AT3" s="17" t="s">
        <v>82</v>
      </c>
    </row>
    <row r="4" spans="2:46" s="1" customFormat="1" ht="24.95" customHeight="1">
      <c r="B4" s="20"/>
      <c r="D4" s="132" t="s">
        <v>125</v>
      </c>
      <c r="I4" s="128"/>
      <c r="L4" s="20"/>
      <c r="M4" s="133" t="s">
        <v>10</v>
      </c>
      <c r="AT4" s="17" t="s">
        <v>4</v>
      </c>
    </row>
    <row r="5" spans="2:12" s="1" customFormat="1" ht="6.95" customHeight="1">
      <c r="B5" s="20"/>
      <c r="I5" s="128"/>
      <c r="L5" s="20"/>
    </row>
    <row r="6" spans="2:12" s="1" customFormat="1" ht="12" customHeight="1">
      <c r="B6" s="20"/>
      <c r="D6" s="134" t="s">
        <v>16</v>
      </c>
      <c r="I6" s="128"/>
      <c r="L6" s="20"/>
    </row>
    <row r="7" spans="2:12" s="1" customFormat="1" ht="16.5" customHeight="1">
      <c r="B7" s="20"/>
      <c r="E7" s="135" t="str">
        <f>'Rekapitulace stavby'!K6</f>
        <v>Oprava povrchu komunikací v Klatovech 2021, 2.část</v>
      </c>
      <c r="F7" s="134"/>
      <c r="G7" s="134"/>
      <c r="H7" s="134"/>
      <c r="I7" s="128"/>
      <c r="L7" s="20"/>
    </row>
    <row r="8" spans="1:31" s="2" customFormat="1" ht="12" customHeight="1">
      <c r="A8" s="38"/>
      <c r="B8" s="44"/>
      <c r="C8" s="38"/>
      <c r="D8" s="134" t="s">
        <v>126</v>
      </c>
      <c r="E8" s="38"/>
      <c r="F8" s="38"/>
      <c r="G8" s="38"/>
      <c r="H8" s="38"/>
      <c r="I8" s="136"/>
      <c r="J8" s="38"/>
      <c r="K8" s="38"/>
      <c r="L8" s="137"/>
      <c r="S8" s="38"/>
      <c r="T8" s="38"/>
      <c r="U8" s="38"/>
      <c r="V8" s="38"/>
      <c r="W8" s="38"/>
      <c r="X8" s="38"/>
      <c r="Y8" s="38"/>
      <c r="Z8" s="38"/>
      <c r="AA8" s="38"/>
      <c r="AB8" s="38"/>
      <c r="AC8" s="38"/>
      <c r="AD8" s="38"/>
      <c r="AE8" s="38"/>
    </row>
    <row r="9" spans="1:31" s="2" customFormat="1" ht="16.5" customHeight="1">
      <c r="A9" s="38"/>
      <c r="B9" s="44"/>
      <c r="C9" s="38"/>
      <c r="D9" s="38"/>
      <c r="E9" s="138" t="s">
        <v>1378</v>
      </c>
      <c r="F9" s="38"/>
      <c r="G9" s="38"/>
      <c r="H9" s="38"/>
      <c r="I9" s="136"/>
      <c r="J9" s="38"/>
      <c r="K9" s="38"/>
      <c r="L9" s="137"/>
      <c r="S9" s="38"/>
      <c r="T9" s="38"/>
      <c r="U9" s="38"/>
      <c r="V9" s="38"/>
      <c r="W9" s="38"/>
      <c r="X9" s="38"/>
      <c r="Y9" s="38"/>
      <c r="Z9" s="38"/>
      <c r="AA9" s="38"/>
      <c r="AB9" s="38"/>
      <c r="AC9" s="38"/>
      <c r="AD9" s="38"/>
      <c r="AE9" s="38"/>
    </row>
    <row r="10" spans="1:31" s="2" customFormat="1" ht="12">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pans="1:31" s="2" customFormat="1" ht="12" customHeight="1">
      <c r="A11" s="38"/>
      <c r="B11" s="44"/>
      <c r="C11" s="38"/>
      <c r="D11" s="134" t="s">
        <v>18</v>
      </c>
      <c r="E11" s="38"/>
      <c r="F11" s="139" t="s">
        <v>19</v>
      </c>
      <c r="G11" s="38"/>
      <c r="H11" s="38"/>
      <c r="I11" s="140" t="s">
        <v>20</v>
      </c>
      <c r="J11" s="139" t="s">
        <v>19</v>
      </c>
      <c r="K11" s="38"/>
      <c r="L11" s="137"/>
      <c r="S11" s="38"/>
      <c r="T11" s="38"/>
      <c r="U11" s="38"/>
      <c r="V11" s="38"/>
      <c r="W11" s="38"/>
      <c r="X11" s="38"/>
      <c r="Y11" s="38"/>
      <c r="Z11" s="38"/>
      <c r="AA11" s="38"/>
      <c r="AB11" s="38"/>
      <c r="AC11" s="38"/>
      <c r="AD11" s="38"/>
      <c r="AE11" s="38"/>
    </row>
    <row r="12" spans="1:31" s="2" customFormat="1" ht="12" customHeight="1">
      <c r="A12" s="38"/>
      <c r="B12" s="44"/>
      <c r="C12" s="38"/>
      <c r="D12" s="134" t="s">
        <v>21</v>
      </c>
      <c r="E12" s="38"/>
      <c r="F12" s="139" t="s">
        <v>128</v>
      </c>
      <c r="G12" s="38"/>
      <c r="H12" s="38"/>
      <c r="I12" s="140" t="s">
        <v>23</v>
      </c>
      <c r="J12" s="141" t="str">
        <f>'Rekapitulace stavby'!AN8</f>
        <v>18. 12. 2020</v>
      </c>
      <c r="K12" s="38"/>
      <c r="L12" s="137"/>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36"/>
      <c r="J13" s="38"/>
      <c r="K13" s="38"/>
      <c r="L13" s="137"/>
      <c r="S13" s="38"/>
      <c r="T13" s="38"/>
      <c r="U13" s="38"/>
      <c r="V13" s="38"/>
      <c r="W13" s="38"/>
      <c r="X13" s="38"/>
      <c r="Y13" s="38"/>
      <c r="Z13" s="38"/>
      <c r="AA13" s="38"/>
      <c r="AB13" s="38"/>
      <c r="AC13" s="38"/>
      <c r="AD13" s="38"/>
      <c r="AE13" s="38"/>
    </row>
    <row r="14" spans="1:31" s="2" customFormat="1" ht="12" customHeight="1">
      <c r="A14" s="38"/>
      <c r="B14" s="44"/>
      <c r="C14" s="38"/>
      <c r="D14" s="134" t="s">
        <v>25</v>
      </c>
      <c r="E14" s="38"/>
      <c r="F14" s="38"/>
      <c r="G14" s="38"/>
      <c r="H14" s="38"/>
      <c r="I14" s="140" t="s">
        <v>26</v>
      </c>
      <c r="J14" s="139" t="str">
        <f>IF('Rekapitulace stavby'!AN10="","",'Rekapitulace stavby'!AN10)</f>
        <v>00255661</v>
      </c>
      <c r="K14" s="38"/>
      <c r="L14" s="137"/>
      <c r="S14" s="38"/>
      <c r="T14" s="38"/>
      <c r="U14" s="38"/>
      <c r="V14" s="38"/>
      <c r="W14" s="38"/>
      <c r="X14" s="38"/>
      <c r="Y14" s="38"/>
      <c r="Z14" s="38"/>
      <c r="AA14" s="38"/>
      <c r="AB14" s="38"/>
      <c r="AC14" s="38"/>
      <c r="AD14" s="38"/>
      <c r="AE14" s="38"/>
    </row>
    <row r="15" spans="1:31" s="2" customFormat="1" ht="18" customHeight="1">
      <c r="A15" s="38"/>
      <c r="B15" s="44"/>
      <c r="C15" s="38"/>
      <c r="D15" s="38"/>
      <c r="E15" s="139" t="str">
        <f>IF('Rekapitulace stavby'!E11="","",'Rekapitulace stavby'!E11)</f>
        <v>Město Klatovy</v>
      </c>
      <c r="F15" s="38"/>
      <c r="G15" s="38"/>
      <c r="H15" s="38"/>
      <c r="I15" s="140" t="s">
        <v>29</v>
      </c>
      <c r="J15" s="139" t="str">
        <f>IF('Rekapitulace stavby'!AN11="","",'Rekapitulace stavby'!AN11)</f>
        <v/>
      </c>
      <c r="K15" s="38"/>
      <c r="L15" s="137"/>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pans="1:31" s="2" customFormat="1" ht="12" customHeight="1">
      <c r="A17" s="38"/>
      <c r="B17" s="44"/>
      <c r="C17" s="38"/>
      <c r="D17" s="134" t="s">
        <v>30</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40" t="s">
        <v>29</v>
      </c>
      <c r="J18" s="33" t="str">
        <f>'Rekapitulace stavby'!AN14</f>
        <v>Vyplň údaj</v>
      </c>
      <c r="K18" s="38"/>
      <c r="L18" s="137"/>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pans="1:31" s="2" customFormat="1" ht="12" customHeight="1">
      <c r="A20" s="38"/>
      <c r="B20" s="44"/>
      <c r="C20" s="38"/>
      <c r="D20" s="134" t="s">
        <v>32</v>
      </c>
      <c r="E20" s="38"/>
      <c r="F20" s="38"/>
      <c r="G20" s="38"/>
      <c r="H20" s="38"/>
      <c r="I20" s="140" t="s">
        <v>26</v>
      </c>
      <c r="J20" s="139" t="str">
        <f>IF('Rekapitulace stavby'!AN16="","",'Rekapitulace stavby'!AN16)</f>
        <v/>
      </c>
      <c r="K20" s="38"/>
      <c r="L20" s="137"/>
      <c r="S20" s="38"/>
      <c r="T20" s="38"/>
      <c r="U20" s="38"/>
      <c r="V20" s="38"/>
      <c r="W20" s="38"/>
      <c r="X20" s="38"/>
      <c r="Y20" s="38"/>
      <c r="Z20" s="38"/>
      <c r="AA20" s="38"/>
      <c r="AB20" s="38"/>
      <c r="AC20" s="38"/>
      <c r="AD20" s="38"/>
      <c r="AE20" s="38"/>
    </row>
    <row r="21" spans="1:31" s="2" customFormat="1" ht="18" customHeight="1">
      <c r="A21" s="38"/>
      <c r="B21" s="44"/>
      <c r="C21" s="38"/>
      <c r="D21" s="38"/>
      <c r="E21" s="139" t="str">
        <f>IF('Rekapitulace stavby'!E17="","",'Rekapitulace stavby'!E17)</f>
        <v>Josef Kohout</v>
      </c>
      <c r="F21" s="38"/>
      <c r="G21" s="38"/>
      <c r="H21" s="38"/>
      <c r="I21" s="140" t="s">
        <v>29</v>
      </c>
      <c r="J21" s="139" t="str">
        <f>IF('Rekapitulace stavby'!AN17="","",'Rekapitulace stavby'!AN17)</f>
        <v/>
      </c>
      <c r="K21" s="38"/>
      <c r="L21" s="137"/>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pans="1:31" s="2" customFormat="1" ht="12" customHeight="1">
      <c r="A23" s="38"/>
      <c r="B23" s="44"/>
      <c r="C23" s="38"/>
      <c r="D23" s="134" t="s">
        <v>35</v>
      </c>
      <c r="E23" s="38"/>
      <c r="F23" s="38"/>
      <c r="G23" s="38"/>
      <c r="H23" s="38"/>
      <c r="I23" s="140" t="s">
        <v>26</v>
      </c>
      <c r="J23" s="139" t="str">
        <f>IF('Rekapitulace stavby'!AN19="","",'Rekapitulace stavby'!AN19)</f>
        <v>00255661</v>
      </c>
      <c r="K23" s="38"/>
      <c r="L23" s="137"/>
      <c r="S23" s="38"/>
      <c r="T23" s="38"/>
      <c r="U23" s="38"/>
      <c r="V23" s="38"/>
      <c r="W23" s="38"/>
      <c r="X23" s="38"/>
      <c r="Y23" s="38"/>
      <c r="Z23" s="38"/>
      <c r="AA23" s="38"/>
      <c r="AB23" s="38"/>
      <c r="AC23" s="38"/>
      <c r="AD23" s="38"/>
      <c r="AE23" s="38"/>
    </row>
    <row r="24" spans="1:31" s="2" customFormat="1" ht="18" customHeight="1">
      <c r="A24" s="38"/>
      <c r="B24" s="44"/>
      <c r="C24" s="38"/>
      <c r="D24" s="38"/>
      <c r="E24" s="139" t="str">
        <f>IF('Rekapitulace stavby'!E20="","",'Rekapitulace stavby'!E20)</f>
        <v>Město Klatovy</v>
      </c>
      <c r="F24" s="38"/>
      <c r="G24" s="38"/>
      <c r="H24" s="38"/>
      <c r="I24" s="140" t="s">
        <v>29</v>
      </c>
      <c r="J24" s="139" t="str">
        <f>IF('Rekapitulace stavby'!AN20="","",'Rekapitulace stavby'!AN20)</f>
        <v/>
      </c>
      <c r="K24" s="38"/>
      <c r="L24" s="137"/>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pans="1:31" s="2" customFormat="1" ht="12" customHeight="1">
      <c r="A26" s="38"/>
      <c r="B26" s="44"/>
      <c r="C26" s="38"/>
      <c r="D26" s="134" t="s">
        <v>36</v>
      </c>
      <c r="E26" s="38"/>
      <c r="F26" s="38"/>
      <c r="G26" s="38"/>
      <c r="H26" s="38"/>
      <c r="I26" s="136"/>
      <c r="J26" s="38"/>
      <c r="K26" s="38"/>
      <c r="L26" s="137"/>
      <c r="S26" s="38"/>
      <c r="T26" s="38"/>
      <c r="U26" s="38"/>
      <c r="V26" s="38"/>
      <c r="W26" s="38"/>
      <c r="X26" s="38"/>
      <c r="Y26" s="38"/>
      <c r="Z26" s="38"/>
      <c r="AA26" s="38"/>
      <c r="AB26" s="38"/>
      <c r="AC26" s="38"/>
      <c r="AD26" s="38"/>
      <c r="AE26" s="38"/>
    </row>
    <row r="27" spans="1:31" s="8" customFormat="1" ht="16.5" customHeight="1">
      <c r="A27" s="142"/>
      <c r="B27" s="143"/>
      <c r="C27" s="142"/>
      <c r="D27" s="142"/>
      <c r="E27" s="144" t="s">
        <v>19</v>
      </c>
      <c r="F27" s="144"/>
      <c r="G27" s="144"/>
      <c r="H27" s="144"/>
      <c r="I27" s="145"/>
      <c r="J27" s="142"/>
      <c r="K27" s="142"/>
      <c r="L27" s="146"/>
      <c r="S27" s="142"/>
      <c r="T27" s="142"/>
      <c r="U27" s="142"/>
      <c r="V27" s="142"/>
      <c r="W27" s="142"/>
      <c r="X27" s="142"/>
      <c r="Y27" s="142"/>
      <c r="Z27" s="142"/>
      <c r="AA27" s="142"/>
      <c r="AB27" s="142"/>
      <c r="AC27" s="142"/>
      <c r="AD27" s="142"/>
      <c r="AE27" s="142"/>
    </row>
    <row r="28" spans="1:31" s="2" customFormat="1" ht="6.95"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pans="1:31" s="2" customFormat="1" ht="6.95" customHeight="1">
      <c r="A29" s="38"/>
      <c r="B29" s="44"/>
      <c r="C29" s="38"/>
      <c r="D29" s="147"/>
      <c r="E29" s="147"/>
      <c r="F29" s="147"/>
      <c r="G29" s="147"/>
      <c r="H29" s="147"/>
      <c r="I29" s="148"/>
      <c r="J29" s="147"/>
      <c r="K29" s="147"/>
      <c r="L29" s="137"/>
      <c r="S29" s="38"/>
      <c r="T29" s="38"/>
      <c r="U29" s="38"/>
      <c r="V29" s="38"/>
      <c r="W29" s="38"/>
      <c r="X29" s="38"/>
      <c r="Y29" s="38"/>
      <c r="Z29" s="38"/>
      <c r="AA29" s="38"/>
      <c r="AB29" s="38"/>
      <c r="AC29" s="38"/>
      <c r="AD29" s="38"/>
      <c r="AE29" s="38"/>
    </row>
    <row r="30" spans="1:31" s="2" customFormat="1" ht="25.4" customHeight="1">
      <c r="A30" s="38"/>
      <c r="B30" s="44"/>
      <c r="C30" s="38"/>
      <c r="D30" s="149" t="s">
        <v>38</v>
      </c>
      <c r="E30" s="38"/>
      <c r="F30" s="38"/>
      <c r="G30" s="38"/>
      <c r="H30" s="38"/>
      <c r="I30" s="136"/>
      <c r="J30" s="150">
        <f>ROUND(J88,2)</f>
        <v>0</v>
      </c>
      <c r="K30" s="38"/>
      <c r="L30" s="137"/>
      <c r="S30" s="38"/>
      <c r="T30" s="38"/>
      <c r="U30" s="38"/>
      <c r="V30" s="38"/>
      <c r="W30" s="38"/>
      <c r="X30" s="38"/>
      <c r="Y30" s="38"/>
      <c r="Z30" s="38"/>
      <c r="AA30" s="38"/>
      <c r="AB30" s="38"/>
      <c r="AC30" s="38"/>
      <c r="AD30" s="38"/>
      <c r="AE30" s="38"/>
    </row>
    <row r="31" spans="1:31" s="2" customFormat="1" ht="6.95" customHeight="1">
      <c r="A31" s="38"/>
      <c r="B31" s="44"/>
      <c r="C31" s="38"/>
      <c r="D31" s="147"/>
      <c r="E31" s="147"/>
      <c r="F31" s="147"/>
      <c r="G31" s="147"/>
      <c r="H31" s="147"/>
      <c r="I31" s="148"/>
      <c r="J31" s="147"/>
      <c r="K31" s="147"/>
      <c r="L31" s="137"/>
      <c r="S31" s="38"/>
      <c r="T31" s="38"/>
      <c r="U31" s="38"/>
      <c r="V31" s="38"/>
      <c r="W31" s="38"/>
      <c r="X31" s="38"/>
      <c r="Y31" s="38"/>
      <c r="Z31" s="38"/>
      <c r="AA31" s="38"/>
      <c r="AB31" s="38"/>
      <c r="AC31" s="38"/>
      <c r="AD31" s="38"/>
      <c r="AE31" s="38"/>
    </row>
    <row r="32" spans="1:31" s="2" customFormat="1" ht="14.4" customHeight="1">
      <c r="A32" s="38"/>
      <c r="B32" s="44"/>
      <c r="C32" s="38"/>
      <c r="D32" s="38"/>
      <c r="E32" s="38"/>
      <c r="F32" s="151" t="s">
        <v>40</v>
      </c>
      <c r="G32" s="38"/>
      <c r="H32" s="38"/>
      <c r="I32" s="152" t="s">
        <v>39</v>
      </c>
      <c r="J32" s="151" t="s">
        <v>41</v>
      </c>
      <c r="K32" s="38"/>
      <c r="L32" s="137"/>
      <c r="S32" s="38"/>
      <c r="T32" s="38"/>
      <c r="U32" s="38"/>
      <c r="V32" s="38"/>
      <c r="W32" s="38"/>
      <c r="X32" s="38"/>
      <c r="Y32" s="38"/>
      <c r="Z32" s="38"/>
      <c r="AA32" s="38"/>
      <c r="AB32" s="38"/>
      <c r="AC32" s="38"/>
      <c r="AD32" s="38"/>
      <c r="AE32" s="38"/>
    </row>
    <row r="33" spans="1:31" s="2" customFormat="1" ht="14.4" customHeight="1">
      <c r="A33" s="38"/>
      <c r="B33" s="44"/>
      <c r="C33" s="38"/>
      <c r="D33" s="153" t="s">
        <v>42</v>
      </c>
      <c r="E33" s="134" t="s">
        <v>43</v>
      </c>
      <c r="F33" s="154">
        <f>ROUND((SUM(BE88:BE140)),2)</f>
        <v>0</v>
      </c>
      <c r="G33" s="38"/>
      <c r="H33" s="38"/>
      <c r="I33" s="155">
        <v>0.21</v>
      </c>
      <c r="J33" s="154">
        <f>ROUND(((SUM(BE88:BE140))*I33),2)</f>
        <v>0</v>
      </c>
      <c r="K33" s="38"/>
      <c r="L33" s="137"/>
      <c r="S33" s="38"/>
      <c r="T33" s="38"/>
      <c r="U33" s="38"/>
      <c r="V33" s="38"/>
      <c r="W33" s="38"/>
      <c r="X33" s="38"/>
      <c r="Y33" s="38"/>
      <c r="Z33" s="38"/>
      <c r="AA33" s="38"/>
      <c r="AB33" s="38"/>
      <c r="AC33" s="38"/>
      <c r="AD33" s="38"/>
      <c r="AE33" s="38"/>
    </row>
    <row r="34" spans="1:31" s="2" customFormat="1" ht="14.4" customHeight="1">
      <c r="A34" s="38"/>
      <c r="B34" s="44"/>
      <c r="C34" s="38"/>
      <c r="D34" s="38"/>
      <c r="E34" s="134" t="s">
        <v>44</v>
      </c>
      <c r="F34" s="154">
        <f>ROUND((SUM(BF88:BF140)),2)</f>
        <v>0</v>
      </c>
      <c r="G34" s="38"/>
      <c r="H34" s="38"/>
      <c r="I34" s="155">
        <v>0.15</v>
      </c>
      <c r="J34" s="154">
        <f>ROUND(((SUM(BF88:BF140))*I34),2)</f>
        <v>0</v>
      </c>
      <c r="K34" s="38"/>
      <c r="L34" s="137"/>
      <c r="S34" s="38"/>
      <c r="T34" s="38"/>
      <c r="U34" s="38"/>
      <c r="V34" s="38"/>
      <c r="W34" s="38"/>
      <c r="X34" s="38"/>
      <c r="Y34" s="38"/>
      <c r="Z34" s="38"/>
      <c r="AA34" s="38"/>
      <c r="AB34" s="38"/>
      <c r="AC34" s="38"/>
      <c r="AD34" s="38"/>
      <c r="AE34" s="38"/>
    </row>
    <row r="35" spans="1:31" s="2" customFormat="1" ht="14.4" customHeight="1" hidden="1">
      <c r="A35" s="38"/>
      <c r="B35" s="44"/>
      <c r="C35" s="38"/>
      <c r="D35" s="38"/>
      <c r="E35" s="134" t="s">
        <v>45</v>
      </c>
      <c r="F35" s="154">
        <f>ROUND((SUM(BG88:BG140)),2)</f>
        <v>0</v>
      </c>
      <c r="G35" s="38"/>
      <c r="H35" s="38"/>
      <c r="I35" s="155">
        <v>0.21</v>
      </c>
      <c r="J35" s="154">
        <f>0</f>
        <v>0</v>
      </c>
      <c r="K35" s="38"/>
      <c r="L35" s="137"/>
      <c r="S35" s="38"/>
      <c r="T35" s="38"/>
      <c r="U35" s="38"/>
      <c r="V35" s="38"/>
      <c r="W35" s="38"/>
      <c r="X35" s="38"/>
      <c r="Y35" s="38"/>
      <c r="Z35" s="38"/>
      <c r="AA35" s="38"/>
      <c r="AB35" s="38"/>
      <c r="AC35" s="38"/>
      <c r="AD35" s="38"/>
      <c r="AE35" s="38"/>
    </row>
    <row r="36" spans="1:31" s="2" customFormat="1" ht="14.4" customHeight="1" hidden="1">
      <c r="A36" s="38"/>
      <c r="B36" s="44"/>
      <c r="C36" s="38"/>
      <c r="D36" s="38"/>
      <c r="E36" s="134" t="s">
        <v>46</v>
      </c>
      <c r="F36" s="154">
        <f>ROUND((SUM(BH88:BH140)),2)</f>
        <v>0</v>
      </c>
      <c r="G36" s="38"/>
      <c r="H36" s="38"/>
      <c r="I36" s="155">
        <v>0.15</v>
      </c>
      <c r="J36" s="154">
        <f>0</f>
        <v>0</v>
      </c>
      <c r="K36" s="38"/>
      <c r="L36" s="137"/>
      <c r="S36" s="38"/>
      <c r="T36" s="38"/>
      <c r="U36" s="38"/>
      <c r="V36" s="38"/>
      <c r="W36" s="38"/>
      <c r="X36" s="38"/>
      <c r="Y36" s="38"/>
      <c r="Z36" s="38"/>
      <c r="AA36" s="38"/>
      <c r="AB36" s="38"/>
      <c r="AC36" s="38"/>
      <c r="AD36" s="38"/>
      <c r="AE36" s="38"/>
    </row>
    <row r="37" spans="1:31" s="2" customFormat="1" ht="14.4" customHeight="1" hidden="1">
      <c r="A37" s="38"/>
      <c r="B37" s="44"/>
      <c r="C37" s="38"/>
      <c r="D37" s="38"/>
      <c r="E37" s="134" t="s">
        <v>47</v>
      </c>
      <c r="F37" s="154">
        <f>ROUND((SUM(BI88:BI140)),2)</f>
        <v>0</v>
      </c>
      <c r="G37" s="38"/>
      <c r="H37" s="38"/>
      <c r="I37" s="155">
        <v>0</v>
      </c>
      <c r="J37" s="154">
        <f>0</f>
        <v>0</v>
      </c>
      <c r="K37" s="38"/>
      <c r="L37" s="137"/>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pans="1:31" s="2" customFormat="1" ht="25.4" customHeight="1">
      <c r="A39" s="38"/>
      <c r="B39" s="44"/>
      <c r="C39" s="156"/>
      <c r="D39" s="157" t="s">
        <v>48</v>
      </c>
      <c r="E39" s="158"/>
      <c r="F39" s="158"/>
      <c r="G39" s="159" t="s">
        <v>49</v>
      </c>
      <c r="H39" s="160" t="s">
        <v>50</v>
      </c>
      <c r="I39" s="161"/>
      <c r="J39" s="162">
        <f>SUM(J30:J37)</f>
        <v>0</v>
      </c>
      <c r="K39" s="163"/>
      <c r="L39" s="137"/>
      <c r="S39" s="38"/>
      <c r="T39" s="38"/>
      <c r="U39" s="38"/>
      <c r="V39" s="38"/>
      <c r="W39" s="38"/>
      <c r="X39" s="38"/>
      <c r="Y39" s="38"/>
      <c r="Z39" s="38"/>
      <c r="AA39" s="38"/>
      <c r="AB39" s="38"/>
      <c r="AC39" s="38"/>
      <c r="AD39" s="38"/>
      <c r="AE39" s="38"/>
    </row>
    <row r="40" spans="1:31" s="2" customFormat="1" ht="14.4" customHeight="1">
      <c r="A40" s="38"/>
      <c r="B40" s="164"/>
      <c r="C40" s="165"/>
      <c r="D40" s="165"/>
      <c r="E40" s="165"/>
      <c r="F40" s="165"/>
      <c r="G40" s="165"/>
      <c r="H40" s="165"/>
      <c r="I40" s="166"/>
      <c r="J40" s="165"/>
      <c r="K40" s="165"/>
      <c r="L40" s="137"/>
      <c r="S40" s="38"/>
      <c r="T40" s="38"/>
      <c r="U40" s="38"/>
      <c r="V40" s="38"/>
      <c r="W40" s="38"/>
      <c r="X40" s="38"/>
      <c r="Y40" s="38"/>
      <c r="Z40" s="38"/>
      <c r="AA40" s="38"/>
      <c r="AB40" s="38"/>
      <c r="AC40" s="38"/>
      <c r="AD40" s="38"/>
      <c r="AE40" s="38"/>
    </row>
    <row r="44" spans="1:31" s="2" customFormat="1" ht="6.95" customHeight="1">
      <c r="A44" s="38"/>
      <c r="B44" s="167"/>
      <c r="C44" s="168"/>
      <c r="D44" s="168"/>
      <c r="E44" s="168"/>
      <c r="F44" s="168"/>
      <c r="G44" s="168"/>
      <c r="H44" s="168"/>
      <c r="I44" s="169"/>
      <c r="J44" s="168"/>
      <c r="K44" s="168"/>
      <c r="L44" s="137"/>
      <c r="S44" s="38"/>
      <c r="T44" s="38"/>
      <c r="U44" s="38"/>
      <c r="V44" s="38"/>
      <c r="W44" s="38"/>
      <c r="X44" s="38"/>
      <c r="Y44" s="38"/>
      <c r="Z44" s="38"/>
      <c r="AA44" s="38"/>
      <c r="AB44" s="38"/>
      <c r="AC44" s="38"/>
      <c r="AD44" s="38"/>
      <c r="AE44" s="38"/>
    </row>
    <row r="45" spans="1:31" s="2" customFormat="1" ht="24.95" customHeight="1">
      <c r="A45" s="38"/>
      <c r="B45" s="39"/>
      <c r="C45" s="23" t="s">
        <v>129</v>
      </c>
      <c r="D45" s="40"/>
      <c r="E45" s="40"/>
      <c r="F45" s="40"/>
      <c r="G45" s="40"/>
      <c r="H45" s="40"/>
      <c r="I45" s="136"/>
      <c r="J45" s="40"/>
      <c r="K45" s="40"/>
      <c r="L45" s="137"/>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pans="1:31" s="2" customFormat="1" ht="16.5" customHeight="1">
      <c r="A48" s="38"/>
      <c r="B48" s="39"/>
      <c r="C48" s="40"/>
      <c r="D48" s="40"/>
      <c r="E48" s="170" t="str">
        <f>E7</f>
        <v>Oprava povrchu komunikací v Klatovech 2021, 2.část</v>
      </c>
      <c r="F48" s="32"/>
      <c r="G48" s="32"/>
      <c r="H48" s="32"/>
      <c r="I48" s="136"/>
      <c r="J48" s="40"/>
      <c r="K48" s="40"/>
      <c r="L48" s="137"/>
      <c r="S48" s="38"/>
      <c r="T48" s="38"/>
      <c r="U48" s="38"/>
      <c r="V48" s="38"/>
      <c r="W48" s="38"/>
      <c r="X48" s="38"/>
      <c r="Y48" s="38"/>
      <c r="Z48" s="38"/>
      <c r="AA48" s="38"/>
      <c r="AB48" s="38"/>
      <c r="AC48" s="38"/>
      <c r="AD48" s="38"/>
      <c r="AE48" s="38"/>
    </row>
    <row r="49" spans="1:31" s="2" customFormat="1" ht="12" customHeight="1">
      <c r="A49" s="38"/>
      <c r="B49" s="39"/>
      <c r="C49" s="32" t="s">
        <v>126</v>
      </c>
      <c r="D49" s="40"/>
      <c r="E49" s="40"/>
      <c r="F49" s="40"/>
      <c r="G49" s="40"/>
      <c r="H49" s="40"/>
      <c r="I49" s="136"/>
      <c r="J49" s="40"/>
      <c r="K49" s="40"/>
      <c r="L49" s="137"/>
      <c r="S49" s="38"/>
      <c r="T49" s="38"/>
      <c r="U49" s="38"/>
      <c r="V49" s="38"/>
      <c r="W49" s="38"/>
      <c r="X49" s="38"/>
      <c r="Y49" s="38"/>
      <c r="Z49" s="38"/>
      <c r="AA49" s="38"/>
      <c r="AB49" s="38"/>
      <c r="AC49" s="38"/>
      <c r="AD49" s="38"/>
      <c r="AE49" s="38"/>
    </row>
    <row r="50" spans="1:31" s="2" customFormat="1" ht="16.5" customHeight="1">
      <c r="A50" s="38"/>
      <c r="B50" s="39"/>
      <c r="C50" s="40"/>
      <c r="D50" s="40"/>
      <c r="E50" s="69" t="str">
        <f>E9</f>
        <v>SO 402 - VO U Slunce</v>
      </c>
      <c r="F50" s="40"/>
      <c r="G50" s="40"/>
      <c r="H50" s="40"/>
      <c r="I50" s="136"/>
      <c r="J50" s="40"/>
      <c r="K50" s="40"/>
      <c r="L50" s="137"/>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 xml:space="preserve"> </v>
      </c>
      <c r="G52" s="40"/>
      <c r="H52" s="40"/>
      <c r="I52" s="140" t="s">
        <v>23</v>
      </c>
      <c r="J52" s="72" t="str">
        <f>IF(J12="","",J12)</f>
        <v>18. 12. 2020</v>
      </c>
      <c r="K52" s="40"/>
      <c r="L52" s="137"/>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pans="1:31" s="2" customFormat="1" ht="15.15" customHeight="1">
      <c r="A54" s="38"/>
      <c r="B54" s="39"/>
      <c r="C54" s="32" t="s">
        <v>25</v>
      </c>
      <c r="D54" s="40"/>
      <c r="E54" s="40"/>
      <c r="F54" s="27" t="str">
        <f>E15</f>
        <v>Město Klatovy</v>
      </c>
      <c r="G54" s="40"/>
      <c r="H54" s="40"/>
      <c r="I54" s="140" t="s">
        <v>32</v>
      </c>
      <c r="J54" s="36" t="str">
        <f>E21</f>
        <v>Josef Kohout</v>
      </c>
      <c r="K54" s="40"/>
      <c r="L54" s="137"/>
      <c r="S54" s="38"/>
      <c r="T54" s="38"/>
      <c r="U54" s="38"/>
      <c r="V54" s="38"/>
      <c r="W54" s="38"/>
      <c r="X54" s="38"/>
      <c r="Y54" s="38"/>
      <c r="Z54" s="38"/>
      <c r="AA54" s="38"/>
      <c r="AB54" s="38"/>
      <c r="AC54" s="38"/>
      <c r="AD54" s="38"/>
      <c r="AE54" s="38"/>
    </row>
    <row r="55" spans="1:31" s="2" customFormat="1" ht="15.15" customHeight="1">
      <c r="A55" s="38"/>
      <c r="B55" s="39"/>
      <c r="C55" s="32" t="s">
        <v>30</v>
      </c>
      <c r="D55" s="40"/>
      <c r="E55" s="40"/>
      <c r="F55" s="27" t="str">
        <f>IF(E18="","",E18)</f>
        <v>Vyplň údaj</v>
      </c>
      <c r="G55" s="40"/>
      <c r="H55" s="40"/>
      <c r="I55" s="140" t="s">
        <v>35</v>
      </c>
      <c r="J55" s="36" t="str">
        <f>E24</f>
        <v>Město Klatovy</v>
      </c>
      <c r="K55" s="40"/>
      <c r="L55" s="137"/>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pans="1:31" s="2" customFormat="1" ht="29.25" customHeight="1">
      <c r="A57" s="38"/>
      <c r="B57" s="39"/>
      <c r="C57" s="171" t="s">
        <v>130</v>
      </c>
      <c r="D57" s="172"/>
      <c r="E57" s="172"/>
      <c r="F57" s="172"/>
      <c r="G57" s="172"/>
      <c r="H57" s="172"/>
      <c r="I57" s="173"/>
      <c r="J57" s="174" t="s">
        <v>131</v>
      </c>
      <c r="K57" s="172"/>
      <c r="L57" s="137"/>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pans="1:47" s="2" customFormat="1" ht="22.8" customHeight="1">
      <c r="A59" s="38"/>
      <c r="B59" s="39"/>
      <c r="C59" s="175" t="s">
        <v>70</v>
      </c>
      <c r="D59" s="40"/>
      <c r="E59" s="40"/>
      <c r="F59" s="40"/>
      <c r="G59" s="40"/>
      <c r="H59" s="40"/>
      <c r="I59" s="136"/>
      <c r="J59" s="102">
        <f>J88</f>
        <v>0</v>
      </c>
      <c r="K59" s="40"/>
      <c r="L59" s="137"/>
      <c r="S59" s="38"/>
      <c r="T59" s="38"/>
      <c r="U59" s="38"/>
      <c r="V59" s="38"/>
      <c r="W59" s="38"/>
      <c r="X59" s="38"/>
      <c r="Y59" s="38"/>
      <c r="Z59" s="38"/>
      <c r="AA59" s="38"/>
      <c r="AB59" s="38"/>
      <c r="AC59" s="38"/>
      <c r="AD59" s="38"/>
      <c r="AE59" s="38"/>
      <c r="AU59" s="17" t="s">
        <v>132</v>
      </c>
    </row>
    <row r="60" spans="1:31" s="9" customFormat="1" ht="24.95" customHeight="1">
      <c r="A60" s="9"/>
      <c r="B60" s="176"/>
      <c r="C60" s="177"/>
      <c r="D60" s="178" t="s">
        <v>1379</v>
      </c>
      <c r="E60" s="179"/>
      <c r="F60" s="179"/>
      <c r="G60" s="179"/>
      <c r="H60" s="179"/>
      <c r="I60" s="180"/>
      <c r="J60" s="181">
        <f>J89</f>
        <v>0</v>
      </c>
      <c r="K60" s="177"/>
      <c r="L60" s="182"/>
      <c r="S60" s="9"/>
      <c r="T60" s="9"/>
      <c r="U60" s="9"/>
      <c r="V60" s="9"/>
      <c r="W60" s="9"/>
      <c r="X60" s="9"/>
      <c r="Y60" s="9"/>
      <c r="Z60" s="9"/>
      <c r="AA60" s="9"/>
      <c r="AB60" s="9"/>
      <c r="AC60" s="9"/>
      <c r="AD60" s="9"/>
      <c r="AE60" s="9"/>
    </row>
    <row r="61" spans="1:31" s="9" customFormat="1" ht="24.95" customHeight="1">
      <c r="A61" s="9"/>
      <c r="B61" s="176"/>
      <c r="C61" s="177"/>
      <c r="D61" s="178" t="s">
        <v>1222</v>
      </c>
      <c r="E61" s="179"/>
      <c r="F61" s="179"/>
      <c r="G61" s="179"/>
      <c r="H61" s="179"/>
      <c r="I61" s="180"/>
      <c r="J61" s="181">
        <f>J90</f>
        <v>0</v>
      </c>
      <c r="K61" s="177"/>
      <c r="L61" s="182"/>
      <c r="S61" s="9"/>
      <c r="T61" s="9"/>
      <c r="U61" s="9"/>
      <c r="V61" s="9"/>
      <c r="W61" s="9"/>
      <c r="X61" s="9"/>
      <c r="Y61" s="9"/>
      <c r="Z61" s="9"/>
      <c r="AA61" s="9"/>
      <c r="AB61" s="9"/>
      <c r="AC61" s="9"/>
      <c r="AD61" s="9"/>
      <c r="AE61" s="9"/>
    </row>
    <row r="62" spans="1:31" s="9" customFormat="1" ht="24.95" customHeight="1">
      <c r="A62" s="9"/>
      <c r="B62" s="176"/>
      <c r="C62" s="177"/>
      <c r="D62" s="178" t="s">
        <v>1223</v>
      </c>
      <c r="E62" s="179"/>
      <c r="F62" s="179"/>
      <c r="G62" s="179"/>
      <c r="H62" s="179"/>
      <c r="I62" s="180"/>
      <c r="J62" s="181">
        <f>J92</f>
        <v>0</v>
      </c>
      <c r="K62" s="177"/>
      <c r="L62" s="182"/>
      <c r="S62" s="9"/>
      <c r="T62" s="9"/>
      <c r="U62" s="9"/>
      <c r="V62" s="9"/>
      <c r="W62" s="9"/>
      <c r="X62" s="9"/>
      <c r="Y62" s="9"/>
      <c r="Z62" s="9"/>
      <c r="AA62" s="9"/>
      <c r="AB62" s="9"/>
      <c r="AC62" s="9"/>
      <c r="AD62" s="9"/>
      <c r="AE62" s="9"/>
    </row>
    <row r="63" spans="1:31" s="9" customFormat="1" ht="24.95" customHeight="1">
      <c r="A63" s="9"/>
      <c r="B63" s="176"/>
      <c r="C63" s="177"/>
      <c r="D63" s="178" t="s">
        <v>1224</v>
      </c>
      <c r="E63" s="179"/>
      <c r="F63" s="179"/>
      <c r="G63" s="179"/>
      <c r="H63" s="179"/>
      <c r="I63" s="180"/>
      <c r="J63" s="181">
        <f>J114</f>
        <v>0</v>
      </c>
      <c r="K63" s="177"/>
      <c r="L63" s="182"/>
      <c r="S63" s="9"/>
      <c r="T63" s="9"/>
      <c r="U63" s="9"/>
      <c r="V63" s="9"/>
      <c r="W63" s="9"/>
      <c r="X63" s="9"/>
      <c r="Y63" s="9"/>
      <c r="Z63" s="9"/>
      <c r="AA63" s="9"/>
      <c r="AB63" s="9"/>
      <c r="AC63" s="9"/>
      <c r="AD63" s="9"/>
      <c r="AE63" s="9"/>
    </row>
    <row r="64" spans="1:31" s="9" customFormat="1" ht="24.95" customHeight="1">
      <c r="A64" s="9"/>
      <c r="B64" s="176"/>
      <c r="C64" s="177"/>
      <c r="D64" s="178" t="s">
        <v>1225</v>
      </c>
      <c r="E64" s="179"/>
      <c r="F64" s="179"/>
      <c r="G64" s="179"/>
      <c r="H64" s="179"/>
      <c r="I64" s="180"/>
      <c r="J64" s="181">
        <f>J117</f>
        <v>0</v>
      </c>
      <c r="K64" s="177"/>
      <c r="L64" s="182"/>
      <c r="S64" s="9"/>
      <c r="T64" s="9"/>
      <c r="U64" s="9"/>
      <c r="V64" s="9"/>
      <c r="W64" s="9"/>
      <c r="X64" s="9"/>
      <c r="Y64" s="9"/>
      <c r="Z64" s="9"/>
      <c r="AA64" s="9"/>
      <c r="AB64" s="9"/>
      <c r="AC64" s="9"/>
      <c r="AD64" s="9"/>
      <c r="AE64" s="9"/>
    </row>
    <row r="65" spans="1:31" s="9" customFormat="1" ht="24.95" customHeight="1">
      <c r="A65" s="9"/>
      <c r="B65" s="176"/>
      <c r="C65" s="177"/>
      <c r="D65" s="178" t="s">
        <v>1226</v>
      </c>
      <c r="E65" s="179"/>
      <c r="F65" s="179"/>
      <c r="G65" s="179"/>
      <c r="H65" s="179"/>
      <c r="I65" s="180"/>
      <c r="J65" s="181">
        <f>J131</f>
        <v>0</v>
      </c>
      <c r="K65" s="177"/>
      <c r="L65" s="182"/>
      <c r="S65" s="9"/>
      <c r="T65" s="9"/>
      <c r="U65" s="9"/>
      <c r="V65" s="9"/>
      <c r="W65" s="9"/>
      <c r="X65" s="9"/>
      <c r="Y65" s="9"/>
      <c r="Z65" s="9"/>
      <c r="AA65" s="9"/>
      <c r="AB65" s="9"/>
      <c r="AC65" s="9"/>
      <c r="AD65" s="9"/>
      <c r="AE65" s="9"/>
    </row>
    <row r="66" spans="1:31" s="9" customFormat="1" ht="24.95" customHeight="1">
      <c r="A66" s="9"/>
      <c r="B66" s="176"/>
      <c r="C66" s="177"/>
      <c r="D66" s="178" t="s">
        <v>1227</v>
      </c>
      <c r="E66" s="179"/>
      <c r="F66" s="179"/>
      <c r="G66" s="179"/>
      <c r="H66" s="179"/>
      <c r="I66" s="180"/>
      <c r="J66" s="181">
        <f>J134</f>
        <v>0</v>
      </c>
      <c r="K66" s="177"/>
      <c r="L66" s="182"/>
      <c r="S66" s="9"/>
      <c r="T66" s="9"/>
      <c r="U66" s="9"/>
      <c r="V66" s="9"/>
      <c r="W66" s="9"/>
      <c r="X66" s="9"/>
      <c r="Y66" s="9"/>
      <c r="Z66" s="9"/>
      <c r="AA66" s="9"/>
      <c r="AB66" s="9"/>
      <c r="AC66" s="9"/>
      <c r="AD66" s="9"/>
      <c r="AE66" s="9"/>
    </row>
    <row r="67" spans="1:31" s="9" customFormat="1" ht="24.95" customHeight="1">
      <c r="A67" s="9"/>
      <c r="B67" s="176"/>
      <c r="C67" s="177"/>
      <c r="D67" s="178" t="s">
        <v>1228</v>
      </c>
      <c r="E67" s="179"/>
      <c r="F67" s="179"/>
      <c r="G67" s="179"/>
      <c r="H67" s="179"/>
      <c r="I67" s="180"/>
      <c r="J67" s="181">
        <f>J137</f>
        <v>0</v>
      </c>
      <c r="K67" s="177"/>
      <c r="L67" s="182"/>
      <c r="S67" s="9"/>
      <c r="T67" s="9"/>
      <c r="U67" s="9"/>
      <c r="V67" s="9"/>
      <c r="W67" s="9"/>
      <c r="X67" s="9"/>
      <c r="Y67" s="9"/>
      <c r="Z67" s="9"/>
      <c r="AA67" s="9"/>
      <c r="AB67" s="9"/>
      <c r="AC67" s="9"/>
      <c r="AD67" s="9"/>
      <c r="AE67" s="9"/>
    </row>
    <row r="68" spans="1:31" s="9" customFormat="1" ht="24.95" customHeight="1">
      <c r="A68" s="9"/>
      <c r="B68" s="176"/>
      <c r="C68" s="177"/>
      <c r="D68" s="178" t="s">
        <v>1229</v>
      </c>
      <c r="E68" s="179"/>
      <c r="F68" s="179"/>
      <c r="G68" s="179"/>
      <c r="H68" s="179"/>
      <c r="I68" s="180"/>
      <c r="J68" s="181">
        <f>J139</f>
        <v>0</v>
      </c>
      <c r="K68" s="177"/>
      <c r="L68" s="182"/>
      <c r="S68" s="9"/>
      <c r="T68" s="9"/>
      <c r="U68" s="9"/>
      <c r="V68" s="9"/>
      <c r="W68" s="9"/>
      <c r="X68" s="9"/>
      <c r="Y68" s="9"/>
      <c r="Z68" s="9"/>
      <c r="AA68" s="9"/>
      <c r="AB68" s="9"/>
      <c r="AC68" s="9"/>
      <c r="AD68" s="9"/>
      <c r="AE68" s="9"/>
    </row>
    <row r="69" spans="1:31" s="2" customFormat="1" ht="21.8" customHeight="1">
      <c r="A69" s="38"/>
      <c r="B69" s="39"/>
      <c r="C69" s="40"/>
      <c r="D69" s="40"/>
      <c r="E69" s="40"/>
      <c r="F69" s="40"/>
      <c r="G69" s="40"/>
      <c r="H69" s="40"/>
      <c r="I69" s="136"/>
      <c r="J69" s="40"/>
      <c r="K69" s="40"/>
      <c r="L69" s="137"/>
      <c r="S69" s="38"/>
      <c r="T69" s="38"/>
      <c r="U69" s="38"/>
      <c r="V69" s="38"/>
      <c r="W69" s="38"/>
      <c r="X69" s="38"/>
      <c r="Y69" s="38"/>
      <c r="Z69" s="38"/>
      <c r="AA69" s="38"/>
      <c r="AB69" s="38"/>
      <c r="AC69" s="38"/>
      <c r="AD69" s="38"/>
      <c r="AE69" s="38"/>
    </row>
    <row r="70" spans="1:31" s="2" customFormat="1" ht="6.95" customHeight="1">
      <c r="A70" s="38"/>
      <c r="B70" s="59"/>
      <c r="C70" s="60"/>
      <c r="D70" s="60"/>
      <c r="E70" s="60"/>
      <c r="F70" s="60"/>
      <c r="G70" s="60"/>
      <c r="H70" s="60"/>
      <c r="I70" s="166"/>
      <c r="J70" s="60"/>
      <c r="K70" s="60"/>
      <c r="L70" s="137"/>
      <c r="S70" s="38"/>
      <c r="T70" s="38"/>
      <c r="U70" s="38"/>
      <c r="V70" s="38"/>
      <c r="W70" s="38"/>
      <c r="X70" s="38"/>
      <c r="Y70" s="38"/>
      <c r="Z70" s="38"/>
      <c r="AA70" s="38"/>
      <c r="AB70" s="38"/>
      <c r="AC70" s="38"/>
      <c r="AD70" s="38"/>
      <c r="AE70" s="38"/>
    </row>
    <row r="74" spans="1:31" s="2" customFormat="1" ht="6.95" customHeight="1">
      <c r="A74" s="38"/>
      <c r="B74" s="61"/>
      <c r="C74" s="62"/>
      <c r="D74" s="62"/>
      <c r="E74" s="62"/>
      <c r="F74" s="62"/>
      <c r="G74" s="62"/>
      <c r="H74" s="62"/>
      <c r="I74" s="169"/>
      <c r="J74" s="62"/>
      <c r="K74" s="62"/>
      <c r="L74" s="137"/>
      <c r="S74" s="38"/>
      <c r="T74" s="38"/>
      <c r="U74" s="38"/>
      <c r="V74" s="38"/>
      <c r="W74" s="38"/>
      <c r="X74" s="38"/>
      <c r="Y74" s="38"/>
      <c r="Z74" s="38"/>
      <c r="AA74" s="38"/>
      <c r="AB74" s="38"/>
      <c r="AC74" s="38"/>
      <c r="AD74" s="38"/>
      <c r="AE74" s="38"/>
    </row>
    <row r="75" spans="1:31" s="2" customFormat="1" ht="24.95" customHeight="1">
      <c r="A75" s="38"/>
      <c r="B75" s="39"/>
      <c r="C75" s="23" t="s">
        <v>138</v>
      </c>
      <c r="D75" s="40"/>
      <c r="E75" s="40"/>
      <c r="F75" s="40"/>
      <c r="G75" s="40"/>
      <c r="H75" s="40"/>
      <c r="I75" s="136"/>
      <c r="J75" s="40"/>
      <c r="K75" s="40"/>
      <c r="L75" s="137"/>
      <c r="S75" s="38"/>
      <c r="T75" s="38"/>
      <c r="U75" s="38"/>
      <c r="V75" s="38"/>
      <c r="W75" s="38"/>
      <c r="X75" s="38"/>
      <c r="Y75" s="38"/>
      <c r="Z75" s="38"/>
      <c r="AA75" s="38"/>
      <c r="AB75" s="38"/>
      <c r="AC75" s="38"/>
      <c r="AD75" s="38"/>
      <c r="AE75" s="38"/>
    </row>
    <row r="76" spans="1:31" s="2" customFormat="1" ht="6.95" customHeight="1">
      <c r="A76" s="38"/>
      <c r="B76" s="39"/>
      <c r="C76" s="40"/>
      <c r="D76" s="40"/>
      <c r="E76" s="40"/>
      <c r="F76" s="40"/>
      <c r="G76" s="40"/>
      <c r="H76" s="40"/>
      <c r="I76" s="136"/>
      <c r="J76" s="40"/>
      <c r="K76" s="40"/>
      <c r="L76" s="137"/>
      <c r="S76" s="38"/>
      <c r="T76" s="38"/>
      <c r="U76" s="38"/>
      <c r="V76" s="38"/>
      <c r="W76" s="38"/>
      <c r="X76" s="38"/>
      <c r="Y76" s="38"/>
      <c r="Z76" s="38"/>
      <c r="AA76" s="38"/>
      <c r="AB76" s="38"/>
      <c r="AC76" s="38"/>
      <c r="AD76" s="38"/>
      <c r="AE76" s="38"/>
    </row>
    <row r="77" spans="1:31" s="2" customFormat="1" ht="12" customHeight="1">
      <c r="A77" s="38"/>
      <c r="B77" s="39"/>
      <c r="C77" s="32" t="s">
        <v>16</v>
      </c>
      <c r="D77" s="40"/>
      <c r="E77" s="40"/>
      <c r="F77" s="40"/>
      <c r="G77" s="40"/>
      <c r="H77" s="40"/>
      <c r="I77" s="136"/>
      <c r="J77" s="40"/>
      <c r="K77" s="40"/>
      <c r="L77" s="137"/>
      <c r="S77" s="38"/>
      <c r="T77" s="38"/>
      <c r="U77" s="38"/>
      <c r="V77" s="38"/>
      <c r="W77" s="38"/>
      <c r="X77" s="38"/>
      <c r="Y77" s="38"/>
      <c r="Z77" s="38"/>
      <c r="AA77" s="38"/>
      <c r="AB77" s="38"/>
      <c r="AC77" s="38"/>
      <c r="AD77" s="38"/>
      <c r="AE77" s="38"/>
    </row>
    <row r="78" spans="1:31" s="2" customFormat="1" ht="16.5" customHeight="1">
      <c r="A78" s="38"/>
      <c r="B78" s="39"/>
      <c r="C78" s="40"/>
      <c r="D78" s="40"/>
      <c r="E78" s="170" t="str">
        <f>E7</f>
        <v>Oprava povrchu komunikací v Klatovech 2021, 2.část</v>
      </c>
      <c r="F78" s="32"/>
      <c r="G78" s="32"/>
      <c r="H78" s="32"/>
      <c r="I78" s="136"/>
      <c r="J78" s="40"/>
      <c r="K78" s="40"/>
      <c r="L78" s="137"/>
      <c r="S78" s="38"/>
      <c r="T78" s="38"/>
      <c r="U78" s="38"/>
      <c r="V78" s="38"/>
      <c r="W78" s="38"/>
      <c r="X78" s="38"/>
      <c r="Y78" s="38"/>
      <c r="Z78" s="38"/>
      <c r="AA78" s="38"/>
      <c r="AB78" s="38"/>
      <c r="AC78" s="38"/>
      <c r="AD78" s="38"/>
      <c r="AE78" s="38"/>
    </row>
    <row r="79" spans="1:31" s="2" customFormat="1" ht="12" customHeight="1">
      <c r="A79" s="38"/>
      <c r="B79" s="39"/>
      <c r="C79" s="32" t="s">
        <v>126</v>
      </c>
      <c r="D79" s="40"/>
      <c r="E79" s="40"/>
      <c r="F79" s="40"/>
      <c r="G79" s="40"/>
      <c r="H79" s="40"/>
      <c r="I79" s="136"/>
      <c r="J79" s="40"/>
      <c r="K79" s="40"/>
      <c r="L79" s="137"/>
      <c r="S79" s="38"/>
      <c r="T79" s="38"/>
      <c r="U79" s="38"/>
      <c r="V79" s="38"/>
      <c r="W79" s="38"/>
      <c r="X79" s="38"/>
      <c r="Y79" s="38"/>
      <c r="Z79" s="38"/>
      <c r="AA79" s="38"/>
      <c r="AB79" s="38"/>
      <c r="AC79" s="38"/>
      <c r="AD79" s="38"/>
      <c r="AE79" s="38"/>
    </row>
    <row r="80" spans="1:31" s="2" customFormat="1" ht="16.5" customHeight="1">
      <c r="A80" s="38"/>
      <c r="B80" s="39"/>
      <c r="C80" s="40"/>
      <c r="D80" s="40"/>
      <c r="E80" s="69" t="str">
        <f>E9</f>
        <v>SO 402 - VO U Slunce</v>
      </c>
      <c r="F80" s="40"/>
      <c r="G80" s="40"/>
      <c r="H80" s="40"/>
      <c r="I80" s="136"/>
      <c r="J80" s="40"/>
      <c r="K80" s="40"/>
      <c r="L80" s="137"/>
      <c r="S80" s="38"/>
      <c r="T80" s="38"/>
      <c r="U80" s="38"/>
      <c r="V80" s="38"/>
      <c r="W80" s="38"/>
      <c r="X80" s="38"/>
      <c r="Y80" s="38"/>
      <c r="Z80" s="38"/>
      <c r="AA80" s="38"/>
      <c r="AB80" s="38"/>
      <c r="AC80" s="38"/>
      <c r="AD80" s="38"/>
      <c r="AE80" s="38"/>
    </row>
    <row r="81" spans="1:31" s="2" customFormat="1" ht="6.95" customHeight="1">
      <c r="A81" s="38"/>
      <c r="B81" s="39"/>
      <c r="C81" s="40"/>
      <c r="D81" s="40"/>
      <c r="E81" s="40"/>
      <c r="F81" s="40"/>
      <c r="G81" s="40"/>
      <c r="H81" s="40"/>
      <c r="I81" s="136"/>
      <c r="J81" s="40"/>
      <c r="K81" s="40"/>
      <c r="L81" s="137"/>
      <c r="S81" s="38"/>
      <c r="T81" s="38"/>
      <c r="U81" s="38"/>
      <c r="V81" s="38"/>
      <c r="W81" s="38"/>
      <c r="X81" s="38"/>
      <c r="Y81" s="38"/>
      <c r="Z81" s="38"/>
      <c r="AA81" s="38"/>
      <c r="AB81" s="38"/>
      <c r="AC81" s="38"/>
      <c r="AD81" s="38"/>
      <c r="AE81" s="38"/>
    </row>
    <row r="82" spans="1:31" s="2" customFormat="1" ht="12" customHeight="1">
      <c r="A82" s="38"/>
      <c r="B82" s="39"/>
      <c r="C82" s="32" t="s">
        <v>21</v>
      </c>
      <c r="D82" s="40"/>
      <c r="E82" s="40"/>
      <c r="F82" s="27" t="str">
        <f>F12</f>
        <v xml:space="preserve"> </v>
      </c>
      <c r="G82" s="40"/>
      <c r="H82" s="40"/>
      <c r="I82" s="140" t="s">
        <v>23</v>
      </c>
      <c r="J82" s="72" t="str">
        <f>IF(J12="","",J12)</f>
        <v>18. 12. 2020</v>
      </c>
      <c r="K82" s="40"/>
      <c r="L82" s="137"/>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136"/>
      <c r="J83" s="40"/>
      <c r="K83" s="40"/>
      <c r="L83" s="137"/>
      <c r="S83" s="38"/>
      <c r="T83" s="38"/>
      <c r="U83" s="38"/>
      <c r="V83" s="38"/>
      <c r="W83" s="38"/>
      <c r="X83" s="38"/>
      <c r="Y83" s="38"/>
      <c r="Z83" s="38"/>
      <c r="AA83" s="38"/>
      <c r="AB83" s="38"/>
      <c r="AC83" s="38"/>
      <c r="AD83" s="38"/>
      <c r="AE83" s="38"/>
    </row>
    <row r="84" spans="1:31" s="2" customFormat="1" ht="15.15" customHeight="1">
      <c r="A84" s="38"/>
      <c r="B84" s="39"/>
      <c r="C84" s="32" t="s">
        <v>25</v>
      </c>
      <c r="D84" s="40"/>
      <c r="E84" s="40"/>
      <c r="F84" s="27" t="str">
        <f>E15</f>
        <v>Město Klatovy</v>
      </c>
      <c r="G84" s="40"/>
      <c r="H84" s="40"/>
      <c r="I84" s="140" t="s">
        <v>32</v>
      </c>
      <c r="J84" s="36" t="str">
        <f>E21</f>
        <v>Josef Kohout</v>
      </c>
      <c r="K84" s="40"/>
      <c r="L84" s="137"/>
      <c r="S84" s="38"/>
      <c r="T84" s="38"/>
      <c r="U84" s="38"/>
      <c r="V84" s="38"/>
      <c r="W84" s="38"/>
      <c r="X84" s="38"/>
      <c r="Y84" s="38"/>
      <c r="Z84" s="38"/>
      <c r="AA84" s="38"/>
      <c r="AB84" s="38"/>
      <c r="AC84" s="38"/>
      <c r="AD84" s="38"/>
      <c r="AE84" s="38"/>
    </row>
    <row r="85" spans="1:31" s="2" customFormat="1" ht="15.15" customHeight="1">
      <c r="A85" s="38"/>
      <c r="B85" s="39"/>
      <c r="C85" s="32" t="s">
        <v>30</v>
      </c>
      <c r="D85" s="40"/>
      <c r="E85" s="40"/>
      <c r="F85" s="27" t="str">
        <f>IF(E18="","",E18)</f>
        <v>Vyplň údaj</v>
      </c>
      <c r="G85" s="40"/>
      <c r="H85" s="40"/>
      <c r="I85" s="140" t="s">
        <v>35</v>
      </c>
      <c r="J85" s="36" t="str">
        <f>E24</f>
        <v>Město Klatovy</v>
      </c>
      <c r="K85" s="40"/>
      <c r="L85" s="137"/>
      <c r="S85" s="38"/>
      <c r="T85" s="38"/>
      <c r="U85" s="38"/>
      <c r="V85" s="38"/>
      <c r="W85" s="38"/>
      <c r="X85" s="38"/>
      <c r="Y85" s="38"/>
      <c r="Z85" s="38"/>
      <c r="AA85" s="38"/>
      <c r="AB85" s="38"/>
      <c r="AC85" s="38"/>
      <c r="AD85" s="38"/>
      <c r="AE85" s="38"/>
    </row>
    <row r="86" spans="1:31" s="2" customFormat="1" ht="10.3" customHeight="1">
      <c r="A86" s="38"/>
      <c r="B86" s="39"/>
      <c r="C86" s="40"/>
      <c r="D86" s="40"/>
      <c r="E86" s="40"/>
      <c r="F86" s="40"/>
      <c r="G86" s="40"/>
      <c r="H86" s="40"/>
      <c r="I86" s="136"/>
      <c r="J86" s="40"/>
      <c r="K86" s="40"/>
      <c r="L86" s="137"/>
      <c r="S86" s="38"/>
      <c r="T86" s="38"/>
      <c r="U86" s="38"/>
      <c r="V86" s="38"/>
      <c r="W86" s="38"/>
      <c r="X86" s="38"/>
      <c r="Y86" s="38"/>
      <c r="Z86" s="38"/>
      <c r="AA86" s="38"/>
      <c r="AB86" s="38"/>
      <c r="AC86" s="38"/>
      <c r="AD86" s="38"/>
      <c r="AE86" s="38"/>
    </row>
    <row r="87" spans="1:31" s="11" customFormat="1" ht="29.25" customHeight="1">
      <c r="A87" s="190"/>
      <c r="B87" s="191"/>
      <c r="C87" s="192" t="s">
        <v>139</v>
      </c>
      <c r="D87" s="193" t="s">
        <v>57</v>
      </c>
      <c r="E87" s="193" t="s">
        <v>53</v>
      </c>
      <c r="F87" s="193" t="s">
        <v>54</v>
      </c>
      <c r="G87" s="193" t="s">
        <v>140</v>
      </c>
      <c r="H87" s="193" t="s">
        <v>141</v>
      </c>
      <c r="I87" s="194" t="s">
        <v>142</v>
      </c>
      <c r="J87" s="193" t="s">
        <v>131</v>
      </c>
      <c r="K87" s="195" t="s">
        <v>143</v>
      </c>
      <c r="L87" s="196"/>
      <c r="M87" s="92" t="s">
        <v>19</v>
      </c>
      <c r="N87" s="93" t="s">
        <v>42</v>
      </c>
      <c r="O87" s="93" t="s">
        <v>144</v>
      </c>
      <c r="P87" s="93" t="s">
        <v>145</v>
      </c>
      <c r="Q87" s="93" t="s">
        <v>146</v>
      </c>
      <c r="R87" s="93" t="s">
        <v>147</v>
      </c>
      <c r="S87" s="93" t="s">
        <v>148</v>
      </c>
      <c r="T87" s="94" t="s">
        <v>149</v>
      </c>
      <c r="U87" s="190"/>
      <c r="V87" s="190"/>
      <c r="W87" s="190"/>
      <c r="X87" s="190"/>
      <c r="Y87" s="190"/>
      <c r="Z87" s="190"/>
      <c r="AA87" s="190"/>
      <c r="AB87" s="190"/>
      <c r="AC87" s="190"/>
      <c r="AD87" s="190"/>
      <c r="AE87" s="190"/>
    </row>
    <row r="88" spans="1:63" s="2" customFormat="1" ht="22.8" customHeight="1">
      <c r="A88" s="38"/>
      <c r="B88" s="39"/>
      <c r="C88" s="99" t="s">
        <v>150</v>
      </c>
      <c r="D88" s="40"/>
      <c r="E88" s="40"/>
      <c r="F88" s="40"/>
      <c r="G88" s="40"/>
      <c r="H88" s="40"/>
      <c r="I88" s="136"/>
      <c r="J88" s="197">
        <f>BK88</f>
        <v>0</v>
      </c>
      <c r="K88" s="40"/>
      <c r="L88" s="44"/>
      <c r="M88" s="95"/>
      <c r="N88" s="198"/>
      <c r="O88" s="96"/>
      <c r="P88" s="199">
        <f>P89+P90+P92+P114+P117+P131+P134+P137+P139</f>
        <v>0</v>
      </c>
      <c r="Q88" s="96"/>
      <c r="R88" s="199">
        <f>R89+R90+R92+R114+R117+R131+R134+R137+R139</f>
        <v>0</v>
      </c>
      <c r="S88" s="96"/>
      <c r="T88" s="200">
        <f>T89+T90+T92+T114+T117+T131+T134+T137+T139</f>
        <v>0</v>
      </c>
      <c r="U88" s="38"/>
      <c r="V88" s="38"/>
      <c r="W88" s="38"/>
      <c r="X88" s="38"/>
      <c r="Y88" s="38"/>
      <c r="Z88" s="38"/>
      <c r="AA88" s="38"/>
      <c r="AB88" s="38"/>
      <c r="AC88" s="38"/>
      <c r="AD88" s="38"/>
      <c r="AE88" s="38"/>
      <c r="AT88" s="17" t="s">
        <v>71</v>
      </c>
      <c r="AU88" s="17" t="s">
        <v>132</v>
      </c>
      <c r="BK88" s="201">
        <f>BK89+BK90+BK92+BK114+BK117+BK131+BK134+BK137+BK139</f>
        <v>0</v>
      </c>
    </row>
    <row r="89" spans="1:63" s="12" customFormat="1" ht="25.9" customHeight="1">
      <c r="A89" s="12"/>
      <c r="B89" s="202"/>
      <c r="C89" s="203"/>
      <c r="D89" s="204" t="s">
        <v>71</v>
      </c>
      <c r="E89" s="205" t="s">
        <v>1380</v>
      </c>
      <c r="F89" s="205" t="s">
        <v>1381</v>
      </c>
      <c r="G89" s="203"/>
      <c r="H89" s="203"/>
      <c r="I89" s="206"/>
      <c r="J89" s="207">
        <f>BK89</f>
        <v>0</v>
      </c>
      <c r="K89" s="203"/>
      <c r="L89" s="208"/>
      <c r="M89" s="209"/>
      <c r="N89" s="210"/>
      <c r="O89" s="210"/>
      <c r="P89" s="211">
        <v>0</v>
      </c>
      <c r="Q89" s="210"/>
      <c r="R89" s="211">
        <v>0</v>
      </c>
      <c r="S89" s="210"/>
      <c r="T89" s="212">
        <v>0</v>
      </c>
      <c r="U89" s="12"/>
      <c r="V89" s="12"/>
      <c r="W89" s="12"/>
      <c r="X89" s="12"/>
      <c r="Y89" s="12"/>
      <c r="Z89" s="12"/>
      <c r="AA89" s="12"/>
      <c r="AB89" s="12"/>
      <c r="AC89" s="12"/>
      <c r="AD89" s="12"/>
      <c r="AE89" s="12"/>
      <c r="AR89" s="213" t="s">
        <v>80</v>
      </c>
      <c r="AT89" s="214" t="s">
        <v>71</v>
      </c>
      <c r="AU89" s="214" t="s">
        <v>72</v>
      </c>
      <c r="AY89" s="213" t="s">
        <v>153</v>
      </c>
      <c r="BK89" s="215">
        <v>0</v>
      </c>
    </row>
    <row r="90" spans="1:63" s="12" customFormat="1" ht="25.9" customHeight="1">
      <c r="A90" s="12"/>
      <c r="B90" s="202"/>
      <c r="C90" s="203"/>
      <c r="D90" s="204" t="s">
        <v>71</v>
      </c>
      <c r="E90" s="205" t="s">
        <v>551</v>
      </c>
      <c r="F90" s="205" t="s">
        <v>1238</v>
      </c>
      <c r="G90" s="203"/>
      <c r="H90" s="203"/>
      <c r="I90" s="206"/>
      <c r="J90" s="207">
        <f>BK90</f>
        <v>0</v>
      </c>
      <c r="K90" s="203"/>
      <c r="L90" s="208"/>
      <c r="M90" s="209"/>
      <c r="N90" s="210"/>
      <c r="O90" s="210"/>
      <c r="P90" s="211">
        <f>P91</f>
        <v>0</v>
      </c>
      <c r="Q90" s="210"/>
      <c r="R90" s="211">
        <f>R91</f>
        <v>0</v>
      </c>
      <c r="S90" s="210"/>
      <c r="T90" s="212">
        <f>T91</f>
        <v>0</v>
      </c>
      <c r="U90" s="12"/>
      <c r="V90" s="12"/>
      <c r="W90" s="12"/>
      <c r="X90" s="12"/>
      <c r="Y90" s="12"/>
      <c r="Z90" s="12"/>
      <c r="AA90" s="12"/>
      <c r="AB90" s="12"/>
      <c r="AC90" s="12"/>
      <c r="AD90" s="12"/>
      <c r="AE90" s="12"/>
      <c r="AR90" s="213" t="s">
        <v>80</v>
      </c>
      <c r="AT90" s="214" t="s">
        <v>71</v>
      </c>
      <c r="AU90" s="214" t="s">
        <v>72</v>
      </c>
      <c r="AY90" s="213" t="s">
        <v>153</v>
      </c>
      <c r="BK90" s="215">
        <f>BK91</f>
        <v>0</v>
      </c>
    </row>
    <row r="91" spans="1:65" s="2" customFormat="1" ht="16.5" customHeight="1">
      <c r="A91" s="38"/>
      <c r="B91" s="39"/>
      <c r="C91" s="218" t="s">
        <v>72</v>
      </c>
      <c r="D91" s="218" t="s">
        <v>156</v>
      </c>
      <c r="E91" s="219" t="s">
        <v>1239</v>
      </c>
      <c r="F91" s="220" t="s">
        <v>1240</v>
      </c>
      <c r="G91" s="221" t="s">
        <v>190</v>
      </c>
      <c r="H91" s="222">
        <v>1</v>
      </c>
      <c r="I91" s="223"/>
      <c r="J91" s="224">
        <f>ROUND(I91*H91,2)</f>
        <v>0</v>
      </c>
      <c r="K91" s="220" t="s">
        <v>19</v>
      </c>
      <c r="L91" s="44"/>
      <c r="M91" s="225" t="s">
        <v>19</v>
      </c>
      <c r="N91" s="226" t="s">
        <v>43</v>
      </c>
      <c r="O91" s="84"/>
      <c r="P91" s="227">
        <f>O91*H91</f>
        <v>0</v>
      </c>
      <c r="Q91" s="227">
        <v>0</v>
      </c>
      <c r="R91" s="227">
        <f>Q91*H91</f>
        <v>0</v>
      </c>
      <c r="S91" s="227">
        <v>0</v>
      </c>
      <c r="T91" s="228">
        <f>S91*H91</f>
        <v>0</v>
      </c>
      <c r="U91" s="38"/>
      <c r="V91" s="38"/>
      <c r="W91" s="38"/>
      <c r="X91" s="38"/>
      <c r="Y91" s="38"/>
      <c r="Z91" s="38"/>
      <c r="AA91" s="38"/>
      <c r="AB91" s="38"/>
      <c r="AC91" s="38"/>
      <c r="AD91" s="38"/>
      <c r="AE91" s="38"/>
      <c r="AR91" s="229" t="s">
        <v>172</v>
      </c>
      <c r="AT91" s="229" t="s">
        <v>156</v>
      </c>
      <c r="AU91" s="229" t="s">
        <v>80</v>
      </c>
      <c r="AY91" s="17" t="s">
        <v>153</v>
      </c>
      <c r="BE91" s="230">
        <f>IF(N91="základní",J91,0)</f>
        <v>0</v>
      </c>
      <c r="BF91" s="230">
        <f>IF(N91="snížená",J91,0)</f>
        <v>0</v>
      </c>
      <c r="BG91" s="230">
        <f>IF(N91="zákl. přenesená",J91,0)</f>
        <v>0</v>
      </c>
      <c r="BH91" s="230">
        <f>IF(N91="sníž. přenesená",J91,0)</f>
        <v>0</v>
      </c>
      <c r="BI91" s="230">
        <f>IF(N91="nulová",J91,0)</f>
        <v>0</v>
      </c>
      <c r="BJ91" s="17" t="s">
        <v>80</v>
      </c>
      <c r="BK91" s="230">
        <f>ROUND(I91*H91,2)</f>
        <v>0</v>
      </c>
      <c r="BL91" s="17" t="s">
        <v>172</v>
      </c>
      <c r="BM91" s="229" t="s">
        <v>82</v>
      </c>
    </row>
    <row r="92" spans="1:63" s="12" customFormat="1" ht="25.9" customHeight="1">
      <c r="A92" s="12"/>
      <c r="B92" s="202"/>
      <c r="C92" s="203"/>
      <c r="D92" s="204" t="s">
        <v>71</v>
      </c>
      <c r="E92" s="205" t="s">
        <v>1241</v>
      </c>
      <c r="F92" s="205" t="s">
        <v>1242</v>
      </c>
      <c r="G92" s="203"/>
      <c r="H92" s="203"/>
      <c r="I92" s="206"/>
      <c r="J92" s="207">
        <f>BK92</f>
        <v>0</v>
      </c>
      <c r="K92" s="203"/>
      <c r="L92" s="208"/>
      <c r="M92" s="209"/>
      <c r="N92" s="210"/>
      <c r="O92" s="210"/>
      <c r="P92" s="211">
        <f>SUM(P93:P113)</f>
        <v>0</v>
      </c>
      <c r="Q92" s="210"/>
      <c r="R92" s="211">
        <f>SUM(R93:R113)</f>
        <v>0</v>
      </c>
      <c r="S92" s="210"/>
      <c r="T92" s="212">
        <f>SUM(T93:T113)</f>
        <v>0</v>
      </c>
      <c r="U92" s="12"/>
      <c r="V92" s="12"/>
      <c r="W92" s="12"/>
      <c r="X92" s="12"/>
      <c r="Y92" s="12"/>
      <c r="Z92" s="12"/>
      <c r="AA92" s="12"/>
      <c r="AB92" s="12"/>
      <c r="AC92" s="12"/>
      <c r="AD92" s="12"/>
      <c r="AE92" s="12"/>
      <c r="AR92" s="213" t="s">
        <v>80</v>
      </c>
      <c r="AT92" s="214" t="s">
        <v>71</v>
      </c>
      <c r="AU92" s="214" t="s">
        <v>72</v>
      </c>
      <c r="AY92" s="213" t="s">
        <v>153</v>
      </c>
      <c r="BK92" s="215">
        <f>SUM(BK93:BK113)</f>
        <v>0</v>
      </c>
    </row>
    <row r="93" spans="1:65" s="2" customFormat="1" ht="16.5" customHeight="1">
      <c r="A93" s="38"/>
      <c r="B93" s="39"/>
      <c r="C93" s="218" t="s">
        <v>72</v>
      </c>
      <c r="D93" s="218" t="s">
        <v>156</v>
      </c>
      <c r="E93" s="219" t="s">
        <v>1243</v>
      </c>
      <c r="F93" s="220" t="s">
        <v>1244</v>
      </c>
      <c r="G93" s="221" t="s">
        <v>339</v>
      </c>
      <c r="H93" s="222">
        <v>4</v>
      </c>
      <c r="I93" s="223"/>
      <c r="J93" s="224">
        <f>ROUND(I93*H93,2)</f>
        <v>0</v>
      </c>
      <c r="K93" s="220" t="s">
        <v>19</v>
      </c>
      <c r="L93" s="44"/>
      <c r="M93" s="225" t="s">
        <v>19</v>
      </c>
      <c r="N93" s="226" t="s">
        <v>43</v>
      </c>
      <c r="O93" s="84"/>
      <c r="P93" s="227">
        <f>O93*H93</f>
        <v>0</v>
      </c>
      <c r="Q93" s="227">
        <v>0</v>
      </c>
      <c r="R93" s="227">
        <f>Q93*H93</f>
        <v>0</v>
      </c>
      <c r="S93" s="227">
        <v>0</v>
      </c>
      <c r="T93" s="228">
        <f>S93*H93</f>
        <v>0</v>
      </c>
      <c r="U93" s="38"/>
      <c r="V93" s="38"/>
      <c r="W93" s="38"/>
      <c r="X93" s="38"/>
      <c r="Y93" s="38"/>
      <c r="Z93" s="38"/>
      <c r="AA93" s="38"/>
      <c r="AB93" s="38"/>
      <c r="AC93" s="38"/>
      <c r="AD93" s="38"/>
      <c r="AE93" s="38"/>
      <c r="AR93" s="229" t="s">
        <v>172</v>
      </c>
      <c r="AT93" s="229" t="s">
        <v>156</v>
      </c>
      <c r="AU93" s="229" t="s">
        <v>80</v>
      </c>
      <c r="AY93" s="17" t="s">
        <v>153</v>
      </c>
      <c r="BE93" s="230">
        <f>IF(N93="základní",J93,0)</f>
        <v>0</v>
      </c>
      <c r="BF93" s="230">
        <f>IF(N93="snížená",J93,0)</f>
        <v>0</v>
      </c>
      <c r="BG93" s="230">
        <f>IF(N93="zákl. přenesená",J93,0)</f>
        <v>0</v>
      </c>
      <c r="BH93" s="230">
        <f>IF(N93="sníž. přenesená",J93,0)</f>
        <v>0</v>
      </c>
      <c r="BI93" s="230">
        <f>IF(N93="nulová",J93,0)</f>
        <v>0</v>
      </c>
      <c r="BJ93" s="17" t="s">
        <v>80</v>
      </c>
      <c r="BK93" s="230">
        <f>ROUND(I93*H93,2)</f>
        <v>0</v>
      </c>
      <c r="BL93" s="17" t="s">
        <v>172</v>
      </c>
      <c r="BM93" s="229" t="s">
        <v>172</v>
      </c>
    </row>
    <row r="94" spans="1:65" s="2" customFormat="1" ht="16.5" customHeight="1">
      <c r="A94" s="38"/>
      <c r="B94" s="39"/>
      <c r="C94" s="218" t="s">
        <v>72</v>
      </c>
      <c r="D94" s="218" t="s">
        <v>156</v>
      </c>
      <c r="E94" s="219" t="s">
        <v>1245</v>
      </c>
      <c r="F94" s="220" t="s">
        <v>1246</v>
      </c>
      <c r="G94" s="221" t="s">
        <v>339</v>
      </c>
      <c r="H94" s="222">
        <v>4</v>
      </c>
      <c r="I94" s="223"/>
      <c r="J94" s="224">
        <f>ROUND(I94*H94,2)</f>
        <v>0</v>
      </c>
      <c r="K94" s="220" t="s">
        <v>19</v>
      </c>
      <c r="L94" s="44"/>
      <c r="M94" s="225" t="s">
        <v>19</v>
      </c>
      <c r="N94" s="226" t="s">
        <v>43</v>
      </c>
      <c r="O94" s="84"/>
      <c r="P94" s="227">
        <f>O94*H94</f>
        <v>0</v>
      </c>
      <c r="Q94" s="227">
        <v>0</v>
      </c>
      <c r="R94" s="227">
        <f>Q94*H94</f>
        <v>0</v>
      </c>
      <c r="S94" s="227">
        <v>0</v>
      </c>
      <c r="T94" s="228">
        <f>S94*H94</f>
        <v>0</v>
      </c>
      <c r="U94" s="38"/>
      <c r="V94" s="38"/>
      <c r="W94" s="38"/>
      <c r="X94" s="38"/>
      <c r="Y94" s="38"/>
      <c r="Z94" s="38"/>
      <c r="AA94" s="38"/>
      <c r="AB94" s="38"/>
      <c r="AC94" s="38"/>
      <c r="AD94" s="38"/>
      <c r="AE94" s="38"/>
      <c r="AR94" s="229" t="s">
        <v>172</v>
      </c>
      <c r="AT94" s="229" t="s">
        <v>156</v>
      </c>
      <c r="AU94" s="229" t="s">
        <v>80</v>
      </c>
      <c r="AY94" s="17" t="s">
        <v>153</v>
      </c>
      <c r="BE94" s="230">
        <f>IF(N94="základní",J94,0)</f>
        <v>0</v>
      </c>
      <c r="BF94" s="230">
        <f>IF(N94="snížená",J94,0)</f>
        <v>0</v>
      </c>
      <c r="BG94" s="230">
        <f>IF(N94="zákl. přenesená",J94,0)</f>
        <v>0</v>
      </c>
      <c r="BH94" s="230">
        <f>IF(N94="sníž. přenesená",J94,0)</f>
        <v>0</v>
      </c>
      <c r="BI94" s="230">
        <f>IF(N94="nulová",J94,0)</f>
        <v>0</v>
      </c>
      <c r="BJ94" s="17" t="s">
        <v>80</v>
      </c>
      <c r="BK94" s="230">
        <f>ROUND(I94*H94,2)</f>
        <v>0</v>
      </c>
      <c r="BL94" s="17" t="s">
        <v>172</v>
      </c>
      <c r="BM94" s="229" t="s">
        <v>195</v>
      </c>
    </row>
    <row r="95" spans="1:65" s="2" customFormat="1" ht="16.5" customHeight="1">
      <c r="A95" s="38"/>
      <c r="B95" s="39"/>
      <c r="C95" s="218" t="s">
        <v>72</v>
      </c>
      <c r="D95" s="218" t="s">
        <v>156</v>
      </c>
      <c r="E95" s="219" t="s">
        <v>1247</v>
      </c>
      <c r="F95" s="220" t="s">
        <v>1248</v>
      </c>
      <c r="G95" s="221" t="s">
        <v>339</v>
      </c>
      <c r="H95" s="222">
        <v>4</v>
      </c>
      <c r="I95" s="223"/>
      <c r="J95" s="224">
        <f>ROUND(I95*H95,2)</f>
        <v>0</v>
      </c>
      <c r="K95" s="220" t="s">
        <v>19</v>
      </c>
      <c r="L95" s="44"/>
      <c r="M95" s="225" t="s">
        <v>19</v>
      </c>
      <c r="N95" s="226" t="s">
        <v>43</v>
      </c>
      <c r="O95" s="84"/>
      <c r="P95" s="227">
        <f>O95*H95</f>
        <v>0</v>
      </c>
      <c r="Q95" s="227">
        <v>0</v>
      </c>
      <c r="R95" s="227">
        <f>Q95*H95</f>
        <v>0</v>
      </c>
      <c r="S95" s="227">
        <v>0</v>
      </c>
      <c r="T95" s="228">
        <f>S95*H95</f>
        <v>0</v>
      </c>
      <c r="U95" s="38"/>
      <c r="V95" s="38"/>
      <c r="W95" s="38"/>
      <c r="X95" s="38"/>
      <c r="Y95" s="38"/>
      <c r="Z95" s="38"/>
      <c r="AA95" s="38"/>
      <c r="AB95" s="38"/>
      <c r="AC95" s="38"/>
      <c r="AD95" s="38"/>
      <c r="AE95" s="38"/>
      <c r="AR95" s="229" t="s">
        <v>172</v>
      </c>
      <c r="AT95" s="229" t="s">
        <v>156</v>
      </c>
      <c r="AU95" s="229" t="s">
        <v>80</v>
      </c>
      <c r="AY95" s="17" t="s">
        <v>153</v>
      </c>
      <c r="BE95" s="230">
        <f>IF(N95="základní",J95,0)</f>
        <v>0</v>
      </c>
      <c r="BF95" s="230">
        <f>IF(N95="snížená",J95,0)</f>
        <v>0</v>
      </c>
      <c r="BG95" s="230">
        <f>IF(N95="zákl. přenesená",J95,0)</f>
        <v>0</v>
      </c>
      <c r="BH95" s="230">
        <f>IF(N95="sníž. přenesená",J95,0)</f>
        <v>0</v>
      </c>
      <c r="BI95" s="230">
        <f>IF(N95="nulová",J95,0)</f>
        <v>0</v>
      </c>
      <c r="BJ95" s="17" t="s">
        <v>80</v>
      </c>
      <c r="BK95" s="230">
        <f>ROUND(I95*H95,2)</f>
        <v>0</v>
      </c>
      <c r="BL95" s="17" t="s">
        <v>172</v>
      </c>
      <c r="BM95" s="229" t="s">
        <v>169</v>
      </c>
    </row>
    <row r="96" spans="1:65" s="2" customFormat="1" ht="16.5" customHeight="1">
      <c r="A96" s="38"/>
      <c r="B96" s="39"/>
      <c r="C96" s="218" t="s">
        <v>72</v>
      </c>
      <c r="D96" s="218" t="s">
        <v>156</v>
      </c>
      <c r="E96" s="219" t="s">
        <v>1249</v>
      </c>
      <c r="F96" s="220" t="s">
        <v>1250</v>
      </c>
      <c r="G96" s="221" t="s">
        <v>339</v>
      </c>
      <c r="H96" s="222">
        <v>4</v>
      </c>
      <c r="I96" s="223"/>
      <c r="J96" s="224">
        <f>ROUND(I96*H96,2)</f>
        <v>0</v>
      </c>
      <c r="K96" s="220" t="s">
        <v>19</v>
      </c>
      <c r="L96" s="44"/>
      <c r="M96" s="225" t="s">
        <v>19</v>
      </c>
      <c r="N96" s="226" t="s">
        <v>43</v>
      </c>
      <c r="O96" s="84"/>
      <c r="P96" s="227">
        <f>O96*H96</f>
        <v>0</v>
      </c>
      <c r="Q96" s="227">
        <v>0</v>
      </c>
      <c r="R96" s="227">
        <f>Q96*H96</f>
        <v>0</v>
      </c>
      <c r="S96" s="227">
        <v>0</v>
      </c>
      <c r="T96" s="228">
        <f>S96*H96</f>
        <v>0</v>
      </c>
      <c r="U96" s="38"/>
      <c r="V96" s="38"/>
      <c r="W96" s="38"/>
      <c r="X96" s="38"/>
      <c r="Y96" s="38"/>
      <c r="Z96" s="38"/>
      <c r="AA96" s="38"/>
      <c r="AB96" s="38"/>
      <c r="AC96" s="38"/>
      <c r="AD96" s="38"/>
      <c r="AE96" s="38"/>
      <c r="AR96" s="229" t="s">
        <v>172</v>
      </c>
      <c r="AT96" s="229" t="s">
        <v>156</v>
      </c>
      <c r="AU96" s="229" t="s">
        <v>80</v>
      </c>
      <c r="AY96" s="17" t="s">
        <v>153</v>
      </c>
      <c r="BE96" s="230">
        <f>IF(N96="základní",J96,0)</f>
        <v>0</v>
      </c>
      <c r="BF96" s="230">
        <f>IF(N96="snížená",J96,0)</f>
        <v>0</v>
      </c>
      <c r="BG96" s="230">
        <f>IF(N96="zákl. přenesená",J96,0)</f>
        <v>0</v>
      </c>
      <c r="BH96" s="230">
        <f>IF(N96="sníž. přenesená",J96,0)</f>
        <v>0</v>
      </c>
      <c r="BI96" s="230">
        <f>IF(N96="nulová",J96,0)</f>
        <v>0</v>
      </c>
      <c r="BJ96" s="17" t="s">
        <v>80</v>
      </c>
      <c r="BK96" s="230">
        <f>ROUND(I96*H96,2)</f>
        <v>0</v>
      </c>
      <c r="BL96" s="17" t="s">
        <v>172</v>
      </c>
      <c r="BM96" s="229" t="s">
        <v>273</v>
      </c>
    </row>
    <row r="97" spans="1:65" s="2" customFormat="1" ht="16.5" customHeight="1">
      <c r="A97" s="38"/>
      <c r="B97" s="39"/>
      <c r="C97" s="261" t="s">
        <v>72</v>
      </c>
      <c r="D97" s="261" t="s">
        <v>260</v>
      </c>
      <c r="E97" s="262" t="s">
        <v>1251</v>
      </c>
      <c r="F97" s="263" t="s">
        <v>1382</v>
      </c>
      <c r="G97" s="264" t="s">
        <v>339</v>
      </c>
      <c r="H97" s="265">
        <v>4</v>
      </c>
      <c r="I97" s="266"/>
      <c r="J97" s="267">
        <f>ROUND(I97*H97,2)</f>
        <v>0</v>
      </c>
      <c r="K97" s="263" t="s">
        <v>19</v>
      </c>
      <c r="L97" s="268"/>
      <c r="M97" s="269" t="s">
        <v>19</v>
      </c>
      <c r="N97" s="270" t="s">
        <v>43</v>
      </c>
      <c r="O97" s="84"/>
      <c r="P97" s="227">
        <f>O97*H97</f>
        <v>0</v>
      </c>
      <c r="Q97" s="227">
        <v>0</v>
      </c>
      <c r="R97" s="227">
        <f>Q97*H97</f>
        <v>0</v>
      </c>
      <c r="S97" s="227">
        <v>0</v>
      </c>
      <c r="T97" s="228">
        <f>S97*H97</f>
        <v>0</v>
      </c>
      <c r="U97" s="38"/>
      <c r="V97" s="38"/>
      <c r="W97" s="38"/>
      <c r="X97" s="38"/>
      <c r="Y97" s="38"/>
      <c r="Z97" s="38"/>
      <c r="AA97" s="38"/>
      <c r="AB97" s="38"/>
      <c r="AC97" s="38"/>
      <c r="AD97" s="38"/>
      <c r="AE97" s="38"/>
      <c r="AR97" s="229" t="s">
        <v>169</v>
      </c>
      <c r="AT97" s="229" t="s">
        <v>260</v>
      </c>
      <c r="AU97" s="229" t="s">
        <v>80</v>
      </c>
      <c r="AY97" s="17" t="s">
        <v>153</v>
      </c>
      <c r="BE97" s="230">
        <f>IF(N97="základní",J97,0)</f>
        <v>0</v>
      </c>
      <c r="BF97" s="230">
        <f>IF(N97="snížená",J97,0)</f>
        <v>0</v>
      </c>
      <c r="BG97" s="230">
        <f>IF(N97="zákl. přenesená",J97,0)</f>
        <v>0</v>
      </c>
      <c r="BH97" s="230">
        <f>IF(N97="sníž. přenesená",J97,0)</f>
        <v>0</v>
      </c>
      <c r="BI97" s="230">
        <f>IF(N97="nulová",J97,0)</f>
        <v>0</v>
      </c>
      <c r="BJ97" s="17" t="s">
        <v>80</v>
      </c>
      <c r="BK97" s="230">
        <f>ROUND(I97*H97,2)</f>
        <v>0</v>
      </c>
      <c r="BL97" s="17" t="s">
        <v>172</v>
      </c>
      <c r="BM97" s="229" t="s">
        <v>286</v>
      </c>
    </row>
    <row r="98" spans="1:65" s="2" customFormat="1" ht="16.5" customHeight="1">
      <c r="A98" s="38"/>
      <c r="B98" s="39"/>
      <c r="C98" s="218" t="s">
        <v>72</v>
      </c>
      <c r="D98" s="218" t="s">
        <v>156</v>
      </c>
      <c r="E98" s="219" t="s">
        <v>1253</v>
      </c>
      <c r="F98" s="220" t="s">
        <v>1254</v>
      </c>
      <c r="G98" s="221" t="s">
        <v>339</v>
      </c>
      <c r="H98" s="222">
        <v>4</v>
      </c>
      <c r="I98" s="223"/>
      <c r="J98" s="224">
        <f>ROUND(I98*H98,2)</f>
        <v>0</v>
      </c>
      <c r="K98" s="220" t="s">
        <v>19</v>
      </c>
      <c r="L98" s="44"/>
      <c r="M98" s="225" t="s">
        <v>19</v>
      </c>
      <c r="N98" s="226" t="s">
        <v>43</v>
      </c>
      <c r="O98" s="84"/>
      <c r="P98" s="227">
        <f>O98*H98</f>
        <v>0</v>
      </c>
      <c r="Q98" s="227">
        <v>0</v>
      </c>
      <c r="R98" s="227">
        <f>Q98*H98</f>
        <v>0</v>
      </c>
      <c r="S98" s="227">
        <v>0</v>
      </c>
      <c r="T98" s="228">
        <f>S98*H98</f>
        <v>0</v>
      </c>
      <c r="U98" s="38"/>
      <c r="V98" s="38"/>
      <c r="W98" s="38"/>
      <c r="X98" s="38"/>
      <c r="Y98" s="38"/>
      <c r="Z98" s="38"/>
      <c r="AA98" s="38"/>
      <c r="AB98" s="38"/>
      <c r="AC98" s="38"/>
      <c r="AD98" s="38"/>
      <c r="AE98" s="38"/>
      <c r="AR98" s="229" t="s">
        <v>172</v>
      </c>
      <c r="AT98" s="229" t="s">
        <v>156</v>
      </c>
      <c r="AU98" s="229" t="s">
        <v>80</v>
      </c>
      <c r="AY98" s="17" t="s">
        <v>153</v>
      </c>
      <c r="BE98" s="230">
        <f>IF(N98="základní",J98,0)</f>
        <v>0</v>
      </c>
      <c r="BF98" s="230">
        <f>IF(N98="snížená",J98,0)</f>
        <v>0</v>
      </c>
      <c r="BG98" s="230">
        <f>IF(N98="zákl. přenesená",J98,0)</f>
        <v>0</v>
      </c>
      <c r="BH98" s="230">
        <f>IF(N98="sníž. přenesená",J98,0)</f>
        <v>0</v>
      </c>
      <c r="BI98" s="230">
        <f>IF(N98="nulová",J98,0)</f>
        <v>0</v>
      </c>
      <c r="BJ98" s="17" t="s">
        <v>80</v>
      </c>
      <c r="BK98" s="230">
        <f>ROUND(I98*H98,2)</f>
        <v>0</v>
      </c>
      <c r="BL98" s="17" t="s">
        <v>172</v>
      </c>
      <c r="BM98" s="229" t="s">
        <v>299</v>
      </c>
    </row>
    <row r="99" spans="1:65" s="2" customFormat="1" ht="16.5" customHeight="1">
      <c r="A99" s="38"/>
      <c r="B99" s="39"/>
      <c r="C99" s="261" t="s">
        <v>72</v>
      </c>
      <c r="D99" s="261" t="s">
        <v>260</v>
      </c>
      <c r="E99" s="262" t="s">
        <v>1255</v>
      </c>
      <c r="F99" s="263" t="s">
        <v>1256</v>
      </c>
      <c r="G99" s="264" t="s">
        <v>339</v>
      </c>
      <c r="H99" s="265">
        <v>4</v>
      </c>
      <c r="I99" s="266"/>
      <c r="J99" s="267">
        <f>ROUND(I99*H99,2)</f>
        <v>0</v>
      </c>
      <c r="K99" s="263" t="s">
        <v>19</v>
      </c>
      <c r="L99" s="268"/>
      <c r="M99" s="269" t="s">
        <v>19</v>
      </c>
      <c r="N99" s="270" t="s">
        <v>43</v>
      </c>
      <c r="O99" s="84"/>
      <c r="P99" s="227">
        <f>O99*H99</f>
        <v>0</v>
      </c>
      <c r="Q99" s="227">
        <v>0</v>
      </c>
      <c r="R99" s="227">
        <f>Q99*H99</f>
        <v>0</v>
      </c>
      <c r="S99" s="227">
        <v>0</v>
      </c>
      <c r="T99" s="228">
        <f>S99*H99</f>
        <v>0</v>
      </c>
      <c r="U99" s="38"/>
      <c r="V99" s="38"/>
      <c r="W99" s="38"/>
      <c r="X99" s="38"/>
      <c r="Y99" s="38"/>
      <c r="Z99" s="38"/>
      <c r="AA99" s="38"/>
      <c r="AB99" s="38"/>
      <c r="AC99" s="38"/>
      <c r="AD99" s="38"/>
      <c r="AE99" s="38"/>
      <c r="AR99" s="229" t="s">
        <v>169</v>
      </c>
      <c r="AT99" s="229" t="s">
        <v>260</v>
      </c>
      <c r="AU99" s="229" t="s">
        <v>80</v>
      </c>
      <c r="AY99" s="17" t="s">
        <v>153</v>
      </c>
      <c r="BE99" s="230">
        <f>IF(N99="základní",J99,0)</f>
        <v>0</v>
      </c>
      <c r="BF99" s="230">
        <f>IF(N99="snížená",J99,0)</f>
        <v>0</v>
      </c>
      <c r="BG99" s="230">
        <f>IF(N99="zákl. přenesená",J99,0)</f>
        <v>0</v>
      </c>
      <c r="BH99" s="230">
        <f>IF(N99="sníž. přenesená",J99,0)</f>
        <v>0</v>
      </c>
      <c r="BI99" s="230">
        <f>IF(N99="nulová",J99,0)</f>
        <v>0</v>
      </c>
      <c r="BJ99" s="17" t="s">
        <v>80</v>
      </c>
      <c r="BK99" s="230">
        <f>ROUND(I99*H99,2)</f>
        <v>0</v>
      </c>
      <c r="BL99" s="17" t="s">
        <v>172</v>
      </c>
      <c r="BM99" s="229" t="s">
        <v>310</v>
      </c>
    </row>
    <row r="100" spans="1:65" s="2" customFormat="1" ht="16.5" customHeight="1">
      <c r="A100" s="38"/>
      <c r="B100" s="39"/>
      <c r="C100" s="218" t="s">
        <v>72</v>
      </c>
      <c r="D100" s="218" t="s">
        <v>156</v>
      </c>
      <c r="E100" s="219" t="s">
        <v>1257</v>
      </c>
      <c r="F100" s="220" t="s">
        <v>1258</v>
      </c>
      <c r="G100" s="221" t="s">
        <v>228</v>
      </c>
      <c r="H100" s="222">
        <v>100</v>
      </c>
      <c r="I100" s="223"/>
      <c r="J100" s="224">
        <f>ROUND(I100*H100,2)</f>
        <v>0</v>
      </c>
      <c r="K100" s="220" t="s">
        <v>19</v>
      </c>
      <c r="L100" s="44"/>
      <c r="M100" s="225" t="s">
        <v>19</v>
      </c>
      <c r="N100" s="226" t="s">
        <v>43</v>
      </c>
      <c r="O100" s="84"/>
      <c r="P100" s="227">
        <f>O100*H100</f>
        <v>0</v>
      </c>
      <c r="Q100" s="227">
        <v>0</v>
      </c>
      <c r="R100" s="227">
        <f>Q100*H100</f>
        <v>0</v>
      </c>
      <c r="S100" s="227">
        <v>0</v>
      </c>
      <c r="T100" s="228">
        <f>S100*H100</f>
        <v>0</v>
      </c>
      <c r="U100" s="38"/>
      <c r="V100" s="38"/>
      <c r="W100" s="38"/>
      <c r="X100" s="38"/>
      <c r="Y100" s="38"/>
      <c r="Z100" s="38"/>
      <c r="AA100" s="38"/>
      <c r="AB100" s="38"/>
      <c r="AC100" s="38"/>
      <c r="AD100" s="38"/>
      <c r="AE100" s="38"/>
      <c r="AR100" s="229" t="s">
        <v>172</v>
      </c>
      <c r="AT100" s="229" t="s">
        <v>156</v>
      </c>
      <c r="AU100" s="229" t="s">
        <v>80</v>
      </c>
      <c r="AY100" s="17" t="s">
        <v>153</v>
      </c>
      <c r="BE100" s="230">
        <f>IF(N100="základní",J100,0)</f>
        <v>0</v>
      </c>
      <c r="BF100" s="230">
        <f>IF(N100="snížená",J100,0)</f>
        <v>0</v>
      </c>
      <c r="BG100" s="230">
        <f>IF(N100="zákl. přenesená",J100,0)</f>
        <v>0</v>
      </c>
      <c r="BH100" s="230">
        <f>IF(N100="sníž. přenesená",J100,0)</f>
        <v>0</v>
      </c>
      <c r="BI100" s="230">
        <f>IF(N100="nulová",J100,0)</f>
        <v>0</v>
      </c>
      <c r="BJ100" s="17" t="s">
        <v>80</v>
      </c>
      <c r="BK100" s="230">
        <f>ROUND(I100*H100,2)</f>
        <v>0</v>
      </c>
      <c r="BL100" s="17" t="s">
        <v>172</v>
      </c>
      <c r="BM100" s="229" t="s">
        <v>321</v>
      </c>
    </row>
    <row r="101" spans="1:65" s="2" customFormat="1" ht="16.5" customHeight="1">
      <c r="A101" s="38"/>
      <c r="B101" s="39"/>
      <c r="C101" s="261" t="s">
        <v>72</v>
      </c>
      <c r="D101" s="261" t="s">
        <v>260</v>
      </c>
      <c r="E101" s="262" t="s">
        <v>1259</v>
      </c>
      <c r="F101" s="263" t="s">
        <v>1260</v>
      </c>
      <c r="G101" s="264" t="s">
        <v>263</v>
      </c>
      <c r="H101" s="265">
        <v>62</v>
      </c>
      <c r="I101" s="266"/>
      <c r="J101" s="267">
        <f>ROUND(I101*H101,2)</f>
        <v>0</v>
      </c>
      <c r="K101" s="263" t="s">
        <v>19</v>
      </c>
      <c r="L101" s="268"/>
      <c r="M101" s="269" t="s">
        <v>19</v>
      </c>
      <c r="N101" s="270" t="s">
        <v>43</v>
      </c>
      <c r="O101" s="84"/>
      <c r="P101" s="227">
        <f>O101*H101</f>
        <v>0</v>
      </c>
      <c r="Q101" s="227">
        <v>0</v>
      </c>
      <c r="R101" s="227">
        <f>Q101*H101</f>
        <v>0</v>
      </c>
      <c r="S101" s="227">
        <v>0</v>
      </c>
      <c r="T101" s="228">
        <f>S101*H101</f>
        <v>0</v>
      </c>
      <c r="U101" s="38"/>
      <c r="V101" s="38"/>
      <c r="W101" s="38"/>
      <c r="X101" s="38"/>
      <c r="Y101" s="38"/>
      <c r="Z101" s="38"/>
      <c r="AA101" s="38"/>
      <c r="AB101" s="38"/>
      <c r="AC101" s="38"/>
      <c r="AD101" s="38"/>
      <c r="AE101" s="38"/>
      <c r="AR101" s="229" t="s">
        <v>169</v>
      </c>
      <c r="AT101" s="229" t="s">
        <v>260</v>
      </c>
      <c r="AU101" s="229" t="s">
        <v>80</v>
      </c>
      <c r="AY101" s="17" t="s">
        <v>153</v>
      </c>
      <c r="BE101" s="230">
        <f>IF(N101="základní",J101,0)</f>
        <v>0</v>
      </c>
      <c r="BF101" s="230">
        <f>IF(N101="snížená",J101,0)</f>
        <v>0</v>
      </c>
      <c r="BG101" s="230">
        <f>IF(N101="zákl. přenesená",J101,0)</f>
        <v>0</v>
      </c>
      <c r="BH101" s="230">
        <f>IF(N101="sníž. přenesená",J101,0)</f>
        <v>0</v>
      </c>
      <c r="BI101" s="230">
        <f>IF(N101="nulová",J101,0)</f>
        <v>0</v>
      </c>
      <c r="BJ101" s="17" t="s">
        <v>80</v>
      </c>
      <c r="BK101" s="230">
        <f>ROUND(I101*H101,2)</f>
        <v>0</v>
      </c>
      <c r="BL101" s="17" t="s">
        <v>172</v>
      </c>
      <c r="BM101" s="229" t="s">
        <v>331</v>
      </c>
    </row>
    <row r="102" spans="1:65" s="2" customFormat="1" ht="16.5" customHeight="1">
      <c r="A102" s="38"/>
      <c r="B102" s="39"/>
      <c r="C102" s="218" t="s">
        <v>72</v>
      </c>
      <c r="D102" s="218" t="s">
        <v>156</v>
      </c>
      <c r="E102" s="219" t="s">
        <v>1261</v>
      </c>
      <c r="F102" s="220" t="s">
        <v>1262</v>
      </c>
      <c r="G102" s="221" t="s">
        <v>339</v>
      </c>
      <c r="H102" s="222">
        <v>4</v>
      </c>
      <c r="I102" s="223"/>
      <c r="J102" s="224">
        <f>ROUND(I102*H102,2)</f>
        <v>0</v>
      </c>
      <c r="K102" s="220" t="s">
        <v>19</v>
      </c>
      <c r="L102" s="44"/>
      <c r="M102" s="225" t="s">
        <v>19</v>
      </c>
      <c r="N102" s="226" t="s">
        <v>43</v>
      </c>
      <c r="O102" s="84"/>
      <c r="P102" s="227">
        <f>O102*H102</f>
        <v>0</v>
      </c>
      <c r="Q102" s="227">
        <v>0</v>
      </c>
      <c r="R102" s="227">
        <f>Q102*H102</f>
        <v>0</v>
      </c>
      <c r="S102" s="227">
        <v>0</v>
      </c>
      <c r="T102" s="228">
        <f>S102*H102</f>
        <v>0</v>
      </c>
      <c r="U102" s="38"/>
      <c r="V102" s="38"/>
      <c r="W102" s="38"/>
      <c r="X102" s="38"/>
      <c r="Y102" s="38"/>
      <c r="Z102" s="38"/>
      <c r="AA102" s="38"/>
      <c r="AB102" s="38"/>
      <c r="AC102" s="38"/>
      <c r="AD102" s="38"/>
      <c r="AE102" s="38"/>
      <c r="AR102" s="229" t="s">
        <v>172</v>
      </c>
      <c r="AT102" s="229" t="s">
        <v>156</v>
      </c>
      <c r="AU102" s="229" t="s">
        <v>80</v>
      </c>
      <c r="AY102" s="17" t="s">
        <v>153</v>
      </c>
      <c r="BE102" s="230">
        <f>IF(N102="základní",J102,0)</f>
        <v>0</v>
      </c>
      <c r="BF102" s="230">
        <f>IF(N102="snížená",J102,0)</f>
        <v>0</v>
      </c>
      <c r="BG102" s="230">
        <f>IF(N102="zákl. přenesená",J102,0)</f>
        <v>0</v>
      </c>
      <c r="BH102" s="230">
        <f>IF(N102="sníž. přenesená",J102,0)</f>
        <v>0</v>
      </c>
      <c r="BI102" s="230">
        <f>IF(N102="nulová",J102,0)</f>
        <v>0</v>
      </c>
      <c r="BJ102" s="17" t="s">
        <v>80</v>
      </c>
      <c r="BK102" s="230">
        <f>ROUND(I102*H102,2)</f>
        <v>0</v>
      </c>
      <c r="BL102" s="17" t="s">
        <v>172</v>
      </c>
      <c r="BM102" s="229" t="s">
        <v>341</v>
      </c>
    </row>
    <row r="103" spans="1:65" s="2" customFormat="1" ht="16.5" customHeight="1">
      <c r="A103" s="38"/>
      <c r="B103" s="39"/>
      <c r="C103" s="261" t="s">
        <v>72</v>
      </c>
      <c r="D103" s="261" t="s">
        <v>260</v>
      </c>
      <c r="E103" s="262" t="s">
        <v>1263</v>
      </c>
      <c r="F103" s="263" t="s">
        <v>1264</v>
      </c>
      <c r="G103" s="264" t="s">
        <v>339</v>
      </c>
      <c r="H103" s="265">
        <v>4</v>
      </c>
      <c r="I103" s="266"/>
      <c r="J103" s="267">
        <f>ROUND(I103*H103,2)</f>
        <v>0</v>
      </c>
      <c r="K103" s="263" t="s">
        <v>19</v>
      </c>
      <c r="L103" s="268"/>
      <c r="M103" s="269" t="s">
        <v>19</v>
      </c>
      <c r="N103" s="270" t="s">
        <v>43</v>
      </c>
      <c r="O103" s="84"/>
      <c r="P103" s="227">
        <f>O103*H103</f>
        <v>0</v>
      </c>
      <c r="Q103" s="227">
        <v>0</v>
      </c>
      <c r="R103" s="227">
        <f>Q103*H103</f>
        <v>0</v>
      </c>
      <c r="S103" s="227">
        <v>0</v>
      </c>
      <c r="T103" s="228">
        <f>S103*H103</f>
        <v>0</v>
      </c>
      <c r="U103" s="38"/>
      <c r="V103" s="38"/>
      <c r="W103" s="38"/>
      <c r="X103" s="38"/>
      <c r="Y103" s="38"/>
      <c r="Z103" s="38"/>
      <c r="AA103" s="38"/>
      <c r="AB103" s="38"/>
      <c r="AC103" s="38"/>
      <c r="AD103" s="38"/>
      <c r="AE103" s="38"/>
      <c r="AR103" s="229" t="s">
        <v>169</v>
      </c>
      <c r="AT103" s="229" t="s">
        <v>260</v>
      </c>
      <c r="AU103" s="229" t="s">
        <v>80</v>
      </c>
      <c r="AY103" s="17" t="s">
        <v>153</v>
      </c>
      <c r="BE103" s="230">
        <f>IF(N103="základní",J103,0)</f>
        <v>0</v>
      </c>
      <c r="BF103" s="230">
        <f>IF(N103="snížená",J103,0)</f>
        <v>0</v>
      </c>
      <c r="BG103" s="230">
        <f>IF(N103="zákl. přenesená",J103,0)</f>
        <v>0</v>
      </c>
      <c r="BH103" s="230">
        <f>IF(N103="sníž. přenesená",J103,0)</f>
        <v>0</v>
      </c>
      <c r="BI103" s="230">
        <f>IF(N103="nulová",J103,0)</f>
        <v>0</v>
      </c>
      <c r="BJ103" s="17" t="s">
        <v>80</v>
      </c>
      <c r="BK103" s="230">
        <f>ROUND(I103*H103,2)</f>
        <v>0</v>
      </c>
      <c r="BL103" s="17" t="s">
        <v>172</v>
      </c>
      <c r="BM103" s="229" t="s">
        <v>351</v>
      </c>
    </row>
    <row r="104" spans="1:65" s="2" customFormat="1" ht="16.5" customHeight="1">
      <c r="A104" s="38"/>
      <c r="B104" s="39"/>
      <c r="C104" s="261" t="s">
        <v>72</v>
      </c>
      <c r="D104" s="261" t="s">
        <v>260</v>
      </c>
      <c r="E104" s="262" t="s">
        <v>1265</v>
      </c>
      <c r="F104" s="263" t="s">
        <v>1266</v>
      </c>
      <c r="G104" s="264" t="s">
        <v>228</v>
      </c>
      <c r="H104" s="265">
        <v>28</v>
      </c>
      <c r="I104" s="266"/>
      <c r="J104" s="267">
        <f>ROUND(I104*H104,2)</f>
        <v>0</v>
      </c>
      <c r="K104" s="263" t="s">
        <v>19</v>
      </c>
      <c r="L104" s="268"/>
      <c r="M104" s="269" t="s">
        <v>19</v>
      </c>
      <c r="N104" s="270" t="s">
        <v>43</v>
      </c>
      <c r="O104" s="84"/>
      <c r="P104" s="227">
        <f>O104*H104</f>
        <v>0</v>
      </c>
      <c r="Q104" s="227">
        <v>0</v>
      </c>
      <c r="R104" s="227">
        <f>Q104*H104</f>
        <v>0</v>
      </c>
      <c r="S104" s="227">
        <v>0</v>
      </c>
      <c r="T104" s="228">
        <f>S104*H104</f>
        <v>0</v>
      </c>
      <c r="U104" s="38"/>
      <c r="V104" s="38"/>
      <c r="W104" s="38"/>
      <c r="X104" s="38"/>
      <c r="Y104" s="38"/>
      <c r="Z104" s="38"/>
      <c r="AA104" s="38"/>
      <c r="AB104" s="38"/>
      <c r="AC104" s="38"/>
      <c r="AD104" s="38"/>
      <c r="AE104" s="38"/>
      <c r="AR104" s="229" t="s">
        <v>169</v>
      </c>
      <c r="AT104" s="229" t="s">
        <v>260</v>
      </c>
      <c r="AU104" s="229" t="s">
        <v>80</v>
      </c>
      <c r="AY104" s="17" t="s">
        <v>153</v>
      </c>
      <c r="BE104" s="230">
        <f>IF(N104="základní",J104,0)</f>
        <v>0</v>
      </c>
      <c r="BF104" s="230">
        <f>IF(N104="snížená",J104,0)</f>
        <v>0</v>
      </c>
      <c r="BG104" s="230">
        <f>IF(N104="zákl. přenesená",J104,0)</f>
        <v>0</v>
      </c>
      <c r="BH104" s="230">
        <f>IF(N104="sníž. přenesená",J104,0)</f>
        <v>0</v>
      </c>
      <c r="BI104" s="230">
        <f>IF(N104="nulová",J104,0)</f>
        <v>0</v>
      </c>
      <c r="BJ104" s="17" t="s">
        <v>80</v>
      </c>
      <c r="BK104" s="230">
        <f>ROUND(I104*H104,2)</f>
        <v>0</v>
      </c>
      <c r="BL104" s="17" t="s">
        <v>172</v>
      </c>
      <c r="BM104" s="229" t="s">
        <v>363</v>
      </c>
    </row>
    <row r="105" spans="1:65" s="2" customFormat="1" ht="16.5" customHeight="1">
      <c r="A105" s="38"/>
      <c r="B105" s="39"/>
      <c r="C105" s="218" t="s">
        <v>72</v>
      </c>
      <c r="D105" s="218" t="s">
        <v>156</v>
      </c>
      <c r="E105" s="219" t="s">
        <v>1267</v>
      </c>
      <c r="F105" s="220" t="s">
        <v>1268</v>
      </c>
      <c r="G105" s="221" t="s">
        <v>228</v>
      </c>
      <c r="H105" s="222">
        <v>115</v>
      </c>
      <c r="I105" s="223"/>
      <c r="J105" s="224">
        <f>ROUND(I105*H105,2)</f>
        <v>0</v>
      </c>
      <c r="K105" s="220" t="s">
        <v>19</v>
      </c>
      <c r="L105" s="44"/>
      <c r="M105" s="225" t="s">
        <v>19</v>
      </c>
      <c r="N105" s="226" t="s">
        <v>43</v>
      </c>
      <c r="O105" s="84"/>
      <c r="P105" s="227">
        <f>O105*H105</f>
        <v>0</v>
      </c>
      <c r="Q105" s="227">
        <v>0</v>
      </c>
      <c r="R105" s="227">
        <f>Q105*H105</f>
        <v>0</v>
      </c>
      <c r="S105" s="227">
        <v>0</v>
      </c>
      <c r="T105" s="228">
        <f>S105*H105</f>
        <v>0</v>
      </c>
      <c r="U105" s="38"/>
      <c r="V105" s="38"/>
      <c r="W105" s="38"/>
      <c r="X105" s="38"/>
      <c r="Y105" s="38"/>
      <c r="Z105" s="38"/>
      <c r="AA105" s="38"/>
      <c r="AB105" s="38"/>
      <c r="AC105" s="38"/>
      <c r="AD105" s="38"/>
      <c r="AE105" s="38"/>
      <c r="AR105" s="229" t="s">
        <v>172</v>
      </c>
      <c r="AT105" s="229" t="s">
        <v>156</v>
      </c>
      <c r="AU105" s="229" t="s">
        <v>80</v>
      </c>
      <c r="AY105" s="17" t="s">
        <v>153</v>
      </c>
      <c r="BE105" s="230">
        <f>IF(N105="základní",J105,0)</f>
        <v>0</v>
      </c>
      <c r="BF105" s="230">
        <f>IF(N105="snížená",J105,0)</f>
        <v>0</v>
      </c>
      <c r="BG105" s="230">
        <f>IF(N105="zákl. přenesená",J105,0)</f>
        <v>0</v>
      </c>
      <c r="BH105" s="230">
        <f>IF(N105="sníž. přenesená",J105,0)</f>
        <v>0</v>
      </c>
      <c r="BI105" s="230">
        <f>IF(N105="nulová",J105,0)</f>
        <v>0</v>
      </c>
      <c r="BJ105" s="17" t="s">
        <v>80</v>
      </c>
      <c r="BK105" s="230">
        <f>ROUND(I105*H105,2)</f>
        <v>0</v>
      </c>
      <c r="BL105" s="17" t="s">
        <v>172</v>
      </c>
      <c r="BM105" s="229" t="s">
        <v>376</v>
      </c>
    </row>
    <row r="106" spans="1:65" s="2" customFormat="1" ht="16.5" customHeight="1">
      <c r="A106" s="38"/>
      <c r="B106" s="39"/>
      <c r="C106" s="261" t="s">
        <v>72</v>
      </c>
      <c r="D106" s="261" t="s">
        <v>260</v>
      </c>
      <c r="E106" s="262" t="s">
        <v>1269</v>
      </c>
      <c r="F106" s="263" t="s">
        <v>1270</v>
      </c>
      <c r="G106" s="264" t="s">
        <v>228</v>
      </c>
      <c r="H106" s="265">
        <v>115</v>
      </c>
      <c r="I106" s="266"/>
      <c r="J106" s="267">
        <f>ROUND(I106*H106,2)</f>
        <v>0</v>
      </c>
      <c r="K106" s="263" t="s">
        <v>19</v>
      </c>
      <c r="L106" s="268"/>
      <c r="M106" s="269" t="s">
        <v>19</v>
      </c>
      <c r="N106" s="270" t="s">
        <v>43</v>
      </c>
      <c r="O106" s="84"/>
      <c r="P106" s="227">
        <f>O106*H106</f>
        <v>0</v>
      </c>
      <c r="Q106" s="227">
        <v>0</v>
      </c>
      <c r="R106" s="227">
        <f>Q106*H106</f>
        <v>0</v>
      </c>
      <c r="S106" s="227">
        <v>0</v>
      </c>
      <c r="T106" s="228">
        <f>S106*H106</f>
        <v>0</v>
      </c>
      <c r="U106" s="38"/>
      <c r="V106" s="38"/>
      <c r="W106" s="38"/>
      <c r="X106" s="38"/>
      <c r="Y106" s="38"/>
      <c r="Z106" s="38"/>
      <c r="AA106" s="38"/>
      <c r="AB106" s="38"/>
      <c r="AC106" s="38"/>
      <c r="AD106" s="38"/>
      <c r="AE106" s="38"/>
      <c r="AR106" s="229" t="s">
        <v>169</v>
      </c>
      <c r="AT106" s="229" t="s">
        <v>260</v>
      </c>
      <c r="AU106" s="229" t="s">
        <v>80</v>
      </c>
      <c r="AY106" s="17" t="s">
        <v>153</v>
      </c>
      <c r="BE106" s="230">
        <f>IF(N106="základní",J106,0)</f>
        <v>0</v>
      </c>
      <c r="BF106" s="230">
        <f>IF(N106="snížená",J106,0)</f>
        <v>0</v>
      </c>
      <c r="BG106" s="230">
        <f>IF(N106="zákl. přenesená",J106,0)</f>
        <v>0</v>
      </c>
      <c r="BH106" s="230">
        <f>IF(N106="sníž. přenesená",J106,0)</f>
        <v>0</v>
      </c>
      <c r="BI106" s="230">
        <f>IF(N106="nulová",J106,0)</f>
        <v>0</v>
      </c>
      <c r="BJ106" s="17" t="s">
        <v>80</v>
      </c>
      <c r="BK106" s="230">
        <f>ROUND(I106*H106,2)</f>
        <v>0</v>
      </c>
      <c r="BL106" s="17" t="s">
        <v>172</v>
      </c>
      <c r="BM106" s="229" t="s">
        <v>547</v>
      </c>
    </row>
    <row r="107" spans="1:65" s="2" customFormat="1" ht="16.5" customHeight="1">
      <c r="A107" s="38"/>
      <c r="B107" s="39"/>
      <c r="C107" s="218" t="s">
        <v>72</v>
      </c>
      <c r="D107" s="218" t="s">
        <v>156</v>
      </c>
      <c r="E107" s="219" t="s">
        <v>1275</v>
      </c>
      <c r="F107" s="220" t="s">
        <v>1276</v>
      </c>
      <c r="G107" s="221" t="s">
        <v>228</v>
      </c>
      <c r="H107" s="222">
        <v>115</v>
      </c>
      <c r="I107" s="223"/>
      <c r="J107" s="224">
        <f>ROUND(I107*H107,2)</f>
        <v>0</v>
      </c>
      <c r="K107" s="220" t="s">
        <v>19</v>
      </c>
      <c r="L107" s="44"/>
      <c r="M107" s="225" t="s">
        <v>19</v>
      </c>
      <c r="N107" s="226" t="s">
        <v>43</v>
      </c>
      <c r="O107" s="84"/>
      <c r="P107" s="227">
        <f>O107*H107</f>
        <v>0</v>
      </c>
      <c r="Q107" s="227">
        <v>0</v>
      </c>
      <c r="R107" s="227">
        <f>Q107*H107</f>
        <v>0</v>
      </c>
      <c r="S107" s="227">
        <v>0</v>
      </c>
      <c r="T107" s="228">
        <f>S107*H107</f>
        <v>0</v>
      </c>
      <c r="U107" s="38"/>
      <c r="V107" s="38"/>
      <c r="W107" s="38"/>
      <c r="X107" s="38"/>
      <c r="Y107" s="38"/>
      <c r="Z107" s="38"/>
      <c r="AA107" s="38"/>
      <c r="AB107" s="38"/>
      <c r="AC107" s="38"/>
      <c r="AD107" s="38"/>
      <c r="AE107" s="38"/>
      <c r="AR107" s="229" t="s">
        <v>172</v>
      </c>
      <c r="AT107" s="229" t="s">
        <v>156</v>
      </c>
      <c r="AU107" s="229" t="s">
        <v>80</v>
      </c>
      <c r="AY107" s="17" t="s">
        <v>153</v>
      </c>
      <c r="BE107" s="230">
        <f>IF(N107="základní",J107,0)</f>
        <v>0</v>
      </c>
      <c r="BF107" s="230">
        <f>IF(N107="snížená",J107,0)</f>
        <v>0</v>
      </c>
      <c r="BG107" s="230">
        <f>IF(N107="zákl. přenesená",J107,0)</f>
        <v>0</v>
      </c>
      <c r="BH107" s="230">
        <f>IF(N107="sníž. přenesená",J107,0)</f>
        <v>0</v>
      </c>
      <c r="BI107" s="230">
        <f>IF(N107="nulová",J107,0)</f>
        <v>0</v>
      </c>
      <c r="BJ107" s="17" t="s">
        <v>80</v>
      </c>
      <c r="BK107" s="230">
        <f>ROUND(I107*H107,2)</f>
        <v>0</v>
      </c>
      <c r="BL107" s="17" t="s">
        <v>172</v>
      </c>
      <c r="BM107" s="229" t="s">
        <v>555</v>
      </c>
    </row>
    <row r="108" spans="1:65" s="2" customFormat="1" ht="16.5" customHeight="1">
      <c r="A108" s="38"/>
      <c r="B108" s="39"/>
      <c r="C108" s="261" t="s">
        <v>72</v>
      </c>
      <c r="D108" s="261" t="s">
        <v>260</v>
      </c>
      <c r="E108" s="262" t="s">
        <v>1277</v>
      </c>
      <c r="F108" s="263" t="s">
        <v>1278</v>
      </c>
      <c r="G108" s="264" t="s">
        <v>228</v>
      </c>
      <c r="H108" s="265">
        <v>115</v>
      </c>
      <c r="I108" s="266"/>
      <c r="J108" s="267">
        <f>ROUND(I108*H108,2)</f>
        <v>0</v>
      </c>
      <c r="K108" s="263" t="s">
        <v>19</v>
      </c>
      <c r="L108" s="268"/>
      <c r="M108" s="269" t="s">
        <v>19</v>
      </c>
      <c r="N108" s="270" t="s">
        <v>43</v>
      </c>
      <c r="O108" s="84"/>
      <c r="P108" s="227">
        <f>O108*H108</f>
        <v>0</v>
      </c>
      <c r="Q108" s="227">
        <v>0</v>
      </c>
      <c r="R108" s="227">
        <f>Q108*H108</f>
        <v>0</v>
      </c>
      <c r="S108" s="227">
        <v>0</v>
      </c>
      <c r="T108" s="228">
        <f>S108*H108</f>
        <v>0</v>
      </c>
      <c r="U108" s="38"/>
      <c r="V108" s="38"/>
      <c r="W108" s="38"/>
      <c r="X108" s="38"/>
      <c r="Y108" s="38"/>
      <c r="Z108" s="38"/>
      <c r="AA108" s="38"/>
      <c r="AB108" s="38"/>
      <c r="AC108" s="38"/>
      <c r="AD108" s="38"/>
      <c r="AE108" s="38"/>
      <c r="AR108" s="229" t="s">
        <v>169</v>
      </c>
      <c r="AT108" s="229" t="s">
        <v>260</v>
      </c>
      <c r="AU108" s="229" t="s">
        <v>80</v>
      </c>
      <c r="AY108" s="17" t="s">
        <v>153</v>
      </c>
      <c r="BE108" s="230">
        <f>IF(N108="základní",J108,0)</f>
        <v>0</v>
      </c>
      <c r="BF108" s="230">
        <f>IF(N108="snížená",J108,0)</f>
        <v>0</v>
      </c>
      <c r="BG108" s="230">
        <f>IF(N108="zákl. přenesená",J108,0)</f>
        <v>0</v>
      </c>
      <c r="BH108" s="230">
        <f>IF(N108="sníž. přenesená",J108,0)</f>
        <v>0</v>
      </c>
      <c r="BI108" s="230">
        <f>IF(N108="nulová",J108,0)</f>
        <v>0</v>
      </c>
      <c r="BJ108" s="17" t="s">
        <v>80</v>
      </c>
      <c r="BK108" s="230">
        <f>ROUND(I108*H108,2)</f>
        <v>0</v>
      </c>
      <c r="BL108" s="17" t="s">
        <v>172</v>
      </c>
      <c r="BM108" s="229" t="s">
        <v>564</v>
      </c>
    </row>
    <row r="109" spans="1:65" s="2" customFormat="1" ht="16.5" customHeight="1">
      <c r="A109" s="38"/>
      <c r="B109" s="39"/>
      <c r="C109" s="218" t="s">
        <v>72</v>
      </c>
      <c r="D109" s="218" t="s">
        <v>156</v>
      </c>
      <c r="E109" s="219" t="s">
        <v>1283</v>
      </c>
      <c r="F109" s="220" t="s">
        <v>1284</v>
      </c>
      <c r="G109" s="221" t="s">
        <v>339</v>
      </c>
      <c r="H109" s="222">
        <v>9</v>
      </c>
      <c r="I109" s="223"/>
      <c r="J109" s="224">
        <f>ROUND(I109*H109,2)</f>
        <v>0</v>
      </c>
      <c r="K109" s="220" t="s">
        <v>19</v>
      </c>
      <c r="L109" s="44"/>
      <c r="M109" s="225" t="s">
        <v>19</v>
      </c>
      <c r="N109" s="226" t="s">
        <v>43</v>
      </c>
      <c r="O109" s="84"/>
      <c r="P109" s="227">
        <f>O109*H109</f>
        <v>0</v>
      </c>
      <c r="Q109" s="227">
        <v>0</v>
      </c>
      <c r="R109" s="227">
        <f>Q109*H109</f>
        <v>0</v>
      </c>
      <c r="S109" s="227">
        <v>0</v>
      </c>
      <c r="T109" s="228">
        <f>S109*H109</f>
        <v>0</v>
      </c>
      <c r="U109" s="38"/>
      <c r="V109" s="38"/>
      <c r="W109" s="38"/>
      <c r="X109" s="38"/>
      <c r="Y109" s="38"/>
      <c r="Z109" s="38"/>
      <c r="AA109" s="38"/>
      <c r="AB109" s="38"/>
      <c r="AC109" s="38"/>
      <c r="AD109" s="38"/>
      <c r="AE109" s="38"/>
      <c r="AR109" s="229" t="s">
        <v>172</v>
      </c>
      <c r="AT109" s="229" t="s">
        <v>156</v>
      </c>
      <c r="AU109" s="229" t="s">
        <v>80</v>
      </c>
      <c r="AY109" s="17" t="s">
        <v>153</v>
      </c>
      <c r="BE109" s="230">
        <f>IF(N109="základní",J109,0)</f>
        <v>0</v>
      </c>
      <c r="BF109" s="230">
        <f>IF(N109="snížená",J109,0)</f>
        <v>0</v>
      </c>
      <c r="BG109" s="230">
        <f>IF(N109="zákl. přenesená",J109,0)</f>
        <v>0</v>
      </c>
      <c r="BH109" s="230">
        <f>IF(N109="sníž. přenesená",J109,0)</f>
        <v>0</v>
      </c>
      <c r="BI109" s="230">
        <f>IF(N109="nulová",J109,0)</f>
        <v>0</v>
      </c>
      <c r="BJ109" s="17" t="s">
        <v>80</v>
      </c>
      <c r="BK109" s="230">
        <f>ROUND(I109*H109,2)</f>
        <v>0</v>
      </c>
      <c r="BL109" s="17" t="s">
        <v>172</v>
      </c>
      <c r="BM109" s="229" t="s">
        <v>572</v>
      </c>
    </row>
    <row r="110" spans="1:65" s="2" customFormat="1" ht="16.5" customHeight="1">
      <c r="A110" s="38"/>
      <c r="B110" s="39"/>
      <c r="C110" s="218" t="s">
        <v>72</v>
      </c>
      <c r="D110" s="218" t="s">
        <v>156</v>
      </c>
      <c r="E110" s="219" t="s">
        <v>1285</v>
      </c>
      <c r="F110" s="220" t="s">
        <v>1286</v>
      </c>
      <c r="G110" s="221" t="s">
        <v>339</v>
      </c>
      <c r="H110" s="222">
        <v>36</v>
      </c>
      <c r="I110" s="223"/>
      <c r="J110" s="224">
        <f>ROUND(I110*H110,2)</f>
        <v>0</v>
      </c>
      <c r="K110" s="220" t="s">
        <v>19</v>
      </c>
      <c r="L110" s="44"/>
      <c r="M110" s="225" t="s">
        <v>19</v>
      </c>
      <c r="N110" s="226" t="s">
        <v>43</v>
      </c>
      <c r="O110" s="84"/>
      <c r="P110" s="227">
        <f>O110*H110</f>
        <v>0</v>
      </c>
      <c r="Q110" s="227">
        <v>0</v>
      </c>
      <c r="R110" s="227">
        <f>Q110*H110</f>
        <v>0</v>
      </c>
      <c r="S110" s="227">
        <v>0</v>
      </c>
      <c r="T110" s="228">
        <f>S110*H110</f>
        <v>0</v>
      </c>
      <c r="U110" s="38"/>
      <c r="V110" s="38"/>
      <c r="W110" s="38"/>
      <c r="X110" s="38"/>
      <c r="Y110" s="38"/>
      <c r="Z110" s="38"/>
      <c r="AA110" s="38"/>
      <c r="AB110" s="38"/>
      <c r="AC110" s="38"/>
      <c r="AD110" s="38"/>
      <c r="AE110" s="38"/>
      <c r="AR110" s="229" t="s">
        <v>172</v>
      </c>
      <c r="AT110" s="229" t="s">
        <v>156</v>
      </c>
      <c r="AU110" s="229" t="s">
        <v>80</v>
      </c>
      <c r="AY110" s="17" t="s">
        <v>153</v>
      </c>
      <c r="BE110" s="230">
        <f>IF(N110="základní",J110,0)</f>
        <v>0</v>
      </c>
      <c r="BF110" s="230">
        <f>IF(N110="snížená",J110,0)</f>
        <v>0</v>
      </c>
      <c r="BG110" s="230">
        <f>IF(N110="zákl. přenesená",J110,0)</f>
        <v>0</v>
      </c>
      <c r="BH110" s="230">
        <f>IF(N110="sníž. přenesená",J110,0)</f>
        <v>0</v>
      </c>
      <c r="BI110" s="230">
        <f>IF(N110="nulová",J110,0)</f>
        <v>0</v>
      </c>
      <c r="BJ110" s="17" t="s">
        <v>80</v>
      </c>
      <c r="BK110" s="230">
        <f>ROUND(I110*H110,2)</f>
        <v>0</v>
      </c>
      <c r="BL110" s="17" t="s">
        <v>172</v>
      </c>
      <c r="BM110" s="229" t="s">
        <v>577</v>
      </c>
    </row>
    <row r="111" spans="1:65" s="2" customFormat="1" ht="16.5" customHeight="1">
      <c r="A111" s="38"/>
      <c r="B111" s="39"/>
      <c r="C111" s="218" t="s">
        <v>72</v>
      </c>
      <c r="D111" s="218" t="s">
        <v>156</v>
      </c>
      <c r="E111" s="219" t="s">
        <v>1287</v>
      </c>
      <c r="F111" s="220" t="s">
        <v>1288</v>
      </c>
      <c r="G111" s="221" t="s">
        <v>339</v>
      </c>
      <c r="H111" s="222">
        <v>13</v>
      </c>
      <c r="I111" s="223"/>
      <c r="J111" s="224">
        <f>ROUND(I111*H111,2)</f>
        <v>0</v>
      </c>
      <c r="K111" s="220" t="s">
        <v>19</v>
      </c>
      <c r="L111" s="44"/>
      <c r="M111" s="225" t="s">
        <v>19</v>
      </c>
      <c r="N111" s="226" t="s">
        <v>43</v>
      </c>
      <c r="O111" s="84"/>
      <c r="P111" s="227">
        <f>O111*H111</f>
        <v>0</v>
      </c>
      <c r="Q111" s="227">
        <v>0</v>
      </c>
      <c r="R111" s="227">
        <f>Q111*H111</f>
        <v>0</v>
      </c>
      <c r="S111" s="227">
        <v>0</v>
      </c>
      <c r="T111" s="228">
        <f>S111*H111</f>
        <v>0</v>
      </c>
      <c r="U111" s="38"/>
      <c r="V111" s="38"/>
      <c r="W111" s="38"/>
      <c r="X111" s="38"/>
      <c r="Y111" s="38"/>
      <c r="Z111" s="38"/>
      <c r="AA111" s="38"/>
      <c r="AB111" s="38"/>
      <c r="AC111" s="38"/>
      <c r="AD111" s="38"/>
      <c r="AE111" s="38"/>
      <c r="AR111" s="229" t="s">
        <v>172</v>
      </c>
      <c r="AT111" s="229" t="s">
        <v>156</v>
      </c>
      <c r="AU111" s="229" t="s">
        <v>80</v>
      </c>
      <c r="AY111" s="17" t="s">
        <v>153</v>
      </c>
      <c r="BE111" s="230">
        <f>IF(N111="základní",J111,0)</f>
        <v>0</v>
      </c>
      <c r="BF111" s="230">
        <f>IF(N111="snížená",J111,0)</f>
        <v>0</v>
      </c>
      <c r="BG111" s="230">
        <f>IF(N111="zákl. přenesená",J111,0)</f>
        <v>0</v>
      </c>
      <c r="BH111" s="230">
        <f>IF(N111="sníž. přenesená",J111,0)</f>
        <v>0</v>
      </c>
      <c r="BI111" s="230">
        <f>IF(N111="nulová",J111,0)</f>
        <v>0</v>
      </c>
      <c r="BJ111" s="17" t="s">
        <v>80</v>
      </c>
      <c r="BK111" s="230">
        <f>ROUND(I111*H111,2)</f>
        <v>0</v>
      </c>
      <c r="BL111" s="17" t="s">
        <v>172</v>
      </c>
      <c r="BM111" s="229" t="s">
        <v>582</v>
      </c>
    </row>
    <row r="112" spans="1:65" s="2" customFormat="1" ht="16.5" customHeight="1">
      <c r="A112" s="38"/>
      <c r="B112" s="39"/>
      <c r="C112" s="261" t="s">
        <v>72</v>
      </c>
      <c r="D112" s="261" t="s">
        <v>260</v>
      </c>
      <c r="E112" s="262" t="s">
        <v>1289</v>
      </c>
      <c r="F112" s="263" t="s">
        <v>1290</v>
      </c>
      <c r="G112" s="264" t="s">
        <v>339</v>
      </c>
      <c r="H112" s="265">
        <v>8</v>
      </c>
      <c r="I112" s="266"/>
      <c r="J112" s="267">
        <f>ROUND(I112*H112,2)</f>
        <v>0</v>
      </c>
      <c r="K112" s="263" t="s">
        <v>19</v>
      </c>
      <c r="L112" s="268"/>
      <c r="M112" s="269" t="s">
        <v>19</v>
      </c>
      <c r="N112" s="270" t="s">
        <v>43</v>
      </c>
      <c r="O112" s="84"/>
      <c r="P112" s="227">
        <f>O112*H112</f>
        <v>0</v>
      </c>
      <c r="Q112" s="227">
        <v>0</v>
      </c>
      <c r="R112" s="227">
        <f>Q112*H112</f>
        <v>0</v>
      </c>
      <c r="S112" s="227">
        <v>0</v>
      </c>
      <c r="T112" s="228">
        <f>S112*H112</f>
        <v>0</v>
      </c>
      <c r="U112" s="38"/>
      <c r="V112" s="38"/>
      <c r="W112" s="38"/>
      <c r="X112" s="38"/>
      <c r="Y112" s="38"/>
      <c r="Z112" s="38"/>
      <c r="AA112" s="38"/>
      <c r="AB112" s="38"/>
      <c r="AC112" s="38"/>
      <c r="AD112" s="38"/>
      <c r="AE112" s="38"/>
      <c r="AR112" s="229" t="s">
        <v>169</v>
      </c>
      <c r="AT112" s="229" t="s">
        <v>260</v>
      </c>
      <c r="AU112" s="229" t="s">
        <v>80</v>
      </c>
      <c r="AY112" s="17" t="s">
        <v>153</v>
      </c>
      <c r="BE112" s="230">
        <f>IF(N112="základní",J112,0)</f>
        <v>0</v>
      </c>
      <c r="BF112" s="230">
        <f>IF(N112="snížená",J112,0)</f>
        <v>0</v>
      </c>
      <c r="BG112" s="230">
        <f>IF(N112="zákl. přenesená",J112,0)</f>
        <v>0</v>
      </c>
      <c r="BH112" s="230">
        <f>IF(N112="sníž. přenesená",J112,0)</f>
        <v>0</v>
      </c>
      <c r="BI112" s="230">
        <f>IF(N112="nulová",J112,0)</f>
        <v>0</v>
      </c>
      <c r="BJ112" s="17" t="s">
        <v>80</v>
      </c>
      <c r="BK112" s="230">
        <f>ROUND(I112*H112,2)</f>
        <v>0</v>
      </c>
      <c r="BL112" s="17" t="s">
        <v>172</v>
      </c>
      <c r="BM112" s="229" t="s">
        <v>586</v>
      </c>
    </row>
    <row r="113" spans="1:65" s="2" customFormat="1" ht="16.5" customHeight="1">
      <c r="A113" s="38"/>
      <c r="B113" s="39"/>
      <c r="C113" s="261" t="s">
        <v>72</v>
      </c>
      <c r="D113" s="261" t="s">
        <v>260</v>
      </c>
      <c r="E113" s="262" t="s">
        <v>1292</v>
      </c>
      <c r="F113" s="263" t="s">
        <v>1293</v>
      </c>
      <c r="G113" s="264" t="s">
        <v>339</v>
      </c>
      <c r="H113" s="265">
        <v>5</v>
      </c>
      <c r="I113" s="266"/>
      <c r="J113" s="267">
        <f>ROUND(I113*H113,2)</f>
        <v>0</v>
      </c>
      <c r="K113" s="263" t="s">
        <v>19</v>
      </c>
      <c r="L113" s="268"/>
      <c r="M113" s="269" t="s">
        <v>19</v>
      </c>
      <c r="N113" s="270" t="s">
        <v>43</v>
      </c>
      <c r="O113" s="84"/>
      <c r="P113" s="227">
        <f>O113*H113</f>
        <v>0</v>
      </c>
      <c r="Q113" s="227">
        <v>0</v>
      </c>
      <c r="R113" s="227">
        <f>Q113*H113</f>
        <v>0</v>
      </c>
      <c r="S113" s="227">
        <v>0</v>
      </c>
      <c r="T113" s="228">
        <f>S113*H113</f>
        <v>0</v>
      </c>
      <c r="U113" s="38"/>
      <c r="V113" s="38"/>
      <c r="W113" s="38"/>
      <c r="X113" s="38"/>
      <c r="Y113" s="38"/>
      <c r="Z113" s="38"/>
      <c r="AA113" s="38"/>
      <c r="AB113" s="38"/>
      <c r="AC113" s="38"/>
      <c r="AD113" s="38"/>
      <c r="AE113" s="38"/>
      <c r="AR113" s="229" t="s">
        <v>169</v>
      </c>
      <c r="AT113" s="229" t="s">
        <v>260</v>
      </c>
      <c r="AU113" s="229" t="s">
        <v>80</v>
      </c>
      <c r="AY113" s="17" t="s">
        <v>153</v>
      </c>
      <c r="BE113" s="230">
        <f>IF(N113="základní",J113,0)</f>
        <v>0</v>
      </c>
      <c r="BF113" s="230">
        <f>IF(N113="snížená",J113,0)</f>
        <v>0</v>
      </c>
      <c r="BG113" s="230">
        <f>IF(N113="zákl. přenesená",J113,0)</f>
        <v>0</v>
      </c>
      <c r="BH113" s="230">
        <f>IF(N113="sníž. přenesená",J113,0)</f>
        <v>0</v>
      </c>
      <c r="BI113" s="230">
        <f>IF(N113="nulová",J113,0)</f>
        <v>0</v>
      </c>
      <c r="BJ113" s="17" t="s">
        <v>80</v>
      </c>
      <c r="BK113" s="230">
        <f>ROUND(I113*H113,2)</f>
        <v>0</v>
      </c>
      <c r="BL113" s="17" t="s">
        <v>172</v>
      </c>
      <c r="BM113" s="229" t="s">
        <v>592</v>
      </c>
    </row>
    <row r="114" spans="1:63" s="12" customFormat="1" ht="25.9" customHeight="1">
      <c r="A114" s="12"/>
      <c r="B114" s="202"/>
      <c r="C114" s="203"/>
      <c r="D114" s="204" t="s">
        <v>71</v>
      </c>
      <c r="E114" s="205" t="s">
        <v>1299</v>
      </c>
      <c r="F114" s="205" t="s">
        <v>1300</v>
      </c>
      <c r="G114" s="203"/>
      <c r="H114" s="203"/>
      <c r="I114" s="206"/>
      <c r="J114" s="207">
        <f>BK114</f>
        <v>0</v>
      </c>
      <c r="K114" s="203"/>
      <c r="L114" s="208"/>
      <c r="M114" s="209"/>
      <c r="N114" s="210"/>
      <c r="O114" s="210"/>
      <c r="P114" s="211">
        <f>SUM(P115:P116)</f>
        <v>0</v>
      </c>
      <c r="Q114" s="210"/>
      <c r="R114" s="211">
        <f>SUM(R115:R116)</f>
        <v>0</v>
      </c>
      <c r="S114" s="210"/>
      <c r="T114" s="212">
        <f>SUM(T115:T116)</f>
        <v>0</v>
      </c>
      <c r="U114" s="12"/>
      <c r="V114" s="12"/>
      <c r="W114" s="12"/>
      <c r="X114" s="12"/>
      <c r="Y114" s="12"/>
      <c r="Z114" s="12"/>
      <c r="AA114" s="12"/>
      <c r="AB114" s="12"/>
      <c r="AC114" s="12"/>
      <c r="AD114" s="12"/>
      <c r="AE114" s="12"/>
      <c r="AR114" s="213" t="s">
        <v>80</v>
      </c>
      <c r="AT114" s="214" t="s">
        <v>71</v>
      </c>
      <c r="AU114" s="214" t="s">
        <v>72</v>
      </c>
      <c r="AY114" s="213" t="s">
        <v>153</v>
      </c>
      <c r="BK114" s="215">
        <f>SUM(BK115:BK116)</f>
        <v>0</v>
      </c>
    </row>
    <row r="115" spans="1:65" s="2" customFormat="1" ht="16.5" customHeight="1">
      <c r="A115" s="38"/>
      <c r="B115" s="39"/>
      <c r="C115" s="218" t="s">
        <v>72</v>
      </c>
      <c r="D115" s="218" t="s">
        <v>156</v>
      </c>
      <c r="E115" s="219" t="s">
        <v>1301</v>
      </c>
      <c r="F115" s="220" t="s">
        <v>1302</v>
      </c>
      <c r="G115" s="221" t="s">
        <v>1303</v>
      </c>
      <c r="H115" s="222">
        <v>4</v>
      </c>
      <c r="I115" s="223"/>
      <c r="J115" s="224">
        <f>ROUND(I115*H115,2)</f>
        <v>0</v>
      </c>
      <c r="K115" s="220" t="s">
        <v>19</v>
      </c>
      <c r="L115" s="44"/>
      <c r="M115" s="225" t="s">
        <v>19</v>
      </c>
      <c r="N115" s="226" t="s">
        <v>43</v>
      </c>
      <c r="O115" s="84"/>
      <c r="P115" s="227">
        <f>O115*H115</f>
        <v>0</v>
      </c>
      <c r="Q115" s="227">
        <v>0</v>
      </c>
      <c r="R115" s="227">
        <f>Q115*H115</f>
        <v>0</v>
      </c>
      <c r="S115" s="227">
        <v>0</v>
      </c>
      <c r="T115" s="228">
        <f>S115*H115</f>
        <v>0</v>
      </c>
      <c r="U115" s="38"/>
      <c r="V115" s="38"/>
      <c r="W115" s="38"/>
      <c r="X115" s="38"/>
      <c r="Y115" s="38"/>
      <c r="Z115" s="38"/>
      <c r="AA115" s="38"/>
      <c r="AB115" s="38"/>
      <c r="AC115" s="38"/>
      <c r="AD115" s="38"/>
      <c r="AE115" s="38"/>
      <c r="AR115" s="229" t="s">
        <v>172</v>
      </c>
      <c r="AT115" s="229" t="s">
        <v>156</v>
      </c>
      <c r="AU115" s="229" t="s">
        <v>80</v>
      </c>
      <c r="AY115" s="17" t="s">
        <v>153</v>
      </c>
      <c r="BE115" s="230">
        <f>IF(N115="základní",J115,0)</f>
        <v>0</v>
      </c>
      <c r="BF115" s="230">
        <f>IF(N115="snížená",J115,0)</f>
        <v>0</v>
      </c>
      <c r="BG115" s="230">
        <f>IF(N115="zákl. přenesená",J115,0)</f>
        <v>0</v>
      </c>
      <c r="BH115" s="230">
        <f>IF(N115="sníž. přenesená",J115,0)</f>
        <v>0</v>
      </c>
      <c r="BI115" s="230">
        <f>IF(N115="nulová",J115,0)</f>
        <v>0</v>
      </c>
      <c r="BJ115" s="17" t="s">
        <v>80</v>
      </c>
      <c r="BK115" s="230">
        <f>ROUND(I115*H115,2)</f>
        <v>0</v>
      </c>
      <c r="BL115" s="17" t="s">
        <v>172</v>
      </c>
      <c r="BM115" s="229" t="s">
        <v>719</v>
      </c>
    </row>
    <row r="116" spans="1:65" s="2" customFormat="1" ht="16.5" customHeight="1">
      <c r="A116" s="38"/>
      <c r="B116" s="39"/>
      <c r="C116" s="218" t="s">
        <v>72</v>
      </c>
      <c r="D116" s="218" t="s">
        <v>156</v>
      </c>
      <c r="E116" s="219" t="s">
        <v>1305</v>
      </c>
      <c r="F116" s="220" t="s">
        <v>1306</v>
      </c>
      <c r="G116" s="221" t="s">
        <v>339</v>
      </c>
      <c r="H116" s="222">
        <v>1</v>
      </c>
      <c r="I116" s="223"/>
      <c r="J116" s="224">
        <f>ROUND(I116*H116,2)</f>
        <v>0</v>
      </c>
      <c r="K116" s="220" t="s">
        <v>19</v>
      </c>
      <c r="L116" s="44"/>
      <c r="M116" s="225" t="s">
        <v>19</v>
      </c>
      <c r="N116" s="226" t="s">
        <v>43</v>
      </c>
      <c r="O116" s="84"/>
      <c r="P116" s="227">
        <f>O116*H116</f>
        <v>0</v>
      </c>
      <c r="Q116" s="227">
        <v>0</v>
      </c>
      <c r="R116" s="227">
        <f>Q116*H116</f>
        <v>0</v>
      </c>
      <c r="S116" s="227">
        <v>0</v>
      </c>
      <c r="T116" s="228">
        <f>S116*H116</f>
        <v>0</v>
      </c>
      <c r="U116" s="38"/>
      <c r="V116" s="38"/>
      <c r="W116" s="38"/>
      <c r="X116" s="38"/>
      <c r="Y116" s="38"/>
      <c r="Z116" s="38"/>
      <c r="AA116" s="38"/>
      <c r="AB116" s="38"/>
      <c r="AC116" s="38"/>
      <c r="AD116" s="38"/>
      <c r="AE116" s="38"/>
      <c r="AR116" s="229" t="s">
        <v>172</v>
      </c>
      <c r="AT116" s="229" t="s">
        <v>156</v>
      </c>
      <c r="AU116" s="229" t="s">
        <v>80</v>
      </c>
      <c r="AY116" s="17" t="s">
        <v>153</v>
      </c>
      <c r="BE116" s="230">
        <f>IF(N116="základní",J116,0)</f>
        <v>0</v>
      </c>
      <c r="BF116" s="230">
        <f>IF(N116="snížená",J116,0)</f>
        <v>0</v>
      </c>
      <c r="BG116" s="230">
        <f>IF(N116="zákl. přenesená",J116,0)</f>
        <v>0</v>
      </c>
      <c r="BH116" s="230">
        <f>IF(N116="sníž. přenesená",J116,0)</f>
        <v>0</v>
      </c>
      <c r="BI116" s="230">
        <f>IF(N116="nulová",J116,0)</f>
        <v>0</v>
      </c>
      <c r="BJ116" s="17" t="s">
        <v>80</v>
      </c>
      <c r="BK116" s="230">
        <f>ROUND(I116*H116,2)</f>
        <v>0</v>
      </c>
      <c r="BL116" s="17" t="s">
        <v>172</v>
      </c>
      <c r="BM116" s="229" t="s">
        <v>727</v>
      </c>
    </row>
    <row r="117" spans="1:63" s="12" customFormat="1" ht="25.9" customHeight="1">
      <c r="A117" s="12"/>
      <c r="B117" s="202"/>
      <c r="C117" s="203"/>
      <c r="D117" s="204" t="s">
        <v>71</v>
      </c>
      <c r="E117" s="205" t="s">
        <v>1308</v>
      </c>
      <c r="F117" s="205" t="s">
        <v>1309</v>
      </c>
      <c r="G117" s="203"/>
      <c r="H117" s="203"/>
      <c r="I117" s="206"/>
      <c r="J117" s="207">
        <f>BK117</f>
        <v>0</v>
      </c>
      <c r="K117" s="203"/>
      <c r="L117" s="208"/>
      <c r="M117" s="209"/>
      <c r="N117" s="210"/>
      <c r="O117" s="210"/>
      <c r="P117" s="211">
        <f>SUM(P118:P130)</f>
        <v>0</v>
      </c>
      <c r="Q117" s="210"/>
      <c r="R117" s="211">
        <f>SUM(R118:R130)</f>
        <v>0</v>
      </c>
      <c r="S117" s="210"/>
      <c r="T117" s="212">
        <f>SUM(T118:T130)</f>
        <v>0</v>
      </c>
      <c r="U117" s="12"/>
      <c r="V117" s="12"/>
      <c r="W117" s="12"/>
      <c r="X117" s="12"/>
      <c r="Y117" s="12"/>
      <c r="Z117" s="12"/>
      <c r="AA117" s="12"/>
      <c r="AB117" s="12"/>
      <c r="AC117" s="12"/>
      <c r="AD117" s="12"/>
      <c r="AE117" s="12"/>
      <c r="AR117" s="213" t="s">
        <v>80</v>
      </c>
      <c r="AT117" s="214" t="s">
        <v>71</v>
      </c>
      <c r="AU117" s="214" t="s">
        <v>72</v>
      </c>
      <c r="AY117" s="213" t="s">
        <v>153</v>
      </c>
      <c r="BK117" s="215">
        <f>SUM(BK118:BK130)</f>
        <v>0</v>
      </c>
    </row>
    <row r="118" spans="1:65" s="2" customFormat="1" ht="16.5" customHeight="1">
      <c r="A118" s="38"/>
      <c r="B118" s="39"/>
      <c r="C118" s="218" t="s">
        <v>72</v>
      </c>
      <c r="D118" s="218" t="s">
        <v>156</v>
      </c>
      <c r="E118" s="219" t="s">
        <v>1310</v>
      </c>
      <c r="F118" s="220" t="s">
        <v>1311</v>
      </c>
      <c r="G118" s="221" t="s">
        <v>235</v>
      </c>
      <c r="H118" s="222">
        <v>4</v>
      </c>
      <c r="I118" s="223"/>
      <c r="J118" s="224">
        <f>ROUND(I118*H118,2)</f>
        <v>0</v>
      </c>
      <c r="K118" s="220" t="s">
        <v>19</v>
      </c>
      <c r="L118" s="44"/>
      <c r="M118" s="225" t="s">
        <v>19</v>
      </c>
      <c r="N118" s="226" t="s">
        <v>43</v>
      </c>
      <c r="O118" s="84"/>
      <c r="P118" s="227">
        <f>O118*H118</f>
        <v>0</v>
      </c>
      <c r="Q118" s="227">
        <v>0</v>
      </c>
      <c r="R118" s="227">
        <f>Q118*H118</f>
        <v>0</v>
      </c>
      <c r="S118" s="227">
        <v>0</v>
      </c>
      <c r="T118" s="228">
        <f>S118*H118</f>
        <v>0</v>
      </c>
      <c r="U118" s="38"/>
      <c r="V118" s="38"/>
      <c r="W118" s="38"/>
      <c r="X118" s="38"/>
      <c r="Y118" s="38"/>
      <c r="Z118" s="38"/>
      <c r="AA118" s="38"/>
      <c r="AB118" s="38"/>
      <c r="AC118" s="38"/>
      <c r="AD118" s="38"/>
      <c r="AE118" s="38"/>
      <c r="AR118" s="229" t="s">
        <v>172</v>
      </c>
      <c r="AT118" s="229" t="s">
        <v>156</v>
      </c>
      <c r="AU118" s="229" t="s">
        <v>80</v>
      </c>
      <c r="AY118" s="17" t="s">
        <v>153</v>
      </c>
      <c r="BE118" s="230">
        <f>IF(N118="základní",J118,0)</f>
        <v>0</v>
      </c>
      <c r="BF118" s="230">
        <f>IF(N118="snížená",J118,0)</f>
        <v>0</v>
      </c>
      <c r="BG118" s="230">
        <f>IF(N118="zákl. přenesená",J118,0)</f>
        <v>0</v>
      </c>
      <c r="BH118" s="230">
        <f>IF(N118="sníž. přenesená",J118,0)</f>
        <v>0</v>
      </c>
      <c r="BI118" s="230">
        <f>IF(N118="nulová",J118,0)</f>
        <v>0</v>
      </c>
      <c r="BJ118" s="17" t="s">
        <v>80</v>
      </c>
      <c r="BK118" s="230">
        <f>ROUND(I118*H118,2)</f>
        <v>0</v>
      </c>
      <c r="BL118" s="17" t="s">
        <v>172</v>
      </c>
      <c r="BM118" s="229" t="s">
        <v>735</v>
      </c>
    </row>
    <row r="119" spans="1:65" s="2" customFormat="1" ht="16.5" customHeight="1">
      <c r="A119" s="38"/>
      <c r="B119" s="39"/>
      <c r="C119" s="218" t="s">
        <v>72</v>
      </c>
      <c r="D119" s="218" t="s">
        <v>156</v>
      </c>
      <c r="E119" s="219" t="s">
        <v>1313</v>
      </c>
      <c r="F119" s="220" t="s">
        <v>1314</v>
      </c>
      <c r="G119" s="221" t="s">
        <v>339</v>
      </c>
      <c r="H119" s="222">
        <v>4</v>
      </c>
      <c r="I119" s="223"/>
      <c r="J119" s="224">
        <f>ROUND(I119*H119,2)</f>
        <v>0</v>
      </c>
      <c r="K119" s="220" t="s">
        <v>19</v>
      </c>
      <c r="L119" s="44"/>
      <c r="M119" s="225" t="s">
        <v>19</v>
      </c>
      <c r="N119" s="226" t="s">
        <v>43</v>
      </c>
      <c r="O119" s="84"/>
      <c r="P119" s="227">
        <f>O119*H119</f>
        <v>0</v>
      </c>
      <c r="Q119" s="227">
        <v>0</v>
      </c>
      <c r="R119" s="227">
        <f>Q119*H119</f>
        <v>0</v>
      </c>
      <c r="S119" s="227">
        <v>0</v>
      </c>
      <c r="T119" s="228">
        <f>S119*H119</f>
        <v>0</v>
      </c>
      <c r="U119" s="38"/>
      <c r="V119" s="38"/>
      <c r="W119" s="38"/>
      <c r="X119" s="38"/>
      <c r="Y119" s="38"/>
      <c r="Z119" s="38"/>
      <c r="AA119" s="38"/>
      <c r="AB119" s="38"/>
      <c r="AC119" s="38"/>
      <c r="AD119" s="38"/>
      <c r="AE119" s="38"/>
      <c r="AR119" s="229" t="s">
        <v>172</v>
      </c>
      <c r="AT119" s="229" t="s">
        <v>156</v>
      </c>
      <c r="AU119" s="229" t="s">
        <v>80</v>
      </c>
      <c r="AY119" s="17" t="s">
        <v>153</v>
      </c>
      <c r="BE119" s="230">
        <f>IF(N119="základní",J119,0)</f>
        <v>0</v>
      </c>
      <c r="BF119" s="230">
        <f>IF(N119="snížená",J119,0)</f>
        <v>0</v>
      </c>
      <c r="BG119" s="230">
        <f>IF(N119="zákl. přenesená",J119,0)</f>
        <v>0</v>
      </c>
      <c r="BH119" s="230">
        <f>IF(N119="sníž. přenesená",J119,0)</f>
        <v>0</v>
      </c>
      <c r="BI119" s="230">
        <f>IF(N119="nulová",J119,0)</f>
        <v>0</v>
      </c>
      <c r="BJ119" s="17" t="s">
        <v>80</v>
      </c>
      <c r="BK119" s="230">
        <f>ROUND(I119*H119,2)</f>
        <v>0</v>
      </c>
      <c r="BL119" s="17" t="s">
        <v>172</v>
      </c>
      <c r="BM119" s="229" t="s">
        <v>744</v>
      </c>
    </row>
    <row r="120" spans="1:65" s="2" customFormat="1" ht="16.5" customHeight="1">
      <c r="A120" s="38"/>
      <c r="B120" s="39"/>
      <c r="C120" s="261" t="s">
        <v>72</v>
      </c>
      <c r="D120" s="261" t="s">
        <v>260</v>
      </c>
      <c r="E120" s="262" t="s">
        <v>1315</v>
      </c>
      <c r="F120" s="263" t="s">
        <v>1316</v>
      </c>
      <c r="G120" s="264" t="s">
        <v>339</v>
      </c>
      <c r="H120" s="265">
        <v>4</v>
      </c>
      <c r="I120" s="266"/>
      <c r="J120" s="267">
        <f>ROUND(I120*H120,2)</f>
        <v>0</v>
      </c>
      <c r="K120" s="263" t="s">
        <v>19</v>
      </c>
      <c r="L120" s="268"/>
      <c r="M120" s="269" t="s">
        <v>19</v>
      </c>
      <c r="N120" s="270" t="s">
        <v>43</v>
      </c>
      <c r="O120" s="84"/>
      <c r="P120" s="227">
        <f>O120*H120</f>
        <v>0</v>
      </c>
      <c r="Q120" s="227">
        <v>0</v>
      </c>
      <c r="R120" s="227">
        <f>Q120*H120</f>
        <v>0</v>
      </c>
      <c r="S120" s="227">
        <v>0</v>
      </c>
      <c r="T120" s="228">
        <f>S120*H120</f>
        <v>0</v>
      </c>
      <c r="U120" s="38"/>
      <c r="V120" s="38"/>
      <c r="W120" s="38"/>
      <c r="X120" s="38"/>
      <c r="Y120" s="38"/>
      <c r="Z120" s="38"/>
      <c r="AA120" s="38"/>
      <c r="AB120" s="38"/>
      <c r="AC120" s="38"/>
      <c r="AD120" s="38"/>
      <c r="AE120" s="38"/>
      <c r="AR120" s="229" t="s">
        <v>169</v>
      </c>
      <c r="AT120" s="229" t="s">
        <v>260</v>
      </c>
      <c r="AU120" s="229" t="s">
        <v>80</v>
      </c>
      <c r="AY120" s="17" t="s">
        <v>153</v>
      </c>
      <c r="BE120" s="230">
        <f>IF(N120="základní",J120,0)</f>
        <v>0</v>
      </c>
      <c r="BF120" s="230">
        <f>IF(N120="snížená",J120,0)</f>
        <v>0</v>
      </c>
      <c r="BG120" s="230">
        <f>IF(N120="zákl. přenesená",J120,0)</f>
        <v>0</v>
      </c>
      <c r="BH120" s="230">
        <f>IF(N120="sníž. přenesená",J120,0)</f>
        <v>0</v>
      </c>
      <c r="BI120" s="230">
        <f>IF(N120="nulová",J120,0)</f>
        <v>0</v>
      </c>
      <c r="BJ120" s="17" t="s">
        <v>80</v>
      </c>
      <c r="BK120" s="230">
        <f>ROUND(I120*H120,2)</f>
        <v>0</v>
      </c>
      <c r="BL120" s="17" t="s">
        <v>172</v>
      </c>
      <c r="BM120" s="229" t="s">
        <v>752</v>
      </c>
    </row>
    <row r="121" spans="1:65" s="2" customFormat="1" ht="16.5" customHeight="1">
      <c r="A121" s="38"/>
      <c r="B121" s="39"/>
      <c r="C121" s="261" t="s">
        <v>72</v>
      </c>
      <c r="D121" s="261" t="s">
        <v>260</v>
      </c>
      <c r="E121" s="262" t="s">
        <v>1318</v>
      </c>
      <c r="F121" s="263" t="s">
        <v>1319</v>
      </c>
      <c r="G121" s="264" t="s">
        <v>235</v>
      </c>
      <c r="H121" s="265">
        <v>2</v>
      </c>
      <c r="I121" s="266"/>
      <c r="J121" s="267">
        <f>ROUND(I121*H121,2)</f>
        <v>0</v>
      </c>
      <c r="K121" s="263" t="s">
        <v>19</v>
      </c>
      <c r="L121" s="268"/>
      <c r="M121" s="269" t="s">
        <v>19</v>
      </c>
      <c r="N121" s="270" t="s">
        <v>43</v>
      </c>
      <c r="O121" s="84"/>
      <c r="P121" s="227">
        <f>O121*H121</f>
        <v>0</v>
      </c>
      <c r="Q121" s="227">
        <v>0</v>
      </c>
      <c r="R121" s="227">
        <f>Q121*H121</f>
        <v>0</v>
      </c>
      <c r="S121" s="227">
        <v>0</v>
      </c>
      <c r="T121" s="228">
        <f>S121*H121</f>
        <v>0</v>
      </c>
      <c r="U121" s="38"/>
      <c r="V121" s="38"/>
      <c r="W121" s="38"/>
      <c r="X121" s="38"/>
      <c r="Y121" s="38"/>
      <c r="Z121" s="38"/>
      <c r="AA121" s="38"/>
      <c r="AB121" s="38"/>
      <c r="AC121" s="38"/>
      <c r="AD121" s="38"/>
      <c r="AE121" s="38"/>
      <c r="AR121" s="229" t="s">
        <v>169</v>
      </c>
      <c r="AT121" s="229" t="s">
        <v>260</v>
      </c>
      <c r="AU121" s="229" t="s">
        <v>80</v>
      </c>
      <c r="AY121" s="17" t="s">
        <v>153</v>
      </c>
      <c r="BE121" s="230">
        <f>IF(N121="základní",J121,0)</f>
        <v>0</v>
      </c>
      <c r="BF121" s="230">
        <f>IF(N121="snížená",J121,0)</f>
        <v>0</v>
      </c>
      <c r="BG121" s="230">
        <f>IF(N121="zákl. přenesená",J121,0)</f>
        <v>0</v>
      </c>
      <c r="BH121" s="230">
        <f>IF(N121="sníž. přenesená",J121,0)</f>
        <v>0</v>
      </c>
      <c r="BI121" s="230">
        <f>IF(N121="nulová",J121,0)</f>
        <v>0</v>
      </c>
      <c r="BJ121" s="17" t="s">
        <v>80</v>
      </c>
      <c r="BK121" s="230">
        <f>ROUND(I121*H121,2)</f>
        <v>0</v>
      </c>
      <c r="BL121" s="17" t="s">
        <v>172</v>
      </c>
      <c r="BM121" s="229" t="s">
        <v>1291</v>
      </c>
    </row>
    <row r="122" spans="1:65" s="2" customFormat="1" ht="16.5" customHeight="1">
      <c r="A122" s="38"/>
      <c r="B122" s="39"/>
      <c r="C122" s="261" t="s">
        <v>72</v>
      </c>
      <c r="D122" s="261" t="s">
        <v>260</v>
      </c>
      <c r="E122" s="262" t="s">
        <v>1321</v>
      </c>
      <c r="F122" s="263" t="s">
        <v>1322</v>
      </c>
      <c r="G122" s="264" t="s">
        <v>1323</v>
      </c>
      <c r="H122" s="265">
        <v>4</v>
      </c>
      <c r="I122" s="266"/>
      <c r="J122" s="267">
        <f>ROUND(I122*H122,2)</f>
        <v>0</v>
      </c>
      <c r="K122" s="263" t="s">
        <v>19</v>
      </c>
      <c r="L122" s="268"/>
      <c r="M122" s="269" t="s">
        <v>19</v>
      </c>
      <c r="N122" s="270" t="s">
        <v>43</v>
      </c>
      <c r="O122" s="84"/>
      <c r="P122" s="227">
        <f>O122*H122</f>
        <v>0</v>
      </c>
      <c r="Q122" s="227">
        <v>0</v>
      </c>
      <c r="R122" s="227">
        <f>Q122*H122</f>
        <v>0</v>
      </c>
      <c r="S122" s="227">
        <v>0</v>
      </c>
      <c r="T122" s="228">
        <f>S122*H122</f>
        <v>0</v>
      </c>
      <c r="U122" s="38"/>
      <c r="V122" s="38"/>
      <c r="W122" s="38"/>
      <c r="X122" s="38"/>
      <c r="Y122" s="38"/>
      <c r="Z122" s="38"/>
      <c r="AA122" s="38"/>
      <c r="AB122" s="38"/>
      <c r="AC122" s="38"/>
      <c r="AD122" s="38"/>
      <c r="AE122" s="38"/>
      <c r="AR122" s="229" t="s">
        <v>169</v>
      </c>
      <c r="AT122" s="229" t="s">
        <v>260</v>
      </c>
      <c r="AU122" s="229" t="s">
        <v>80</v>
      </c>
      <c r="AY122" s="17" t="s">
        <v>153</v>
      </c>
      <c r="BE122" s="230">
        <f>IF(N122="základní",J122,0)</f>
        <v>0</v>
      </c>
      <c r="BF122" s="230">
        <f>IF(N122="snížená",J122,0)</f>
        <v>0</v>
      </c>
      <c r="BG122" s="230">
        <f>IF(N122="zákl. přenesená",J122,0)</f>
        <v>0</v>
      </c>
      <c r="BH122" s="230">
        <f>IF(N122="sníž. přenesená",J122,0)</f>
        <v>0</v>
      </c>
      <c r="BI122" s="230">
        <f>IF(N122="nulová",J122,0)</f>
        <v>0</v>
      </c>
      <c r="BJ122" s="17" t="s">
        <v>80</v>
      </c>
      <c r="BK122" s="230">
        <f>ROUND(I122*H122,2)</f>
        <v>0</v>
      </c>
      <c r="BL122" s="17" t="s">
        <v>172</v>
      </c>
      <c r="BM122" s="229" t="s">
        <v>1294</v>
      </c>
    </row>
    <row r="123" spans="1:65" s="2" customFormat="1" ht="16.5" customHeight="1">
      <c r="A123" s="38"/>
      <c r="B123" s="39"/>
      <c r="C123" s="218" t="s">
        <v>72</v>
      </c>
      <c r="D123" s="218" t="s">
        <v>156</v>
      </c>
      <c r="E123" s="219" t="s">
        <v>1325</v>
      </c>
      <c r="F123" s="220" t="s">
        <v>1326</v>
      </c>
      <c r="G123" s="221" t="s">
        <v>228</v>
      </c>
      <c r="H123" s="222">
        <v>95</v>
      </c>
      <c r="I123" s="223"/>
      <c r="J123" s="224">
        <f>ROUND(I123*H123,2)</f>
        <v>0</v>
      </c>
      <c r="K123" s="220" t="s">
        <v>19</v>
      </c>
      <c r="L123" s="44"/>
      <c r="M123" s="225" t="s">
        <v>19</v>
      </c>
      <c r="N123" s="226" t="s">
        <v>43</v>
      </c>
      <c r="O123" s="84"/>
      <c r="P123" s="227">
        <f>O123*H123</f>
        <v>0</v>
      </c>
      <c r="Q123" s="227">
        <v>0</v>
      </c>
      <c r="R123" s="227">
        <f>Q123*H123</f>
        <v>0</v>
      </c>
      <c r="S123" s="227">
        <v>0</v>
      </c>
      <c r="T123" s="228">
        <f>S123*H123</f>
        <v>0</v>
      </c>
      <c r="U123" s="38"/>
      <c r="V123" s="38"/>
      <c r="W123" s="38"/>
      <c r="X123" s="38"/>
      <c r="Y123" s="38"/>
      <c r="Z123" s="38"/>
      <c r="AA123" s="38"/>
      <c r="AB123" s="38"/>
      <c r="AC123" s="38"/>
      <c r="AD123" s="38"/>
      <c r="AE123" s="38"/>
      <c r="AR123" s="229" t="s">
        <v>172</v>
      </c>
      <c r="AT123" s="229" t="s">
        <v>156</v>
      </c>
      <c r="AU123" s="229" t="s">
        <v>80</v>
      </c>
      <c r="AY123" s="17" t="s">
        <v>153</v>
      </c>
      <c r="BE123" s="230">
        <f>IF(N123="základní",J123,0)</f>
        <v>0</v>
      </c>
      <c r="BF123" s="230">
        <f>IF(N123="snížená",J123,0)</f>
        <v>0</v>
      </c>
      <c r="BG123" s="230">
        <f>IF(N123="zákl. přenesená",J123,0)</f>
        <v>0</v>
      </c>
      <c r="BH123" s="230">
        <f>IF(N123="sníž. přenesená",J123,0)</f>
        <v>0</v>
      </c>
      <c r="BI123" s="230">
        <f>IF(N123="nulová",J123,0)</f>
        <v>0</v>
      </c>
      <c r="BJ123" s="17" t="s">
        <v>80</v>
      </c>
      <c r="BK123" s="230">
        <f>ROUND(I123*H123,2)</f>
        <v>0</v>
      </c>
      <c r="BL123" s="17" t="s">
        <v>172</v>
      </c>
      <c r="BM123" s="229" t="s">
        <v>1088</v>
      </c>
    </row>
    <row r="124" spans="1:65" s="2" customFormat="1" ht="16.5" customHeight="1">
      <c r="A124" s="38"/>
      <c r="B124" s="39"/>
      <c r="C124" s="218" t="s">
        <v>72</v>
      </c>
      <c r="D124" s="218" t="s">
        <v>156</v>
      </c>
      <c r="E124" s="219" t="s">
        <v>1331</v>
      </c>
      <c r="F124" s="220" t="s">
        <v>1332</v>
      </c>
      <c r="G124" s="221" t="s">
        <v>228</v>
      </c>
      <c r="H124" s="222">
        <v>95</v>
      </c>
      <c r="I124" s="223"/>
      <c r="J124" s="224">
        <f>ROUND(I124*H124,2)</f>
        <v>0</v>
      </c>
      <c r="K124" s="220" t="s">
        <v>19</v>
      </c>
      <c r="L124" s="44"/>
      <c r="M124" s="225" t="s">
        <v>19</v>
      </c>
      <c r="N124" s="226" t="s">
        <v>43</v>
      </c>
      <c r="O124" s="84"/>
      <c r="P124" s="227">
        <f>O124*H124</f>
        <v>0</v>
      </c>
      <c r="Q124" s="227">
        <v>0</v>
      </c>
      <c r="R124" s="227">
        <f>Q124*H124</f>
        <v>0</v>
      </c>
      <c r="S124" s="227">
        <v>0</v>
      </c>
      <c r="T124" s="228">
        <f>S124*H124</f>
        <v>0</v>
      </c>
      <c r="U124" s="38"/>
      <c r="V124" s="38"/>
      <c r="W124" s="38"/>
      <c r="X124" s="38"/>
      <c r="Y124" s="38"/>
      <c r="Z124" s="38"/>
      <c r="AA124" s="38"/>
      <c r="AB124" s="38"/>
      <c r="AC124" s="38"/>
      <c r="AD124" s="38"/>
      <c r="AE124" s="38"/>
      <c r="AR124" s="229" t="s">
        <v>172</v>
      </c>
      <c r="AT124" s="229" t="s">
        <v>156</v>
      </c>
      <c r="AU124" s="229" t="s">
        <v>80</v>
      </c>
      <c r="AY124" s="17" t="s">
        <v>153</v>
      </c>
      <c r="BE124" s="230">
        <f>IF(N124="základní",J124,0)</f>
        <v>0</v>
      </c>
      <c r="BF124" s="230">
        <f>IF(N124="snížená",J124,0)</f>
        <v>0</v>
      </c>
      <c r="BG124" s="230">
        <f>IF(N124="zákl. přenesená",J124,0)</f>
        <v>0</v>
      </c>
      <c r="BH124" s="230">
        <f>IF(N124="sníž. přenesená",J124,0)</f>
        <v>0</v>
      </c>
      <c r="BI124" s="230">
        <f>IF(N124="nulová",J124,0)</f>
        <v>0</v>
      </c>
      <c r="BJ124" s="17" t="s">
        <v>80</v>
      </c>
      <c r="BK124" s="230">
        <f>ROUND(I124*H124,2)</f>
        <v>0</v>
      </c>
      <c r="BL124" s="17" t="s">
        <v>172</v>
      </c>
      <c r="BM124" s="229" t="s">
        <v>405</v>
      </c>
    </row>
    <row r="125" spans="1:65" s="2" customFormat="1" ht="16.5" customHeight="1">
      <c r="A125" s="38"/>
      <c r="B125" s="39"/>
      <c r="C125" s="261" t="s">
        <v>72</v>
      </c>
      <c r="D125" s="261" t="s">
        <v>260</v>
      </c>
      <c r="E125" s="262" t="s">
        <v>1334</v>
      </c>
      <c r="F125" s="263" t="s">
        <v>1335</v>
      </c>
      <c r="G125" s="264" t="s">
        <v>228</v>
      </c>
      <c r="H125" s="265">
        <v>95</v>
      </c>
      <c r="I125" s="266"/>
      <c r="J125" s="267">
        <f>ROUND(I125*H125,2)</f>
        <v>0</v>
      </c>
      <c r="K125" s="263" t="s">
        <v>19</v>
      </c>
      <c r="L125" s="268"/>
      <c r="M125" s="269" t="s">
        <v>19</v>
      </c>
      <c r="N125" s="270" t="s">
        <v>43</v>
      </c>
      <c r="O125" s="84"/>
      <c r="P125" s="227">
        <f>O125*H125</f>
        <v>0</v>
      </c>
      <c r="Q125" s="227">
        <v>0</v>
      </c>
      <c r="R125" s="227">
        <f>Q125*H125</f>
        <v>0</v>
      </c>
      <c r="S125" s="227">
        <v>0</v>
      </c>
      <c r="T125" s="228">
        <f>S125*H125</f>
        <v>0</v>
      </c>
      <c r="U125" s="38"/>
      <c r="V125" s="38"/>
      <c r="W125" s="38"/>
      <c r="X125" s="38"/>
      <c r="Y125" s="38"/>
      <c r="Z125" s="38"/>
      <c r="AA125" s="38"/>
      <c r="AB125" s="38"/>
      <c r="AC125" s="38"/>
      <c r="AD125" s="38"/>
      <c r="AE125" s="38"/>
      <c r="AR125" s="229" t="s">
        <v>169</v>
      </c>
      <c r="AT125" s="229" t="s">
        <v>260</v>
      </c>
      <c r="AU125" s="229" t="s">
        <v>80</v>
      </c>
      <c r="AY125" s="17" t="s">
        <v>153</v>
      </c>
      <c r="BE125" s="230">
        <f>IF(N125="základní",J125,0)</f>
        <v>0</v>
      </c>
      <c r="BF125" s="230">
        <f>IF(N125="snížená",J125,0)</f>
        <v>0</v>
      </c>
      <c r="BG125" s="230">
        <f>IF(N125="zákl. přenesená",J125,0)</f>
        <v>0</v>
      </c>
      <c r="BH125" s="230">
        <f>IF(N125="sníž. přenesená",J125,0)</f>
        <v>0</v>
      </c>
      <c r="BI125" s="230">
        <f>IF(N125="nulová",J125,0)</f>
        <v>0</v>
      </c>
      <c r="BJ125" s="17" t="s">
        <v>80</v>
      </c>
      <c r="BK125" s="230">
        <f>ROUND(I125*H125,2)</f>
        <v>0</v>
      </c>
      <c r="BL125" s="17" t="s">
        <v>172</v>
      </c>
      <c r="BM125" s="229" t="s">
        <v>1304</v>
      </c>
    </row>
    <row r="126" spans="1:65" s="2" customFormat="1" ht="16.5" customHeight="1">
      <c r="A126" s="38"/>
      <c r="B126" s="39"/>
      <c r="C126" s="218" t="s">
        <v>72</v>
      </c>
      <c r="D126" s="218" t="s">
        <v>156</v>
      </c>
      <c r="E126" s="219" t="s">
        <v>1337</v>
      </c>
      <c r="F126" s="220" t="s">
        <v>1338</v>
      </c>
      <c r="G126" s="221" t="s">
        <v>228</v>
      </c>
      <c r="H126" s="222">
        <v>95</v>
      </c>
      <c r="I126" s="223"/>
      <c r="J126" s="224">
        <f>ROUND(I126*H126,2)</f>
        <v>0</v>
      </c>
      <c r="K126" s="220" t="s">
        <v>19</v>
      </c>
      <c r="L126" s="44"/>
      <c r="M126" s="225" t="s">
        <v>19</v>
      </c>
      <c r="N126" s="226" t="s">
        <v>43</v>
      </c>
      <c r="O126" s="84"/>
      <c r="P126" s="227">
        <f>O126*H126</f>
        <v>0</v>
      </c>
      <c r="Q126" s="227">
        <v>0</v>
      </c>
      <c r="R126" s="227">
        <f>Q126*H126</f>
        <v>0</v>
      </c>
      <c r="S126" s="227">
        <v>0</v>
      </c>
      <c r="T126" s="228">
        <f>S126*H126</f>
        <v>0</v>
      </c>
      <c r="U126" s="38"/>
      <c r="V126" s="38"/>
      <c r="W126" s="38"/>
      <c r="X126" s="38"/>
      <c r="Y126" s="38"/>
      <c r="Z126" s="38"/>
      <c r="AA126" s="38"/>
      <c r="AB126" s="38"/>
      <c r="AC126" s="38"/>
      <c r="AD126" s="38"/>
      <c r="AE126" s="38"/>
      <c r="AR126" s="229" t="s">
        <v>172</v>
      </c>
      <c r="AT126" s="229" t="s">
        <v>156</v>
      </c>
      <c r="AU126" s="229" t="s">
        <v>80</v>
      </c>
      <c r="AY126" s="17" t="s">
        <v>153</v>
      </c>
      <c r="BE126" s="230">
        <f>IF(N126="základní",J126,0)</f>
        <v>0</v>
      </c>
      <c r="BF126" s="230">
        <f>IF(N126="snížená",J126,0)</f>
        <v>0</v>
      </c>
      <c r="BG126" s="230">
        <f>IF(N126="zákl. přenesená",J126,0)</f>
        <v>0</v>
      </c>
      <c r="BH126" s="230">
        <f>IF(N126="sníž. přenesená",J126,0)</f>
        <v>0</v>
      </c>
      <c r="BI126" s="230">
        <f>IF(N126="nulová",J126,0)</f>
        <v>0</v>
      </c>
      <c r="BJ126" s="17" t="s">
        <v>80</v>
      </c>
      <c r="BK126" s="230">
        <f>ROUND(I126*H126,2)</f>
        <v>0</v>
      </c>
      <c r="BL126" s="17" t="s">
        <v>172</v>
      </c>
      <c r="BM126" s="229" t="s">
        <v>1307</v>
      </c>
    </row>
    <row r="127" spans="1:65" s="2" customFormat="1" ht="16.5" customHeight="1">
      <c r="A127" s="38"/>
      <c r="B127" s="39"/>
      <c r="C127" s="218" t="s">
        <v>72</v>
      </c>
      <c r="D127" s="218" t="s">
        <v>156</v>
      </c>
      <c r="E127" s="219" t="s">
        <v>1343</v>
      </c>
      <c r="F127" s="220" t="s">
        <v>1344</v>
      </c>
      <c r="G127" s="221" t="s">
        <v>276</v>
      </c>
      <c r="H127" s="222">
        <v>9.622</v>
      </c>
      <c r="I127" s="223"/>
      <c r="J127" s="224">
        <f>ROUND(I127*H127,2)</f>
        <v>0</v>
      </c>
      <c r="K127" s="220" t="s">
        <v>19</v>
      </c>
      <c r="L127" s="44"/>
      <c r="M127" s="225" t="s">
        <v>19</v>
      </c>
      <c r="N127" s="226" t="s">
        <v>43</v>
      </c>
      <c r="O127" s="84"/>
      <c r="P127" s="227">
        <f>O127*H127</f>
        <v>0</v>
      </c>
      <c r="Q127" s="227">
        <v>0</v>
      </c>
      <c r="R127" s="227">
        <f>Q127*H127</f>
        <v>0</v>
      </c>
      <c r="S127" s="227">
        <v>0</v>
      </c>
      <c r="T127" s="228">
        <f>S127*H127</f>
        <v>0</v>
      </c>
      <c r="U127" s="38"/>
      <c r="V127" s="38"/>
      <c r="W127" s="38"/>
      <c r="X127" s="38"/>
      <c r="Y127" s="38"/>
      <c r="Z127" s="38"/>
      <c r="AA127" s="38"/>
      <c r="AB127" s="38"/>
      <c r="AC127" s="38"/>
      <c r="AD127" s="38"/>
      <c r="AE127" s="38"/>
      <c r="AR127" s="229" t="s">
        <v>172</v>
      </c>
      <c r="AT127" s="229" t="s">
        <v>156</v>
      </c>
      <c r="AU127" s="229" t="s">
        <v>80</v>
      </c>
      <c r="AY127" s="17" t="s">
        <v>153</v>
      </c>
      <c r="BE127" s="230">
        <f>IF(N127="základní",J127,0)</f>
        <v>0</v>
      </c>
      <c r="BF127" s="230">
        <f>IF(N127="snížená",J127,0)</f>
        <v>0</v>
      </c>
      <c r="BG127" s="230">
        <f>IF(N127="zákl. přenesená",J127,0)</f>
        <v>0</v>
      </c>
      <c r="BH127" s="230">
        <f>IF(N127="sníž. přenesená",J127,0)</f>
        <v>0</v>
      </c>
      <c r="BI127" s="230">
        <f>IF(N127="nulová",J127,0)</f>
        <v>0</v>
      </c>
      <c r="BJ127" s="17" t="s">
        <v>80</v>
      </c>
      <c r="BK127" s="230">
        <f>ROUND(I127*H127,2)</f>
        <v>0</v>
      </c>
      <c r="BL127" s="17" t="s">
        <v>172</v>
      </c>
      <c r="BM127" s="229" t="s">
        <v>1312</v>
      </c>
    </row>
    <row r="128" spans="1:65" s="2" customFormat="1" ht="16.5" customHeight="1">
      <c r="A128" s="38"/>
      <c r="B128" s="39"/>
      <c r="C128" s="218" t="s">
        <v>72</v>
      </c>
      <c r="D128" s="218" t="s">
        <v>156</v>
      </c>
      <c r="E128" s="219" t="s">
        <v>1346</v>
      </c>
      <c r="F128" s="220" t="s">
        <v>1347</v>
      </c>
      <c r="G128" s="221" t="s">
        <v>276</v>
      </c>
      <c r="H128" s="222">
        <v>48.1</v>
      </c>
      <c r="I128" s="223"/>
      <c r="J128" s="224">
        <f>ROUND(I128*H128,2)</f>
        <v>0</v>
      </c>
      <c r="K128" s="220" t="s">
        <v>19</v>
      </c>
      <c r="L128" s="44"/>
      <c r="M128" s="225" t="s">
        <v>19</v>
      </c>
      <c r="N128" s="226" t="s">
        <v>43</v>
      </c>
      <c r="O128" s="84"/>
      <c r="P128" s="227">
        <f>O128*H128</f>
        <v>0</v>
      </c>
      <c r="Q128" s="227">
        <v>0</v>
      </c>
      <c r="R128" s="227">
        <f>Q128*H128</f>
        <v>0</v>
      </c>
      <c r="S128" s="227">
        <v>0</v>
      </c>
      <c r="T128" s="228">
        <f>S128*H128</f>
        <v>0</v>
      </c>
      <c r="U128" s="38"/>
      <c r="V128" s="38"/>
      <c r="W128" s="38"/>
      <c r="X128" s="38"/>
      <c r="Y128" s="38"/>
      <c r="Z128" s="38"/>
      <c r="AA128" s="38"/>
      <c r="AB128" s="38"/>
      <c r="AC128" s="38"/>
      <c r="AD128" s="38"/>
      <c r="AE128" s="38"/>
      <c r="AR128" s="229" t="s">
        <v>172</v>
      </c>
      <c r="AT128" s="229" t="s">
        <v>156</v>
      </c>
      <c r="AU128" s="229" t="s">
        <v>80</v>
      </c>
      <c r="AY128" s="17" t="s">
        <v>153</v>
      </c>
      <c r="BE128" s="230">
        <f>IF(N128="základní",J128,0)</f>
        <v>0</v>
      </c>
      <c r="BF128" s="230">
        <f>IF(N128="snížená",J128,0)</f>
        <v>0</v>
      </c>
      <c r="BG128" s="230">
        <f>IF(N128="zákl. přenesená",J128,0)</f>
        <v>0</v>
      </c>
      <c r="BH128" s="230">
        <f>IF(N128="sníž. přenesená",J128,0)</f>
        <v>0</v>
      </c>
      <c r="BI128" s="230">
        <f>IF(N128="nulová",J128,0)</f>
        <v>0</v>
      </c>
      <c r="BJ128" s="17" t="s">
        <v>80</v>
      </c>
      <c r="BK128" s="230">
        <f>ROUND(I128*H128,2)</f>
        <v>0</v>
      </c>
      <c r="BL128" s="17" t="s">
        <v>172</v>
      </c>
      <c r="BM128" s="229" t="s">
        <v>965</v>
      </c>
    </row>
    <row r="129" spans="1:65" s="2" customFormat="1" ht="16.5" customHeight="1">
      <c r="A129" s="38"/>
      <c r="B129" s="39"/>
      <c r="C129" s="218" t="s">
        <v>72</v>
      </c>
      <c r="D129" s="218" t="s">
        <v>156</v>
      </c>
      <c r="E129" s="219" t="s">
        <v>1349</v>
      </c>
      <c r="F129" s="220" t="s">
        <v>1350</v>
      </c>
      <c r="G129" s="221" t="s">
        <v>235</v>
      </c>
      <c r="H129" s="222">
        <v>4</v>
      </c>
      <c r="I129" s="223"/>
      <c r="J129" s="224">
        <f>ROUND(I129*H129,2)</f>
        <v>0</v>
      </c>
      <c r="K129" s="220" t="s">
        <v>19</v>
      </c>
      <c r="L129" s="44"/>
      <c r="M129" s="225" t="s">
        <v>19</v>
      </c>
      <c r="N129" s="226" t="s">
        <v>43</v>
      </c>
      <c r="O129" s="84"/>
      <c r="P129" s="227">
        <f>O129*H129</f>
        <v>0</v>
      </c>
      <c r="Q129" s="227">
        <v>0</v>
      </c>
      <c r="R129" s="227">
        <f>Q129*H129</f>
        <v>0</v>
      </c>
      <c r="S129" s="227">
        <v>0</v>
      </c>
      <c r="T129" s="228">
        <f>S129*H129</f>
        <v>0</v>
      </c>
      <c r="U129" s="38"/>
      <c r="V129" s="38"/>
      <c r="W129" s="38"/>
      <c r="X129" s="38"/>
      <c r="Y129" s="38"/>
      <c r="Z129" s="38"/>
      <c r="AA129" s="38"/>
      <c r="AB129" s="38"/>
      <c r="AC129" s="38"/>
      <c r="AD129" s="38"/>
      <c r="AE129" s="38"/>
      <c r="AR129" s="229" t="s">
        <v>172</v>
      </c>
      <c r="AT129" s="229" t="s">
        <v>156</v>
      </c>
      <c r="AU129" s="229" t="s">
        <v>80</v>
      </c>
      <c r="AY129" s="17" t="s">
        <v>153</v>
      </c>
      <c r="BE129" s="230">
        <f>IF(N129="základní",J129,0)</f>
        <v>0</v>
      </c>
      <c r="BF129" s="230">
        <f>IF(N129="snížená",J129,0)</f>
        <v>0</v>
      </c>
      <c r="BG129" s="230">
        <f>IF(N129="zákl. přenesená",J129,0)</f>
        <v>0</v>
      </c>
      <c r="BH129" s="230">
        <f>IF(N129="sníž. přenesená",J129,0)</f>
        <v>0</v>
      </c>
      <c r="BI129" s="230">
        <f>IF(N129="nulová",J129,0)</f>
        <v>0</v>
      </c>
      <c r="BJ129" s="17" t="s">
        <v>80</v>
      </c>
      <c r="BK129" s="230">
        <f>ROUND(I129*H129,2)</f>
        <v>0</v>
      </c>
      <c r="BL129" s="17" t="s">
        <v>172</v>
      </c>
      <c r="BM129" s="229" t="s">
        <v>1317</v>
      </c>
    </row>
    <row r="130" spans="1:65" s="2" customFormat="1" ht="16.5" customHeight="1">
      <c r="A130" s="38"/>
      <c r="B130" s="39"/>
      <c r="C130" s="218" t="s">
        <v>72</v>
      </c>
      <c r="D130" s="218" t="s">
        <v>156</v>
      </c>
      <c r="E130" s="219" t="s">
        <v>1352</v>
      </c>
      <c r="F130" s="220" t="s">
        <v>1353</v>
      </c>
      <c r="G130" s="221" t="s">
        <v>339</v>
      </c>
      <c r="H130" s="222">
        <v>1</v>
      </c>
      <c r="I130" s="223"/>
      <c r="J130" s="224">
        <f>ROUND(I130*H130,2)</f>
        <v>0</v>
      </c>
      <c r="K130" s="220" t="s">
        <v>19</v>
      </c>
      <c r="L130" s="44"/>
      <c r="M130" s="225" t="s">
        <v>19</v>
      </c>
      <c r="N130" s="226" t="s">
        <v>43</v>
      </c>
      <c r="O130" s="84"/>
      <c r="P130" s="227">
        <f>O130*H130</f>
        <v>0</v>
      </c>
      <c r="Q130" s="227">
        <v>0</v>
      </c>
      <c r="R130" s="227">
        <f>Q130*H130</f>
        <v>0</v>
      </c>
      <c r="S130" s="227">
        <v>0</v>
      </c>
      <c r="T130" s="228">
        <f>S130*H130</f>
        <v>0</v>
      </c>
      <c r="U130" s="38"/>
      <c r="V130" s="38"/>
      <c r="W130" s="38"/>
      <c r="X130" s="38"/>
      <c r="Y130" s="38"/>
      <c r="Z130" s="38"/>
      <c r="AA130" s="38"/>
      <c r="AB130" s="38"/>
      <c r="AC130" s="38"/>
      <c r="AD130" s="38"/>
      <c r="AE130" s="38"/>
      <c r="AR130" s="229" t="s">
        <v>172</v>
      </c>
      <c r="AT130" s="229" t="s">
        <v>156</v>
      </c>
      <c r="AU130" s="229" t="s">
        <v>80</v>
      </c>
      <c r="AY130" s="17" t="s">
        <v>153</v>
      </c>
      <c r="BE130" s="230">
        <f>IF(N130="základní",J130,0)</f>
        <v>0</v>
      </c>
      <c r="BF130" s="230">
        <f>IF(N130="snížená",J130,0)</f>
        <v>0</v>
      </c>
      <c r="BG130" s="230">
        <f>IF(N130="zákl. přenesená",J130,0)</f>
        <v>0</v>
      </c>
      <c r="BH130" s="230">
        <f>IF(N130="sníž. přenesená",J130,0)</f>
        <v>0</v>
      </c>
      <c r="BI130" s="230">
        <f>IF(N130="nulová",J130,0)</f>
        <v>0</v>
      </c>
      <c r="BJ130" s="17" t="s">
        <v>80</v>
      </c>
      <c r="BK130" s="230">
        <f>ROUND(I130*H130,2)</f>
        <v>0</v>
      </c>
      <c r="BL130" s="17" t="s">
        <v>172</v>
      </c>
      <c r="BM130" s="229" t="s">
        <v>1320</v>
      </c>
    </row>
    <row r="131" spans="1:63" s="12" customFormat="1" ht="25.9" customHeight="1">
      <c r="A131" s="12"/>
      <c r="B131" s="202"/>
      <c r="C131" s="203"/>
      <c r="D131" s="204" t="s">
        <v>71</v>
      </c>
      <c r="E131" s="205" t="s">
        <v>1355</v>
      </c>
      <c r="F131" s="205" t="s">
        <v>1356</v>
      </c>
      <c r="G131" s="203"/>
      <c r="H131" s="203"/>
      <c r="I131" s="206"/>
      <c r="J131" s="207">
        <f>BK131</f>
        <v>0</v>
      </c>
      <c r="K131" s="203"/>
      <c r="L131" s="208"/>
      <c r="M131" s="209"/>
      <c r="N131" s="210"/>
      <c r="O131" s="210"/>
      <c r="P131" s="211">
        <f>SUM(P132:P133)</f>
        <v>0</v>
      </c>
      <c r="Q131" s="210"/>
      <c r="R131" s="211">
        <f>SUM(R132:R133)</f>
        <v>0</v>
      </c>
      <c r="S131" s="210"/>
      <c r="T131" s="212">
        <f>SUM(T132:T133)</f>
        <v>0</v>
      </c>
      <c r="U131" s="12"/>
      <c r="V131" s="12"/>
      <c r="W131" s="12"/>
      <c r="X131" s="12"/>
      <c r="Y131" s="12"/>
      <c r="Z131" s="12"/>
      <c r="AA131" s="12"/>
      <c r="AB131" s="12"/>
      <c r="AC131" s="12"/>
      <c r="AD131" s="12"/>
      <c r="AE131" s="12"/>
      <c r="AR131" s="213" t="s">
        <v>80</v>
      </c>
      <c r="AT131" s="214" t="s">
        <v>71</v>
      </c>
      <c r="AU131" s="214" t="s">
        <v>72</v>
      </c>
      <c r="AY131" s="213" t="s">
        <v>153</v>
      </c>
      <c r="BK131" s="215">
        <f>SUM(BK132:BK133)</f>
        <v>0</v>
      </c>
    </row>
    <row r="132" spans="1:65" s="2" customFormat="1" ht="16.5" customHeight="1">
      <c r="A132" s="38"/>
      <c r="B132" s="39"/>
      <c r="C132" s="218" t="s">
        <v>72</v>
      </c>
      <c r="D132" s="218" t="s">
        <v>156</v>
      </c>
      <c r="E132" s="219" t="s">
        <v>1357</v>
      </c>
      <c r="F132" s="220" t="s">
        <v>1358</v>
      </c>
      <c r="G132" s="221" t="s">
        <v>276</v>
      </c>
      <c r="H132" s="222">
        <v>8</v>
      </c>
      <c r="I132" s="223"/>
      <c r="J132" s="224">
        <f>ROUND(I132*H132,2)</f>
        <v>0</v>
      </c>
      <c r="K132" s="220" t="s">
        <v>19</v>
      </c>
      <c r="L132" s="44"/>
      <c r="M132" s="225" t="s">
        <v>19</v>
      </c>
      <c r="N132" s="226" t="s">
        <v>43</v>
      </c>
      <c r="O132" s="84"/>
      <c r="P132" s="227">
        <f>O132*H132</f>
        <v>0</v>
      </c>
      <c r="Q132" s="227">
        <v>0</v>
      </c>
      <c r="R132" s="227">
        <f>Q132*H132</f>
        <v>0</v>
      </c>
      <c r="S132" s="227">
        <v>0</v>
      </c>
      <c r="T132" s="228">
        <f>S132*H132</f>
        <v>0</v>
      </c>
      <c r="U132" s="38"/>
      <c r="V132" s="38"/>
      <c r="W132" s="38"/>
      <c r="X132" s="38"/>
      <c r="Y132" s="38"/>
      <c r="Z132" s="38"/>
      <c r="AA132" s="38"/>
      <c r="AB132" s="38"/>
      <c r="AC132" s="38"/>
      <c r="AD132" s="38"/>
      <c r="AE132" s="38"/>
      <c r="AR132" s="229" t="s">
        <v>172</v>
      </c>
      <c r="AT132" s="229" t="s">
        <v>156</v>
      </c>
      <c r="AU132" s="229" t="s">
        <v>80</v>
      </c>
      <c r="AY132" s="17" t="s">
        <v>153</v>
      </c>
      <c r="BE132" s="230">
        <f>IF(N132="základní",J132,0)</f>
        <v>0</v>
      </c>
      <c r="BF132" s="230">
        <f>IF(N132="snížená",J132,0)</f>
        <v>0</v>
      </c>
      <c r="BG132" s="230">
        <f>IF(N132="zákl. přenesená",J132,0)</f>
        <v>0</v>
      </c>
      <c r="BH132" s="230">
        <f>IF(N132="sníž. přenesená",J132,0)</f>
        <v>0</v>
      </c>
      <c r="BI132" s="230">
        <f>IF(N132="nulová",J132,0)</f>
        <v>0</v>
      </c>
      <c r="BJ132" s="17" t="s">
        <v>80</v>
      </c>
      <c r="BK132" s="230">
        <f>ROUND(I132*H132,2)</f>
        <v>0</v>
      </c>
      <c r="BL132" s="17" t="s">
        <v>172</v>
      </c>
      <c r="BM132" s="229" t="s">
        <v>1324</v>
      </c>
    </row>
    <row r="133" spans="1:65" s="2" customFormat="1" ht="16.5" customHeight="1">
      <c r="A133" s="38"/>
      <c r="B133" s="39"/>
      <c r="C133" s="218" t="s">
        <v>72</v>
      </c>
      <c r="D133" s="218" t="s">
        <v>156</v>
      </c>
      <c r="E133" s="219" t="s">
        <v>1360</v>
      </c>
      <c r="F133" s="220" t="s">
        <v>1361</v>
      </c>
      <c r="G133" s="221" t="s">
        <v>276</v>
      </c>
      <c r="H133" s="222">
        <v>40</v>
      </c>
      <c r="I133" s="223"/>
      <c r="J133" s="224">
        <f>ROUND(I133*H133,2)</f>
        <v>0</v>
      </c>
      <c r="K133" s="220" t="s">
        <v>19</v>
      </c>
      <c r="L133" s="44"/>
      <c r="M133" s="225" t="s">
        <v>19</v>
      </c>
      <c r="N133" s="226" t="s">
        <v>43</v>
      </c>
      <c r="O133" s="84"/>
      <c r="P133" s="227">
        <f>O133*H133</f>
        <v>0</v>
      </c>
      <c r="Q133" s="227">
        <v>0</v>
      </c>
      <c r="R133" s="227">
        <f>Q133*H133</f>
        <v>0</v>
      </c>
      <c r="S133" s="227">
        <v>0</v>
      </c>
      <c r="T133" s="228">
        <f>S133*H133</f>
        <v>0</v>
      </c>
      <c r="U133" s="38"/>
      <c r="V133" s="38"/>
      <c r="W133" s="38"/>
      <c r="X133" s="38"/>
      <c r="Y133" s="38"/>
      <c r="Z133" s="38"/>
      <c r="AA133" s="38"/>
      <c r="AB133" s="38"/>
      <c r="AC133" s="38"/>
      <c r="AD133" s="38"/>
      <c r="AE133" s="38"/>
      <c r="AR133" s="229" t="s">
        <v>172</v>
      </c>
      <c r="AT133" s="229" t="s">
        <v>156</v>
      </c>
      <c r="AU133" s="229" t="s">
        <v>80</v>
      </c>
      <c r="AY133" s="17" t="s">
        <v>153</v>
      </c>
      <c r="BE133" s="230">
        <f>IF(N133="základní",J133,0)</f>
        <v>0</v>
      </c>
      <c r="BF133" s="230">
        <f>IF(N133="snížená",J133,0)</f>
        <v>0</v>
      </c>
      <c r="BG133" s="230">
        <f>IF(N133="zákl. přenesená",J133,0)</f>
        <v>0</v>
      </c>
      <c r="BH133" s="230">
        <f>IF(N133="sníž. přenesená",J133,0)</f>
        <v>0</v>
      </c>
      <c r="BI133" s="230">
        <f>IF(N133="nulová",J133,0)</f>
        <v>0</v>
      </c>
      <c r="BJ133" s="17" t="s">
        <v>80</v>
      </c>
      <c r="BK133" s="230">
        <f>ROUND(I133*H133,2)</f>
        <v>0</v>
      </c>
      <c r="BL133" s="17" t="s">
        <v>172</v>
      </c>
      <c r="BM133" s="229" t="s">
        <v>1327</v>
      </c>
    </row>
    <row r="134" spans="1:63" s="12" customFormat="1" ht="25.9" customHeight="1">
      <c r="A134" s="12"/>
      <c r="B134" s="202"/>
      <c r="C134" s="203"/>
      <c r="D134" s="204" t="s">
        <v>71</v>
      </c>
      <c r="E134" s="205" t="s">
        <v>310</v>
      </c>
      <c r="F134" s="205" t="s">
        <v>1363</v>
      </c>
      <c r="G134" s="203"/>
      <c r="H134" s="203"/>
      <c r="I134" s="206"/>
      <c r="J134" s="207">
        <f>BK134</f>
        <v>0</v>
      </c>
      <c r="K134" s="203"/>
      <c r="L134" s="208"/>
      <c r="M134" s="209"/>
      <c r="N134" s="210"/>
      <c r="O134" s="210"/>
      <c r="P134" s="211">
        <f>SUM(P135:P136)</f>
        <v>0</v>
      </c>
      <c r="Q134" s="210"/>
      <c r="R134" s="211">
        <f>SUM(R135:R136)</f>
        <v>0</v>
      </c>
      <c r="S134" s="210"/>
      <c r="T134" s="212">
        <f>SUM(T135:T136)</f>
        <v>0</v>
      </c>
      <c r="U134" s="12"/>
      <c r="V134" s="12"/>
      <c r="W134" s="12"/>
      <c r="X134" s="12"/>
      <c r="Y134" s="12"/>
      <c r="Z134" s="12"/>
      <c r="AA134" s="12"/>
      <c r="AB134" s="12"/>
      <c r="AC134" s="12"/>
      <c r="AD134" s="12"/>
      <c r="AE134" s="12"/>
      <c r="AR134" s="213" t="s">
        <v>80</v>
      </c>
      <c r="AT134" s="214" t="s">
        <v>71</v>
      </c>
      <c r="AU134" s="214" t="s">
        <v>72</v>
      </c>
      <c r="AY134" s="213" t="s">
        <v>153</v>
      </c>
      <c r="BK134" s="215">
        <f>SUM(BK135:BK136)</f>
        <v>0</v>
      </c>
    </row>
    <row r="135" spans="1:65" s="2" customFormat="1" ht="16.5" customHeight="1">
      <c r="A135" s="38"/>
      <c r="B135" s="39"/>
      <c r="C135" s="218" t="s">
        <v>72</v>
      </c>
      <c r="D135" s="218" t="s">
        <v>156</v>
      </c>
      <c r="E135" s="219" t="s">
        <v>1364</v>
      </c>
      <c r="F135" s="220" t="s">
        <v>1365</v>
      </c>
      <c r="G135" s="221" t="s">
        <v>235</v>
      </c>
      <c r="H135" s="222">
        <v>7</v>
      </c>
      <c r="I135" s="223"/>
      <c r="J135" s="224">
        <f>ROUND(I135*H135,2)</f>
        <v>0</v>
      </c>
      <c r="K135" s="220" t="s">
        <v>19</v>
      </c>
      <c r="L135" s="44"/>
      <c r="M135" s="225" t="s">
        <v>19</v>
      </c>
      <c r="N135" s="226" t="s">
        <v>43</v>
      </c>
      <c r="O135" s="84"/>
      <c r="P135" s="227">
        <f>O135*H135</f>
        <v>0</v>
      </c>
      <c r="Q135" s="227">
        <v>0</v>
      </c>
      <c r="R135" s="227">
        <f>Q135*H135</f>
        <v>0</v>
      </c>
      <c r="S135" s="227">
        <v>0</v>
      </c>
      <c r="T135" s="228">
        <f>S135*H135</f>
        <v>0</v>
      </c>
      <c r="U135" s="38"/>
      <c r="V135" s="38"/>
      <c r="W135" s="38"/>
      <c r="X135" s="38"/>
      <c r="Y135" s="38"/>
      <c r="Z135" s="38"/>
      <c r="AA135" s="38"/>
      <c r="AB135" s="38"/>
      <c r="AC135" s="38"/>
      <c r="AD135" s="38"/>
      <c r="AE135" s="38"/>
      <c r="AR135" s="229" t="s">
        <v>172</v>
      </c>
      <c r="AT135" s="229" t="s">
        <v>156</v>
      </c>
      <c r="AU135" s="229" t="s">
        <v>80</v>
      </c>
      <c r="AY135" s="17" t="s">
        <v>153</v>
      </c>
      <c r="BE135" s="230">
        <f>IF(N135="základní",J135,0)</f>
        <v>0</v>
      </c>
      <c r="BF135" s="230">
        <f>IF(N135="snížená",J135,0)</f>
        <v>0</v>
      </c>
      <c r="BG135" s="230">
        <f>IF(N135="zákl. přenesená",J135,0)</f>
        <v>0</v>
      </c>
      <c r="BH135" s="230">
        <f>IF(N135="sníž. přenesená",J135,0)</f>
        <v>0</v>
      </c>
      <c r="BI135" s="230">
        <f>IF(N135="nulová",J135,0)</f>
        <v>0</v>
      </c>
      <c r="BJ135" s="17" t="s">
        <v>80</v>
      </c>
      <c r="BK135" s="230">
        <f>ROUND(I135*H135,2)</f>
        <v>0</v>
      </c>
      <c r="BL135" s="17" t="s">
        <v>172</v>
      </c>
      <c r="BM135" s="229" t="s">
        <v>1330</v>
      </c>
    </row>
    <row r="136" spans="1:65" s="2" customFormat="1" ht="16.5" customHeight="1">
      <c r="A136" s="38"/>
      <c r="B136" s="39"/>
      <c r="C136" s="218" t="s">
        <v>72</v>
      </c>
      <c r="D136" s="218" t="s">
        <v>156</v>
      </c>
      <c r="E136" s="219" t="s">
        <v>1367</v>
      </c>
      <c r="F136" s="220" t="s">
        <v>1368</v>
      </c>
      <c r="G136" s="221" t="s">
        <v>235</v>
      </c>
      <c r="H136" s="222">
        <v>35</v>
      </c>
      <c r="I136" s="223"/>
      <c r="J136" s="224">
        <f>ROUND(I136*H136,2)</f>
        <v>0</v>
      </c>
      <c r="K136" s="220" t="s">
        <v>19</v>
      </c>
      <c r="L136" s="44"/>
      <c r="M136" s="225" t="s">
        <v>19</v>
      </c>
      <c r="N136" s="226" t="s">
        <v>43</v>
      </c>
      <c r="O136" s="84"/>
      <c r="P136" s="227">
        <f>O136*H136</f>
        <v>0</v>
      </c>
      <c r="Q136" s="227">
        <v>0</v>
      </c>
      <c r="R136" s="227">
        <f>Q136*H136</f>
        <v>0</v>
      </c>
      <c r="S136" s="227">
        <v>0</v>
      </c>
      <c r="T136" s="228">
        <f>S136*H136</f>
        <v>0</v>
      </c>
      <c r="U136" s="38"/>
      <c r="V136" s="38"/>
      <c r="W136" s="38"/>
      <c r="X136" s="38"/>
      <c r="Y136" s="38"/>
      <c r="Z136" s="38"/>
      <c r="AA136" s="38"/>
      <c r="AB136" s="38"/>
      <c r="AC136" s="38"/>
      <c r="AD136" s="38"/>
      <c r="AE136" s="38"/>
      <c r="AR136" s="229" t="s">
        <v>172</v>
      </c>
      <c r="AT136" s="229" t="s">
        <v>156</v>
      </c>
      <c r="AU136" s="229" t="s">
        <v>80</v>
      </c>
      <c r="AY136" s="17" t="s">
        <v>153</v>
      </c>
      <c r="BE136" s="230">
        <f>IF(N136="základní",J136,0)</f>
        <v>0</v>
      </c>
      <c r="BF136" s="230">
        <f>IF(N136="snížená",J136,0)</f>
        <v>0</v>
      </c>
      <c r="BG136" s="230">
        <f>IF(N136="zákl. přenesená",J136,0)</f>
        <v>0</v>
      </c>
      <c r="BH136" s="230">
        <f>IF(N136="sníž. přenesená",J136,0)</f>
        <v>0</v>
      </c>
      <c r="BI136" s="230">
        <f>IF(N136="nulová",J136,0)</f>
        <v>0</v>
      </c>
      <c r="BJ136" s="17" t="s">
        <v>80</v>
      </c>
      <c r="BK136" s="230">
        <f>ROUND(I136*H136,2)</f>
        <v>0</v>
      </c>
      <c r="BL136" s="17" t="s">
        <v>172</v>
      </c>
      <c r="BM136" s="229" t="s">
        <v>1333</v>
      </c>
    </row>
    <row r="137" spans="1:63" s="12" customFormat="1" ht="25.9" customHeight="1">
      <c r="A137" s="12"/>
      <c r="B137" s="202"/>
      <c r="C137" s="203"/>
      <c r="D137" s="204" t="s">
        <v>71</v>
      </c>
      <c r="E137" s="205" t="s">
        <v>315</v>
      </c>
      <c r="F137" s="205" t="s">
        <v>1370</v>
      </c>
      <c r="G137" s="203"/>
      <c r="H137" s="203"/>
      <c r="I137" s="206"/>
      <c r="J137" s="207">
        <f>BK137</f>
        <v>0</v>
      </c>
      <c r="K137" s="203"/>
      <c r="L137" s="208"/>
      <c r="M137" s="209"/>
      <c r="N137" s="210"/>
      <c r="O137" s="210"/>
      <c r="P137" s="211">
        <f>P138</f>
        <v>0</v>
      </c>
      <c r="Q137" s="210"/>
      <c r="R137" s="211">
        <f>R138</f>
        <v>0</v>
      </c>
      <c r="S137" s="210"/>
      <c r="T137" s="212">
        <f>T138</f>
        <v>0</v>
      </c>
      <c r="U137" s="12"/>
      <c r="V137" s="12"/>
      <c r="W137" s="12"/>
      <c r="X137" s="12"/>
      <c r="Y137" s="12"/>
      <c r="Z137" s="12"/>
      <c r="AA137" s="12"/>
      <c r="AB137" s="12"/>
      <c r="AC137" s="12"/>
      <c r="AD137" s="12"/>
      <c r="AE137" s="12"/>
      <c r="AR137" s="213" t="s">
        <v>80</v>
      </c>
      <c r="AT137" s="214" t="s">
        <v>71</v>
      </c>
      <c r="AU137" s="214" t="s">
        <v>72</v>
      </c>
      <c r="AY137" s="213" t="s">
        <v>153</v>
      </c>
      <c r="BK137" s="215">
        <f>BK138</f>
        <v>0</v>
      </c>
    </row>
    <row r="138" spans="1:65" s="2" customFormat="1" ht="16.5" customHeight="1">
      <c r="A138" s="38"/>
      <c r="B138" s="39"/>
      <c r="C138" s="218" t="s">
        <v>72</v>
      </c>
      <c r="D138" s="218" t="s">
        <v>156</v>
      </c>
      <c r="E138" s="219" t="s">
        <v>1371</v>
      </c>
      <c r="F138" s="220" t="s">
        <v>1372</v>
      </c>
      <c r="G138" s="221" t="s">
        <v>276</v>
      </c>
      <c r="H138" s="222">
        <v>14</v>
      </c>
      <c r="I138" s="223"/>
      <c r="J138" s="224">
        <f>ROUND(I138*H138,2)</f>
        <v>0</v>
      </c>
      <c r="K138" s="220" t="s">
        <v>19</v>
      </c>
      <c r="L138" s="44"/>
      <c r="M138" s="225" t="s">
        <v>19</v>
      </c>
      <c r="N138" s="226" t="s">
        <v>43</v>
      </c>
      <c r="O138" s="84"/>
      <c r="P138" s="227">
        <f>O138*H138</f>
        <v>0</v>
      </c>
      <c r="Q138" s="227">
        <v>0</v>
      </c>
      <c r="R138" s="227">
        <f>Q138*H138</f>
        <v>0</v>
      </c>
      <c r="S138" s="227">
        <v>0</v>
      </c>
      <c r="T138" s="228">
        <f>S138*H138</f>
        <v>0</v>
      </c>
      <c r="U138" s="38"/>
      <c r="V138" s="38"/>
      <c r="W138" s="38"/>
      <c r="X138" s="38"/>
      <c r="Y138" s="38"/>
      <c r="Z138" s="38"/>
      <c r="AA138" s="38"/>
      <c r="AB138" s="38"/>
      <c r="AC138" s="38"/>
      <c r="AD138" s="38"/>
      <c r="AE138" s="38"/>
      <c r="AR138" s="229" t="s">
        <v>172</v>
      </c>
      <c r="AT138" s="229" t="s">
        <v>156</v>
      </c>
      <c r="AU138" s="229" t="s">
        <v>80</v>
      </c>
      <c r="AY138" s="17" t="s">
        <v>153</v>
      </c>
      <c r="BE138" s="230">
        <f>IF(N138="základní",J138,0)</f>
        <v>0</v>
      </c>
      <c r="BF138" s="230">
        <f>IF(N138="snížená",J138,0)</f>
        <v>0</v>
      </c>
      <c r="BG138" s="230">
        <f>IF(N138="zákl. přenesená",J138,0)</f>
        <v>0</v>
      </c>
      <c r="BH138" s="230">
        <f>IF(N138="sníž. přenesená",J138,0)</f>
        <v>0</v>
      </c>
      <c r="BI138" s="230">
        <f>IF(N138="nulová",J138,0)</f>
        <v>0</v>
      </c>
      <c r="BJ138" s="17" t="s">
        <v>80</v>
      </c>
      <c r="BK138" s="230">
        <f>ROUND(I138*H138,2)</f>
        <v>0</v>
      </c>
      <c r="BL138" s="17" t="s">
        <v>172</v>
      </c>
      <c r="BM138" s="229" t="s">
        <v>1336</v>
      </c>
    </row>
    <row r="139" spans="1:63" s="12" customFormat="1" ht="25.9" customHeight="1">
      <c r="A139" s="12"/>
      <c r="B139" s="202"/>
      <c r="C139" s="203"/>
      <c r="D139" s="204" t="s">
        <v>71</v>
      </c>
      <c r="E139" s="205" t="s">
        <v>326</v>
      </c>
      <c r="F139" s="205" t="s">
        <v>1374</v>
      </c>
      <c r="G139" s="203"/>
      <c r="H139" s="203"/>
      <c r="I139" s="206"/>
      <c r="J139" s="207">
        <f>BK139</f>
        <v>0</v>
      </c>
      <c r="K139" s="203"/>
      <c r="L139" s="208"/>
      <c r="M139" s="209"/>
      <c r="N139" s="210"/>
      <c r="O139" s="210"/>
      <c r="P139" s="211">
        <f>P140</f>
        <v>0</v>
      </c>
      <c r="Q139" s="210"/>
      <c r="R139" s="211">
        <f>R140</f>
        <v>0</v>
      </c>
      <c r="S139" s="210"/>
      <c r="T139" s="212">
        <f>T140</f>
        <v>0</v>
      </c>
      <c r="U139" s="12"/>
      <c r="V139" s="12"/>
      <c r="W139" s="12"/>
      <c r="X139" s="12"/>
      <c r="Y139" s="12"/>
      <c r="Z139" s="12"/>
      <c r="AA139" s="12"/>
      <c r="AB139" s="12"/>
      <c r="AC139" s="12"/>
      <c r="AD139" s="12"/>
      <c r="AE139" s="12"/>
      <c r="AR139" s="213" t="s">
        <v>80</v>
      </c>
      <c r="AT139" s="214" t="s">
        <v>71</v>
      </c>
      <c r="AU139" s="214" t="s">
        <v>72</v>
      </c>
      <c r="AY139" s="213" t="s">
        <v>153</v>
      </c>
      <c r="BK139" s="215">
        <f>BK140</f>
        <v>0</v>
      </c>
    </row>
    <row r="140" spans="1:65" s="2" customFormat="1" ht="16.5" customHeight="1">
      <c r="A140" s="38"/>
      <c r="B140" s="39"/>
      <c r="C140" s="218" t="s">
        <v>72</v>
      </c>
      <c r="D140" s="218" t="s">
        <v>156</v>
      </c>
      <c r="E140" s="219" t="s">
        <v>1375</v>
      </c>
      <c r="F140" s="220" t="s">
        <v>1376</v>
      </c>
      <c r="G140" s="221" t="s">
        <v>276</v>
      </c>
      <c r="H140" s="222">
        <v>8</v>
      </c>
      <c r="I140" s="223"/>
      <c r="J140" s="224">
        <f>ROUND(I140*H140,2)</f>
        <v>0</v>
      </c>
      <c r="K140" s="220" t="s">
        <v>19</v>
      </c>
      <c r="L140" s="44"/>
      <c r="M140" s="274" t="s">
        <v>19</v>
      </c>
      <c r="N140" s="275" t="s">
        <v>43</v>
      </c>
      <c r="O140" s="248"/>
      <c r="P140" s="276">
        <f>O140*H140</f>
        <v>0</v>
      </c>
      <c r="Q140" s="276">
        <v>0</v>
      </c>
      <c r="R140" s="276">
        <f>Q140*H140</f>
        <v>0</v>
      </c>
      <c r="S140" s="276">
        <v>0</v>
      </c>
      <c r="T140" s="277">
        <f>S140*H140</f>
        <v>0</v>
      </c>
      <c r="U140" s="38"/>
      <c r="V140" s="38"/>
      <c r="W140" s="38"/>
      <c r="X140" s="38"/>
      <c r="Y140" s="38"/>
      <c r="Z140" s="38"/>
      <c r="AA140" s="38"/>
      <c r="AB140" s="38"/>
      <c r="AC140" s="38"/>
      <c r="AD140" s="38"/>
      <c r="AE140" s="38"/>
      <c r="AR140" s="229" t="s">
        <v>172</v>
      </c>
      <c r="AT140" s="229" t="s">
        <v>156</v>
      </c>
      <c r="AU140" s="229" t="s">
        <v>80</v>
      </c>
      <c r="AY140" s="17" t="s">
        <v>153</v>
      </c>
      <c r="BE140" s="230">
        <f>IF(N140="základní",J140,0)</f>
        <v>0</v>
      </c>
      <c r="BF140" s="230">
        <f>IF(N140="snížená",J140,0)</f>
        <v>0</v>
      </c>
      <c r="BG140" s="230">
        <f>IF(N140="zákl. přenesená",J140,0)</f>
        <v>0</v>
      </c>
      <c r="BH140" s="230">
        <f>IF(N140="sníž. přenesená",J140,0)</f>
        <v>0</v>
      </c>
      <c r="BI140" s="230">
        <f>IF(N140="nulová",J140,0)</f>
        <v>0</v>
      </c>
      <c r="BJ140" s="17" t="s">
        <v>80</v>
      </c>
      <c r="BK140" s="230">
        <f>ROUND(I140*H140,2)</f>
        <v>0</v>
      </c>
      <c r="BL140" s="17" t="s">
        <v>172</v>
      </c>
      <c r="BM140" s="229" t="s">
        <v>1339</v>
      </c>
    </row>
    <row r="141" spans="1:31" s="2" customFormat="1" ht="6.95" customHeight="1">
      <c r="A141" s="38"/>
      <c r="B141" s="59"/>
      <c r="C141" s="60"/>
      <c r="D141" s="60"/>
      <c r="E141" s="60"/>
      <c r="F141" s="60"/>
      <c r="G141" s="60"/>
      <c r="H141" s="60"/>
      <c r="I141" s="166"/>
      <c r="J141" s="60"/>
      <c r="K141" s="60"/>
      <c r="L141" s="44"/>
      <c r="M141" s="38"/>
      <c r="O141" s="38"/>
      <c r="P141" s="38"/>
      <c r="Q141" s="38"/>
      <c r="R141" s="38"/>
      <c r="S141" s="38"/>
      <c r="T141" s="38"/>
      <c r="U141" s="38"/>
      <c r="V141" s="38"/>
      <c r="W141" s="38"/>
      <c r="X141" s="38"/>
      <c r="Y141" s="38"/>
      <c r="Z141" s="38"/>
      <c r="AA141" s="38"/>
      <c r="AB141" s="38"/>
      <c r="AC141" s="38"/>
      <c r="AD141" s="38"/>
      <c r="AE141" s="38"/>
    </row>
  </sheetData>
  <sheetProtection password="CC35" sheet="1" objects="1" scenarios="1" formatColumns="0" formatRows="0" autoFilter="0"/>
  <autoFilter ref="C87:K140"/>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2:BM15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8"/>
      <c r="L2" s="1"/>
      <c r="M2" s="1"/>
      <c r="N2" s="1"/>
      <c r="O2" s="1"/>
      <c r="P2" s="1"/>
      <c r="Q2" s="1"/>
      <c r="R2" s="1"/>
      <c r="S2" s="1"/>
      <c r="T2" s="1"/>
      <c r="U2" s="1"/>
      <c r="V2" s="1"/>
      <c r="AT2" s="17" t="s">
        <v>124</v>
      </c>
    </row>
    <row r="3" spans="2:46" s="1" customFormat="1" ht="6.95" customHeight="1">
      <c r="B3" s="129"/>
      <c r="C3" s="130"/>
      <c r="D3" s="130"/>
      <c r="E3" s="130"/>
      <c r="F3" s="130"/>
      <c r="G3" s="130"/>
      <c r="H3" s="130"/>
      <c r="I3" s="131"/>
      <c r="J3" s="130"/>
      <c r="K3" s="130"/>
      <c r="L3" s="20"/>
      <c r="AT3" s="17" t="s">
        <v>82</v>
      </c>
    </row>
    <row r="4" spans="2:46" s="1" customFormat="1" ht="24.95" customHeight="1">
      <c r="B4" s="20"/>
      <c r="D4" s="132" t="s">
        <v>125</v>
      </c>
      <c r="I4" s="128"/>
      <c r="L4" s="20"/>
      <c r="M4" s="133" t="s">
        <v>10</v>
      </c>
      <c r="AT4" s="17" t="s">
        <v>4</v>
      </c>
    </row>
    <row r="5" spans="2:12" s="1" customFormat="1" ht="6.95" customHeight="1">
      <c r="B5" s="20"/>
      <c r="I5" s="128"/>
      <c r="L5" s="20"/>
    </row>
    <row r="6" spans="2:12" s="1" customFormat="1" ht="12" customHeight="1">
      <c r="B6" s="20"/>
      <c r="D6" s="134" t="s">
        <v>16</v>
      </c>
      <c r="I6" s="128"/>
      <c r="L6" s="20"/>
    </row>
    <row r="7" spans="2:12" s="1" customFormat="1" ht="16.5" customHeight="1">
      <c r="B7" s="20"/>
      <c r="E7" s="135" t="str">
        <f>'Rekapitulace stavby'!K6</f>
        <v>Oprava povrchu komunikací v Klatovech 2021, 2.část</v>
      </c>
      <c r="F7" s="134"/>
      <c r="G7" s="134"/>
      <c r="H7" s="134"/>
      <c r="I7" s="128"/>
      <c r="L7" s="20"/>
    </row>
    <row r="8" spans="1:31" s="2" customFormat="1" ht="12" customHeight="1">
      <c r="A8" s="38"/>
      <c r="B8" s="44"/>
      <c r="C8" s="38"/>
      <c r="D8" s="134" t="s">
        <v>126</v>
      </c>
      <c r="E8" s="38"/>
      <c r="F8" s="38"/>
      <c r="G8" s="38"/>
      <c r="H8" s="38"/>
      <c r="I8" s="136"/>
      <c r="J8" s="38"/>
      <c r="K8" s="38"/>
      <c r="L8" s="137"/>
      <c r="S8" s="38"/>
      <c r="T8" s="38"/>
      <c r="U8" s="38"/>
      <c r="V8" s="38"/>
      <c r="W8" s="38"/>
      <c r="X8" s="38"/>
      <c r="Y8" s="38"/>
      <c r="Z8" s="38"/>
      <c r="AA8" s="38"/>
      <c r="AB8" s="38"/>
      <c r="AC8" s="38"/>
      <c r="AD8" s="38"/>
      <c r="AE8" s="38"/>
    </row>
    <row r="9" spans="1:31" s="2" customFormat="1" ht="16.5" customHeight="1">
      <c r="A9" s="38"/>
      <c r="B9" s="44"/>
      <c r="C9" s="38"/>
      <c r="D9" s="38"/>
      <c r="E9" s="138" t="s">
        <v>1383</v>
      </c>
      <c r="F9" s="38"/>
      <c r="G9" s="38"/>
      <c r="H9" s="38"/>
      <c r="I9" s="136"/>
      <c r="J9" s="38"/>
      <c r="K9" s="38"/>
      <c r="L9" s="137"/>
      <c r="S9" s="38"/>
      <c r="T9" s="38"/>
      <c r="U9" s="38"/>
      <c r="V9" s="38"/>
      <c r="W9" s="38"/>
      <c r="X9" s="38"/>
      <c r="Y9" s="38"/>
      <c r="Z9" s="38"/>
      <c r="AA9" s="38"/>
      <c r="AB9" s="38"/>
      <c r="AC9" s="38"/>
      <c r="AD9" s="38"/>
      <c r="AE9" s="38"/>
    </row>
    <row r="10" spans="1:31" s="2" customFormat="1" ht="12">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pans="1:31" s="2" customFormat="1" ht="12" customHeight="1">
      <c r="A11" s="38"/>
      <c r="B11" s="44"/>
      <c r="C11" s="38"/>
      <c r="D11" s="134" t="s">
        <v>18</v>
      </c>
      <c r="E11" s="38"/>
      <c r="F11" s="139" t="s">
        <v>19</v>
      </c>
      <c r="G11" s="38"/>
      <c r="H11" s="38"/>
      <c r="I11" s="140" t="s">
        <v>20</v>
      </c>
      <c r="J11" s="139" t="s">
        <v>19</v>
      </c>
      <c r="K11" s="38"/>
      <c r="L11" s="137"/>
      <c r="S11" s="38"/>
      <c r="T11" s="38"/>
      <c r="U11" s="38"/>
      <c r="V11" s="38"/>
      <c r="W11" s="38"/>
      <c r="X11" s="38"/>
      <c r="Y11" s="38"/>
      <c r="Z11" s="38"/>
      <c r="AA11" s="38"/>
      <c r="AB11" s="38"/>
      <c r="AC11" s="38"/>
      <c r="AD11" s="38"/>
      <c r="AE11" s="38"/>
    </row>
    <row r="12" spans="1:31" s="2" customFormat="1" ht="12" customHeight="1">
      <c r="A12" s="38"/>
      <c r="B12" s="44"/>
      <c r="C12" s="38"/>
      <c r="D12" s="134" t="s">
        <v>21</v>
      </c>
      <c r="E12" s="38"/>
      <c r="F12" s="139" t="s">
        <v>128</v>
      </c>
      <c r="G12" s="38"/>
      <c r="H12" s="38"/>
      <c r="I12" s="140" t="s">
        <v>23</v>
      </c>
      <c r="J12" s="141" t="str">
        <f>'Rekapitulace stavby'!AN8</f>
        <v>18. 12. 2020</v>
      </c>
      <c r="K12" s="38"/>
      <c r="L12" s="137"/>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36"/>
      <c r="J13" s="38"/>
      <c r="K13" s="38"/>
      <c r="L13" s="137"/>
      <c r="S13" s="38"/>
      <c r="T13" s="38"/>
      <c r="U13" s="38"/>
      <c r="V13" s="38"/>
      <c r="W13" s="38"/>
      <c r="X13" s="38"/>
      <c r="Y13" s="38"/>
      <c r="Z13" s="38"/>
      <c r="AA13" s="38"/>
      <c r="AB13" s="38"/>
      <c r="AC13" s="38"/>
      <c r="AD13" s="38"/>
      <c r="AE13" s="38"/>
    </row>
    <row r="14" spans="1:31" s="2" customFormat="1" ht="12" customHeight="1">
      <c r="A14" s="38"/>
      <c r="B14" s="44"/>
      <c r="C14" s="38"/>
      <c r="D14" s="134" t="s">
        <v>25</v>
      </c>
      <c r="E14" s="38"/>
      <c r="F14" s="38"/>
      <c r="G14" s="38"/>
      <c r="H14" s="38"/>
      <c r="I14" s="140" t="s">
        <v>26</v>
      </c>
      <c r="J14" s="139" t="str">
        <f>IF('Rekapitulace stavby'!AN10="","",'Rekapitulace stavby'!AN10)</f>
        <v>00255661</v>
      </c>
      <c r="K14" s="38"/>
      <c r="L14" s="137"/>
      <c r="S14" s="38"/>
      <c r="T14" s="38"/>
      <c r="U14" s="38"/>
      <c r="V14" s="38"/>
      <c r="W14" s="38"/>
      <c r="X14" s="38"/>
      <c r="Y14" s="38"/>
      <c r="Z14" s="38"/>
      <c r="AA14" s="38"/>
      <c r="AB14" s="38"/>
      <c r="AC14" s="38"/>
      <c r="AD14" s="38"/>
      <c r="AE14" s="38"/>
    </row>
    <row r="15" spans="1:31" s="2" customFormat="1" ht="18" customHeight="1">
      <c r="A15" s="38"/>
      <c r="B15" s="44"/>
      <c r="C15" s="38"/>
      <c r="D15" s="38"/>
      <c r="E15" s="139" t="str">
        <f>IF('Rekapitulace stavby'!E11="","",'Rekapitulace stavby'!E11)</f>
        <v>Město Klatovy</v>
      </c>
      <c r="F15" s="38"/>
      <c r="G15" s="38"/>
      <c r="H15" s="38"/>
      <c r="I15" s="140" t="s">
        <v>29</v>
      </c>
      <c r="J15" s="139" t="str">
        <f>IF('Rekapitulace stavby'!AN11="","",'Rekapitulace stavby'!AN11)</f>
        <v/>
      </c>
      <c r="K15" s="38"/>
      <c r="L15" s="137"/>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pans="1:31" s="2" customFormat="1" ht="12" customHeight="1">
      <c r="A17" s="38"/>
      <c r="B17" s="44"/>
      <c r="C17" s="38"/>
      <c r="D17" s="134" t="s">
        <v>30</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40" t="s">
        <v>29</v>
      </c>
      <c r="J18" s="33" t="str">
        <f>'Rekapitulace stavby'!AN14</f>
        <v>Vyplň údaj</v>
      </c>
      <c r="K18" s="38"/>
      <c r="L18" s="137"/>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pans="1:31" s="2" customFormat="1" ht="12" customHeight="1">
      <c r="A20" s="38"/>
      <c r="B20" s="44"/>
      <c r="C20" s="38"/>
      <c r="D20" s="134" t="s">
        <v>32</v>
      </c>
      <c r="E20" s="38"/>
      <c r="F20" s="38"/>
      <c r="G20" s="38"/>
      <c r="H20" s="38"/>
      <c r="I20" s="140" t="s">
        <v>26</v>
      </c>
      <c r="J20" s="139" t="str">
        <f>IF('Rekapitulace stavby'!AN16="","",'Rekapitulace stavby'!AN16)</f>
        <v/>
      </c>
      <c r="K20" s="38"/>
      <c r="L20" s="137"/>
      <c r="S20" s="38"/>
      <c r="T20" s="38"/>
      <c r="U20" s="38"/>
      <c r="V20" s="38"/>
      <c r="W20" s="38"/>
      <c r="X20" s="38"/>
      <c r="Y20" s="38"/>
      <c r="Z20" s="38"/>
      <c r="AA20" s="38"/>
      <c r="AB20" s="38"/>
      <c r="AC20" s="38"/>
      <c r="AD20" s="38"/>
      <c r="AE20" s="38"/>
    </row>
    <row r="21" spans="1:31" s="2" customFormat="1" ht="18" customHeight="1">
      <c r="A21" s="38"/>
      <c r="B21" s="44"/>
      <c r="C21" s="38"/>
      <c r="D21" s="38"/>
      <c r="E21" s="139" t="str">
        <f>IF('Rekapitulace stavby'!E17="","",'Rekapitulace stavby'!E17)</f>
        <v>Josef Kohout</v>
      </c>
      <c r="F21" s="38"/>
      <c r="G21" s="38"/>
      <c r="H21" s="38"/>
      <c r="I21" s="140" t="s">
        <v>29</v>
      </c>
      <c r="J21" s="139" t="str">
        <f>IF('Rekapitulace stavby'!AN17="","",'Rekapitulace stavby'!AN17)</f>
        <v/>
      </c>
      <c r="K21" s="38"/>
      <c r="L21" s="137"/>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pans="1:31" s="2" customFormat="1" ht="12" customHeight="1">
      <c r="A23" s="38"/>
      <c r="B23" s="44"/>
      <c r="C23" s="38"/>
      <c r="D23" s="134" t="s">
        <v>35</v>
      </c>
      <c r="E23" s="38"/>
      <c r="F23" s="38"/>
      <c r="G23" s="38"/>
      <c r="H23" s="38"/>
      <c r="I23" s="140" t="s">
        <v>26</v>
      </c>
      <c r="J23" s="139" t="str">
        <f>IF('Rekapitulace stavby'!AN19="","",'Rekapitulace stavby'!AN19)</f>
        <v>00255661</v>
      </c>
      <c r="K23" s="38"/>
      <c r="L23" s="137"/>
      <c r="S23" s="38"/>
      <c r="T23" s="38"/>
      <c r="U23" s="38"/>
      <c r="V23" s="38"/>
      <c r="W23" s="38"/>
      <c r="X23" s="38"/>
      <c r="Y23" s="38"/>
      <c r="Z23" s="38"/>
      <c r="AA23" s="38"/>
      <c r="AB23" s="38"/>
      <c r="AC23" s="38"/>
      <c r="AD23" s="38"/>
      <c r="AE23" s="38"/>
    </row>
    <row r="24" spans="1:31" s="2" customFormat="1" ht="18" customHeight="1">
      <c r="A24" s="38"/>
      <c r="B24" s="44"/>
      <c r="C24" s="38"/>
      <c r="D24" s="38"/>
      <c r="E24" s="139" t="str">
        <f>IF('Rekapitulace stavby'!E20="","",'Rekapitulace stavby'!E20)</f>
        <v>Město Klatovy</v>
      </c>
      <c r="F24" s="38"/>
      <c r="G24" s="38"/>
      <c r="H24" s="38"/>
      <c r="I24" s="140" t="s">
        <v>29</v>
      </c>
      <c r="J24" s="139" t="str">
        <f>IF('Rekapitulace stavby'!AN20="","",'Rekapitulace stavby'!AN20)</f>
        <v/>
      </c>
      <c r="K24" s="38"/>
      <c r="L24" s="137"/>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pans="1:31" s="2" customFormat="1" ht="12" customHeight="1">
      <c r="A26" s="38"/>
      <c r="B26" s="44"/>
      <c r="C26" s="38"/>
      <c r="D26" s="134" t="s">
        <v>36</v>
      </c>
      <c r="E26" s="38"/>
      <c r="F26" s="38"/>
      <c r="G26" s="38"/>
      <c r="H26" s="38"/>
      <c r="I26" s="136"/>
      <c r="J26" s="38"/>
      <c r="K26" s="38"/>
      <c r="L26" s="137"/>
      <c r="S26" s="38"/>
      <c r="T26" s="38"/>
      <c r="U26" s="38"/>
      <c r="V26" s="38"/>
      <c r="W26" s="38"/>
      <c r="X26" s="38"/>
      <c r="Y26" s="38"/>
      <c r="Z26" s="38"/>
      <c r="AA26" s="38"/>
      <c r="AB26" s="38"/>
      <c r="AC26" s="38"/>
      <c r="AD26" s="38"/>
      <c r="AE26" s="38"/>
    </row>
    <row r="27" spans="1:31" s="8" customFormat="1" ht="16.5" customHeight="1">
      <c r="A27" s="142"/>
      <c r="B27" s="143"/>
      <c r="C27" s="142"/>
      <c r="D27" s="142"/>
      <c r="E27" s="144" t="s">
        <v>19</v>
      </c>
      <c r="F27" s="144"/>
      <c r="G27" s="144"/>
      <c r="H27" s="144"/>
      <c r="I27" s="145"/>
      <c r="J27" s="142"/>
      <c r="K27" s="142"/>
      <c r="L27" s="146"/>
      <c r="S27" s="142"/>
      <c r="T27" s="142"/>
      <c r="U27" s="142"/>
      <c r="V27" s="142"/>
      <c r="W27" s="142"/>
      <c r="X27" s="142"/>
      <c r="Y27" s="142"/>
      <c r="Z27" s="142"/>
      <c r="AA27" s="142"/>
      <c r="AB27" s="142"/>
      <c r="AC27" s="142"/>
      <c r="AD27" s="142"/>
      <c r="AE27" s="142"/>
    </row>
    <row r="28" spans="1:31" s="2" customFormat="1" ht="6.95"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pans="1:31" s="2" customFormat="1" ht="6.95" customHeight="1">
      <c r="A29" s="38"/>
      <c r="B29" s="44"/>
      <c r="C29" s="38"/>
      <c r="D29" s="147"/>
      <c r="E29" s="147"/>
      <c r="F29" s="147"/>
      <c r="G29" s="147"/>
      <c r="H29" s="147"/>
      <c r="I29" s="148"/>
      <c r="J29" s="147"/>
      <c r="K29" s="147"/>
      <c r="L29" s="137"/>
      <c r="S29" s="38"/>
      <c r="T29" s="38"/>
      <c r="U29" s="38"/>
      <c r="V29" s="38"/>
      <c r="W29" s="38"/>
      <c r="X29" s="38"/>
      <c r="Y29" s="38"/>
      <c r="Z29" s="38"/>
      <c r="AA29" s="38"/>
      <c r="AB29" s="38"/>
      <c r="AC29" s="38"/>
      <c r="AD29" s="38"/>
      <c r="AE29" s="38"/>
    </row>
    <row r="30" spans="1:31" s="2" customFormat="1" ht="25.4" customHeight="1">
      <c r="A30" s="38"/>
      <c r="B30" s="44"/>
      <c r="C30" s="38"/>
      <c r="D30" s="149" t="s">
        <v>38</v>
      </c>
      <c r="E30" s="38"/>
      <c r="F30" s="38"/>
      <c r="G30" s="38"/>
      <c r="H30" s="38"/>
      <c r="I30" s="136"/>
      <c r="J30" s="150">
        <f>ROUND(J89,2)</f>
        <v>0</v>
      </c>
      <c r="K30" s="38"/>
      <c r="L30" s="137"/>
      <c r="S30" s="38"/>
      <c r="T30" s="38"/>
      <c r="U30" s="38"/>
      <c r="V30" s="38"/>
      <c r="W30" s="38"/>
      <c r="X30" s="38"/>
      <c r="Y30" s="38"/>
      <c r="Z30" s="38"/>
      <c r="AA30" s="38"/>
      <c r="AB30" s="38"/>
      <c r="AC30" s="38"/>
      <c r="AD30" s="38"/>
      <c r="AE30" s="38"/>
    </row>
    <row r="31" spans="1:31" s="2" customFormat="1" ht="6.95" customHeight="1">
      <c r="A31" s="38"/>
      <c r="B31" s="44"/>
      <c r="C31" s="38"/>
      <c r="D31" s="147"/>
      <c r="E31" s="147"/>
      <c r="F31" s="147"/>
      <c r="G31" s="147"/>
      <c r="H31" s="147"/>
      <c r="I31" s="148"/>
      <c r="J31" s="147"/>
      <c r="K31" s="147"/>
      <c r="L31" s="137"/>
      <c r="S31" s="38"/>
      <c r="T31" s="38"/>
      <c r="U31" s="38"/>
      <c r="V31" s="38"/>
      <c r="W31" s="38"/>
      <c r="X31" s="38"/>
      <c r="Y31" s="38"/>
      <c r="Z31" s="38"/>
      <c r="AA31" s="38"/>
      <c r="AB31" s="38"/>
      <c r="AC31" s="38"/>
      <c r="AD31" s="38"/>
      <c r="AE31" s="38"/>
    </row>
    <row r="32" spans="1:31" s="2" customFormat="1" ht="14.4" customHeight="1">
      <c r="A32" s="38"/>
      <c r="B32" s="44"/>
      <c r="C32" s="38"/>
      <c r="D32" s="38"/>
      <c r="E32" s="38"/>
      <c r="F32" s="151" t="s">
        <v>40</v>
      </c>
      <c r="G32" s="38"/>
      <c r="H32" s="38"/>
      <c r="I32" s="152" t="s">
        <v>39</v>
      </c>
      <c r="J32" s="151" t="s">
        <v>41</v>
      </c>
      <c r="K32" s="38"/>
      <c r="L32" s="137"/>
      <c r="S32" s="38"/>
      <c r="T32" s="38"/>
      <c r="U32" s="38"/>
      <c r="V32" s="38"/>
      <c r="W32" s="38"/>
      <c r="X32" s="38"/>
      <c r="Y32" s="38"/>
      <c r="Z32" s="38"/>
      <c r="AA32" s="38"/>
      <c r="AB32" s="38"/>
      <c r="AC32" s="38"/>
      <c r="AD32" s="38"/>
      <c r="AE32" s="38"/>
    </row>
    <row r="33" spans="1:31" s="2" customFormat="1" ht="14.4" customHeight="1">
      <c r="A33" s="38"/>
      <c r="B33" s="44"/>
      <c r="C33" s="38"/>
      <c r="D33" s="153" t="s">
        <v>42</v>
      </c>
      <c r="E33" s="134" t="s">
        <v>43</v>
      </c>
      <c r="F33" s="154">
        <f>ROUND((SUM(BE89:BE156)),2)</f>
        <v>0</v>
      </c>
      <c r="G33" s="38"/>
      <c r="H33" s="38"/>
      <c r="I33" s="155">
        <v>0.21</v>
      </c>
      <c r="J33" s="154">
        <f>ROUND(((SUM(BE89:BE156))*I33),2)</f>
        <v>0</v>
      </c>
      <c r="K33" s="38"/>
      <c r="L33" s="137"/>
      <c r="S33" s="38"/>
      <c r="T33" s="38"/>
      <c r="U33" s="38"/>
      <c r="V33" s="38"/>
      <c r="W33" s="38"/>
      <c r="X33" s="38"/>
      <c r="Y33" s="38"/>
      <c r="Z33" s="38"/>
      <c r="AA33" s="38"/>
      <c r="AB33" s="38"/>
      <c r="AC33" s="38"/>
      <c r="AD33" s="38"/>
      <c r="AE33" s="38"/>
    </row>
    <row r="34" spans="1:31" s="2" customFormat="1" ht="14.4" customHeight="1">
      <c r="A34" s="38"/>
      <c r="B34" s="44"/>
      <c r="C34" s="38"/>
      <c r="D34" s="38"/>
      <c r="E34" s="134" t="s">
        <v>44</v>
      </c>
      <c r="F34" s="154">
        <f>ROUND((SUM(BF89:BF156)),2)</f>
        <v>0</v>
      </c>
      <c r="G34" s="38"/>
      <c r="H34" s="38"/>
      <c r="I34" s="155">
        <v>0.15</v>
      </c>
      <c r="J34" s="154">
        <f>ROUND(((SUM(BF89:BF156))*I34),2)</f>
        <v>0</v>
      </c>
      <c r="K34" s="38"/>
      <c r="L34" s="137"/>
      <c r="S34" s="38"/>
      <c r="T34" s="38"/>
      <c r="U34" s="38"/>
      <c r="V34" s="38"/>
      <c r="W34" s="38"/>
      <c r="X34" s="38"/>
      <c r="Y34" s="38"/>
      <c r="Z34" s="38"/>
      <c r="AA34" s="38"/>
      <c r="AB34" s="38"/>
      <c r="AC34" s="38"/>
      <c r="AD34" s="38"/>
      <c r="AE34" s="38"/>
    </row>
    <row r="35" spans="1:31" s="2" customFormat="1" ht="14.4" customHeight="1" hidden="1">
      <c r="A35" s="38"/>
      <c r="B35" s="44"/>
      <c r="C35" s="38"/>
      <c r="D35" s="38"/>
      <c r="E35" s="134" t="s">
        <v>45</v>
      </c>
      <c r="F35" s="154">
        <f>ROUND((SUM(BG89:BG156)),2)</f>
        <v>0</v>
      </c>
      <c r="G35" s="38"/>
      <c r="H35" s="38"/>
      <c r="I35" s="155">
        <v>0.21</v>
      </c>
      <c r="J35" s="154">
        <f>0</f>
        <v>0</v>
      </c>
      <c r="K35" s="38"/>
      <c r="L35" s="137"/>
      <c r="S35" s="38"/>
      <c r="T35" s="38"/>
      <c r="U35" s="38"/>
      <c r="V35" s="38"/>
      <c r="W35" s="38"/>
      <c r="X35" s="38"/>
      <c r="Y35" s="38"/>
      <c r="Z35" s="38"/>
      <c r="AA35" s="38"/>
      <c r="AB35" s="38"/>
      <c r="AC35" s="38"/>
      <c r="AD35" s="38"/>
      <c r="AE35" s="38"/>
    </row>
    <row r="36" spans="1:31" s="2" customFormat="1" ht="14.4" customHeight="1" hidden="1">
      <c r="A36" s="38"/>
      <c r="B36" s="44"/>
      <c r="C36" s="38"/>
      <c r="D36" s="38"/>
      <c r="E36" s="134" t="s">
        <v>46</v>
      </c>
      <c r="F36" s="154">
        <f>ROUND((SUM(BH89:BH156)),2)</f>
        <v>0</v>
      </c>
      <c r="G36" s="38"/>
      <c r="H36" s="38"/>
      <c r="I36" s="155">
        <v>0.15</v>
      </c>
      <c r="J36" s="154">
        <f>0</f>
        <v>0</v>
      </c>
      <c r="K36" s="38"/>
      <c r="L36" s="137"/>
      <c r="S36" s="38"/>
      <c r="T36" s="38"/>
      <c r="U36" s="38"/>
      <c r="V36" s="38"/>
      <c r="W36" s="38"/>
      <c r="X36" s="38"/>
      <c r="Y36" s="38"/>
      <c r="Z36" s="38"/>
      <c r="AA36" s="38"/>
      <c r="AB36" s="38"/>
      <c r="AC36" s="38"/>
      <c r="AD36" s="38"/>
      <c r="AE36" s="38"/>
    </row>
    <row r="37" spans="1:31" s="2" customFormat="1" ht="14.4" customHeight="1" hidden="1">
      <c r="A37" s="38"/>
      <c r="B37" s="44"/>
      <c r="C37" s="38"/>
      <c r="D37" s="38"/>
      <c r="E37" s="134" t="s">
        <v>47</v>
      </c>
      <c r="F37" s="154">
        <f>ROUND((SUM(BI89:BI156)),2)</f>
        <v>0</v>
      </c>
      <c r="G37" s="38"/>
      <c r="H37" s="38"/>
      <c r="I37" s="155">
        <v>0</v>
      </c>
      <c r="J37" s="154">
        <f>0</f>
        <v>0</v>
      </c>
      <c r="K37" s="38"/>
      <c r="L37" s="137"/>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pans="1:31" s="2" customFormat="1" ht="25.4" customHeight="1">
      <c r="A39" s="38"/>
      <c r="B39" s="44"/>
      <c r="C39" s="156"/>
      <c r="D39" s="157" t="s">
        <v>48</v>
      </c>
      <c r="E39" s="158"/>
      <c r="F39" s="158"/>
      <c r="G39" s="159" t="s">
        <v>49</v>
      </c>
      <c r="H39" s="160" t="s">
        <v>50</v>
      </c>
      <c r="I39" s="161"/>
      <c r="J39" s="162">
        <f>SUM(J30:J37)</f>
        <v>0</v>
      </c>
      <c r="K39" s="163"/>
      <c r="L39" s="137"/>
      <c r="S39" s="38"/>
      <c r="T39" s="38"/>
      <c r="U39" s="38"/>
      <c r="V39" s="38"/>
      <c r="W39" s="38"/>
      <c r="X39" s="38"/>
      <c r="Y39" s="38"/>
      <c r="Z39" s="38"/>
      <c r="AA39" s="38"/>
      <c r="AB39" s="38"/>
      <c r="AC39" s="38"/>
      <c r="AD39" s="38"/>
      <c r="AE39" s="38"/>
    </row>
    <row r="40" spans="1:31" s="2" customFormat="1" ht="14.4" customHeight="1">
      <c r="A40" s="38"/>
      <c r="B40" s="164"/>
      <c r="C40" s="165"/>
      <c r="D40" s="165"/>
      <c r="E40" s="165"/>
      <c r="F40" s="165"/>
      <c r="G40" s="165"/>
      <c r="H40" s="165"/>
      <c r="I40" s="166"/>
      <c r="J40" s="165"/>
      <c r="K40" s="165"/>
      <c r="L40" s="137"/>
      <c r="S40" s="38"/>
      <c r="T40" s="38"/>
      <c r="U40" s="38"/>
      <c r="V40" s="38"/>
      <c r="W40" s="38"/>
      <c r="X40" s="38"/>
      <c r="Y40" s="38"/>
      <c r="Z40" s="38"/>
      <c r="AA40" s="38"/>
      <c r="AB40" s="38"/>
      <c r="AC40" s="38"/>
      <c r="AD40" s="38"/>
      <c r="AE40" s="38"/>
    </row>
    <row r="44" spans="1:31" s="2" customFormat="1" ht="6.95" customHeight="1">
      <c r="A44" s="38"/>
      <c r="B44" s="167"/>
      <c r="C44" s="168"/>
      <c r="D44" s="168"/>
      <c r="E44" s="168"/>
      <c r="F44" s="168"/>
      <c r="G44" s="168"/>
      <c r="H44" s="168"/>
      <c r="I44" s="169"/>
      <c r="J44" s="168"/>
      <c r="K44" s="168"/>
      <c r="L44" s="137"/>
      <c r="S44" s="38"/>
      <c r="T44" s="38"/>
      <c r="U44" s="38"/>
      <c r="V44" s="38"/>
      <c r="W44" s="38"/>
      <c r="X44" s="38"/>
      <c r="Y44" s="38"/>
      <c r="Z44" s="38"/>
      <c r="AA44" s="38"/>
      <c r="AB44" s="38"/>
      <c r="AC44" s="38"/>
      <c r="AD44" s="38"/>
      <c r="AE44" s="38"/>
    </row>
    <row r="45" spans="1:31" s="2" customFormat="1" ht="24.95" customHeight="1">
      <c r="A45" s="38"/>
      <c r="B45" s="39"/>
      <c r="C45" s="23" t="s">
        <v>129</v>
      </c>
      <c r="D45" s="40"/>
      <c r="E45" s="40"/>
      <c r="F45" s="40"/>
      <c r="G45" s="40"/>
      <c r="H45" s="40"/>
      <c r="I45" s="136"/>
      <c r="J45" s="40"/>
      <c r="K45" s="40"/>
      <c r="L45" s="137"/>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pans="1:31" s="2" customFormat="1" ht="16.5" customHeight="1">
      <c r="A48" s="38"/>
      <c r="B48" s="39"/>
      <c r="C48" s="40"/>
      <c r="D48" s="40"/>
      <c r="E48" s="170" t="str">
        <f>E7</f>
        <v>Oprava povrchu komunikací v Klatovech 2021, 2.část</v>
      </c>
      <c r="F48" s="32"/>
      <c r="G48" s="32"/>
      <c r="H48" s="32"/>
      <c r="I48" s="136"/>
      <c r="J48" s="40"/>
      <c r="K48" s="40"/>
      <c r="L48" s="137"/>
      <c r="S48" s="38"/>
      <c r="T48" s="38"/>
      <c r="U48" s="38"/>
      <c r="V48" s="38"/>
      <c r="W48" s="38"/>
      <c r="X48" s="38"/>
      <c r="Y48" s="38"/>
      <c r="Z48" s="38"/>
      <c r="AA48" s="38"/>
      <c r="AB48" s="38"/>
      <c r="AC48" s="38"/>
      <c r="AD48" s="38"/>
      <c r="AE48" s="38"/>
    </row>
    <row r="49" spans="1:31" s="2" customFormat="1" ht="12" customHeight="1">
      <c r="A49" s="38"/>
      <c r="B49" s="39"/>
      <c r="C49" s="32" t="s">
        <v>126</v>
      </c>
      <c r="D49" s="40"/>
      <c r="E49" s="40"/>
      <c r="F49" s="40"/>
      <c r="G49" s="40"/>
      <c r="H49" s="40"/>
      <c r="I49" s="136"/>
      <c r="J49" s="40"/>
      <c r="K49" s="40"/>
      <c r="L49" s="137"/>
      <c r="S49" s="38"/>
      <c r="T49" s="38"/>
      <c r="U49" s="38"/>
      <c r="V49" s="38"/>
      <c r="W49" s="38"/>
      <c r="X49" s="38"/>
      <c r="Y49" s="38"/>
      <c r="Z49" s="38"/>
      <c r="AA49" s="38"/>
      <c r="AB49" s="38"/>
      <c r="AC49" s="38"/>
      <c r="AD49" s="38"/>
      <c r="AE49" s="38"/>
    </row>
    <row r="50" spans="1:31" s="2" customFormat="1" ht="16.5" customHeight="1">
      <c r="A50" s="38"/>
      <c r="B50" s="39"/>
      <c r="C50" s="40"/>
      <c r="D50" s="40"/>
      <c r="E50" s="69" t="str">
        <f>E9</f>
        <v>SO 403 - VO Gorkého</v>
      </c>
      <c r="F50" s="40"/>
      <c r="G50" s="40"/>
      <c r="H50" s="40"/>
      <c r="I50" s="136"/>
      <c r="J50" s="40"/>
      <c r="K50" s="40"/>
      <c r="L50" s="137"/>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 xml:space="preserve"> </v>
      </c>
      <c r="G52" s="40"/>
      <c r="H52" s="40"/>
      <c r="I52" s="140" t="s">
        <v>23</v>
      </c>
      <c r="J52" s="72" t="str">
        <f>IF(J12="","",J12)</f>
        <v>18. 12. 2020</v>
      </c>
      <c r="K52" s="40"/>
      <c r="L52" s="137"/>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pans="1:31" s="2" customFormat="1" ht="15.15" customHeight="1">
      <c r="A54" s="38"/>
      <c r="B54" s="39"/>
      <c r="C54" s="32" t="s">
        <v>25</v>
      </c>
      <c r="D54" s="40"/>
      <c r="E54" s="40"/>
      <c r="F54" s="27" t="str">
        <f>E15</f>
        <v>Město Klatovy</v>
      </c>
      <c r="G54" s="40"/>
      <c r="H54" s="40"/>
      <c r="I54" s="140" t="s">
        <v>32</v>
      </c>
      <c r="J54" s="36" t="str">
        <f>E21</f>
        <v>Josef Kohout</v>
      </c>
      <c r="K54" s="40"/>
      <c r="L54" s="137"/>
      <c r="S54" s="38"/>
      <c r="T54" s="38"/>
      <c r="U54" s="38"/>
      <c r="V54" s="38"/>
      <c r="W54" s="38"/>
      <c r="X54" s="38"/>
      <c r="Y54" s="38"/>
      <c r="Z54" s="38"/>
      <c r="AA54" s="38"/>
      <c r="AB54" s="38"/>
      <c r="AC54" s="38"/>
      <c r="AD54" s="38"/>
      <c r="AE54" s="38"/>
    </row>
    <row r="55" spans="1:31" s="2" customFormat="1" ht="15.15" customHeight="1">
      <c r="A55" s="38"/>
      <c r="B55" s="39"/>
      <c r="C55" s="32" t="s">
        <v>30</v>
      </c>
      <c r="D55" s="40"/>
      <c r="E55" s="40"/>
      <c r="F55" s="27" t="str">
        <f>IF(E18="","",E18)</f>
        <v>Vyplň údaj</v>
      </c>
      <c r="G55" s="40"/>
      <c r="H55" s="40"/>
      <c r="I55" s="140" t="s">
        <v>35</v>
      </c>
      <c r="J55" s="36" t="str">
        <f>E24</f>
        <v>Město Klatovy</v>
      </c>
      <c r="K55" s="40"/>
      <c r="L55" s="137"/>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pans="1:31" s="2" customFormat="1" ht="29.25" customHeight="1">
      <c r="A57" s="38"/>
      <c r="B57" s="39"/>
      <c r="C57" s="171" t="s">
        <v>130</v>
      </c>
      <c r="D57" s="172"/>
      <c r="E57" s="172"/>
      <c r="F57" s="172"/>
      <c r="G57" s="172"/>
      <c r="H57" s="172"/>
      <c r="I57" s="173"/>
      <c r="J57" s="174" t="s">
        <v>131</v>
      </c>
      <c r="K57" s="172"/>
      <c r="L57" s="137"/>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pans="1:47" s="2" customFormat="1" ht="22.8" customHeight="1">
      <c r="A59" s="38"/>
      <c r="B59" s="39"/>
      <c r="C59" s="175" t="s">
        <v>70</v>
      </c>
      <c r="D59" s="40"/>
      <c r="E59" s="40"/>
      <c r="F59" s="40"/>
      <c r="G59" s="40"/>
      <c r="H59" s="40"/>
      <c r="I59" s="136"/>
      <c r="J59" s="102">
        <f>J89</f>
        <v>0</v>
      </c>
      <c r="K59" s="40"/>
      <c r="L59" s="137"/>
      <c r="S59" s="38"/>
      <c r="T59" s="38"/>
      <c r="U59" s="38"/>
      <c r="V59" s="38"/>
      <c r="W59" s="38"/>
      <c r="X59" s="38"/>
      <c r="Y59" s="38"/>
      <c r="Z59" s="38"/>
      <c r="AA59" s="38"/>
      <c r="AB59" s="38"/>
      <c r="AC59" s="38"/>
      <c r="AD59" s="38"/>
      <c r="AE59" s="38"/>
      <c r="AU59" s="17" t="s">
        <v>132</v>
      </c>
    </row>
    <row r="60" spans="1:31" s="9" customFormat="1" ht="24.95" customHeight="1">
      <c r="A60" s="9"/>
      <c r="B60" s="176"/>
      <c r="C60" s="177"/>
      <c r="D60" s="178" t="s">
        <v>1220</v>
      </c>
      <c r="E60" s="179"/>
      <c r="F60" s="179"/>
      <c r="G60" s="179"/>
      <c r="H60" s="179"/>
      <c r="I60" s="180"/>
      <c r="J60" s="181">
        <f>J90</f>
        <v>0</v>
      </c>
      <c r="K60" s="177"/>
      <c r="L60" s="182"/>
      <c r="S60" s="9"/>
      <c r="T60" s="9"/>
      <c r="U60" s="9"/>
      <c r="V60" s="9"/>
      <c r="W60" s="9"/>
      <c r="X60" s="9"/>
      <c r="Y60" s="9"/>
      <c r="Z60" s="9"/>
      <c r="AA60" s="9"/>
      <c r="AB60" s="9"/>
      <c r="AC60" s="9"/>
      <c r="AD60" s="9"/>
      <c r="AE60" s="9"/>
    </row>
    <row r="61" spans="1:31" s="9" customFormat="1" ht="24.95" customHeight="1">
      <c r="A61" s="9"/>
      <c r="B61" s="176"/>
      <c r="C61" s="177"/>
      <c r="D61" s="178" t="s">
        <v>1221</v>
      </c>
      <c r="E61" s="179"/>
      <c r="F61" s="179"/>
      <c r="G61" s="179"/>
      <c r="H61" s="179"/>
      <c r="I61" s="180"/>
      <c r="J61" s="181">
        <f>J93</f>
        <v>0</v>
      </c>
      <c r="K61" s="177"/>
      <c r="L61" s="182"/>
      <c r="S61" s="9"/>
      <c r="T61" s="9"/>
      <c r="U61" s="9"/>
      <c r="V61" s="9"/>
      <c r="W61" s="9"/>
      <c r="X61" s="9"/>
      <c r="Y61" s="9"/>
      <c r="Z61" s="9"/>
      <c r="AA61" s="9"/>
      <c r="AB61" s="9"/>
      <c r="AC61" s="9"/>
      <c r="AD61" s="9"/>
      <c r="AE61" s="9"/>
    </row>
    <row r="62" spans="1:31" s="9" customFormat="1" ht="24.95" customHeight="1">
      <c r="A62" s="9"/>
      <c r="B62" s="176"/>
      <c r="C62" s="177"/>
      <c r="D62" s="178" t="s">
        <v>1222</v>
      </c>
      <c r="E62" s="179"/>
      <c r="F62" s="179"/>
      <c r="G62" s="179"/>
      <c r="H62" s="179"/>
      <c r="I62" s="180"/>
      <c r="J62" s="181">
        <f>J95</f>
        <v>0</v>
      </c>
      <c r="K62" s="177"/>
      <c r="L62" s="182"/>
      <c r="S62" s="9"/>
      <c r="T62" s="9"/>
      <c r="U62" s="9"/>
      <c r="V62" s="9"/>
      <c r="W62" s="9"/>
      <c r="X62" s="9"/>
      <c r="Y62" s="9"/>
      <c r="Z62" s="9"/>
      <c r="AA62" s="9"/>
      <c r="AB62" s="9"/>
      <c r="AC62" s="9"/>
      <c r="AD62" s="9"/>
      <c r="AE62" s="9"/>
    </row>
    <row r="63" spans="1:31" s="9" customFormat="1" ht="24.95" customHeight="1">
      <c r="A63" s="9"/>
      <c r="B63" s="176"/>
      <c r="C63" s="177"/>
      <c r="D63" s="178" t="s">
        <v>1223</v>
      </c>
      <c r="E63" s="179"/>
      <c r="F63" s="179"/>
      <c r="G63" s="179"/>
      <c r="H63" s="179"/>
      <c r="I63" s="180"/>
      <c r="J63" s="181">
        <f>J97</f>
        <v>0</v>
      </c>
      <c r="K63" s="177"/>
      <c r="L63" s="182"/>
      <c r="S63" s="9"/>
      <c r="T63" s="9"/>
      <c r="U63" s="9"/>
      <c r="V63" s="9"/>
      <c r="W63" s="9"/>
      <c r="X63" s="9"/>
      <c r="Y63" s="9"/>
      <c r="Z63" s="9"/>
      <c r="AA63" s="9"/>
      <c r="AB63" s="9"/>
      <c r="AC63" s="9"/>
      <c r="AD63" s="9"/>
      <c r="AE63" s="9"/>
    </row>
    <row r="64" spans="1:31" s="9" customFormat="1" ht="24.95" customHeight="1">
      <c r="A64" s="9"/>
      <c r="B64" s="176"/>
      <c r="C64" s="177"/>
      <c r="D64" s="178" t="s">
        <v>1224</v>
      </c>
      <c r="E64" s="179"/>
      <c r="F64" s="179"/>
      <c r="G64" s="179"/>
      <c r="H64" s="179"/>
      <c r="I64" s="180"/>
      <c r="J64" s="181">
        <f>J128</f>
        <v>0</v>
      </c>
      <c r="K64" s="177"/>
      <c r="L64" s="182"/>
      <c r="S64" s="9"/>
      <c r="T64" s="9"/>
      <c r="U64" s="9"/>
      <c r="V64" s="9"/>
      <c r="W64" s="9"/>
      <c r="X64" s="9"/>
      <c r="Y64" s="9"/>
      <c r="Z64" s="9"/>
      <c r="AA64" s="9"/>
      <c r="AB64" s="9"/>
      <c r="AC64" s="9"/>
      <c r="AD64" s="9"/>
      <c r="AE64" s="9"/>
    </row>
    <row r="65" spans="1:31" s="9" customFormat="1" ht="24.95" customHeight="1">
      <c r="A65" s="9"/>
      <c r="B65" s="176"/>
      <c r="C65" s="177"/>
      <c r="D65" s="178" t="s">
        <v>1225</v>
      </c>
      <c r="E65" s="179"/>
      <c r="F65" s="179"/>
      <c r="G65" s="179"/>
      <c r="H65" s="179"/>
      <c r="I65" s="180"/>
      <c r="J65" s="181">
        <f>J131</f>
        <v>0</v>
      </c>
      <c r="K65" s="177"/>
      <c r="L65" s="182"/>
      <c r="S65" s="9"/>
      <c r="T65" s="9"/>
      <c r="U65" s="9"/>
      <c r="V65" s="9"/>
      <c r="W65" s="9"/>
      <c r="X65" s="9"/>
      <c r="Y65" s="9"/>
      <c r="Z65" s="9"/>
      <c r="AA65" s="9"/>
      <c r="AB65" s="9"/>
      <c r="AC65" s="9"/>
      <c r="AD65" s="9"/>
      <c r="AE65" s="9"/>
    </row>
    <row r="66" spans="1:31" s="9" customFormat="1" ht="24.95" customHeight="1">
      <c r="A66" s="9"/>
      <c r="B66" s="176"/>
      <c r="C66" s="177"/>
      <c r="D66" s="178" t="s">
        <v>1226</v>
      </c>
      <c r="E66" s="179"/>
      <c r="F66" s="179"/>
      <c r="G66" s="179"/>
      <c r="H66" s="179"/>
      <c r="I66" s="180"/>
      <c r="J66" s="181">
        <f>J147</f>
        <v>0</v>
      </c>
      <c r="K66" s="177"/>
      <c r="L66" s="182"/>
      <c r="S66" s="9"/>
      <c r="T66" s="9"/>
      <c r="U66" s="9"/>
      <c r="V66" s="9"/>
      <c r="W66" s="9"/>
      <c r="X66" s="9"/>
      <c r="Y66" s="9"/>
      <c r="Z66" s="9"/>
      <c r="AA66" s="9"/>
      <c r="AB66" s="9"/>
      <c r="AC66" s="9"/>
      <c r="AD66" s="9"/>
      <c r="AE66" s="9"/>
    </row>
    <row r="67" spans="1:31" s="9" customFormat="1" ht="24.95" customHeight="1">
      <c r="A67" s="9"/>
      <c r="B67" s="176"/>
      <c r="C67" s="177"/>
      <c r="D67" s="178" t="s">
        <v>1227</v>
      </c>
      <c r="E67" s="179"/>
      <c r="F67" s="179"/>
      <c r="G67" s="179"/>
      <c r="H67" s="179"/>
      <c r="I67" s="180"/>
      <c r="J67" s="181">
        <f>J150</f>
        <v>0</v>
      </c>
      <c r="K67" s="177"/>
      <c r="L67" s="182"/>
      <c r="S67" s="9"/>
      <c r="T67" s="9"/>
      <c r="U67" s="9"/>
      <c r="V67" s="9"/>
      <c r="W67" s="9"/>
      <c r="X67" s="9"/>
      <c r="Y67" s="9"/>
      <c r="Z67" s="9"/>
      <c r="AA67" s="9"/>
      <c r="AB67" s="9"/>
      <c r="AC67" s="9"/>
      <c r="AD67" s="9"/>
      <c r="AE67" s="9"/>
    </row>
    <row r="68" spans="1:31" s="9" customFormat="1" ht="24.95" customHeight="1">
      <c r="A68" s="9"/>
      <c r="B68" s="176"/>
      <c r="C68" s="177"/>
      <c r="D68" s="178" t="s">
        <v>1228</v>
      </c>
      <c r="E68" s="179"/>
      <c r="F68" s="179"/>
      <c r="G68" s="179"/>
      <c r="H68" s="179"/>
      <c r="I68" s="180"/>
      <c r="J68" s="181">
        <f>J153</f>
        <v>0</v>
      </c>
      <c r="K68" s="177"/>
      <c r="L68" s="182"/>
      <c r="S68" s="9"/>
      <c r="T68" s="9"/>
      <c r="U68" s="9"/>
      <c r="V68" s="9"/>
      <c r="W68" s="9"/>
      <c r="X68" s="9"/>
      <c r="Y68" s="9"/>
      <c r="Z68" s="9"/>
      <c r="AA68" s="9"/>
      <c r="AB68" s="9"/>
      <c r="AC68" s="9"/>
      <c r="AD68" s="9"/>
      <c r="AE68" s="9"/>
    </row>
    <row r="69" spans="1:31" s="9" customFormat="1" ht="24.95" customHeight="1">
      <c r="A69" s="9"/>
      <c r="B69" s="176"/>
      <c r="C69" s="177"/>
      <c r="D69" s="178" t="s">
        <v>1229</v>
      </c>
      <c r="E69" s="179"/>
      <c r="F69" s="179"/>
      <c r="G69" s="179"/>
      <c r="H69" s="179"/>
      <c r="I69" s="180"/>
      <c r="J69" s="181">
        <f>J155</f>
        <v>0</v>
      </c>
      <c r="K69" s="177"/>
      <c r="L69" s="182"/>
      <c r="S69" s="9"/>
      <c r="T69" s="9"/>
      <c r="U69" s="9"/>
      <c r="V69" s="9"/>
      <c r="W69" s="9"/>
      <c r="X69" s="9"/>
      <c r="Y69" s="9"/>
      <c r="Z69" s="9"/>
      <c r="AA69" s="9"/>
      <c r="AB69" s="9"/>
      <c r="AC69" s="9"/>
      <c r="AD69" s="9"/>
      <c r="AE69" s="9"/>
    </row>
    <row r="70" spans="1:31" s="2" customFormat="1" ht="21.8" customHeight="1">
      <c r="A70" s="38"/>
      <c r="B70" s="39"/>
      <c r="C70" s="40"/>
      <c r="D70" s="40"/>
      <c r="E70" s="40"/>
      <c r="F70" s="40"/>
      <c r="G70" s="40"/>
      <c r="H70" s="40"/>
      <c r="I70" s="136"/>
      <c r="J70" s="40"/>
      <c r="K70" s="40"/>
      <c r="L70" s="137"/>
      <c r="S70" s="38"/>
      <c r="T70" s="38"/>
      <c r="U70" s="38"/>
      <c r="V70" s="38"/>
      <c r="W70" s="38"/>
      <c r="X70" s="38"/>
      <c r="Y70" s="38"/>
      <c r="Z70" s="38"/>
      <c r="AA70" s="38"/>
      <c r="AB70" s="38"/>
      <c r="AC70" s="38"/>
      <c r="AD70" s="38"/>
      <c r="AE70" s="38"/>
    </row>
    <row r="71" spans="1:31" s="2" customFormat="1" ht="6.95" customHeight="1">
      <c r="A71" s="38"/>
      <c r="B71" s="59"/>
      <c r="C71" s="60"/>
      <c r="D71" s="60"/>
      <c r="E71" s="60"/>
      <c r="F71" s="60"/>
      <c r="G71" s="60"/>
      <c r="H71" s="60"/>
      <c r="I71" s="166"/>
      <c r="J71" s="60"/>
      <c r="K71" s="60"/>
      <c r="L71" s="137"/>
      <c r="S71" s="38"/>
      <c r="T71" s="38"/>
      <c r="U71" s="38"/>
      <c r="V71" s="38"/>
      <c r="W71" s="38"/>
      <c r="X71" s="38"/>
      <c r="Y71" s="38"/>
      <c r="Z71" s="38"/>
      <c r="AA71" s="38"/>
      <c r="AB71" s="38"/>
      <c r="AC71" s="38"/>
      <c r="AD71" s="38"/>
      <c r="AE71" s="38"/>
    </row>
    <row r="75" spans="1:31" s="2" customFormat="1" ht="6.95" customHeight="1">
      <c r="A75" s="38"/>
      <c r="B75" s="61"/>
      <c r="C75" s="62"/>
      <c r="D75" s="62"/>
      <c r="E75" s="62"/>
      <c r="F75" s="62"/>
      <c r="G75" s="62"/>
      <c r="H75" s="62"/>
      <c r="I75" s="169"/>
      <c r="J75" s="62"/>
      <c r="K75" s="62"/>
      <c r="L75" s="137"/>
      <c r="S75" s="38"/>
      <c r="T75" s="38"/>
      <c r="U75" s="38"/>
      <c r="V75" s="38"/>
      <c r="W75" s="38"/>
      <c r="X75" s="38"/>
      <c r="Y75" s="38"/>
      <c r="Z75" s="38"/>
      <c r="AA75" s="38"/>
      <c r="AB75" s="38"/>
      <c r="AC75" s="38"/>
      <c r="AD75" s="38"/>
      <c r="AE75" s="38"/>
    </row>
    <row r="76" spans="1:31" s="2" customFormat="1" ht="24.95" customHeight="1">
      <c r="A76" s="38"/>
      <c r="B76" s="39"/>
      <c r="C76" s="23" t="s">
        <v>138</v>
      </c>
      <c r="D76" s="40"/>
      <c r="E76" s="40"/>
      <c r="F76" s="40"/>
      <c r="G76" s="40"/>
      <c r="H76" s="40"/>
      <c r="I76" s="136"/>
      <c r="J76" s="40"/>
      <c r="K76" s="40"/>
      <c r="L76" s="137"/>
      <c r="S76" s="38"/>
      <c r="T76" s="38"/>
      <c r="U76" s="38"/>
      <c r="V76" s="38"/>
      <c r="W76" s="38"/>
      <c r="X76" s="38"/>
      <c r="Y76" s="38"/>
      <c r="Z76" s="38"/>
      <c r="AA76" s="38"/>
      <c r="AB76" s="38"/>
      <c r="AC76" s="38"/>
      <c r="AD76" s="38"/>
      <c r="AE76" s="38"/>
    </row>
    <row r="77" spans="1:31" s="2" customFormat="1" ht="6.95" customHeight="1">
      <c r="A77" s="38"/>
      <c r="B77" s="39"/>
      <c r="C77" s="40"/>
      <c r="D77" s="40"/>
      <c r="E77" s="40"/>
      <c r="F77" s="40"/>
      <c r="G77" s="40"/>
      <c r="H77" s="40"/>
      <c r="I77" s="136"/>
      <c r="J77" s="40"/>
      <c r="K77" s="40"/>
      <c r="L77" s="137"/>
      <c r="S77" s="38"/>
      <c r="T77" s="38"/>
      <c r="U77" s="38"/>
      <c r="V77" s="38"/>
      <c r="W77" s="38"/>
      <c r="X77" s="38"/>
      <c r="Y77" s="38"/>
      <c r="Z77" s="38"/>
      <c r="AA77" s="38"/>
      <c r="AB77" s="38"/>
      <c r="AC77" s="38"/>
      <c r="AD77" s="38"/>
      <c r="AE77" s="38"/>
    </row>
    <row r="78" spans="1:31" s="2" customFormat="1" ht="12" customHeight="1">
      <c r="A78" s="38"/>
      <c r="B78" s="39"/>
      <c r="C78" s="32" t="s">
        <v>16</v>
      </c>
      <c r="D78" s="40"/>
      <c r="E78" s="40"/>
      <c r="F78" s="40"/>
      <c r="G78" s="40"/>
      <c r="H78" s="40"/>
      <c r="I78" s="136"/>
      <c r="J78" s="40"/>
      <c r="K78" s="40"/>
      <c r="L78" s="137"/>
      <c r="S78" s="38"/>
      <c r="T78" s="38"/>
      <c r="U78" s="38"/>
      <c r="V78" s="38"/>
      <c r="W78" s="38"/>
      <c r="X78" s="38"/>
      <c r="Y78" s="38"/>
      <c r="Z78" s="38"/>
      <c r="AA78" s="38"/>
      <c r="AB78" s="38"/>
      <c r="AC78" s="38"/>
      <c r="AD78" s="38"/>
      <c r="AE78" s="38"/>
    </row>
    <row r="79" spans="1:31" s="2" customFormat="1" ht="16.5" customHeight="1">
      <c r="A79" s="38"/>
      <c r="B79" s="39"/>
      <c r="C79" s="40"/>
      <c r="D79" s="40"/>
      <c r="E79" s="170" t="str">
        <f>E7</f>
        <v>Oprava povrchu komunikací v Klatovech 2021, 2.část</v>
      </c>
      <c r="F79" s="32"/>
      <c r="G79" s="32"/>
      <c r="H79" s="32"/>
      <c r="I79" s="136"/>
      <c r="J79" s="40"/>
      <c r="K79" s="40"/>
      <c r="L79" s="137"/>
      <c r="S79" s="38"/>
      <c r="T79" s="38"/>
      <c r="U79" s="38"/>
      <c r="V79" s="38"/>
      <c r="W79" s="38"/>
      <c r="X79" s="38"/>
      <c r="Y79" s="38"/>
      <c r="Z79" s="38"/>
      <c r="AA79" s="38"/>
      <c r="AB79" s="38"/>
      <c r="AC79" s="38"/>
      <c r="AD79" s="38"/>
      <c r="AE79" s="38"/>
    </row>
    <row r="80" spans="1:31" s="2" customFormat="1" ht="12" customHeight="1">
      <c r="A80" s="38"/>
      <c r="B80" s="39"/>
      <c r="C80" s="32" t="s">
        <v>126</v>
      </c>
      <c r="D80" s="40"/>
      <c r="E80" s="40"/>
      <c r="F80" s="40"/>
      <c r="G80" s="40"/>
      <c r="H80" s="40"/>
      <c r="I80" s="136"/>
      <c r="J80" s="40"/>
      <c r="K80" s="40"/>
      <c r="L80" s="137"/>
      <c r="S80" s="38"/>
      <c r="T80" s="38"/>
      <c r="U80" s="38"/>
      <c r="V80" s="38"/>
      <c r="W80" s="38"/>
      <c r="X80" s="38"/>
      <c r="Y80" s="38"/>
      <c r="Z80" s="38"/>
      <c r="AA80" s="38"/>
      <c r="AB80" s="38"/>
      <c r="AC80" s="38"/>
      <c r="AD80" s="38"/>
      <c r="AE80" s="38"/>
    </row>
    <row r="81" spans="1:31" s="2" customFormat="1" ht="16.5" customHeight="1">
      <c r="A81" s="38"/>
      <c r="B81" s="39"/>
      <c r="C81" s="40"/>
      <c r="D81" s="40"/>
      <c r="E81" s="69" t="str">
        <f>E9</f>
        <v>SO 403 - VO Gorkého</v>
      </c>
      <c r="F81" s="40"/>
      <c r="G81" s="40"/>
      <c r="H81" s="40"/>
      <c r="I81" s="136"/>
      <c r="J81" s="40"/>
      <c r="K81" s="40"/>
      <c r="L81" s="137"/>
      <c r="S81" s="38"/>
      <c r="T81" s="38"/>
      <c r="U81" s="38"/>
      <c r="V81" s="38"/>
      <c r="W81" s="38"/>
      <c r="X81" s="38"/>
      <c r="Y81" s="38"/>
      <c r="Z81" s="38"/>
      <c r="AA81" s="38"/>
      <c r="AB81" s="38"/>
      <c r="AC81" s="38"/>
      <c r="AD81" s="38"/>
      <c r="AE81" s="38"/>
    </row>
    <row r="82" spans="1:31" s="2" customFormat="1" ht="6.95" customHeight="1">
      <c r="A82" s="38"/>
      <c r="B82" s="39"/>
      <c r="C82" s="40"/>
      <c r="D82" s="40"/>
      <c r="E82" s="40"/>
      <c r="F82" s="40"/>
      <c r="G82" s="40"/>
      <c r="H82" s="40"/>
      <c r="I82" s="136"/>
      <c r="J82" s="40"/>
      <c r="K82" s="40"/>
      <c r="L82" s="137"/>
      <c r="S82" s="38"/>
      <c r="T82" s="38"/>
      <c r="U82" s="38"/>
      <c r="V82" s="38"/>
      <c r="W82" s="38"/>
      <c r="X82" s="38"/>
      <c r="Y82" s="38"/>
      <c r="Z82" s="38"/>
      <c r="AA82" s="38"/>
      <c r="AB82" s="38"/>
      <c r="AC82" s="38"/>
      <c r="AD82" s="38"/>
      <c r="AE82" s="38"/>
    </row>
    <row r="83" spans="1:31" s="2" customFormat="1" ht="12" customHeight="1">
      <c r="A83" s="38"/>
      <c r="B83" s="39"/>
      <c r="C83" s="32" t="s">
        <v>21</v>
      </c>
      <c r="D83" s="40"/>
      <c r="E83" s="40"/>
      <c r="F83" s="27" t="str">
        <f>F12</f>
        <v xml:space="preserve"> </v>
      </c>
      <c r="G83" s="40"/>
      <c r="H83" s="40"/>
      <c r="I83" s="140" t="s">
        <v>23</v>
      </c>
      <c r="J83" s="72" t="str">
        <f>IF(J12="","",J12)</f>
        <v>18. 12. 2020</v>
      </c>
      <c r="K83" s="40"/>
      <c r="L83" s="137"/>
      <c r="S83" s="38"/>
      <c r="T83" s="38"/>
      <c r="U83" s="38"/>
      <c r="V83" s="38"/>
      <c r="W83" s="38"/>
      <c r="X83" s="38"/>
      <c r="Y83" s="38"/>
      <c r="Z83" s="38"/>
      <c r="AA83" s="38"/>
      <c r="AB83" s="38"/>
      <c r="AC83" s="38"/>
      <c r="AD83" s="38"/>
      <c r="AE83" s="38"/>
    </row>
    <row r="84" spans="1:31" s="2" customFormat="1" ht="6.95" customHeight="1">
      <c r="A84" s="38"/>
      <c r="B84" s="39"/>
      <c r="C84" s="40"/>
      <c r="D84" s="40"/>
      <c r="E84" s="40"/>
      <c r="F84" s="40"/>
      <c r="G84" s="40"/>
      <c r="H84" s="40"/>
      <c r="I84" s="136"/>
      <c r="J84" s="40"/>
      <c r="K84" s="40"/>
      <c r="L84" s="137"/>
      <c r="S84" s="38"/>
      <c r="T84" s="38"/>
      <c r="U84" s="38"/>
      <c r="V84" s="38"/>
      <c r="W84" s="38"/>
      <c r="X84" s="38"/>
      <c r="Y84" s="38"/>
      <c r="Z84" s="38"/>
      <c r="AA84" s="38"/>
      <c r="AB84" s="38"/>
      <c r="AC84" s="38"/>
      <c r="AD84" s="38"/>
      <c r="AE84" s="38"/>
    </row>
    <row r="85" spans="1:31" s="2" customFormat="1" ht="15.15" customHeight="1">
      <c r="A85" s="38"/>
      <c r="B85" s="39"/>
      <c r="C85" s="32" t="s">
        <v>25</v>
      </c>
      <c r="D85" s="40"/>
      <c r="E85" s="40"/>
      <c r="F85" s="27" t="str">
        <f>E15</f>
        <v>Město Klatovy</v>
      </c>
      <c r="G85" s="40"/>
      <c r="H85" s="40"/>
      <c r="I85" s="140" t="s">
        <v>32</v>
      </c>
      <c r="J85" s="36" t="str">
        <f>E21</f>
        <v>Josef Kohout</v>
      </c>
      <c r="K85" s="40"/>
      <c r="L85" s="137"/>
      <c r="S85" s="38"/>
      <c r="T85" s="38"/>
      <c r="U85" s="38"/>
      <c r="V85" s="38"/>
      <c r="W85" s="38"/>
      <c r="X85" s="38"/>
      <c r="Y85" s="38"/>
      <c r="Z85" s="38"/>
      <c r="AA85" s="38"/>
      <c r="AB85" s="38"/>
      <c r="AC85" s="38"/>
      <c r="AD85" s="38"/>
      <c r="AE85" s="38"/>
    </row>
    <row r="86" spans="1:31" s="2" customFormat="1" ht="15.15" customHeight="1">
      <c r="A86" s="38"/>
      <c r="B86" s="39"/>
      <c r="C86" s="32" t="s">
        <v>30</v>
      </c>
      <c r="D86" s="40"/>
      <c r="E86" s="40"/>
      <c r="F86" s="27" t="str">
        <f>IF(E18="","",E18)</f>
        <v>Vyplň údaj</v>
      </c>
      <c r="G86" s="40"/>
      <c r="H86" s="40"/>
      <c r="I86" s="140" t="s">
        <v>35</v>
      </c>
      <c r="J86" s="36" t="str">
        <f>E24</f>
        <v>Město Klatovy</v>
      </c>
      <c r="K86" s="40"/>
      <c r="L86" s="137"/>
      <c r="S86" s="38"/>
      <c r="T86" s="38"/>
      <c r="U86" s="38"/>
      <c r="V86" s="38"/>
      <c r="W86" s="38"/>
      <c r="X86" s="38"/>
      <c r="Y86" s="38"/>
      <c r="Z86" s="38"/>
      <c r="AA86" s="38"/>
      <c r="AB86" s="38"/>
      <c r="AC86" s="38"/>
      <c r="AD86" s="38"/>
      <c r="AE86" s="38"/>
    </row>
    <row r="87" spans="1:31" s="2" customFormat="1" ht="10.3" customHeight="1">
      <c r="A87" s="38"/>
      <c r="B87" s="39"/>
      <c r="C87" s="40"/>
      <c r="D87" s="40"/>
      <c r="E87" s="40"/>
      <c r="F87" s="40"/>
      <c r="G87" s="40"/>
      <c r="H87" s="40"/>
      <c r="I87" s="136"/>
      <c r="J87" s="40"/>
      <c r="K87" s="40"/>
      <c r="L87" s="137"/>
      <c r="S87" s="38"/>
      <c r="T87" s="38"/>
      <c r="U87" s="38"/>
      <c r="V87" s="38"/>
      <c r="W87" s="38"/>
      <c r="X87" s="38"/>
      <c r="Y87" s="38"/>
      <c r="Z87" s="38"/>
      <c r="AA87" s="38"/>
      <c r="AB87" s="38"/>
      <c r="AC87" s="38"/>
      <c r="AD87" s="38"/>
      <c r="AE87" s="38"/>
    </row>
    <row r="88" spans="1:31" s="11" customFormat="1" ht="29.25" customHeight="1">
      <c r="A88" s="190"/>
      <c r="B88" s="191"/>
      <c r="C88" s="192" t="s">
        <v>139</v>
      </c>
      <c r="D88" s="193" t="s">
        <v>57</v>
      </c>
      <c r="E88" s="193" t="s">
        <v>53</v>
      </c>
      <c r="F88" s="193" t="s">
        <v>54</v>
      </c>
      <c r="G88" s="193" t="s">
        <v>140</v>
      </c>
      <c r="H88" s="193" t="s">
        <v>141</v>
      </c>
      <c r="I88" s="194" t="s">
        <v>142</v>
      </c>
      <c r="J88" s="193" t="s">
        <v>131</v>
      </c>
      <c r="K88" s="195" t="s">
        <v>143</v>
      </c>
      <c r="L88" s="196"/>
      <c r="M88" s="92" t="s">
        <v>19</v>
      </c>
      <c r="N88" s="93" t="s">
        <v>42</v>
      </c>
      <c r="O88" s="93" t="s">
        <v>144</v>
      </c>
      <c r="P88" s="93" t="s">
        <v>145</v>
      </c>
      <c r="Q88" s="93" t="s">
        <v>146</v>
      </c>
      <c r="R88" s="93" t="s">
        <v>147</v>
      </c>
      <c r="S88" s="93" t="s">
        <v>148</v>
      </c>
      <c r="T88" s="94" t="s">
        <v>149</v>
      </c>
      <c r="U88" s="190"/>
      <c r="V88" s="190"/>
      <c r="W88" s="190"/>
      <c r="X88" s="190"/>
      <c r="Y88" s="190"/>
      <c r="Z88" s="190"/>
      <c r="AA88" s="190"/>
      <c r="AB88" s="190"/>
      <c r="AC88" s="190"/>
      <c r="AD88" s="190"/>
      <c r="AE88" s="190"/>
    </row>
    <row r="89" spans="1:63" s="2" customFormat="1" ht="22.8" customHeight="1">
      <c r="A89" s="38"/>
      <c r="B89" s="39"/>
      <c r="C89" s="99" t="s">
        <v>150</v>
      </c>
      <c r="D89" s="40"/>
      <c r="E89" s="40"/>
      <c r="F89" s="40"/>
      <c r="G89" s="40"/>
      <c r="H89" s="40"/>
      <c r="I89" s="136"/>
      <c r="J89" s="197">
        <f>BK89</f>
        <v>0</v>
      </c>
      <c r="K89" s="40"/>
      <c r="L89" s="44"/>
      <c r="M89" s="95"/>
      <c r="N89" s="198"/>
      <c r="O89" s="96"/>
      <c r="P89" s="199">
        <f>P90+P93+P95+P97+P128+P131+P147+P150+P153+P155</f>
        <v>0</v>
      </c>
      <c r="Q89" s="96"/>
      <c r="R89" s="199">
        <f>R90+R93+R95+R97+R128+R131+R147+R150+R153+R155</f>
        <v>0</v>
      </c>
      <c r="S89" s="96"/>
      <c r="T89" s="200">
        <f>T90+T93+T95+T97+T128+T131+T147+T150+T153+T155</f>
        <v>0</v>
      </c>
      <c r="U89" s="38"/>
      <c r="V89" s="38"/>
      <c r="W89" s="38"/>
      <c r="X89" s="38"/>
      <c r="Y89" s="38"/>
      <c r="Z89" s="38"/>
      <c r="AA89" s="38"/>
      <c r="AB89" s="38"/>
      <c r="AC89" s="38"/>
      <c r="AD89" s="38"/>
      <c r="AE89" s="38"/>
      <c r="AT89" s="17" t="s">
        <v>71</v>
      </c>
      <c r="AU89" s="17" t="s">
        <v>132</v>
      </c>
      <c r="BK89" s="201">
        <f>BK90+BK93+BK95+BK97+BK128+BK131+BK147+BK150+BK153+BK155</f>
        <v>0</v>
      </c>
    </row>
    <row r="90" spans="1:63" s="12" customFormat="1" ht="25.9" customHeight="1">
      <c r="A90" s="12"/>
      <c r="B90" s="202"/>
      <c r="C90" s="203"/>
      <c r="D90" s="204" t="s">
        <v>71</v>
      </c>
      <c r="E90" s="205" t="s">
        <v>294</v>
      </c>
      <c r="F90" s="205" t="s">
        <v>1230</v>
      </c>
      <c r="G90" s="203"/>
      <c r="H90" s="203"/>
      <c r="I90" s="206"/>
      <c r="J90" s="207">
        <f>BK90</f>
        <v>0</v>
      </c>
      <c r="K90" s="203"/>
      <c r="L90" s="208"/>
      <c r="M90" s="209"/>
      <c r="N90" s="210"/>
      <c r="O90" s="210"/>
      <c r="P90" s="211">
        <f>SUM(P91:P92)</f>
        <v>0</v>
      </c>
      <c r="Q90" s="210"/>
      <c r="R90" s="211">
        <f>SUM(R91:R92)</f>
        <v>0</v>
      </c>
      <c r="S90" s="210"/>
      <c r="T90" s="212">
        <f>SUM(T91:T92)</f>
        <v>0</v>
      </c>
      <c r="U90" s="12"/>
      <c r="V90" s="12"/>
      <c r="W90" s="12"/>
      <c r="X90" s="12"/>
      <c r="Y90" s="12"/>
      <c r="Z90" s="12"/>
      <c r="AA90" s="12"/>
      <c r="AB90" s="12"/>
      <c r="AC90" s="12"/>
      <c r="AD90" s="12"/>
      <c r="AE90" s="12"/>
      <c r="AR90" s="213" t="s">
        <v>80</v>
      </c>
      <c r="AT90" s="214" t="s">
        <v>71</v>
      </c>
      <c r="AU90" s="214" t="s">
        <v>72</v>
      </c>
      <c r="AY90" s="213" t="s">
        <v>153</v>
      </c>
      <c r="BK90" s="215">
        <f>SUM(BK91:BK92)</f>
        <v>0</v>
      </c>
    </row>
    <row r="91" spans="1:65" s="2" customFormat="1" ht="16.5" customHeight="1">
      <c r="A91" s="38"/>
      <c r="B91" s="39"/>
      <c r="C91" s="218" t="s">
        <v>80</v>
      </c>
      <c r="D91" s="218" t="s">
        <v>156</v>
      </c>
      <c r="E91" s="219" t="s">
        <v>1231</v>
      </c>
      <c r="F91" s="220" t="s">
        <v>1232</v>
      </c>
      <c r="G91" s="221" t="s">
        <v>235</v>
      </c>
      <c r="H91" s="222">
        <v>12</v>
      </c>
      <c r="I91" s="223"/>
      <c r="J91" s="224">
        <f>ROUND(I91*H91,2)</f>
        <v>0</v>
      </c>
      <c r="K91" s="220" t="s">
        <v>19</v>
      </c>
      <c r="L91" s="44"/>
      <c r="M91" s="225" t="s">
        <v>19</v>
      </c>
      <c r="N91" s="226" t="s">
        <v>43</v>
      </c>
      <c r="O91" s="84"/>
      <c r="P91" s="227">
        <f>O91*H91</f>
        <v>0</v>
      </c>
      <c r="Q91" s="227">
        <v>0</v>
      </c>
      <c r="R91" s="227">
        <f>Q91*H91</f>
        <v>0</v>
      </c>
      <c r="S91" s="227">
        <v>0</v>
      </c>
      <c r="T91" s="228">
        <f>S91*H91</f>
        <v>0</v>
      </c>
      <c r="U91" s="38"/>
      <c r="V91" s="38"/>
      <c r="W91" s="38"/>
      <c r="X91" s="38"/>
      <c r="Y91" s="38"/>
      <c r="Z91" s="38"/>
      <c r="AA91" s="38"/>
      <c r="AB91" s="38"/>
      <c r="AC91" s="38"/>
      <c r="AD91" s="38"/>
      <c r="AE91" s="38"/>
      <c r="AR91" s="229" t="s">
        <v>172</v>
      </c>
      <c r="AT91" s="229" t="s">
        <v>156</v>
      </c>
      <c r="AU91" s="229" t="s">
        <v>80</v>
      </c>
      <c r="AY91" s="17" t="s">
        <v>153</v>
      </c>
      <c r="BE91" s="230">
        <f>IF(N91="základní",J91,0)</f>
        <v>0</v>
      </c>
      <c r="BF91" s="230">
        <f>IF(N91="snížená",J91,0)</f>
        <v>0</v>
      </c>
      <c r="BG91" s="230">
        <f>IF(N91="zákl. přenesená",J91,0)</f>
        <v>0</v>
      </c>
      <c r="BH91" s="230">
        <f>IF(N91="sníž. přenesená",J91,0)</f>
        <v>0</v>
      </c>
      <c r="BI91" s="230">
        <f>IF(N91="nulová",J91,0)</f>
        <v>0</v>
      </c>
      <c r="BJ91" s="17" t="s">
        <v>80</v>
      </c>
      <c r="BK91" s="230">
        <f>ROUND(I91*H91,2)</f>
        <v>0</v>
      </c>
      <c r="BL91" s="17" t="s">
        <v>172</v>
      </c>
      <c r="BM91" s="229" t="s">
        <v>82</v>
      </c>
    </row>
    <row r="92" spans="1:65" s="2" customFormat="1" ht="16.5" customHeight="1">
      <c r="A92" s="38"/>
      <c r="B92" s="39"/>
      <c r="C92" s="218" t="s">
        <v>82</v>
      </c>
      <c r="D92" s="218" t="s">
        <v>156</v>
      </c>
      <c r="E92" s="219" t="s">
        <v>1233</v>
      </c>
      <c r="F92" s="220" t="s">
        <v>1234</v>
      </c>
      <c r="G92" s="221" t="s">
        <v>235</v>
      </c>
      <c r="H92" s="222">
        <v>12</v>
      </c>
      <c r="I92" s="223"/>
      <c r="J92" s="224">
        <f>ROUND(I92*H92,2)</f>
        <v>0</v>
      </c>
      <c r="K92" s="220" t="s">
        <v>19</v>
      </c>
      <c r="L92" s="44"/>
      <c r="M92" s="225" t="s">
        <v>19</v>
      </c>
      <c r="N92" s="226" t="s">
        <v>43</v>
      </c>
      <c r="O92" s="84"/>
      <c r="P92" s="227">
        <f>O92*H92</f>
        <v>0</v>
      </c>
      <c r="Q92" s="227">
        <v>0</v>
      </c>
      <c r="R92" s="227">
        <f>Q92*H92</f>
        <v>0</v>
      </c>
      <c r="S92" s="227">
        <v>0</v>
      </c>
      <c r="T92" s="228">
        <f>S92*H92</f>
        <v>0</v>
      </c>
      <c r="U92" s="38"/>
      <c r="V92" s="38"/>
      <c r="W92" s="38"/>
      <c r="X92" s="38"/>
      <c r="Y92" s="38"/>
      <c r="Z92" s="38"/>
      <c r="AA92" s="38"/>
      <c r="AB92" s="38"/>
      <c r="AC92" s="38"/>
      <c r="AD92" s="38"/>
      <c r="AE92" s="38"/>
      <c r="AR92" s="229" t="s">
        <v>172</v>
      </c>
      <c r="AT92" s="229" t="s">
        <v>156</v>
      </c>
      <c r="AU92" s="229" t="s">
        <v>80</v>
      </c>
      <c r="AY92" s="17" t="s">
        <v>153</v>
      </c>
      <c r="BE92" s="230">
        <f>IF(N92="základní",J92,0)</f>
        <v>0</v>
      </c>
      <c r="BF92" s="230">
        <f>IF(N92="snížená",J92,0)</f>
        <v>0</v>
      </c>
      <c r="BG92" s="230">
        <f>IF(N92="zákl. přenesená",J92,0)</f>
        <v>0</v>
      </c>
      <c r="BH92" s="230">
        <f>IF(N92="sníž. přenesená",J92,0)</f>
        <v>0</v>
      </c>
      <c r="BI92" s="230">
        <f>IF(N92="nulová",J92,0)</f>
        <v>0</v>
      </c>
      <c r="BJ92" s="17" t="s">
        <v>80</v>
      </c>
      <c r="BK92" s="230">
        <f>ROUND(I92*H92,2)</f>
        <v>0</v>
      </c>
      <c r="BL92" s="17" t="s">
        <v>172</v>
      </c>
      <c r="BM92" s="229" t="s">
        <v>172</v>
      </c>
    </row>
    <row r="93" spans="1:63" s="12" customFormat="1" ht="25.9" customHeight="1">
      <c r="A93" s="12"/>
      <c r="B93" s="202"/>
      <c r="C93" s="203"/>
      <c r="D93" s="204" t="s">
        <v>71</v>
      </c>
      <c r="E93" s="205" t="s">
        <v>299</v>
      </c>
      <c r="F93" s="205" t="s">
        <v>1235</v>
      </c>
      <c r="G93" s="203"/>
      <c r="H93" s="203"/>
      <c r="I93" s="206"/>
      <c r="J93" s="207">
        <f>BK93</f>
        <v>0</v>
      </c>
      <c r="K93" s="203"/>
      <c r="L93" s="208"/>
      <c r="M93" s="209"/>
      <c r="N93" s="210"/>
      <c r="O93" s="210"/>
      <c r="P93" s="211">
        <f>P94</f>
        <v>0</v>
      </c>
      <c r="Q93" s="210"/>
      <c r="R93" s="211">
        <f>R94</f>
        <v>0</v>
      </c>
      <c r="S93" s="210"/>
      <c r="T93" s="212">
        <f>T94</f>
        <v>0</v>
      </c>
      <c r="U93" s="12"/>
      <c r="V93" s="12"/>
      <c r="W93" s="12"/>
      <c r="X93" s="12"/>
      <c r="Y93" s="12"/>
      <c r="Z93" s="12"/>
      <c r="AA93" s="12"/>
      <c r="AB93" s="12"/>
      <c r="AC93" s="12"/>
      <c r="AD93" s="12"/>
      <c r="AE93" s="12"/>
      <c r="AR93" s="213" t="s">
        <v>80</v>
      </c>
      <c r="AT93" s="214" t="s">
        <v>71</v>
      </c>
      <c r="AU93" s="214" t="s">
        <v>72</v>
      </c>
      <c r="AY93" s="213" t="s">
        <v>153</v>
      </c>
      <c r="BK93" s="215">
        <f>BK94</f>
        <v>0</v>
      </c>
    </row>
    <row r="94" spans="1:65" s="2" customFormat="1" ht="16.5" customHeight="1">
      <c r="A94" s="38"/>
      <c r="B94" s="39"/>
      <c r="C94" s="218" t="s">
        <v>175</v>
      </c>
      <c r="D94" s="218" t="s">
        <v>156</v>
      </c>
      <c r="E94" s="219" t="s">
        <v>1236</v>
      </c>
      <c r="F94" s="220" t="s">
        <v>1237</v>
      </c>
      <c r="G94" s="221" t="s">
        <v>228</v>
      </c>
      <c r="H94" s="222">
        <v>26</v>
      </c>
      <c r="I94" s="223"/>
      <c r="J94" s="224">
        <f>ROUND(I94*H94,2)</f>
        <v>0</v>
      </c>
      <c r="K94" s="220" t="s">
        <v>19</v>
      </c>
      <c r="L94" s="44"/>
      <c r="M94" s="225" t="s">
        <v>19</v>
      </c>
      <c r="N94" s="226" t="s">
        <v>43</v>
      </c>
      <c r="O94" s="84"/>
      <c r="P94" s="227">
        <f>O94*H94</f>
        <v>0</v>
      </c>
      <c r="Q94" s="227">
        <v>0</v>
      </c>
      <c r="R94" s="227">
        <f>Q94*H94</f>
        <v>0</v>
      </c>
      <c r="S94" s="227">
        <v>0</v>
      </c>
      <c r="T94" s="228">
        <f>S94*H94</f>
        <v>0</v>
      </c>
      <c r="U94" s="38"/>
      <c r="V94" s="38"/>
      <c r="W94" s="38"/>
      <c r="X94" s="38"/>
      <c r="Y94" s="38"/>
      <c r="Z94" s="38"/>
      <c r="AA94" s="38"/>
      <c r="AB94" s="38"/>
      <c r="AC94" s="38"/>
      <c r="AD94" s="38"/>
      <c r="AE94" s="38"/>
      <c r="AR94" s="229" t="s">
        <v>172</v>
      </c>
      <c r="AT94" s="229" t="s">
        <v>156</v>
      </c>
      <c r="AU94" s="229" t="s">
        <v>80</v>
      </c>
      <c r="AY94" s="17" t="s">
        <v>153</v>
      </c>
      <c r="BE94" s="230">
        <f>IF(N94="základní",J94,0)</f>
        <v>0</v>
      </c>
      <c r="BF94" s="230">
        <f>IF(N94="snížená",J94,0)</f>
        <v>0</v>
      </c>
      <c r="BG94" s="230">
        <f>IF(N94="zákl. přenesená",J94,0)</f>
        <v>0</v>
      </c>
      <c r="BH94" s="230">
        <f>IF(N94="sníž. přenesená",J94,0)</f>
        <v>0</v>
      </c>
      <c r="BI94" s="230">
        <f>IF(N94="nulová",J94,0)</f>
        <v>0</v>
      </c>
      <c r="BJ94" s="17" t="s">
        <v>80</v>
      </c>
      <c r="BK94" s="230">
        <f>ROUND(I94*H94,2)</f>
        <v>0</v>
      </c>
      <c r="BL94" s="17" t="s">
        <v>172</v>
      </c>
      <c r="BM94" s="229" t="s">
        <v>195</v>
      </c>
    </row>
    <row r="95" spans="1:63" s="12" customFormat="1" ht="25.9" customHeight="1">
      <c r="A95" s="12"/>
      <c r="B95" s="202"/>
      <c r="C95" s="203"/>
      <c r="D95" s="204" t="s">
        <v>71</v>
      </c>
      <c r="E95" s="205" t="s">
        <v>551</v>
      </c>
      <c r="F95" s="205" t="s">
        <v>1238</v>
      </c>
      <c r="G95" s="203"/>
      <c r="H95" s="203"/>
      <c r="I95" s="206"/>
      <c r="J95" s="207">
        <f>BK95</f>
        <v>0</v>
      </c>
      <c r="K95" s="203"/>
      <c r="L95" s="208"/>
      <c r="M95" s="209"/>
      <c r="N95" s="210"/>
      <c r="O95" s="210"/>
      <c r="P95" s="211">
        <f>P96</f>
        <v>0</v>
      </c>
      <c r="Q95" s="210"/>
      <c r="R95" s="211">
        <f>R96</f>
        <v>0</v>
      </c>
      <c r="S95" s="210"/>
      <c r="T95" s="212">
        <f>T96</f>
        <v>0</v>
      </c>
      <c r="U95" s="12"/>
      <c r="V95" s="12"/>
      <c r="W95" s="12"/>
      <c r="X95" s="12"/>
      <c r="Y95" s="12"/>
      <c r="Z95" s="12"/>
      <c r="AA95" s="12"/>
      <c r="AB95" s="12"/>
      <c r="AC95" s="12"/>
      <c r="AD95" s="12"/>
      <c r="AE95" s="12"/>
      <c r="AR95" s="213" t="s">
        <v>80</v>
      </c>
      <c r="AT95" s="214" t="s">
        <v>71</v>
      </c>
      <c r="AU95" s="214" t="s">
        <v>72</v>
      </c>
      <c r="AY95" s="213" t="s">
        <v>153</v>
      </c>
      <c r="BK95" s="215">
        <f>BK96</f>
        <v>0</v>
      </c>
    </row>
    <row r="96" spans="1:65" s="2" customFormat="1" ht="16.5" customHeight="1">
      <c r="A96" s="38"/>
      <c r="B96" s="39"/>
      <c r="C96" s="218" t="s">
        <v>172</v>
      </c>
      <c r="D96" s="218" t="s">
        <v>156</v>
      </c>
      <c r="E96" s="219" t="s">
        <v>1239</v>
      </c>
      <c r="F96" s="220" t="s">
        <v>1240</v>
      </c>
      <c r="G96" s="221" t="s">
        <v>190</v>
      </c>
      <c r="H96" s="222">
        <v>3</v>
      </c>
      <c r="I96" s="223"/>
      <c r="J96" s="224">
        <f>ROUND(I96*H96,2)</f>
        <v>0</v>
      </c>
      <c r="K96" s="220" t="s">
        <v>19</v>
      </c>
      <c r="L96" s="44"/>
      <c r="M96" s="225" t="s">
        <v>19</v>
      </c>
      <c r="N96" s="226" t="s">
        <v>43</v>
      </c>
      <c r="O96" s="84"/>
      <c r="P96" s="227">
        <f>O96*H96</f>
        <v>0</v>
      </c>
      <c r="Q96" s="227">
        <v>0</v>
      </c>
      <c r="R96" s="227">
        <f>Q96*H96</f>
        <v>0</v>
      </c>
      <c r="S96" s="227">
        <v>0</v>
      </c>
      <c r="T96" s="228">
        <f>S96*H96</f>
        <v>0</v>
      </c>
      <c r="U96" s="38"/>
      <c r="V96" s="38"/>
      <c r="W96" s="38"/>
      <c r="X96" s="38"/>
      <c r="Y96" s="38"/>
      <c r="Z96" s="38"/>
      <c r="AA96" s="38"/>
      <c r="AB96" s="38"/>
      <c r="AC96" s="38"/>
      <c r="AD96" s="38"/>
      <c r="AE96" s="38"/>
      <c r="AR96" s="229" t="s">
        <v>172</v>
      </c>
      <c r="AT96" s="229" t="s">
        <v>156</v>
      </c>
      <c r="AU96" s="229" t="s">
        <v>80</v>
      </c>
      <c r="AY96" s="17" t="s">
        <v>153</v>
      </c>
      <c r="BE96" s="230">
        <f>IF(N96="základní",J96,0)</f>
        <v>0</v>
      </c>
      <c r="BF96" s="230">
        <f>IF(N96="snížená",J96,0)</f>
        <v>0</v>
      </c>
      <c r="BG96" s="230">
        <f>IF(N96="zákl. přenesená",J96,0)</f>
        <v>0</v>
      </c>
      <c r="BH96" s="230">
        <f>IF(N96="sníž. přenesená",J96,0)</f>
        <v>0</v>
      </c>
      <c r="BI96" s="230">
        <f>IF(N96="nulová",J96,0)</f>
        <v>0</v>
      </c>
      <c r="BJ96" s="17" t="s">
        <v>80</v>
      </c>
      <c r="BK96" s="230">
        <f>ROUND(I96*H96,2)</f>
        <v>0</v>
      </c>
      <c r="BL96" s="17" t="s">
        <v>172</v>
      </c>
      <c r="BM96" s="229" t="s">
        <v>169</v>
      </c>
    </row>
    <row r="97" spans="1:63" s="12" customFormat="1" ht="25.9" customHeight="1">
      <c r="A97" s="12"/>
      <c r="B97" s="202"/>
      <c r="C97" s="203"/>
      <c r="D97" s="204" t="s">
        <v>71</v>
      </c>
      <c r="E97" s="205" t="s">
        <v>1241</v>
      </c>
      <c r="F97" s="205" t="s">
        <v>1242</v>
      </c>
      <c r="G97" s="203"/>
      <c r="H97" s="203"/>
      <c r="I97" s="206"/>
      <c r="J97" s="207">
        <f>BK97</f>
        <v>0</v>
      </c>
      <c r="K97" s="203"/>
      <c r="L97" s="208"/>
      <c r="M97" s="209"/>
      <c r="N97" s="210"/>
      <c r="O97" s="210"/>
      <c r="P97" s="211">
        <f>SUM(P98:P127)</f>
        <v>0</v>
      </c>
      <c r="Q97" s="210"/>
      <c r="R97" s="211">
        <f>SUM(R98:R127)</f>
        <v>0</v>
      </c>
      <c r="S97" s="210"/>
      <c r="T97" s="212">
        <f>SUM(T98:T127)</f>
        <v>0</v>
      </c>
      <c r="U97" s="12"/>
      <c r="V97" s="12"/>
      <c r="W97" s="12"/>
      <c r="X97" s="12"/>
      <c r="Y97" s="12"/>
      <c r="Z97" s="12"/>
      <c r="AA97" s="12"/>
      <c r="AB97" s="12"/>
      <c r="AC97" s="12"/>
      <c r="AD97" s="12"/>
      <c r="AE97" s="12"/>
      <c r="AR97" s="213" t="s">
        <v>80</v>
      </c>
      <c r="AT97" s="214" t="s">
        <v>71</v>
      </c>
      <c r="AU97" s="214" t="s">
        <v>72</v>
      </c>
      <c r="AY97" s="213" t="s">
        <v>153</v>
      </c>
      <c r="BK97" s="215">
        <f>SUM(BK98:BK127)</f>
        <v>0</v>
      </c>
    </row>
    <row r="98" spans="1:65" s="2" customFormat="1" ht="16.5" customHeight="1">
      <c r="A98" s="38"/>
      <c r="B98" s="39"/>
      <c r="C98" s="218" t="s">
        <v>152</v>
      </c>
      <c r="D98" s="218" t="s">
        <v>156</v>
      </c>
      <c r="E98" s="219" t="s">
        <v>1243</v>
      </c>
      <c r="F98" s="220" t="s">
        <v>1244</v>
      </c>
      <c r="G98" s="221" t="s">
        <v>339</v>
      </c>
      <c r="H98" s="222">
        <v>6</v>
      </c>
      <c r="I98" s="223"/>
      <c r="J98" s="224">
        <f>ROUND(I98*H98,2)</f>
        <v>0</v>
      </c>
      <c r="K98" s="220" t="s">
        <v>19</v>
      </c>
      <c r="L98" s="44"/>
      <c r="M98" s="225" t="s">
        <v>19</v>
      </c>
      <c r="N98" s="226" t="s">
        <v>43</v>
      </c>
      <c r="O98" s="84"/>
      <c r="P98" s="227">
        <f>O98*H98</f>
        <v>0</v>
      </c>
      <c r="Q98" s="227">
        <v>0</v>
      </c>
      <c r="R98" s="227">
        <f>Q98*H98</f>
        <v>0</v>
      </c>
      <c r="S98" s="227">
        <v>0</v>
      </c>
      <c r="T98" s="228">
        <f>S98*H98</f>
        <v>0</v>
      </c>
      <c r="U98" s="38"/>
      <c r="V98" s="38"/>
      <c r="W98" s="38"/>
      <c r="X98" s="38"/>
      <c r="Y98" s="38"/>
      <c r="Z98" s="38"/>
      <c r="AA98" s="38"/>
      <c r="AB98" s="38"/>
      <c r="AC98" s="38"/>
      <c r="AD98" s="38"/>
      <c r="AE98" s="38"/>
      <c r="AR98" s="229" t="s">
        <v>172</v>
      </c>
      <c r="AT98" s="229" t="s">
        <v>156</v>
      </c>
      <c r="AU98" s="229" t="s">
        <v>80</v>
      </c>
      <c r="AY98" s="17" t="s">
        <v>153</v>
      </c>
      <c r="BE98" s="230">
        <f>IF(N98="základní",J98,0)</f>
        <v>0</v>
      </c>
      <c r="BF98" s="230">
        <f>IF(N98="snížená",J98,0)</f>
        <v>0</v>
      </c>
      <c r="BG98" s="230">
        <f>IF(N98="zákl. přenesená",J98,0)</f>
        <v>0</v>
      </c>
      <c r="BH98" s="230">
        <f>IF(N98="sníž. přenesená",J98,0)</f>
        <v>0</v>
      </c>
      <c r="BI98" s="230">
        <f>IF(N98="nulová",J98,0)</f>
        <v>0</v>
      </c>
      <c r="BJ98" s="17" t="s">
        <v>80</v>
      </c>
      <c r="BK98" s="230">
        <f>ROUND(I98*H98,2)</f>
        <v>0</v>
      </c>
      <c r="BL98" s="17" t="s">
        <v>172</v>
      </c>
      <c r="BM98" s="229" t="s">
        <v>273</v>
      </c>
    </row>
    <row r="99" spans="1:65" s="2" customFormat="1" ht="16.5" customHeight="1">
      <c r="A99" s="38"/>
      <c r="B99" s="39"/>
      <c r="C99" s="218" t="s">
        <v>195</v>
      </c>
      <c r="D99" s="218" t="s">
        <v>156</v>
      </c>
      <c r="E99" s="219" t="s">
        <v>1384</v>
      </c>
      <c r="F99" s="220" t="s">
        <v>1385</v>
      </c>
      <c r="G99" s="221" t="s">
        <v>339</v>
      </c>
      <c r="H99" s="222">
        <v>6</v>
      </c>
      <c r="I99" s="223"/>
      <c r="J99" s="224">
        <f>ROUND(I99*H99,2)</f>
        <v>0</v>
      </c>
      <c r="K99" s="220" t="s">
        <v>19</v>
      </c>
      <c r="L99" s="44"/>
      <c r="M99" s="225" t="s">
        <v>19</v>
      </c>
      <c r="N99" s="226" t="s">
        <v>43</v>
      </c>
      <c r="O99" s="84"/>
      <c r="P99" s="227">
        <f>O99*H99</f>
        <v>0</v>
      </c>
      <c r="Q99" s="227">
        <v>0</v>
      </c>
      <c r="R99" s="227">
        <f>Q99*H99</f>
        <v>0</v>
      </c>
      <c r="S99" s="227">
        <v>0</v>
      </c>
      <c r="T99" s="228">
        <f>S99*H99</f>
        <v>0</v>
      </c>
      <c r="U99" s="38"/>
      <c r="V99" s="38"/>
      <c r="W99" s="38"/>
      <c r="X99" s="38"/>
      <c r="Y99" s="38"/>
      <c r="Z99" s="38"/>
      <c r="AA99" s="38"/>
      <c r="AB99" s="38"/>
      <c r="AC99" s="38"/>
      <c r="AD99" s="38"/>
      <c r="AE99" s="38"/>
      <c r="AR99" s="229" t="s">
        <v>172</v>
      </c>
      <c r="AT99" s="229" t="s">
        <v>156</v>
      </c>
      <c r="AU99" s="229" t="s">
        <v>80</v>
      </c>
      <c r="AY99" s="17" t="s">
        <v>153</v>
      </c>
      <c r="BE99" s="230">
        <f>IF(N99="základní",J99,0)</f>
        <v>0</v>
      </c>
      <c r="BF99" s="230">
        <f>IF(N99="snížená",J99,0)</f>
        <v>0</v>
      </c>
      <c r="BG99" s="230">
        <f>IF(N99="zákl. přenesená",J99,0)</f>
        <v>0</v>
      </c>
      <c r="BH99" s="230">
        <f>IF(N99="sníž. přenesená",J99,0)</f>
        <v>0</v>
      </c>
      <c r="BI99" s="230">
        <f>IF(N99="nulová",J99,0)</f>
        <v>0</v>
      </c>
      <c r="BJ99" s="17" t="s">
        <v>80</v>
      </c>
      <c r="BK99" s="230">
        <f>ROUND(I99*H99,2)</f>
        <v>0</v>
      </c>
      <c r="BL99" s="17" t="s">
        <v>172</v>
      </c>
      <c r="BM99" s="229" t="s">
        <v>286</v>
      </c>
    </row>
    <row r="100" spans="1:65" s="2" customFormat="1" ht="16.5" customHeight="1">
      <c r="A100" s="38"/>
      <c r="B100" s="39"/>
      <c r="C100" s="218" t="s">
        <v>200</v>
      </c>
      <c r="D100" s="218" t="s">
        <v>156</v>
      </c>
      <c r="E100" s="219" t="s">
        <v>1245</v>
      </c>
      <c r="F100" s="220" t="s">
        <v>1246</v>
      </c>
      <c r="G100" s="221" t="s">
        <v>339</v>
      </c>
      <c r="H100" s="222">
        <v>6</v>
      </c>
      <c r="I100" s="223"/>
      <c r="J100" s="224">
        <f>ROUND(I100*H100,2)</f>
        <v>0</v>
      </c>
      <c r="K100" s="220" t="s">
        <v>19</v>
      </c>
      <c r="L100" s="44"/>
      <c r="M100" s="225" t="s">
        <v>19</v>
      </c>
      <c r="N100" s="226" t="s">
        <v>43</v>
      </c>
      <c r="O100" s="84"/>
      <c r="P100" s="227">
        <f>O100*H100</f>
        <v>0</v>
      </c>
      <c r="Q100" s="227">
        <v>0</v>
      </c>
      <c r="R100" s="227">
        <f>Q100*H100</f>
        <v>0</v>
      </c>
      <c r="S100" s="227">
        <v>0</v>
      </c>
      <c r="T100" s="228">
        <f>S100*H100</f>
        <v>0</v>
      </c>
      <c r="U100" s="38"/>
      <c r="V100" s="38"/>
      <c r="W100" s="38"/>
      <c r="X100" s="38"/>
      <c r="Y100" s="38"/>
      <c r="Z100" s="38"/>
      <c r="AA100" s="38"/>
      <c r="AB100" s="38"/>
      <c r="AC100" s="38"/>
      <c r="AD100" s="38"/>
      <c r="AE100" s="38"/>
      <c r="AR100" s="229" t="s">
        <v>172</v>
      </c>
      <c r="AT100" s="229" t="s">
        <v>156</v>
      </c>
      <c r="AU100" s="229" t="s">
        <v>80</v>
      </c>
      <c r="AY100" s="17" t="s">
        <v>153</v>
      </c>
      <c r="BE100" s="230">
        <f>IF(N100="základní",J100,0)</f>
        <v>0</v>
      </c>
      <c r="BF100" s="230">
        <f>IF(N100="snížená",J100,0)</f>
        <v>0</v>
      </c>
      <c r="BG100" s="230">
        <f>IF(N100="zákl. přenesená",J100,0)</f>
        <v>0</v>
      </c>
      <c r="BH100" s="230">
        <f>IF(N100="sníž. přenesená",J100,0)</f>
        <v>0</v>
      </c>
      <c r="BI100" s="230">
        <f>IF(N100="nulová",J100,0)</f>
        <v>0</v>
      </c>
      <c r="BJ100" s="17" t="s">
        <v>80</v>
      </c>
      <c r="BK100" s="230">
        <f>ROUND(I100*H100,2)</f>
        <v>0</v>
      </c>
      <c r="BL100" s="17" t="s">
        <v>172</v>
      </c>
      <c r="BM100" s="229" t="s">
        <v>299</v>
      </c>
    </row>
    <row r="101" spans="1:65" s="2" customFormat="1" ht="16.5" customHeight="1">
      <c r="A101" s="38"/>
      <c r="B101" s="39"/>
      <c r="C101" s="218" t="s">
        <v>169</v>
      </c>
      <c r="D101" s="218" t="s">
        <v>156</v>
      </c>
      <c r="E101" s="219" t="s">
        <v>1247</v>
      </c>
      <c r="F101" s="220" t="s">
        <v>1248</v>
      </c>
      <c r="G101" s="221" t="s">
        <v>339</v>
      </c>
      <c r="H101" s="222">
        <v>6</v>
      </c>
      <c r="I101" s="223"/>
      <c r="J101" s="224">
        <f>ROUND(I101*H101,2)</f>
        <v>0</v>
      </c>
      <c r="K101" s="220" t="s">
        <v>19</v>
      </c>
      <c r="L101" s="44"/>
      <c r="M101" s="225" t="s">
        <v>19</v>
      </c>
      <c r="N101" s="226" t="s">
        <v>43</v>
      </c>
      <c r="O101" s="84"/>
      <c r="P101" s="227">
        <f>O101*H101</f>
        <v>0</v>
      </c>
      <c r="Q101" s="227">
        <v>0</v>
      </c>
      <c r="R101" s="227">
        <f>Q101*H101</f>
        <v>0</v>
      </c>
      <c r="S101" s="227">
        <v>0</v>
      </c>
      <c r="T101" s="228">
        <f>S101*H101</f>
        <v>0</v>
      </c>
      <c r="U101" s="38"/>
      <c r="V101" s="38"/>
      <c r="W101" s="38"/>
      <c r="X101" s="38"/>
      <c r="Y101" s="38"/>
      <c r="Z101" s="38"/>
      <c r="AA101" s="38"/>
      <c r="AB101" s="38"/>
      <c r="AC101" s="38"/>
      <c r="AD101" s="38"/>
      <c r="AE101" s="38"/>
      <c r="AR101" s="229" t="s">
        <v>172</v>
      </c>
      <c r="AT101" s="229" t="s">
        <v>156</v>
      </c>
      <c r="AU101" s="229" t="s">
        <v>80</v>
      </c>
      <c r="AY101" s="17" t="s">
        <v>153</v>
      </c>
      <c r="BE101" s="230">
        <f>IF(N101="základní",J101,0)</f>
        <v>0</v>
      </c>
      <c r="BF101" s="230">
        <f>IF(N101="snížená",J101,0)</f>
        <v>0</v>
      </c>
      <c r="BG101" s="230">
        <f>IF(N101="zákl. přenesená",J101,0)</f>
        <v>0</v>
      </c>
      <c r="BH101" s="230">
        <f>IF(N101="sníž. přenesená",J101,0)</f>
        <v>0</v>
      </c>
      <c r="BI101" s="230">
        <f>IF(N101="nulová",J101,0)</f>
        <v>0</v>
      </c>
      <c r="BJ101" s="17" t="s">
        <v>80</v>
      </c>
      <c r="BK101" s="230">
        <f>ROUND(I101*H101,2)</f>
        <v>0</v>
      </c>
      <c r="BL101" s="17" t="s">
        <v>172</v>
      </c>
      <c r="BM101" s="229" t="s">
        <v>310</v>
      </c>
    </row>
    <row r="102" spans="1:65" s="2" customFormat="1" ht="16.5" customHeight="1">
      <c r="A102" s="38"/>
      <c r="B102" s="39"/>
      <c r="C102" s="218" t="s">
        <v>266</v>
      </c>
      <c r="D102" s="218" t="s">
        <v>156</v>
      </c>
      <c r="E102" s="219" t="s">
        <v>1249</v>
      </c>
      <c r="F102" s="220" t="s">
        <v>1250</v>
      </c>
      <c r="G102" s="221" t="s">
        <v>339</v>
      </c>
      <c r="H102" s="222">
        <v>6</v>
      </c>
      <c r="I102" s="223"/>
      <c r="J102" s="224">
        <f>ROUND(I102*H102,2)</f>
        <v>0</v>
      </c>
      <c r="K102" s="220" t="s">
        <v>19</v>
      </c>
      <c r="L102" s="44"/>
      <c r="M102" s="225" t="s">
        <v>19</v>
      </c>
      <c r="N102" s="226" t="s">
        <v>43</v>
      </c>
      <c r="O102" s="84"/>
      <c r="P102" s="227">
        <f>O102*H102</f>
        <v>0</v>
      </c>
      <c r="Q102" s="227">
        <v>0</v>
      </c>
      <c r="R102" s="227">
        <f>Q102*H102</f>
        <v>0</v>
      </c>
      <c r="S102" s="227">
        <v>0</v>
      </c>
      <c r="T102" s="228">
        <f>S102*H102</f>
        <v>0</v>
      </c>
      <c r="U102" s="38"/>
      <c r="V102" s="38"/>
      <c r="W102" s="38"/>
      <c r="X102" s="38"/>
      <c r="Y102" s="38"/>
      <c r="Z102" s="38"/>
      <c r="AA102" s="38"/>
      <c r="AB102" s="38"/>
      <c r="AC102" s="38"/>
      <c r="AD102" s="38"/>
      <c r="AE102" s="38"/>
      <c r="AR102" s="229" t="s">
        <v>172</v>
      </c>
      <c r="AT102" s="229" t="s">
        <v>156</v>
      </c>
      <c r="AU102" s="229" t="s">
        <v>80</v>
      </c>
      <c r="AY102" s="17" t="s">
        <v>153</v>
      </c>
      <c r="BE102" s="230">
        <f>IF(N102="základní",J102,0)</f>
        <v>0</v>
      </c>
      <c r="BF102" s="230">
        <f>IF(N102="snížená",J102,0)</f>
        <v>0</v>
      </c>
      <c r="BG102" s="230">
        <f>IF(N102="zákl. přenesená",J102,0)</f>
        <v>0</v>
      </c>
      <c r="BH102" s="230">
        <f>IF(N102="sníž. přenesená",J102,0)</f>
        <v>0</v>
      </c>
      <c r="BI102" s="230">
        <f>IF(N102="nulová",J102,0)</f>
        <v>0</v>
      </c>
      <c r="BJ102" s="17" t="s">
        <v>80</v>
      </c>
      <c r="BK102" s="230">
        <f>ROUND(I102*H102,2)</f>
        <v>0</v>
      </c>
      <c r="BL102" s="17" t="s">
        <v>172</v>
      </c>
      <c r="BM102" s="229" t="s">
        <v>321</v>
      </c>
    </row>
    <row r="103" spans="1:65" s="2" customFormat="1" ht="16.5" customHeight="1">
      <c r="A103" s="38"/>
      <c r="B103" s="39"/>
      <c r="C103" s="261" t="s">
        <v>273</v>
      </c>
      <c r="D103" s="261" t="s">
        <v>260</v>
      </c>
      <c r="E103" s="262" t="s">
        <v>1251</v>
      </c>
      <c r="F103" s="263" t="s">
        <v>1386</v>
      </c>
      <c r="G103" s="264" t="s">
        <v>339</v>
      </c>
      <c r="H103" s="265">
        <v>6</v>
      </c>
      <c r="I103" s="266"/>
      <c r="J103" s="267">
        <f>ROUND(I103*H103,2)</f>
        <v>0</v>
      </c>
      <c r="K103" s="263" t="s">
        <v>19</v>
      </c>
      <c r="L103" s="268"/>
      <c r="M103" s="269" t="s">
        <v>19</v>
      </c>
      <c r="N103" s="270" t="s">
        <v>43</v>
      </c>
      <c r="O103" s="84"/>
      <c r="P103" s="227">
        <f>O103*H103</f>
        <v>0</v>
      </c>
      <c r="Q103" s="227">
        <v>0</v>
      </c>
      <c r="R103" s="227">
        <f>Q103*H103</f>
        <v>0</v>
      </c>
      <c r="S103" s="227">
        <v>0</v>
      </c>
      <c r="T103" s="228">
        <f>S103*H103</f>
        <v>0</v>
      </c>
      <c r="U103" s="38"/>
      <c r="V103" s="38"/>
      <c r="W103" s="38"/>
      <c r="X103" s="38"/>
      <c r="Y103" s="38"/>
      <c r="Z103" s="38"/>
      <c r="AA103" s="38"/>
      <c r="AB103" s="38"/>
      <c r="AC103" s="38"/>
      <c r="AD103" s="38"/>
      <c r="AE103" s="38"/>
      <c r="AR103" s="229" t="s">
        <v>169</v>
      </c>
      <c r="AT103" s="229" t="s">
        <v>260</v>
      </c>
      <c r="AU103" s="229" t="s">
        <v>80</v>
      </c>
      <c r="AY103" s="17" t="s">
        <v>153</v>
      </c>
      <c r="BE103" s="230">
        <f>IF(N103="základní",J103,0)</f>
        <v>0</v>
      </c>
      <c r="BF103" s="230">
        <f>IF(N103="snížená",J103,0)</f>
        <v>0</v>
      </c>
      <c r="BG103" s="230">
        <f>IF(N103="zákl. přenesená",J103,0)</f>
        <v>0</v>
      </c>
      <c r="BH103" s="230">
        <f>IF(N103="sníž. přenesená",J103,0)</f>
        <v>0</v>
      </c>
      <c r="BI103" s="230">
        <f>IF(N103="nulová",J103,0)</f>
        <v>0</v>
      </c>
      <c r="BJ103" s="17" t="s">
        <v>80</v>
      </c>
      <c r="BK103" s="230">
        <f>ROUND(I103*H103,2)</f>
        <v>0</v>
      </c>
      <c r="BL103" s="17" t="s">
        <v>172</v>
      </c>
      <c r="BM103" s="229" t="s">
        <v>331</v>
      </c>
    </row>
    <row r="104" spans="1:65" s="2" customFormat="1" ht="16.5" customHeight="1">
      <c r="A104" s="38"/>
      <c r="B104" s="39"/>
      <c r="C104" s="218" t="s">
        <v>279</v>
      </c>
      <c r="D104" s="218" t="s">
        <v>156</v>
      </c>
      <c r="E104" s="219" t="s">
        <v>1257</v>
      </c>
      <c r="F104" s="220" t="s">
        <v>1258</v>
      </c>
      <c r="G104" s="221" t="s">
        <v>228</v>
      </c>
      <c r="H104" s="222">
        <v>210</v>
      </c>
      <c r="I104" s="223"/>
      <c r="J104" s="224">
        <f>ROUND(I104*H104,2)</f>
        <v>0</v>
      </c>
      <c r="K104" s="220" t="s">
        <v>19</v>
      </c>
      <c r="L104" s="44"/>
      <c r="M104" s="225" t="s">
        <v>19</v>
      </c>
      <c r="N104" s="226" t="s">
        <v>43</v>
      </c>
      <c r="O104" s="84"/>
      <c r="P104" s="227">
        <f>O104*H104</f>
        <v>0</v>
      </c>
      <c r="Q104" s="227">
        <v>0</v>
      </c>
      <c r="R104" s="227">
        <f>Q104*H104</f>
        <v>0</v>
      </c>
      <c r="S104" s="227">
        <v>0</v>
      </c>
      <c r="T104" s="228">
        <f>S104*H104</f>
        <v>0</v>
      </c>
      <c r="U104" s="38"/>
      <c r="V104" s="38"/>
      <c r="W104" s="38"/>
      <c r="X104" s="38"/>
      <c r="Y104" s="38"/>
      <c r="Z104" s="38"/>
      <c r="AA104" s="38"/>
      <c r="AB104" s="38"/>
      <c r="AC104" s="38"/>
      <c r="AD104" s="38"/>
      <c r="AE104" s="38"/>
      <c r="AR104" s="229" t="s">
        <v>172</v>
      </c>
      <c r="AT104" s="229" t="s">
        <v>156</v>
      </c>
      <c r="AU104" s="229" t="s">
        <v>80</v>
      </c>
      <c r="AY104" s="17" t="s">
        <v>153</v>
      </c>
      <c r="BE104" s="230">
        <f>IF(N104="základní",J104,0)</f>
        <v>0</v>
      </c>
      <c r="BF104" s="230">
        <f>IF(N104="snížená",J104,0)</f>
        <v>0</v>
      </c>
      <c r="BG104" s="230">
        <f>IF(N104="zákl. přenesená",J104,0)</f>
        <v>0</v>
      </c>
      <c r="BH104" s="230">
        <f>IF(N104="sníž. přenesená",J104,0)</f>
        <v>0</v>
      </c>
      <c r="BI104" s="230">
        <f>IF(N104="nulová",J104,0)</f>
        <v>0</v>
      </c>
      <c r="BJ104" s="17" t="s">
        <v>80</v>
      </c>
      <c r="BK104" s="230">
        <f>ROUND(I104*H104,2)</f>
        <v>0</v>
      </c>
      <c r="BL104" s="17" t="s">
        <v>172</v>
      </c>
      <c r="BM104" s="229" t="s">
        <v>341</v>
      </c>
    </row>
    <row r="105" spans="1:65" s="2" customFormat="1" ht="16.5" customHeight="1">
      <c r="A105" s="38"/>
      <c r="B105" s="39"/>
      <c r="C105" s="261" t="s">
        <v>286</v>
      </c>
      <c r="D105" s="261" t="s">
        <v>260</v>
      </c>
      <c r="E105" s="262" t="s">
        <v>1259</v>
      </c>
      <c r="F105" s="263" t="s">
        <v>1260</v>
      </c>
      <c r="G105" s="264" t="s">
        <v>263</v>
      </c>
      <c r="H105" s="265">
        <v>130.2</v>
      </c>
      <c r="I105" s="266"/>
      <c r="J105" s="267">
        <f>ROUND(I105*H105,2)</f>
        <v>0</v>
      </c>
      <c r="K105" s="263" t="s">
        <v>19</v>
      </c>
      <c r="L105" s="268"/>
      <c r="M105" s="269" t="s">
        <v>19</v>
      </c>
      <c r="N105" s="270" t="s">
        <v>43</v>
      </c>
      <c r="O105" s="84"/>
      <c r="P105" s="227">
        <f>O105*H105</f>
        <v>0</v>
      </c>
      <c r="Q105" s="227">
        <v>0</v>
      </c>
      <c r="R105" s="227">
        <f>Q105*H105</f>
        <v>0</v>
      </c>
      <c r="S105" s="227">
        <v>0</v>
      </c>
      <c r="T105" s="228">
        <f>S105*H105</f>
        <v>0</v>
      </c>
      <c r="U105" s="38"/>
      <c r="V105" s="38"/>
      <c r="W105" s="38"/>
      <c r="X105" s="38"/>
      <c r="Y105" s="38"/>
      <c r="Z105" s="38"/>
      <c r="AA105" s="38"/>
      <c r="AB105" s="38"/>
      <c r="AC105" s="38"/>
      <c r="AD105" s="38"/>
      <c r="AE105" s="38"/>
      <c r="AR105" s="229" t="s">
        <v>169</v>
      </c>
      <c r="AT105" s="229" t="s">
        <v>260</v>
      </c>
      <c r="AU105" s="229" t="s">
        <v>80</v>
      </c>
      <c r="AY105" s="17" t="s">
        <v>153</v>
      </c>
      <c r="BE105" s="230">
        <f>IF(N105="základní",J105,0)</f>
        <v>0</v>
      </c>
      <c r="BF105" s="230">
        <f>IF(N105="snížená",J105,0)</f>
        <v>0</v>
      </c>
      <c r="BG105" s="230">
        <f>IF(N105="zákl. přenesená",J105,0)</f>
        <v>0</v>
      </c>
      <c r="BH105" s="230">
        <f>IF(N105="sníž. přenesená",J105,0)</f>
        <v>0</v>
      </c>
      <c r="BI105" s="230">
        <f>IF(N105="nulová",J105,0)</f>
        <v>0</v>
      </c>
      <c r="BJ105" s="17" t="s">
        <v>80</v>
      </c>
      <c r="BK105" s="230">
        <f>ROUND(I105*H105,2)</f>
        <v>0</v>
      </c>
      <c r="BL105" s="17" t="s">
        <v>172</v>
      </c>
      <c r="BM105" s="229" t="s">
        <v>351</v>
      </c>
    </row>
    <row r="106" spans="1:65" s="2" customFormat="1" ht="16.5" customHeight="1">
      <c r="A106" s="38"/>
      <c r="B106" s="39"/>
      <c r="C106" s="218" t="s">
        <v>294</v>
      </c>
      <c r="D106" s="218" t="s">
        <v>156</v>
      </c>
      <c r="E106" s="219" t="s">
        <v>1387</v>
      </c>
      <c r="F106" s="220" t="s">
        <v>1388</v>
      </c>
      <c r="G106" s="221" t="s">
        <v>339</v>
      </c>
      <c r="H106" s="222">
        <v>6</v>
      </c>
      <c r="I106" s="223"/>
      <c r="J106" s="224">
        <f>ROUND(I106*H106,2)</f>
        <v>0</v>
      </c>
      <c r="K106" s="220" t="s">
        <v>19</v>
      </c>
      <c r="L106" s="44"/>
      <c r="M106" s="225" t="s">
        <v>19</v>
      </c>
      <c r="N106" s="226" t="s">
        <v>43</v>
      </c>
      <c r="O106" s="84"/>
      <c r="P106" s="227">
        <f>O106*H106</f>
        <v>0</v>
      </c>
      <c r="Q106" s="227">
        <v>0</v>
      </c>
      <c r="R106" s="227">
        <f>Q106*H106</f>
        <v>0</v>
      </c>
      <c r="S106" s="227">
        <v>0</v>
      </c>
      <c r="T106" s="228">
        <f>S106*H106</f>
        <v>0</v>
      </c>
      <c r="U106" s="38"/>
      <c r="V106" s="38"/>
      <c r="W106" s="38"/>
      <c r="X106" s="38"/>
      <c r="Y106" s="38"/>
      <c r="Z106" s="38"/>
      <c r="AA106" s="38"/>
      <c r="AB106" s="38"/>
      <c r="AC106" s="38"/>
      <c r="AD106" s="38"/>
      <c r="AE106" s="38"/>
      <c r="AR106" s="229" t="s">
        <v>172</v>
      </c>
      <c r="AT106" s="229" t="s">
        <v>156</v>
      </c>
      <c r="AU106" s="229" t="s">
        <v>80</v>
      </c>
      <c r="AY106" s="17" t="s">
        <v>153</v>
      </c>
      <c r="BE106" s="230">
        <f>IF(N106="základní",J106,0)</f>
        <v>0</v>
      </c>
      <c r="BF106" s="230">
        <f>IF(N106="snížená",J106,0)</f>
        <v>0</v>
      </c>
      <c r="BG106" s="230">
        <f>IF(N106="zákl. přenesená",J106,0)</f>
        <v>0</v>
      </c>
      <c r="BH106" s="230">
        <f>IF(N106="sníž. přenesená",J106,0)</f>
        <v>0</v>
      </c>
      <c r="BI106" s="230">
        <f>IF(N106="nulová",J106,0)</f>
        <v>0</v>
      </c>
      <c r="BJ106" s="17" t="s">
        <v>80</v>
      </c>
      <c r="BK106" s="230">
        <f>ROUND(I106*H106,2)</f>
        <v>0</v>
      </c>
      <c r="BL106" s="17" t="s">
        <v>172</v>
      </c>
      <c r="BM106" s="229" t="s">
        <v>363</v>
      </c>
    </row>
    <row r="107" spans="1:65" s="2" customFormat="1" ht="21.75" customHeight="1">
      <c r="A107" s="38"/>
      <c r="B107" s="39"/>
      <c r="C107" s="261" t="s">
        <v>299</v>
      </c>
      <c r="D107" s="261" t="s">
        <v>260</v>
      </c>
      <c r="E107" s="262" t="s">
        <v>1389</v>
      </c>
      <c r="F107" s="263" t="s">
        <v>1390</v>
      </c>
      <c r="G107" s="264" t="s">
        <v>339</v>
      </c>
      <c r="H107" s="265">
        <v>6</v>
      </c>
      <c r="I107" s="266"/>
      <c r="J107" s="267">
        <f>ROUND(I107*H107,2)</f>
        <v>0</v>
      </c>
      <c r="K107" s="263" t="s">
        <v>19</v>
      </c>
      <c r="L107" s="268"/>
      <c r="M107" s="269" t="s">
        <v>19</v>
      </c>
      <c r="N107" s="270" t="s">
        <v>43</v>
      </c>
      <c r="O107" s="84"/>
      <c r="P107" s="227">
        <f>O107*H107</f>
        <v>0</v>
      </c>
      <c r="Q107" s="227">
        <v>0</v>
      </c>
      <c r="R107" s="227">
        <f>Q107*H107</f>
        <v>0</v>
      </c>
      <c r="S107" s="227">
        <v>0</v>
      </c>
      <c r="T107" s="228">
        <f>S107*H107</f>
        <v>0</v>
      </c>
      <c r="U107" s="38"/>
      <c r="V107" s="38"/>
      <c r="W107" s="38"/>
      <c r="X107" s="38"/>
      <c r="Y107" s="38"/>
      <c r="Z107" s="38"/>
      <c r="AA107" s="38"/>
      <c r="AB107" s="38"/>
      <c r="AC107" s="38"/>
      <c r="AD107" s="38"/>
      <c r="AE107" s="38"/>
      <c r="AR107" s="229" t="s">
        <v>169</v>
      </c>
      <c r="AT107" s="229" t="s">
        <v>260</v>
      </c>
      <c r="AU107" s="229" t="s">
        <v>80</v>
      </c>
      <c r="AY107" s="17" t="s">
        <v>153</v>
      </c>
      <c r="BE107" s="230">
        <f>IF(N107="základní",J107,0)</f>
        <v>0</v>
      </c>
      <c r="BF107" s="230">
        <f>IF(N107="snížená",J107,0)</f>
        <v>0</v>
      </c>
      <c r="BG107" s="230">
        <f>IF(N107="zákl. přenesená",J107,0)</f>
        <v>0</v>
      </c>
      <c r="BH107" s="230">
        <f>IF(N107="sníž. přenesená",J107,0)</f>
        <v>0</v>
      </c>
      <c r="BI107" s="230">
        <f>IF(N107="nulová",J107,0)</f>
        <v>0</v>
      </c>
      <c r="BJ107" s="17" t="s">
        <v>80</v>
      </c>
      <c r="BK107" s="230">
        <f>ROUND(I107*H107,2)</f>
        <v>0</v>
      </c>
      <c r="BL107" s="17" t="s">
        <v>172</v>
      </c>
      <c r="BM107" s="229" t="s">
        <v>376</v>
      </c>
    </row>
    <row r="108" spans="1:65" s="2" customFormat="1" ht="16.5" customHeight="1">
      <c r="A108" s="38"/>
      <c r="B108" s="39"/>
      <c r="C108" s="218" t="s">
        <v>8</v>
      </c>
      <c r="D108" s="218" t="s">
        <v>156</v>
      </c>
      <c r="E108" s="219" t="s">
        <v>1391</v>
      </c>
      <c r="F108" s="220" t="s">
        <v>1392</v>
      </c>
      <c r="G108" s="221" t="s">
        <v>339</v>
      </c>
      <c r="H108" s="222">
        <v>6</v>
      </c>
      <c r="I108" s="223"/>
      <c r="J108" s="224">
        <f>ROUND(I108*H108,2)</f>
        <v>0</v>
      </c>
      <c r="K108" s="220" t="s">
        <v>19</v>
      </c>
      <c r="L108" s="44"/>
      <c r="M108" s="225" t="s">
        <v>19</v>
      </c>
      <c r="N108" s="226" t="s">
        <v>43</v>
      </c>
      <c r="O108" s="84"/>
      <c r="P108" s="227">
        <f>O108*H108</f>
        <v>0</v>
      </c>
      <c r="Q108" s="227">
        <v>0</v>
      </c>
      <c r="R108" s="227">
        <f>Q108*H108</f>
        <v>0</v>
      </c>
      <c r="S108" s="227">
        <v>0</v>
      </c>
      <c r="T108" s="228">
        <f>S108*H108</f>
        <v>0</v>
      </c>
      <c r="U108" s="38"/>
      <c r="V108" s="38"/>
      <c r="W108" s="38"/>
      <c r="X108" s="38"/>
      <c r="Y108" s="38"/>
      <c r="Z108" s="38"/>
      <c r="AA108" s="38"/>
      <c r="AB108" s="38"/>
      <c r="AC108" s="38"/>
      <c r="AD108" s="38"/>
      <c r="AE108" s="38"/>
      <c r="AR108" s="229" t="s">
        <v>172</v>
      </c>
      <c r="AT108" s="229" t="s">
        <v>156</v>
      </c>
      <c r="AU108" s="229" t="s">
        <v>80</v>
      </c>
      <c r="AY108" s="17" t="s">
        <v>153</v>
      </c>
      <c r="BE108" s="230">
        <f>IF(N108="základní",J108,0)</f>
        <v>0</v>
      </c>
      <c r="BF108" s="230">
        <f>IF(N108="snížená",J108,0)</f>
        <v>0</v>
      </c>
      <c r="BG108" s="230">
        <f>IF(N108="zákl. přenesená",J108,0)</f>
        <v>0</v>
      </c>
      <c r="BH108" s="230">
        <f>IF(N108="sníž. přenesená",J108,0)</f>
        <v>0</v>
      </c>
      <c r="BI108" s="230">
        <f>IF(N108="nulová",J108,0)</f>
        <v>0</v>
      </c>
      <c r="BJ108" s="17" t="s">
        <v>80</v>
      </c>
      <c r="BK108" s="230">
        <f>ROUND(I108*H108,2)</f>
        <v>0</v>
      </c>
      <c r="BL108" s="17" t="s">
        <v>172</v>
      </c>
      <c r="BM108" s="229" t="s">
        <v>547</v>
      </c>
    </row>
    <row r="109" spans="1:65" s="2" customFormat="1" ht="16.5" customHeight="1">
      <c r="A109" s="38"/>
      <c r="B109" s="39"/>
      <c r="C109" s="261" t="s">
        <v>310</v>
      </c>
      <c r="D109" s="261" t="s">
        <v>260</v>
      </c>
      <c r="E109" s="262" t="s">
        <v>1393</v>
      </c>
      <c r="F109" s="263" t="s">
        <v>1394</v>
      </c>
      <c r="G109" s="264" t="s">
        <v>339</v>
      </c>
      <c r="H109" s="265">
        <v>6</v>
      </c>
      <c r="I109" s="266"/>
      <c r="J109" s="267">
        <f>ROUND(I109*H109,2)</f>
        <v>0</v>
      </c>
      <c r="K109" s="263" t="s">
        <v>19</v>
      </c>
      <c r="L109" s="268"/>
      <c r="M109" s="269" t="s">
        <v>19</v>
      </c>
      <c r="N109" s="270" t="s">
        <v>43</v>
      </c>
      <c r="O109" s="84"/>
      <c r="P109" s="227">
        <f>O109*H109</f>
        <v>0</v>
      </c>
      <c r="Q109" s="227">
        <v>0</v>
      </c>
      <c r="R109" s="227">
        <f>Q109*H109</f>
        <v>0</v>
      </c>
      <c r="S109" s="227">
        <v>0</v>
      </c>
      <c r="T109" s="228">
        <f>S109*H109</f>
        <v>0</v>
      </c>
      <c r="U109" s="38"/>
      <c r="V109" s="38"/>
      <c r="W109" s="38"/>
      <c r="X109" s="38"/>
      <c r="Y109" s="38"/>
      <c r="Z109" s="38"/>
      <c r="AA109" s="38"/>
      <c r="AB109" s="38"/>
      <c r="AC109" s="38"/>
      <c r="AD109" s="38"/>
      <c r="AE109" s="38"/>
      <c r="AR109" s="229" t="s">
        <v>169</v>
      </c>
      <c r="AT109" s="229" t="s">
        <v>260</v>
      </c>
      <c r="AU109" s="229" t="s">
        <v>80</v>
      </c>
      <c r="AY109" s="17" t="s">
        <v>153</v>
      </c>
      <c r="BE109" s="230">
        <f>IF(N109="základní",J109,0)</f>
        <v>0</v>
      </c>
      <c r="BF109" s="230">
        <f>IF(N109="snížená",J109,0)</f>
        <v>0</v>
      </c>
      <c r="BG109" s="230">
        <f>IF(N109="zákl. přenesená",J109,0)</f>
        <v>0</v>
      </c>
      <c r="BH109" s="230">
        <f>IF(N109="sníž. přenesená",J109,0)</f>
        <v>0</v>
      </c>
      <c r="BI109" s="230">
        <f>IF(N109="nulová",J109,0)</f>
        <v>0</v>
      </c>
      <c r="BJ109" s="17" t="s">
        <v>80</v>
      </c>
      <c r="BK109" s="230">
        <f>ROUND(I109*H109,2)</f>
        <v>0</v>
      </c>
      <c r="BL109" s="17" t="s">
        <v>172</v>
      </c>
      <c r="BM109" s="229" t="s">
        <v>555</v>
      </c>
    </row>
    <row r="110" spans="1:65" s="2" customFormat="1" ht="16.5" customHeight="1">
      <c r="A110" s="38"/>
      <c r="B110" s="39"/>
      <c r="C110" s="218" t="s">
        <v>315</v>
      </c>
      <c r="D110" s="218" t="s">
        <v>156</v>
      </c>
      <c r="E110" s="219" t="s">
        <v>1261</v>
      </c>
      <c r="F110" s="220" t="s">
        <v>1262</v>
      </c>
      <c r="G110" s="221" t="s">
        <v>339</v>
      </c>
      <c r="H110" s="222">
        <v>6</v>
      </c>
      <c r="I110" s="223"/>
      <c r="J110" s="224">
        <f>ROUND(I110*H110,2)</f>
        <v>0</v>
      </c>
      <c r="K110" s="220" t="s">
        <v>19</v>
      </c>
      <c r="L110" s="44"/>
      <c r="M110" s="225" t="s">
        <v>19</v>
      </c>
      <c r="N110" s="226" t="s">
        <v>43</v>
      </c>
      <c r="O110" s="84"/>
      <c r="P110" s="227">
        <f>O110*H110</f>
        <v>0</v>
      </c>
      <c r="Q110" s="227">
        <v>0</v>
      </c>
      <c r="R110" s="227">
        <f>Q110*H110</f>
        <v>0</v>
      </c>
      <c r="S110" s="227">
        <v>0</v>
      </c>
      <c r="T110" s="228">
        <f>S110*H110</f>
        <v>0</v>
      </c>
      <c r="U110" s="38"/>
      <c r="V110" s="38"/>
      <c r="W110" s="38"/>
      <c r="X110" s="38"/>
      <c r="Y110" s="38"/>
      <c r="Z110" s="38"/>
      <c r="AA110" s="38"/>
      <c r="AB110" s="38"/>
      <c r="AC110" s="38"/>
      <c r="AD110" s="38"/>
      <c r="AE110" s="38"/>
      <c r="AR110" s="229" t="s">
        <v>172</v>
      </c>
      <c r="AT110" s="229" t="s">
        <v>156</v>
      </c>
      <c r="AU110" s="229" t="s">
        <v>80</v>
      </c>
      <c r="AY110" s="17" t="s">
        <v>153</v>
      </c>
      <c r="BE110" s="230">
        <f>IF(N110="základní",J110,0)</f>
        <v>0</v>
      </c>
      <c r="BF110" s="230">
        <f>IF(N110="snížená",J110,0)</f>
        <v>0</v>
      </c>
      <c r="BG110" s="230">
        <f>IF(N110="zákl. přenesená",J110,0)</f>
        <v>0</v>
      </c>
      <c r="BH110" s="230">
        <f>IF(N110="sníž. přenesená",J110,0)</f>
        <v>0</v>
      </c>
      <c r="BI110" s="230">
        <f>IF(N110="nulová",J110,0)</f>
        <v>0</v>
      </c>
      <c r="BJ110" s="17" t="s">
        <v>80</v>
      </c>
      <c r="BK110" s="230">
        <f>ROUND(I110*H110,2)</f>
        <v>0</v>
      </c>
      <c r="BL110" s="17" t="s">
        <v>172</v>
      </c>
      <c r="BM110" s="229" t="s">
        <v>564</v>
      </c>
    </row>
    <row r="111" spans="1:65" s="2" customFormat="1" ht="16.5" customHeight="1">
      <c r="A111" s="38"/>
      <c r="B111" s="39"/>
      <c r="C111" s="261" t="s">
        <v>321</v>
      </c>
      <c r="D111" s="261" t="s">
        <v>260</v>
      </c>
      <c r="E111" s="262" t="s">
        <v>1263</v>
      </c>
      <c r="F111" s="263" t="s">
        <v>1264</v>
      </c>
      <c r="G111" s="264" t="s">
        <v>339</v>
      </c>
      <c r="H111" s="265">
        <v>6</v>
      </c>
      <c r="I111" s="266"/>
      <c r="J111" s="267">
        <f>ROUND(I111*H111,2)</f>
        <v>0</v>
      </c>
      <c r="K111" s="263" t="s">
        <v>19</v>
      </c>
      <c r="L111" s="268"/>
      <c r="M111" s="269" t="s">
        <v>19</v>
      </c>
      <c r="N111" s="270" t="s">
        <v>43</v>
      </c>
      <c r="O111" s="84"/>
      <c r="P111" s="227">
        <f>O111*H111</f>
        <v>0</v>
      </c>
      <c r="Q111" s="227">
        <v>0</v>
      </c>
      <c r="R111" s="227">
        <f>Q111*H111</f>
        <v>0</v>
      </c>
      <c r="S111" s="227">
        <v>0</v>
      </c>
      <c r="T111" s="228">
        <f>S111*H111</f>
        <v>0</v>
      </c>
      <c r="U111" s="38"/>
      <c r="V111" s="38"/>
      <c r="W111" s="38"/>
      <c r="X111" s="38"/>
      <c r="Y111" s="38"/>
      <c r="Z111" s="38"/>
      <c r="AA111" s="38"/>
      <c r="AB111" s="38"/>
      <c r="AC111" s="38"/>
      <c r="AD111" s="38"/>
      <c r="AE111" s="38"/>
      <c r="AR111" s="229" t="s">
        <v>169</v>
      </c>
      <c r="AT111" s="229" t="s">
        <v>260</v>
      </c>
      <c r="AU111" s="229" t="s">
        <v>80</v>
      </c>
      <c r="AY111" s="17" t="s">
        <v>153</v>
      </c>
      <c r="BE111" s="230">
        <f>IF(N111="základní",J111,0)</f>
        <v>0</v>
      </c>
      <c r="BF111" s="230">
        <f>IF(N111="snížená",J111,0)</f>
        <v>0</v>
      </c>
      <c r="BG111" s="230">
        <f>IF(N111="zákl. přenesená",J111,0)</f>
        <v>0</v>
      </c>
      <c r="BH111" s="230">
        <f>IF(N111="sníž. přenesená",J111,0)</f>
        <v>0</v>
      </c>
      <c r="BI111" s="230">
        <f>IF(N111="nulová",J111,0)</f>
        <v>0</v>
      </c>
      <c r="BJ111" s="17" t="s">
        <v>80</v>
      </c>
      <c r="BK111" s="230">
        <f>ROUND(I111*H111,2)</f>
        <v>0</v>
      </c>
      <c r="BL111" s="17" t="s">
        <v>172</v>
      </c>
      <c r="BM111" s="229" t="s">
        <v>572</v>
      </c>
    </row>
    <row r="112" spans="1:65" s="2" customFormat="1" ht="16.5" customHeight="1">
      <c r="A112" s="38"/>
      <c r="B112" s="39"/>
      <c r="C112" s="261" t="s">
        <v>326</v>
      </c>
      <c r="D112" s="261" t="s">
        <v>260</v>
      </c>
      <c r="E112" s="262" t="s">
        <v>1265</v>
      </c>
      <c r="F112" s="263" t="s">
        <v>1266</v>
      </c>
      <c r="G112" s="264" t="s">
        <v>228</v>
      </c>
      <c r="H112" s="265">
        <v>66</v>
      </c>
      <c r="I112" s="266"/>
      <c r="J112" s="267">
        <f>ROUND(I112*H112,2)</f>
        <v>0</v>
      </c>
      <c r="K112" s="263" t="s">
        <v>19</v>
      </c>
      <c r="L112" s="268"/>
      <c r="M112" s="269" t="s">
        <v>19</v>
      </c>
      <c r="N112" s="270" t="s">
        <v>43</v>
      </c>
      <c r="O112" s="84"/>
      <c r="P112" s="227">
        <f>O112*H112</f>
        <v>0</v>
      </c>
      <c r="Q112" s="227">
        <v>0</v>
      </c>
      <c r="R112" s="227">
        <f>Q112*H112</f>
        <v>0</v>
      </c>
      <c r="S112" s="227">
        <v>0</v>
      </c>
      <c r="T112" s="228">
        <f>S112*H112</f>
        <v>0</v>
      </c>
      <c r="U112" s="38"/>
      <c r="V112" s="38"/>
      <c r="W112" s="38"/>
      <c r="X112" s="38"/>
      <c r="Y112" s="38"/>
      <c r="Z112" s="38"/>
      <c r="AA112" s="38"/>
      <c r="AB112" s="38"/>
      <c r="AC112" s="38"/>
      <c r="AD112" s="38"/>
      <c r="AE112" s="38"/>
      <c r="AR112" s="229" t="s">
        <v>169</v>
      </c>
      <c r="AT112" s="229" t="s">
        <v>260</v>
      </c>
      <c r="AU112" s="229" t="s">
        <v>80</v>
      </c>
      <c r="AY112" s="17" t="s">
        <v>153</v>
      </c>
      <c r="BE112" s="230">
        <f>IF(N112="základní",J112,0)</f>
        <v>0</v>
      </c>
      <c r="BF112" s="230">
        <f>IF(N112="snížená",J112,0)</f>
        <v>0</v>
      </c>
      <c r="BG112" s="230">
        <f>IF(N112="zákl. přenesená",J112,0)</f>
        <v>0</v>
      </c>
      <c r="BH112" s="230">
        <f>IF(N112="sníž. přenesená",J112,0)</f>
        <v>0</v>
      </c>
      <c r="BI112" s="230">
        <f>IF(N112="nulová",J112,0)</f>
        <v>0</v>
      </c>
      <c r="BJ112" s="17" t="s">
        <v>80</v>
      </c>
      <c r="BK112" s="230">
        <f>ROUND(I112*H112,2)</f>
        <v>0</v>
      </c>
      <c r="BL112" s="17" t="s">
        <v>172</v>
      </c>
      <c r="BM112" s="229" t="s">
        <v>577</v>
      </c>
    </row>
    <row r="113" spans="1:65" s="2" customFormat="1" ht="16.5" customHeight="1">
      <c r="A113" s="38"/>
      <c r="B113" s="39"/>
      <c r="C113" s="218" t="s">
        <v>331</v>
      </c>
      <c r="D113" s="218" t="s">
        <v>156</v>
      </c>
      <c r="E113" s="219" t="s">
        <v>1267</v>
      </c>
      <c r="F113" s="220" t="s">
        <v>1268</v>
      </c>
      <c r="G113" s="221" t="s">
        <v>228</v>
      </c>
      <c r="H113" s="222">
        <v>230</v>
      </c>
      <c r="I113" s="223"/>
      <c r="J113" s="224">
        <f>ROUND(I113*H113,2)</f>
        <v>0</v>
      </c>
      <c r="K113" s="220" t="s">
        <v>19</v>
      </c>
      <c r="L113" s="44"/>
      <c r="M113" s="225" t="s">
        <v>19</v>
      </c>
      <c r="N113" s="226" t="s">
        <v>43</v>
      </c>
      <c r="O113" s="84"/>
      <c r="P113" s="227">
        <f>O113*H113</f>
        <v>0</v>
      </c>
      <c r="Q113" s="227">
        <v>0</v>
      </c>
      <c r="R113" s="227">
        <f>Q113*H113</f>
        <v>0</v>
      </c>
      <c r="S113" s="227">
        <v>0</v>
      </c>
      <c r="T113" s="228">
        <f>S113*H113</f>
        <v>0</v>
      </c>
      <c r="U113" s="38"/>
      <c r="V113" s="38"/>
      <c r="W113" s="38"/>
      <c r="X113" s="38"/>
      <c r="Y113" s="38"/>
      <c r="Z113" s="38"/>
      <c r="AA113" s="38"/>
      <c r="AB113" s="38"/>
      <c r="AC113" s="38"/>
      <c r="AD113" s="38"/>
      <c r="AE113" s="38"/>
      <c r="AR113" s="229" t="s">
        <v>172</v>
      </c>
      <c r="AT113" s="229" t="s">
        <v>156</v>
      </c>
      <c r="AU113" s="229" t="s">
        <v>80</v>
      </c>
      <c r="AY113" s="17" t="s">
        <v>153</v>
      </c>
      <c r="BE113" s="230">
        <f>IF(N113="základní",J113,0)</f>
        <v>0</v>
      </c>
      <c r="BF113" s="230">
        <f>IF(N113="snížená",J113,0)</f>
        <v>0</v>
      </c>
      <c r="BG113" s="230">
        <f>IF(N113="zákl. přenesená",J113,0)</f>
        <v>0</v>
      </c>
      <c r="BH113" s="230">
        <f>IF(N113="sníž. přenesená",J113,0)</f>
        <v>0</v>
      </c>
      <c r="BI113" s="230">
        <f>IF(N113="nulová",J113,0)</f>
        <v>0</v>
      </c>
      <c r="BJ113" s="17" t="s">
        <v>80</v>
      </c>
      <c r="BK113" s="230">
        <f>ROUND(I113*H113,2)</f>
        <v>0</v>
      </c>
      <c r="BL113" s="17" t="s">
        <v>172</v>
      </c>
      <c r="BM113" s="229" t="s">
        <v>582</v>
      </c>
    </row>
    <row r="114" spans="1:65" s="2" customFormat="1" ht="16.5" customHeight="1">
      <c r="A114" s="38"/>
      <c r="B114" s="39"/>
      <c r="C114" s="261" t="s">
        <v>7</v>
      </c>
      <c r="D114" s="261" t="s">
        <v>260</v>
      </c>
      <c r="E114" s="262" t="s">
        <v>1269</v>
      </c>
      <c r="F114" s="263" t="s">
        <v>1270</v>
      </c>
      <c r="G114" s="264" t="s">
        <v>228</v>
      </c>
      <c r="H114" s="265">
        <v>230</v>
      </c>
      <c r="I114" s="266"/>
      <c r="J114" s="267">
        <f>ROUND(I114*H114,2)</f>
        <v>0</v>
      </c>
      <c r="K114" s="263" t="s">
        <v>19</v>
      </c>
      <c r="L114" s="268"/>
      <c r="M114" s="269" t="s">
        <v>19</v>
      </c>
      <c r="N114" s="270" t="s">
        <v>43</v>
      </c>
      <c r="O114" s="84"/>
      <c r="P114" s="227">
        <f>O114*H114</f>
        <v>0</v>
      </c>
      <c r="Q114" s="227">
        <v>0</v>
      </c>
      <c r="R114" s="227">
        <f>Q114*H114</f>
        <v>0</v>
      </c>
      <c r="S114" s="227">
        <v>0</v>
      </c>
      <c r="T114" s="228">
        <f>S114*H114</f>
        <v>0</v>
      </c>
      <c r="U114" s="38"/>
      <c r="V114" s="38"/>
      <c r="W114" s="38"/>
      <c r="X114" s="38"/>
      <c r="Y114" s="38"/>
      <c r="Z114" s="38"/>
      <c r="AA114" s="38"/>
      <c r="AB114" s="38"/>
      <c r="AC114" s="38"/>
      <c r="AD114" s="38"/>
      <c r="AE114" s="38"/>
      <c r="AR114" s="229" t="s">
        <v>169</v>
      </c>
      <c r="AT114" s="229" t="s">
        <v>260</v>
      </c>
      <c r="AU114" s="229" t="s">
        <v>80</v>
      </c>
      <c r="AY114" s="17" t="s">
        <v>153</v>
      </c>
      <c r="BE114" s="230">
        <f>IF(N114="základní",J114,0)</f>
        <v>0</v>
      </c>
      <c r="BF114" s="230">
        <f>IF(N114="snížená",J114,0)</f>
        <v>0</v>
      </c>
      <c r="BG114" s="230">
        <f>IF(N114="zákl. přenesená",J114,0)</f>
        <v>0</v>
      </c>
      <c r="BH114" s="230">
        <f>IF(N114="sníž. přenesená",J114,0)</f>
        <v>0</v>
      </c>
      <c r="BI114" s="230">
        <f>IF(N114="nulová",J114,0)</f>
        <v>0</v>
      </c>
      <c r="BJ114" s="17" t="s">
        <v>80</v>
      </c>
      <c r="BK114" s="230">
        <f>ROUND(I114*H114,2)</f>
        <v>0</v>
      </c>
      <c r="BL114" s="17" t="s">
        <v>172</v>
      </c>
      <c r="BM114" s="229" t="s">
        <v>586</v>
      </c>
    </row>
    <row r="115" spans="1:65" s="2" customFormat="1" ht="16.5" customHeight="1">
      <c r="A115" s="38"/>
      <c r="B115" s="39"/>
      <c r="C115" s="218" t="s">
        <v>341</v>
      </c>
      <c r="D115" s="218" t="s">
        <v>156</v>
      </c>
      <c r="E115" s="219" t="s">
        <v>1271</v>
      </c>
      <c r="F115" s="220" t="s">
        <v>1272</v>
      </c>
      <c r="G115" s="221" t="s">
        <v>228</v>
      </c>
      <c r="H115" s="222">
        <v>205</v>
      </c>
      <c r="I115" s="223"/>
      <c r="J115" s="224">
        <f>ROUND(I115*H115,2)</f>
        <v>0</v>
      </c>
      <c r="K115" s="220" t="s">
        <v>19</v>
      </c>
      <c r="L115" s="44"/>
      <c r="M115" s="225" t="s">
        <v>19</v>
      </c>
      <c r="N115" s="226" t="s">
        <v>43</v>
      </c>
      <c r="O115" s="84"/>
      <c r="P115" s="227">
        <f>O115*H115</f>
        <v>0</v>
      </c>
      <c r="Q115" s="227">
        <v>0</v>
      </c>
      <c r="R115" s="227">
        <f>Q115*H115</f>
        <v>0</v>
      </c>
      <c r="S115" s="227">
        <v>0</v>
      </c>
      <c r="T115" s="228">
        <f>S115*H115</f>
        <v>0</v>
      </c>
      <c r="U115" s="38"/>
      <c r="V115" s="38"/>
      <c r="W115" s="38"/>
      <c r="X115" s="38"/>
      <c r="Y115" s="38"/>
      <c r="Z115" s="38"/>
      <c r="AA115" s="38"/>
      <c r="AB115" s="38"/>
      <c r="AC115" s="38"/>
      <c r="AD115" s="38"/>
      <c r="AE115" s="38"/>
      <c r="AR115" s="229" t="s">
        <v>172</v>
      </c>
      <c r="AT115" s="229" t="s">
        <v>156</v>
      </c>
      <c r="AU115" s="229" t="s">
        <v>80</v>
      </c>
      <c r="AY115" s="17" t="s">
        <v>153</v>
      </c>
      <c r="BE115" s="230">
        <f>IF(N115="základní",J115,0)</f>
        <v>0</v>
      </c>
      <c r="BF115" s="230">
        <f>IF(N115="snížená",J115,0)</f>
        <v>0</v>
      </c>
      <c r="BG115" s="230">
        <f>IF(N115="zákl. přenesená",J115,0)</f>
        <v>0</v>
      </c>
      <c r="BH115" s="230">
        <f>IF(N115="sníž. přenesená",J115,0)</f>
        <v>0</v>
      </c>
      <c r="BI115" s="230">
        <f>IF(N115="nulová",J115,0)</f>
        <v>0</v>
      </c>
      <c r="BJ115" s="17" t="s">
        <v>80</v>
      </c>
      <c r="BK115" s="230">
        <f>ROUND(I115*H115,2)</f>
        <v>0</v>
      </c>
      <c r="BL115" s="17" t="s">
        <v>172</v>
      </c>
      <c r="BM115" s="229" t="s">
        <v>592</v>
      </c>
    </row>
    <row r="116" spans="1:65" s="2" customFormat="1" ht="16.5" customHeight="1">
      <c r="A116" s="38"/>
      <c r="B116" s="39"/>
      <c r="C116" s="261" t="s">
        <v>346</v>
      </c>
      <c r="D116" s="261" t="s">
        <v>260</v>
      </c>
      <c r="E116" s="262" t="s">
        <v>1273</v>
      </c>
      <c r="F116" s="263" t="s">
        <v>1274</v>
      </c>
      <c r="G116" s="264" t="s">
        <v>228</v>
      </c>
      <c r="H116" s="265">
        <v>205</v>
      </c>
      <c r="I116" s="266"/>
      <c r="J116" s="267">
        <f>ROUND(I116*H116,2)</f>
        <v>0</v>
      </c>
      <c r="K116" s="263" t="s">
        <v>19</v>
      </c>
      <c r="L116" s="268"/>
      <c r="M116" s="269" t="s">
        <v>19</v>
      </c>
      <c r="N116" s="270" t="s">
        <v>43</v>
      </c>
      <c r="O116" s="84"/>
      <c r="P116" s="227">
        <f>O116*H116</f>
        <v>0</v>
      </c>
      <c r="Q116" s="227">
        <v>0</v>
      </c>
      <c r="R116" s="227">
        <f>Q116*H116</f>
        <v>0</v>
      </c>
      <c r="S116" s="227">
        <v>0</v>
      </c>
      <c r="T116" s="228">
        <f>S116*H116</f>
        <v>0</v>
      </c>
      <c r="U116" s="38"/>
      <c r="V116" s="38"/>
      <c r="W116" s="38"/>
      <c r="X116" s="38"/>
      <c r="Y116" s="38"/>
      <c r="Z116" s="38"/>
      <c r="AA116" s="38"/>
      <c r="AB116" s="38"/>
      <c r="AC116" s="38"/>
      <c r="AD116" s="38"/>
      <c r="AE116" s="38"/>
      <c r="AR116" s="229" t="s">
        <v>169</v>
      </c>
      <c r="AT116" s="229" t="s">
        <v>260</v>
      </c>
      <c r="AU116" s="229" t="s">
        <v>80</v>
      </c>
      <c r="AY116" s="17" t="s">
        <v>153</v>
      </c>
      <c r="BE116" s="230">
        <f>IF(N116="základní",J116,0)</f>
        <v>0</v>
      </c>
      <c r="BF116" s="230">
        <f>IF(N116="snížená",J116,0)</f>
        <v>0</v>
      </c>
      <c r="BG116" s="230">
        <f>IF(N116="zákl. přenesená",J116,0)</f>
        <v>0</v>
      </c>
      <c r="BH116" s="230">
        <f>IF(N116="sníž. přenesená",J116,0)</f>
        <v>0</v>
      </c>
      <c r="BI116" s="230">
        <f>IF(N116="nulová",J116,0)</f>
        <v>0</v>
      </c>
      <c r="BJ116" s="17" t="s">
        <v>80</v>
      </c>
      <c r="BK116" s="230">
        <f>ROUND(I116*H116,2)</f>
        <v>0</v>
      </c>
      <c r="BL116" s="17" t="s">
        <v>172</v>
      </c>
      <c r="BM116" s="229" t="s">
        <v>719</v>
      </c>
    </row>
    <row r="117" spans="1:65" s="2" customFormat="1" ht="16.5" customHeight="1">
      <c r="A117" s="38"/>
      <c r="B117" s="39"/>
      <c r="C117" s="218" t="s">
        <v>351</v>
      </c>
      <c r="D117" s="218" t="s">
        <v>156</v>
      </c>
      <c r="E117" s="219" t="s">
        <v>1275</v>
      </c>
      <c r="F117" s="220" t="s">
        <v>1276</v>
      </c>
      <c r="G117" s="221" t="s">
        <v>228</v>
      </c>
      <c r="H117" s="222">
        <v>230</v>
      </c>
      <c r="I117" s="223"/>
      <c r="J117" s="224">
        <f>ROUND(I117*H117,2)</f>
        <v>0</v>
      </c>
      <c r="K117" s="220" t="s">
        <v>19</v>
      </c>
      <c r="L117" s="44"/>
      <c r="M117" s="225" t="s">
        <v>19</v>
      </c>
      <c r="N117" s="226" t="s">
        <v>43</v>
      </c>
      <c r="O117" s="84"/>
      <c r="P117" s="227">
        <f>O117*H117</f>
        <v>0</v>
      </c>
      <c r="Q117" s="227">
        <v>0</v>
      </c>
      <c r="R117" s="227">
        <f>Q117*H117</f>
        <v>0</v>
      </c>
      <c r="S117" s="227">
        <v>0</v>
      </c>
      <c r="T117" s="228">
        <f>S117*H117</f>
        <v>0</v>
      </c>
      <c r="U117" s="38"/>
      <c r="V117" s="38"/>
      <c r="W117" s="38"/>
      <c r="X117" s="38"/>
      <c r="Y117" s="38"/>
      <c r="Z117" s="38"/>
      <c r="AA117" s="38"/>
      <c r="AB117" s="38"/>
      <c r="AC117" s="38"/>
      <c r="AD117" s="38"/>
      <c r="AE117" s="38"/>
      <c r="AR117" s="229" t="s">
        <v>172</v>
      </c>
      <c r="AT117" s="229" t="s">
        <v>156</v>
      </c>
      <c r="AU117" s="229" t="s">
        <v>80</v>
      </c>
      <c r="AY117" s="17" t="s">
        <v>153</v>
      </c>
      <c r="BE117" s="230">
        <f>IF(N117="základní",J117,0)</f>
        <v>0</v>
      </c>
      <c r="BF117" s="230">
        <f>IF(N117="snížená",J117,0)</f>
        <v>0</v>
      </c>
      <c r="BG117" s="230">
        <f>IF(N117="zákl. přenesená",J117,0)</f>
        <v>0</v>
      </c>
      <c r="BH117" s="230">
        <f>IF(N117="sníž. přenesená",J117,0)</f>
        <v>0</v>
      </c>
      <c r="BI117" s="230">
        <f>IF(N117="nulová",J117,0)</f>
        <v>0</v>
      </c>
      <c r="BJ117" s="17" t="s">
        <v>80</v>
      </c>
      <c r="BK117" s="230">
        <f>ROUND(I117*H117,2)</f>
        <v>0</v>
      </c>
      <c r="BL117" s="17" t="s">
        <v>172</v>
      </c>
      <c r="BM117" s="229" t="s">
        <v>727</v>
      </c>
    </row>
    <row r="118" spans="1:65" s="2" customFormat="1" ht="16.5" customHeight="1">
      <c r="A118" s="38"/>
      <c r="B118" s="39"/>
      <c r="C118" s="261" t="s">
        <v>356</v>
      </c>
      <c r="D118" s="261" t="s">
        <v>260</v>
      </c>
      <c r="E118" s="262" t="s">
        <v>1277</v>
      </c>
      <c r="F118" s="263" t="s">
        <v>1278</v>
      </c>
      <c r="G118" s="264" t="s">
        <v>228</v>
      </c>
      <c r="H118" s="265">
        <v>230</v>
      </c>
      <c r="I118" s="266"/>
      <c r="J118" s="267">
        <f>ROUND(I118*H118,2)</f>
        <v>0</v>
      </c>
      <c r="K118" s="263" t="s">
        <v>19</v>
      </c>
      <c r="L118" s="268"/>
      <c r="M118" s="269" t="s">
        <v>19</v>
      </c>
      <c r="N118" s="270" t="s">
        <v>43</v>
      </c>
      <c r="O118" s="84"/>
      <c r="P118" s="227">
        <f>O118*H118</f>
        <v>0</v>
      </c>
      <c r="Q118" s="227">
        <v>0</v>
      </c>
      <c r="R118" s="227">
        <f>Q118*H118</f>
        <v>0</v>
      </c>
      <c r="S118" s="227">
        <v>0</v>
      </c>
      <c r="T118" s="228">
        <f>S118*H118</f>
        <v>0</v>
      </c>
      <c r="U118" s="38"/>
      <c r="V118" s="38"/>
      <c r="W118" s="38"/>
      <c r="X118" s="38"/>
      <c r="Y118" s="38"/>
      <c r="Z118" s="38"/>
      <c r="AA118" s="38"/>
      <c r="AB118" s="38"/>
      <c r="AC118" s="38"/>
      <c r="AD118" s="38"/>
      <c r="AE118" s="38"/>
      <c r="AR118" s="229" t="s">
        <v>169</v>
      </c>
      <c r="AT118" s="229" t="s">
        <v>260</v>
      </c>
      <c r="AU118" s="229" t="s">
        <v>80</v>
      </c>
      <c r="AY118" s="17" t="s">
        <v>153</v>
      </c>
      <c r="BE118" s="230">
        <f>IF(N118="základní",J118,0)</f>
        <v>0</v>
      </c>
      <c r="BF118" s="230">
        <f>IF(N118="snížená",J118,0)</f>
        <v>0</v>
      </c>
      <c r="BG118" s="230">
        <f>IF(N118="zákl. přenesená",J118,0)</f>
        <v>0</v>
      </c>
      <c r="BH118" s="230">
        <f>IF(N118="sníž. přenesená",J118,0)</f>
        <v>0</v>
      </c>
      <c r="BI118" s="230">
        <f>IF(N118="nulová",J118,0)</f>
        <v>0</v>
      </c>
      <c r="BJ118" s="17" t="s">
        <v>80</v>
      </c>
      <c r="BK118" s="230">
        <f>ROUND(I118*H118,2)</f>
        <v>0</v>
      </c>
      <c r="BL118" s="17" t="s">
        <v>172</v>
      </c>
      <c r="BM118" s="229" t="s">
        <v>735</v>
      </c>
    </row>
    <row r="119" spans="1:65" s="2" customFormat="1" ht="16.5" customHeight="1">
      <c r="A119" s="38"/>
      <c r="B119" s="39"/>
      <c r="C119" s="218" t="s">
        <v>363</v>
      </c>
      <c r="D119" s="218" t="s">
        <v>156</v>
      </c>
      <c r="E119" s="219" t="s">
        <v>1279</v>
      </c>
      <c r="F119" s="220" t="s">
        <v>1280</v>
      </c>
      <c r="G119" s="221" t="s">
        <v>228</v>
      </c>
      <c r="H119" s="222">
        <v>205</v>
      </c>
      <c r="I119" s="223"/>
      <c r="J119" s="224">
        <f>ROUND(I119*H119,2)</f>
        <v>0</v>
      </c>
      <c r="K119" s="220" t="s">
        <v>19</v>
      </c>
      <c r="L119" s="44"/>
      <c r="M119" s="225" t="s">
        <v>19</v>
      </c>
      <c r="N119" s="226" t="s">
        <v>43</v>
      </c>
      <c r="O119" s="84"/>
      <c r="P119" s="227">
        <f>O119*H119</f>
        <v>0</v>
      </c>
      <c r="Q119" s="227">
        <v>0</v>
      </c>
      <c r="R119" s="227">
        <f>Q119*H119</f>
        <v>0</v>
      </c>
      <c r="S119" s="227">
        <v>0</v>
      </c>
      <c r="T119" s="228">
        <f>S119*H119</f>
        <v>0</v>
      </c>
      <c r="U119" s="38"/>
      <c r="V119" s="38"/>
      <c r="W119" s="38"/>
      <c r="X119" s="38"/>
      <c r="Y119" s="38"/>
      <c r="Z119" s="38"/>
      <c r="AA119" s="38"/>
      <c r="AB119" s="38"/>
      <c r="AC119" s="38"/>
      <c r="AD119" s="38"/>
      <c r="AE119" s="38"/>
      <c r="AR119" s="229" t="s">
        <v>172</v>
      </c>
      <c r="AT119" s="229" t="s">
        <v>156</v>
      </c>
      <c r="AU119" s="229" t="s">
        <v>80</v>
      </c>
      <c r="AY119" s="17" t="s">
        <v>153</v>
      </c>
      <c r="BE119" s="230">
        <f>IF(N119="základní",J119,0)</f>
        <v>0</v>
      </c>
      <c r="BF119" s="230">
        <f>IF(N119="snížená",J119,0)</f>
        <v>0</v>
      </c>
      <c r="BG119" s="230">
        <f>IF(N119="zákl. přenesená",J119,0)</f>
        <v>0</v>
      </c>
      <c r="BH119" s="230">
        <f>IF(N119="sníž. přenesená",J119,0)</f>
        <v>0</v>
      </c>
      <c r="BI119" s="230">
        <f>IF(N119="nulová",J119,0)</f>
        <v>0</v>
      </c>
      <c r="BJ119" s="17" t="s">
        <v>80</v>
      </c>
      <c r="BK119" s="230">
        <f>ROUND(I119*H119,2)</f>
        <v>0</v>
      </c>
      <c r="BL119" s="17" t="s">
        <v>172</v>
      </c>
      <c r="BM119" s="229" t="s">
        <v>744</v>
      </c>
    </row>
    <row r="120" spans="1:65" s="2" customFormat="1" ht="16.5" customHeight="1">
      <c r="A120" s="38"/>
      <c r="B120" s="39"/>
      <c r="C120" s="261" t="s">
        <v>272</v>
      </c>
      <c r="D120" s="261" t="s">
        <v>260</v>
      </c>
      <c r="E120" s="262" t="s">
        <v>1281</v>
      </c>
      <c r="F120" s="263" t="s">
        <v>1282</v>
      </c>
      <c r="G120" s="264" t="s">
        <v>228</v>
      </c>
      <c r="H120" s="265">
        <v>205</v>
      </c>
      <c r="I120" s="266"/>
      <c r="J120" s="267">
        <f>ROUND(I120*H120,2)</f>
        <v>0</v>
      </c>
      <c r="K120" s="263" t="s">
        <v>19</v>
      </c>
      <c r="L120" s="268"/>
      <c r="M120" s="269" t="s">
        <v>19</v>
      </c>
      <c r="N120" s="270" t="s">
        <v>43</v>
      </c>
      <c r="O120" s="84"/>
      <c r="P120" s="227">
        <f>O120*H120</f>
        <v>0</v>
      </c>
      <c r="Q120" s="227">
        <v>0</v>
      </c>
      <c r="R120" s="227">
        <f>Q120*H120</f>
        <v>0</v>
      </c>
      <c r="S120" s="227">
        <v>0</v>
      </c>
      <c r="T120" s="228">
        <f>S120*H120</f>
        <v>0</v>
      </c>
      <c r="U120" s="38"/>
      <c r="V120" s="38"/>
      <c r="W120" s="38"/>
      <c r="X120" s="38"/>
      <c r="Y120" s="38"/>
      <c r="Z120" s="38"/>
      <c r="AA120" s="38"/>
      <c r="AB120" s="38"/>
      <c r="AC120" s="38"/>
      <c r="AD120" s="38"/>
      <c r="AE120" s="38"/>
      <c r="AR120" s="229" t="s">
        <v>169</v>
      </c>
      <c r="AT120" s="229" t="s">
        <v>260</v>
      </c>
      <c r="AU120" s="229" t="s">
        <v>80</v>
      </c>
      <c r="AY120" s="17" t="s">
        <v>153</v>
      </c>
      <c r="BE120" s="230">
        <f>IF(N120="základní",J120,0)</f>
        <v>0</v>
      </c>
      <c r="BF120" s="230">
        <f>IF(N120="snížená",J120,0)</f>
        <v>0</v>
      </c>
      <c r="BG120" s="230">
        <f>IF(N120="zákl. přenesená",J120,0)</f>
        <v>0</v>
      </c>
      <c r="BH120" s="230">
        <f>IF(N120="sníž. přenesená",J120,0)</f>
        <v>0</v>
      </c>
      <c r="BI120" s="230">
        <f>IF(N120="nulová",J120,0)</f>
        <v>0</v>
      </c>
      <c r="BJ120" s="17" t="s">
        <v>80</v>
      </c>
      <c r="BK120" s="230">
        <f>ROUND(I120*H120,2)</f>
        <v>0</v>
      </c>
      <c r="BL120" s="17" t="s">
        <v>172</v>
      </c>
      <c r="BM120" s="229" t="s">
        <v>752</v>
      </c>
    </row>
    <row r="121" spans="1:65" s="2" customFormat="1" ht="16.5" customHeight="1">
      <c r="A121" s="38"/>
      <c r="B121" s="39"/>
      <c r="C121" s="218" t="s">
        <v>376</v>
      </c>
      <c r="D121" s="218" t="s">
        <v>156</v>
      </c>
      <c r="E121" s="219" t="s">
        <v>1283</v>
      </c>
      <c r="F121" s="220" t="s">
        <v>1284</v>
      </c>
      <c r="G121" s="221" t="s">
        <v>339</v>
      </c>
      <c r="H121" s="222">
        <v>22</v>
      </c>
      <c r="I121" s="223"/>
      <c r="J121" s="224">
        <f>ROUND(I121*H121,2)</f>
        <v>0</v>
      </c>
      <c r="K121" s="220" t="s">
        <v>19</v>
      </c>
      <c r="L121" s="44"/>
      <c r="M121" s="225" t="s">
        <v>19</v>
      </c>
      <c r="N121" s="226" t="s">
        <v>43</v>
      </c>
      <c r="O121" s="84"/>
      <c r="P121" s="227">
        <f>O121*H121</f>
        <v>0</v>
      </c>
      <c r="Q121" s="227">
        <v>0</v>
      </c>
      <c r="R121" s="227">
        <f>Q121*H121</f>
        <v>0</v>
      </c>
      <c r="S121" s="227">
        <v>0</v>
      </c>
      <c r="T121" s="228">
        <f>S121*H121</f>
        <v>0</v>
      </c>
      <c r="U121" s="38"/>
      <c r="V121" s="38"/>
      <c r="W121" s="38"/>
      <c r="X121" s="38"/>
      <c r="Y121" s="38"/>
      <c r="Z121" s="38"/>
      <c r="AA121" s="38"/>
      <c r="AB121" s="38"/>
      <c r="AC121" s="38"/>
      <c r="AD121" s="38"/>
      <c r="AE121" s="38"/>
      <c r="AR121" s="229" t="s">
        <v>172</v>
      </c>
      <c r="AT121" s="229" t="s">
        <v>156</v>
      </c>
      <c r="AU121" s="229" t="s">
        <v>80</v>
      </c>
      <c r="AY121" s="17" t="s">
        <v>153</v>
      </c>
      <c r="BE121" s="230">
        <f>IF(N121="základní",J121,0)</f>
        <v>0</v>
      </c>
      <c r="BF121" s="230">
        <f>IF(N121="snížená",J121,0)</f>
        <v>0</v>
      </c>
      <c r="BG121" s="230">
        <f>IF(N121="zákl. přenesená",J121,0)</f>
        <v>0</v>
      </c>
      <c r="BH121" s="230">
        <f>IF(N121="sníž. přenesená",J121,0)</f>
        <v>0</v>
      </c>
      <c r="BI121" s="230">
        <f>IF(N121="nulová",J121,0)</f>
        <v>0</v>
      </c>
      <c r="BJ121" s="17" t="s">
        <v>80</v>
      </c>
      <c r="BK121" s="230">
        <f>ROUND(I121*H121,2)</f>
        <v>0</v>
      </c>
      <c r="BL121" s="17" t="s">
        <v>172</v>
      </c>
      <c r="BM121" s="229" t="s">
        <v>1291</v>
      </c>
    </row>
    <row r="122" spans="1:65" s="2" customFormat="1" ht="16.5" customHeight="1">
      <c r="A122" s="38"/>
      <c r="B122" s="39"/>
      <c r="C122" s="218" t="s">
        <v>542</v>
      </c>
      <c r="D122" s="218" t="s">
        <v>156</v>
      </c>
      <c r="E122" s="219" t="s">
        <v>1285</v>
      </c>
      <c r="F122" s="220" t="s">
        <v>1286</v>
      </c>
      <c r="G122" s="221" t="s">
        <v>339</v>
      </c>
      <c r="H122" s="222">
        <v>88</v>
      </c>
      <c r="I122" s="223"/>
      <c r="J122" s="224">
        <f>ROUND(I122*H122,2)</f>
        <v>0</v>
      </c>
      <c r="K122" s="220" t="s">
        <v>19</v>
      </c>
      <c r="L122" s="44"/>
      <c r="M122" s="225" t="s">
        <v>19</v>
      </c>
      <c r="N122" s="226" t="s">
        <v>43</v>
      </c>
      <c r="O122" s="84"/>
      <c r="P122" s="227">
        <f>O122*H122</f>
        <v>0</v>
      </c>
      <c r="Q122" s="227">
        <v>0</v>
      </c>
      <c r="R122" s="227">
        <f>Q122*H122</f>
        <v>0</v>
      </c>
      <c r="S122" s="227">
        <v>0</v>
      </c>
      <c r="T122" s="228">
        <f>S122*H122</f>
        <v>0</v>
      </c>
      <c r="U122" s="38"/>
      <c r="V122" s="38"/>
      <c r="W122" s="38"/>
      <c r="X122" s="38"/>
      <c r="Y122" s="38"/>
      <c r="Z122" s="38"/>
      <c r="AA122" s="38"/>
      <c r="AB122" s="38"/>
      <c r="AC122" s="38"/>
      <c r="AD122" s="38"/>
      <c r="AE122" s="38"/>
      <c r="AR122" s="229" t="s">
        <v>172</v>
      </c>
      <c r="AT122" s="229" t="s">
        <v>156</v>
      </c>
      <c r="AU122" s="229" t="s">
        <v>80</v>
      </c>
      <c r="AY122" s="17" t="s">
        <v>153</v>
      </c>
      <c r="BE122" s="230">
        <f>IF(N122="základní",J122,0)</f>
        <v>0</v>
      </c>
      <c r="BF122" s="230">
        <f>IF(N122="snížená",J122,0)</f>
        <v>0</v>
      </c>
      <c r="BG122" s="230">
        <f>IF(N122="zákl. přenesená",J122,0)</f>
        <v>0</v>
      </c>
      <c r="BH122" s="230">
        <f>IF(N122="sníž. přenesená",J122,0)</f>
        <v>0</v>
      </c>
      <c r="BI122" s="230">
        <f>IF(N122="nulová",J122,0)</f>
        <v>0</v>
      </c>
      <c r="BJ122" s="17" t="s">
        <v>80</v>
      </c>
      <c r="BK122" s="230">
        <f>ROUND(I122*H122,2)</f>
        <v>0</v>
      </c>
      <c r="BL122" s="17" t="s">
        <v>172</v>
      </c>
      <c r="BM122" s="229" t="s">
        <v>1294</v>
      </c>
    </row>
    <row r="123" spans="1:65" s="2" customFormat="1" ht="16.5" customHeight="1">
      <c r="A123" s="38"/>
      <c r="B123" s="39"/>
      <c r="C123" s="218" t="s">
        <v>547</v>
      </c>
      <c r="D123" s="218" t="s">
        <v>156</v>
      </c>
      <c r="E123" s="219" t="s">
        <v>1287</v>
      </c>
      <c r="F123" s="220" t="s">
        <v>1288</v>
      </c>
      <c r="G123" s="221" t="s">
        <v>339</v>
      </c>
      <c r="H123" s="222">
        <v>27</v>
      </c>
      <c r="I123" s="223"/>
      <c r="J123" s="224">
        <f>ROUND(I123*H123,2)</f>
        <v>0</v>
      </c>
      <c r="K123" s="220" t="s">
        <v>19</v>
      </c>
      <c r="L123" s="44"/>
      <c r="M123" s="225" t="s">
        <v>19</v>
      </c>
      <c r="N123" s="226" t="s">
        <v>43</v>
      </c>
      <c r="O123" s="84"/>
      <c r="P123" s="227">
        <f>O123*H123</f>
        <v>0</v>
      </c>
      <c r="Q123" s="227">
        <v>0</v>
      </c>
      <c r="R123" s="227">
        <f>Q123*H123</f>
        <v>0</v>
      </c>
      <c r="S123" s="227">
        <v>0</v>
      </c>
      <c r="T123" s="228">
        <f>S123*H123</f>
        <v>0</v>
      </c>
      <c r="U123" s="38"/>
      <c r="V123" s="38"/>
      <c r="W123" s="38"/>
      <c r="X123" s="38"/>
      <c r="Y123" s="38"/>
      <c r="Z123" s="38"/>
      <c r="AA123" s="38"/>
      <c r="AB123" s="38"/>
      <c r="AC123" s="38"/>
      <c r="AD123" s="38"/>
      <c r="AE123" s="38"/>
      <c r="AR123" s="229" t="s">
        <v>172</v>
      </c>
      <c r="AT123" s="229" t="s">
        <v>156</v>
      </c>
      <c r="AU123" s="229" t="s">
        <v>80</v>
      </c>
      <c r="AY123" s="17" t="s">
        <v>153</v>
      </c>
      <c r="BE123" s="230">
        <f>IF(N123="základní",J123,0)</f>
        <v>0</v>
      </c>
      <c r="BF123" s="230">
        <f>IF(N123="snížená",J123,0)</f>
        <v>0</v>
      </c>
      <c r="BG123" s="230">
        <f>IF(N123="zákl. přenesená",J123,0)</f>
        <v>0</v>
      </c>
      <c r="BH123" s="230">
        <f>IF(N123="sníž. přenesená",J123,0)</f>
        <v>0</v>
      </c>
      <c r="BI123" s="230">
        <f>IF(N123="nulová",J123,0)</f>
        <v>0</v>
      </c>
      <c r="BJ123" s="17" t="s">
        <v>80</v>
      </c>
      <c r="BK123" s="230">
        <f>ROUND(I123*H123,2)</f>
        <v>0</v>
      </c>
      <c r="BL123" s="17" t="s">
        <v>172</v>
      </c>
      <c r="BM123" s="229" t="s">
        <v>1088</v>
      </c>
    </row>
    <row r="124" spans="1:65" s="2" customFormat="1" ht="16.5" customHeight="1">
      <c r="A124" s="38"/>
      <c r="B124" s="39"/>
      <c r="C124" s="261" t="s">
        <v>551</v>
      </c>
      <c r="D124" s="261" t="s">
        <v>260</v>
      </c>
      <c r="E124" s="262" t="s">
        <v>1289</v>
      </c>
      <c r="F124" s="263" t="s">
        <v>1290</v>
      </c>
      <c r="G124" s="264" t="s">
        <v>339</v>
      </c>
      <c r="H124" s="265">
        <v>18</v>
      </c>
      <c r="I124" s="266"/>
      <c r="J124" s="267">
        <f>ROUND(I124*H124,2)</f>
        <v>0</v>
      </c>
      <c r="K124" s="263" t="s">
        <v>19</v>
      </c>
      <c r="L124" s="268"/>
      <c r="M124" s="269" t="s">
        <v>19</v>
      </c>
      <c r="N124" s="270" t="s">
        <v>43</v>
      </c>
      <c r="O124" s="84"/>
      <c r="P124" s="227">
        <f>O124*H124</f>
        <v>0</v>
      </c>
      <c r="Q124" s="227">
        <v>0</v>
      </c>
      <c r="R124" s="227">
        <f>Q124*H124</f>
        <v>0</v>
      </c>
      <c r="S124" s="227">
        <v>0</v>
      </c>
      <c r="T124" s="228">
        <f>S124*H124</f>
        <v>0</v>
      </c>
      <c r="U124" s="38"/>
      <c r="V124" s="38"/>
      <c r="W124" s="38"/>
      <c r="X124" s="38"/>
      <c r="Y124" s="38"/>
      <c r="Z124" s="38"/>
      <c r="AA124" s="38"/>
      <c r="AB124" s="38"/>
      <c r="AC124" s="38"/>
      <c r="AD124" s="38"/>
      <c r="AE124" s="38"/>
      <c r="AR124" s="229" t="s">
        <v>169</v>
      </c>
      <c r="AT124" s="229" t="s">
        <v>260</v>
      </c>
      <c r="AU124" s="229" t="s">
        <v>80</v>
      </c>
      <c r="AY124" s="17" t="s">
        <v>153</v>
      </c>
      <c r="BE124" s="230">
        <f>IF(N124="základní",J124,0)</f>
        <v>0</v>
      </c>
      <c r="BF124" s="230">
        <f>IF(N124="snížená",J124,0)</f>
        <v>0</v>
      </c>
      <c r="BG124" s="230">
        <f>IF(N124="zákl. přenesená",J124,0)</f>
        <v>0</v>
      </c>
      <c r="BH124" s="230">
        <f>IF(N124="sníž. přenesená",J124,0)</f>
        <v>0</v>
      </c>
      <c r="BI124" s="230">
        <f>IF(N124="nulová",J124,0)</f>
        <v>0</v>
      </c>
      <c r="BJ124" s="17" t="s">
        <v>80</v>
      </c>
      <c r="BK124" s="230">
        <f>ROUND(I124*H124,2)</f>
        <v>0</v>
      </c>
      <c r="BL124" s="17" t="s">
        <v>172</v>
      </c>
      <c r="BM124" s="229" t="s">
        <v>405</v>
      </c>
    </row>
    <row r="125" spans="1:65" s="2" customFormat="1" ht="16.5" customHeight="1">
      <c r="A125" s="38"/>
      <c r="B125" s="39"/>
      <c r="C125" s="261" t="s">
        <v>555</v>
      </c>
      <c r="D125" s="261" t="s">
        <v>260</v>
      </c>
      <c r="E125" s="262" t="s">
        <v>1292</v>
      </c>
      <c r="F125" s="263" t="s">
        <v>1293</v>
      </c>
      <c r="G125" s="264" t="s">
        <v>339</v>
      </c>
      <c r="H125" s="265">
        <v>9</v>
      </c>
      <c r="I125" s="266"/>
      <c r="J125" s="267">
        <f>ROUND(I125*H125,2)</f>
        <v>0</v>
      </c>
      <c r="K125" s="263" t="s">
        <v>19</v>
      </c>
      <c r="L125" s="268"/>
      <c r="M125" s="269" t="s">
        <v>19</v>
      </c>
      <c r="N125" s="270" t="s">
        <v>43</v>
      </c>
      <c r="O125" s="84"/>
      <c r="P125" s="227">
        <f>O125*H125</f>
        <v>0</v>
      </c>
      <c r="Q125" s="227">
        <v>0</v>
      </c>
      <c r="R125" s="227">
        <f>Q125*H125</f>
        <v>0</v>
      </c>
      <c r="S125" s="227">
        <v>0</v>
      </c>
      <c r="T125" s="228">
        <f>S125*H125</f>
        <v>0</v>
      </c>
      <c r="U125" s="38"/>
      <c r="V125" s="38"/>
      <c r="W125" s="38"/>
      <c r="X125" s="38"/>
      <c r="Y125" s="38"/>
      <c r="Z125" s="38"/>
      <c r="AA125" s="38"/>
      <c r="AB125" s="38"/>
      <c r="AC125" s="38"/>
      <c r="AD125" s="38"/>
      <c r="AE125" s="38"/>
      <c r="AR125" s="229" t="s">
        <v>169</v>
      </c>
      <c r="AT125" s="229" t="s">
        <v>260</v>
      </c>
      <c r="AU125" s="229" t="s">
        <v>80</v>
      </c>
      <c r="AY125" s="17" t="s">
        <v>153</v>
      </c>
      <c r="BE125" s="230">
        <f>IF(N125="základní",J125,0)</f>
        <v>0</v>
      </c>
      <c r="BF125" s="230">
        <f>IF(N125="snížená",J125,0)</f>
        <v>0</v>
      </c>
      <c r="BG125" s="230">
        <f>IF(N125="zákl. přenesená",J125,0)</f>
        <v>0</v>
      </c>
      <c r="BH125" s="230">
        <f>IF(N125="sníž. přenesená",J125,0)</f>
        <v>0</v>
      </c>
      <c r="BI125" s="230">
        <f>IF(N125="nulová",J125,0)</f>
        <v>0</v>
      </c>
      <c r="BJ125" s="17" t="s">
        <v>80</v>
      </c>
      <c r="BK125" s="230">
        <f>ROUND(I125*H125,2)</f>
        <v>0</v>
      </c>
      <c r="BL125" s="17" t="s">
        <v>172</v>
      </c>
      <c r="BM125" s="229" t="s">
        <v>1304</v>
      </c>
    </row>
    <row r="126" spans="1:65" s="2" customFormat="1" ht="16.5" customHeight="1">
      <c r="A126" s="38"/>
      <c r="B126" s="39"/>
      <c r="C126" s="218" t="s">
        <v>559</v>
      </c>
      <c r="D126" s="218" t="s">
        <v>156</v>
      </c>
      <c r="E126" s="219" t="s">
        <v>1295</v>
      </c>
      <c r="F126" s="220" t="s">
        <v>1296</v>
      </c>
      <c r="G126" s="221" t="s">
        <v>339</v>
      </c>
      <c r="H126" s="222">
        <v>2</v>
      </c>
      <c r="I126" s="223"/>
      <c r="J126" s="224">
        <f>ROUND(I126*H126,2)</f>
        <v>0</v>
      </c>
      <c r="K126" s="220" t="s">
        <v>19</v>
      </c>
      <c r="L126" s="44"/>
      <c r="M126" s="225" t="s">
        <v>19</v>
      </c>
      <c r="N126" s="226" t="s">
        <v>43</v>
      </c>
      <c r="O126" s="84"/>
      <c r="P126" s="227">
        <f>O126*H126</f>
        <v>0</v>
      </c>
      <c r="Q126" s="227">
        <v>0</v>
      </c>
      <c r="R126" s="227">
        <f>Q126*H126</f>
        <v>0</v>
      </c>
      <c r="S126" s="227">
        <v>0</v>
      </c>
      <c r="T126" s="228">
        <f>S126*H126</f>
        <v>0</v>
      </c>
      <c r="U126" s="38"/>
      <c r="V126" s="38"/>
      <c r="W126" s="38"/>
      <c r="X126" s="38"/>
      <c r="Y126" s="38"/>
      <c r="Z126" s="38"/>
      <c r="AA126" s="38"/>
      <c r="AB126" s="38"/>
      <c r="AC126" s="38"/>
      <c r="AD126" s="38"/>
      <c r="AE126" s="38"/>
      <c r="AR126" s="229" t="s">
        <v>172</v>
      </c>
      <c r="AT126" s="229" t="s">
        <v>156</v>
      </c>
      <c r="AU126" s="229" t="s">
        <v>80</v>
      </c>
      <c r="AY126" s="17" t="s">
        <v>153</v>
      </c>
      <c r="BE126" s="230">
        <f>IF(N126="základní",J126,0)</f>
        <v>0</v>
      </c>
      <c r="BF126" s="230">
        <f>IF(N126="snížená",J126,0)</f>
        <v>0</v>
      </c>
      <c r="BG126" s="230">
        <f>IF(N126="zákl. přenesená",J126,0)</f>
        <v>0</v>
      </c>
      <c r="BH126" s="230">
        <f>IF(N126="sníž. přenesená",J126,0)</f>
        <v>0</v>
      </c>
      <c r="BI126" s="230">
        <f>IF(N126="nulová",J126,0)</f>
        <v>0</v>
      </c>
      <c r="BJ126" s="17" t="s">
        <v>80</v>
      </c>
      <c r="BK126" s="230">
        <f>ROUND(I126*H126,2)</f>
        <v>0</v>
      </c>
      <c r="BL126" s="17" t="s">
        <v>172</v>
      </c>
      <c r="BM126" s="229" t="s">
        <v>1307</v>
      </c>
    </row>
    <row r="127" spans="1:65" s="2" customFormat="1" ht="16.5" customHeight="1">
      <c r="A127" s="38"/>
      <c r="B127" s="39"/>
      <c r="C127" s="261" t="s">
        <v>564</v>
      </c>
      <c r="D127" s="261" t="s">
        <v>260</v>
      </c>
      <c r="E127" s="262" t="s">
        <v>1297</v>
      </c>
      <c r="F127" s="263" t="s">
        <v>1298</v>
      </c>
      <c r="G127" s="264" t="s">
        <v>339</v>
      </c>
      <c r="H127" s="265">
        <v>2</v>
      </c>
      <c r="I127" s="266"/>
      <c r="J127" s="267">
        <f>ROUND(I127*H127,2)</f>
        <v>0</v>
      </c>
      <c r="K127" s="263" t="s">
        <v>19</v>
      </c>
      <c r="L127" s="268"/>
      <c r="M127" s="269" t="s">
        <v>19</v>
      </c>
      <c r="N127" s="270" t="s">
        <v>43</v>
      </c>
      <c r="O127" s="84"/>
      <c r="P127" s="227">
        <f>O127*H127</f>
        <v>0</v>
      </c>
      <c r="Q127" s="227">
        <v>0</v>
      </c>
      <c r="R127" s="227">
        <f>Q127*H127</f>
        <v>0</v>
      </c>
      <c r="S127" s="227">
        <v>0</v>
      </c>
      <c r="T127" s="228">
        <f>S127*H127</f>
        <v>0</v>
      </c>
      <c r="U127" s="38"/>
      <c r="V127" s="38"/>
      <c r="W127" s="38"/>
      <c r="X127" s="38"/>
      <c r="Y127" s="38"/>
      <c r="Z127" s="38"/>
      <c r="AA127" s="38"/>
      <c r="AB127" s="38"/>
      <c r="AC127" s="38"/>
      <c r="AD127" s="38"/>
      <c r="AE127" s="38"/>
      <c r="AR127" s="229" t="s">
        <v>169</v>
      </c>
      <c r="AT127" s="229" t="s">
        <v>260</v>
      </c>
      <c r="AU127" s="229" t="s">
        <v>80</v>
      </c>
      <c r="AY127" s="17" t="s">
        <v>153</v>
      </c>
      <c r="BE127" s="230">
        <f>IF(N127="základní",J127,0)</f>
        <v>0</v>
      </c>
      <c r="BF127" s="230">
        <f>IF(N127="snížená",J127,0)</f>
        <v>0</v>
      </c>
      <c r="BG127" s="230">
        <f>IF(N127="zákl. přenesená",J127,0)</f>
        <v>0</v>
      </c>
      <c r="BH127" s="230">
        <f>IF(N127="sníž. přenesená",J127,0)</f>
        <v>0</v>
      </c>
      <c r="BI127" s="230">
        <f>IF(N127="nulová",J127,0)</f>
        <v>0</v>
      </c>
      <c r="BJ127" s="17" t="s">
        <v>80</v>
      </c>
      <c r="BK127" s="230">
        <f>ROUND(I127*H127,2)</f>
        <v>0</v>
      </c>
      <c r="BL127" s="17" t="s">
        <v>172</v>
      </c>
      <c r="BM127" s="229" t="s">
        <v>1312</v>
      </c>
    </row>
    <row r="128" spans="1:63" s="12" customFormat="1" ht="25.9" customHeight="1">
      <c r="A128" s="12"/>
      <c r="B128" s="202"/>
      <c r="C128" s="203"/>
      <c r="D128" s="204" t="s">
        <v>71</v>
      </c>
      <c r="E128" s="205" t="s">
        <v>1299</v>
      </c>
      <c r="F128" s="205" t="s">
        <v>1300</v>
      </c>
      <c r="G128" s="203"/>
      <c r="H128" s="203"/>
      <c r="I128" s="206"/>
      <c r="J128" s="207">
        <f>BK128</f>
        <v>0</v>
      </c>
      <c r="K128" s="203"/>
      <c r="L128" s="208"/>
      <c r="M128" s="209"/>
      <c r="N128" s="210"/>
      <c r="O128" s="210"/>
      <c r="P128" s="211">
        <f>SUM(P129:P130)</f>
        <v>0</v>
      </c>
      <c r="Q128" s="210"/>
      <c r="R128" s="211">
        <f>SUM(R129:R130)</f>
        <v>0</v>
      </c>
      <c r="S128" s="210"/>
      <c r="T128" s="212">
        <f>SUM(T129:T130)</f>
        <v>0</v>
      </c>
      <c r="U128" s="12"/>
      <c r="V128" s="12"/>
      <c r="W128" s="12"/>
      <c r="X128" s="12"/>
      <c r="Y128" s="12"/>
      <c r="Z128" s="12"/>
      <c r="AA128" s="12"/>
      <c r="AB128" s="12"/>
      <c r="AC128" s="12"/>
      <c r="AD128" s="12"/>
      <c r="AE128" s="12"/>
      <c r="AR128" s="213" t="s">
        <v>80</v>
      </c>
      <c r="AT128" s="214" t="s">
        <v>71</v>
      </c>
      <c r="AU128" s="214" t="s">
        <v>72</v>
      </c>
      <c r="AY128" s="213" t="s">
        <v>153</v>
      </c>
      <c r="BK128" s="215">
        <f>SUM(BK129:BK130)</f>
        <v>0</v>
      </c>
    </row>
    <row r="129" spans="1:65" s="2" customFormat="1" ht="16.5" customHeight="1">
      <c r="A129" s="38"/>
      <c r="B129" s="39"/>
      <c r="C129" s="218" t="s">
        <v>569</v>
      </c>
      <c r="D129" s="218" t="s">
        <v>156</v>
      </c>
      <c r="E129" s="219" t="s">
        <v>1301</v>
      </c>
      <c r="F129" s="220" t="s">
        <v>1302</v>
      </c>
      <c r="G129" s="221" t="s">
        <v>1303</v>
      </c>
      <c r="H129" s="222">
        <v>5</v>
      </c>
      <c r="I129" s="223"/>
      <c r="J129" s="224">
        <f>ROUND(I129*H129,2)</f>
        <v>0</v>
      </c>
      <c r="K129" s="220" t="s">
        <v>19</v>
      </c>
      <c r="L129" s="44"/>
      <c r="M129" s="225" t="s">
        <v>19</v>
      </c>
      <c r="N129" s="226" t="s">
        <v>43</v>
      </c>
      <c r="O129" s="84"/>
      <c r="P129" s="227">
        <f>O129*H129</f>
        <v>0</v>
      </c>
      <c r="Q129" s="227">
        <v>0</v>
      </c>
      <c r="R129" s="227">
        <f>Q129*H129</f>
        <v>0</v>
      </c>
      <c r="S129" s="227">
        <v>0</v>
      </c>
      <c r="T129" s="228">
        <f>S129*H129</f>
        <v>0</v>
      </c>
      <c r="U129" s="38"/>
      <c r="V129" s="38"/>
      <c r="W129" s="38"/>
      <c r="X129" s="38"/>
      <c r="Y129" s="38"/>
      <c r="Z129" s="38"/>
      <c r="AA129" s="38"/>
      <c r="AB129" s="38"/>
      <c r="AC129" s="38"/>
      <c r="AD129" s="38"/>
      <c r="AE129" s="38"/>
      <c r="AR129" s="229" t="s">
        <v>172</v>
      </c>
      <c r="AT129" s="229" t="s">
        <v>156</v>
      </c>
      <c r="AU129" s="229" t="s">
        <v>80</v>
      </c>
      <c r="AY129" s="17" t="s">
        <v>153</v>
      </c>
      <c r="BE129" s="230">
        <f>IF(N129="základní",J129,0)</f>
        <v>0</v>
      </c>
      <c r="BF129" s="230">
        <f>IF(N129="snížená",J129,0)</f>
        <v>0</v>
      </c>
      <c r="BG129" s="230">
        <f>IF(N129="zákl. přenesená",J129,0)</f>
        <v>0</v>
      </c>
      <c r="BH129" s="230">
        <f>IF(N129="sníž. přenesená",J129,0)</f>
        <v>0</v>
      </c>
      <c r="BI129" s="230">
        <f>IF(N129="nulová",J129,0)</f>
        <v>0</v>
      </c>
      <c r="BJ129" s="17" t="s">
        <v>80</v>
      </c>
      <c r="BK129" s="230">
        <f>ROUND(I129*H129,2)</f>
        <v>0</v>
      </c>
      <c r="BL129" s="17" t="s">
        <v>172</v>
      </c>
      <c r="BM129" s="229" t="s">
        <v>965</v>
      </c>
    </row>
    <row r="130" spans="1:65" s="2" customFormat="1" ht="16.5" customHeight="1">
      <c r="A130" s="38"/>
      <c r="B130" s="39"/>
      <c r="C130" s="218" t="s">
        <v>572</v>
      </c>
      <c r="D130" s="218" t="s">
        <v>156</v>
      </c>
      <c r="E130" s="219" t="s">
        <v>1305</v>
      </c>
      <c r="F130" s="220" t="s">
        <v>1306</v>
      </c>
      <c r="G130" s="221" t="s">
        <v>339</v>
      </c>
      <c r="H130" s="222">
        <v>1</v>
      </c>
      <c r="I130" s="223"/>
      <c r="J130" s="224">
        <f>ROUND(I130*H130,2)</f>
        <v>0</v>
      </c>
      <c r="K130" s="220" t="s">
        <v>19</v>
      </c>
      <c r="L130" s="44"/>
      <c r="M130" s="225" t="s">
        <v>19</v>
      </c>
      <c r="N130" s="226" t="s">
        <v>43</v>
      </c>
      <c r="O130" s="84"/>
      <c r="P130" s="227">
        <f>O130*H130</f>
        <v>0</v>
      </c>
      <c r="Q130" s="227">
        <v>0</v>
      </c>
      <c r="R130" s="227">
        <f>Q130*H130</f>
        <v>0</v>
      </c>
      <c r="S130" s="227">
        <v>0</v>
      </c>
      <c r="T130" s="228">
        <f>S130*H130</f>
        <v>0</v>
      </c>
      <c r="U130" s="38"/>
      <c r="V130" s="38"/>
      <c r="W130" s="38"/>
      <c r="X130" s="38"/>
      <c r="Y130" s="38"/>
      <c r="Z130" s="38"/>
      <c r="AA130" s="38"/>
      <c r="AB130" s="38"/>
      <c r="AC130" s="38"/>
      <c r="AD130" s="38"/>
      <c r="AE130" s="38"/>
      <c r="AR130" s="229" t="s">
        <v>172</v>
      </c>
      <c r="AT130" s="229" t="s">
        <v>156</v>
      </c>
      <c r="AU130" s="229" t="s">
        <v>80</v>
      </c>
      <c r="AY130" s="17" t="s">
        <v>153</v>
      </c>
      <c r="BE130" s="230">
        <f>IF(N130="základní",J130,0)</f>
        <v>0</v>
      </c>
      <c r="BF130" s="230">
        <f>IF(N130="snížená",J130,0)</f>
        <v>0</v>
      </c>
      <c r="BG130" s="230">
        <f>IF(N130="zákl. přenesená",J130,0)</f>
        <v>0</v>
      </c>
      <c r="BH130" s="230">
        <f>IF(N130="sníž. přenesená",J130,0)</f>
        <v>0</v>
      </c>
      <c r="BI130" s="230">
        <f>IF(N130="nulová",J130,0)</f>
        <v>0</v>
      </c>
      <c r="BJ130" s="17" t="s">
        <v>80</v>
      </c>
      <c r="BK130" s="230">
        <f>ROUND(I130*H130,2)</f>
        <v>0</v>
      </c>
      <c r="BL130" s="17" t="s">
        <v>172</v>
      </c>
      <c r="BM130" s="229" t="s">
        <v>1317</v>
      </c>
    </row>
    <row r="131" spans="1:63" s="12" customFormat="1" ht="25.9" customHeight="1">
      <c r="A131" s="12"/>
      <c r="B131" s="202"/>
      <c r="C131" s="203"/>
      <c r="D131" s="204" t="s">
        <v>71</v>
      </c>
      <c r="E131" s="205" t="s">
        <v>1308</v>
      </c>
      <c r="F131" s="205" t="s">
        <v>1309</v>
      </c>
      <c r="G131" s="203"/>
      <c r="H131" s="203"/>
      <c r="I131" s="206"/>
      <c r="J131" s="207">
        <f>BK131</f>
        <v>0</v>
      </c>
      <c r="K131" s="203"/>
      <c r="L131" s="208"/>
      <c r="M131" s="209"/>
      <c r="N131" s="210"/>
      <c r="O131" s="210"/>
      <c r="P131" s="211">
        <f>SUM(P132:P146)</f>
        <v>0</v>
      </c>
      <c r="Q131" s="210"/>
      <c r="R131" s="211">
        <f>SUM(R132:R146)</f>
        <v>0</v>
      </c>
      <c r="S131" s="210"/>
      <c r="T131" s="212">
        <f>SUM(T132:T146)</f>
        <v>0</v>
      </c>
      <c r="U131" s="12"/>
      <c r="V131" s="12"/>
      <c r="W131" s="12"/>
      <c r="X131" s="12"/>
      <c r="Y131" s="12"/>
      <c r="Z131" s="12"/>
      <c r="AA131" s="12"/>
      <c r="AB131" s="12"/>
      <c r="AC131" s="12"/>
      <c r="AD131" s="12"/>
      <c r="AE131" s="12"/>
      <c r="AR131" s="213" t="s">
        <v>80</v>
      </c>
      <c r="AT131" s="214" t="s">
        <v>71</v>
      </c>
      <c r="AU131" s="214" t="s">
        <v>72</v>
      </c>
      <c r="AY131" s="213" t="s">
        <v>153</v>
      </c>
      <c r="BK131" s="215">
        <f>SUM(BK132:BK146)</f>
        <v>0</v>
      </c>
    </row>
    <row r="132" spans="1:65" s="2" customFormat="1" ht="16.5" customHeight="1">
      <c r="A132" s="38"/>
      <c r="B132" s="39"/>
      <c r="C132" s="218" t="s">
        <v>575</v>
      </c>
      <c r="D132" s="218" t="s">
        <v>156</v>
      </c>
      <c r="E132" s="219" t="s">
        <v>1310</v>
      </c>
      <c r="F132" s="220" t="s">
        <v>1311</v>
      </c>
      <c r="G132" s="221" t="s">
        <v>235</v>
      </c>
      <c r="H132" s="222">
        <v>6</v>
      </c>
      <c r="I132" s="223"/>
      <c r="J132" s="224">
        <f>ROUND(I132*H132,2)</f>
        <v>0</v>
      </c>
      <c r="K132" s="220" t="s">
        <v>19</v>
      </c>
      <c r="L132" s="44"/>
      <c r="M132" s="225" t="s">
        <v>19</v>
      </c>
      <c r="N132" s="226" t="s">
        <v>43</v>
      </c>
      <c r="O132" s="84"/>
      <c r="P132" s="227">
        <f>O132*H132</f>
        <v>0</v>
      </c>
      <c r="Q132" s="227">
        <v>0</v>
      </c>
      <c r="R132" s="227">
        <f>Q132*H132</f>
        <v>0</v>
      </c>
      <c r="S132" s="227">
        <v>0</v>
      </c>
      <c r="T132" s="228">
        <f>S132*H132</f>
        <v>0</v>
      </c>
      <c r="U132" s="38"/>
      <c r="V132" s="38"/>
      <c r="W132" s="38"/>
      <c r="X132" s="38"/>
      <c r="Y132" s="38"/>
      <c r="Z132" s="38"/>
      <c r="AA132" s="38"/>
      <c r="AB132" s="38"/>
      <c r="AC132" s="38"/>
      <c r="AD132" s="38"/>
      <c r="AE132" s="38"/>
      <c r="AR132" s="229" t="s">
        <v>172</v>
      </c>
      <c r="AT132" s="229" t="s">
        <v>156</v>
      </c>
      <c r="AU132" s="229" t="s">
        <v>80</v>
      </c>
      <c r="AY132" s="17" t="s">
        <v>153</v>
      </c>
      <c r="BE132" s="230">
        <f>IF(N132="základní",J132,0)</f>
        <v>0</v>
      </c>
      <c r="BF132" s="230">
        <f>IF(N132="snížená",J132,0)</f>
        <v>0</v>
      </c>
      <c r="BG132" s="230">
        <f>IF(N132="zákl. přenesená",J132,0)</f>
        <v>0</v>
      </c>
      <c r="BH132" s="230">
        <f>IF(N132="sníž. přenesená",J132,0)</f>
        <v>0</v>
      </c>
      <c r="BI132" s="230">
        <f>IF(N132="nulová",J132,0)</f>
        <v>0</v>
      </c>
      <c r="BJ132" s="17" t="s">
        <v>80</v>
      </c>
      <c r="BK132" s="230">
        <f>ROUND(I132*H132,2)</f>
        <v>0</v>
      </c>
      <c r="BL132" s="17" t="s">
        <v>172</v>
      </c>
      <c r="BM132" s="229" t="s">
        <v>1320</v>
      </c>
    </row>
    <row r="133" spans="1:65" s="2" customFormat="1" ht="16.5" customHeight="1">
      <c r="A133" s="38"/>
      <c r="B133" s="39"/>
      <c r="C133" s="218" t="s">
        <v>577</v>
      </c>
      <c r="D133" s="218" t="s">
        <v>156</v>
      </c>
      <c r="E133" s="219" t="s">
        <v>1313</v>
      </c>
      <c r="F133" s="220" t="s">
        <v>1314</v>
      </c>
      <c r="G133" s="221" t="s">
        <v>339</v>
      </c>
      <c r="H133" s="222">
        <v>6</v>
      </c>
      <c r="I133" s="223"/>
      <c r="J133" s="224">
        <f>ROUND(I133*H133,2)</f>
        <v>0</v>
      </c>
      <c r="K133" s="220" t="s">
        <v>19</v>
      </c>
      <c r="L133" s="44"/>
      <c r="M133" s="225" t="s">
        <v>19</v>
      </c>
      <c r="N133" s="226" t="s">
        <v>43</v>
      </c>
      <c r="O133" s="84"/>
      <c r="P133" s="227">
        <f>O133*H133</f>
        <v>0</v>
      </c>
      <c r="Q133" s="227">
        <v>0</v>
      </c>
      <c r="R133" s="227">
        <f>Q133*H133</f>
        <v>0</v>
      </c>
      <c r="S133" s="227">
        <v>0</v>
      </c>
      <c r="T133" s="228">
        <f>S133*H133</f>
        <v>0</v>
      </c>
      <c r="U133" s="38"/>
      <c r="V133" s="38"/>
      <c r="W133" s="38"/>
      <c r="X133" s="38"/>
      <c r="Y133" s="38"/>
      <c r="Z133" s="38"/>
      <c r="AA133" s="38"/>
      <c r="AB133" s="38"/>
      <c r="AC133" s="38"/>
      <c r="AD133" s="38"/>
      <c r="AE133" s="38"/>
      <c r="AR133" s="229" t="s">
        <v>172</v>
      </c>
      <c r="AT133" s="229" t="s">
        <v>156</v>
      </c>
      <c r="AU133" s="229" t="s">
        <v>80</v>
      </c>
      <c r="AY133" s="17" t="s">
        <v>153</v>
      </c>
      <c r="BE133" s="230">
        <f>IF(N133="základní",J133,0)</f>
        <v>0</v>
      </c>
      <c r="BF133" s="230">
        <f>IF(N133="snížená",J133,0)</f>
        <v>0</v>
      </c>
      <c r="BG133" s="230">
        <f>IF(N133="zákl. přenesená",J133,0)</f>
        <v>0</v>
      </c>
      <c r="BH133" s="230">
        <f>IF(N133="sníž. přenesená",J133,0)</f>
        <v>0</v>
      </c>
      <c r="BI133" s="230">
        <f>IF(N133="nulová",J133,0)</f>
        <v>0</v>
      </c>
      <c r="BJ133" s="17" t="s">
        <v>80</v>
      </c>
      <c r="BK133" s="230">
        <f>ROUND(I133*H133,2)</f>
        <v>0</v>
      </c>
      <c r="BL133" s="17" t="s">
        <v>172</v>
      </c>
      <c r="BM133" s="229" t="s">
        <v>1324</v>
      </c>
    </row>
    <row r="134" spans="1:65" s="2" customFormat="1" ht="16.5" customHeight="1">
      <c r="A134" s="38"/>
      <c r="B134" s="39"/>
      <c r="C134" s="261" t="s">
        <v>579</v>
      </c>
      <c r="D134" s="261" t="s">
        <v>260</v>
      </c>
      <c r="E134" s="262" t="s">
        <v>1315</v>
      </c>
      <c r="F134" s="263" t="s">
        <v>1316</v>
      </c>
      <c r="G134" s="264" t="s">
        <v>339</v>
      </c>
      <c r="H134" s="265">
        <v>9</v>
      </c>
      <c r="I134" s="266"/>
      <c r="J134" s="267">
        <f>ROUND(I134*H134,2)</f>
        <v>0</v>
      </c>
      <c r="K134" s="263" t="s">
        <v>19</v>
      </c>
      <c r="L134" s="268"/>
      <c r="M134" s="269" t="s">
        <v>19</v>
      </c>
      <c r="N134" s="270" t="s">
        <v>43</v>
      </c>
      <c r="O134" s="84"/>
      <c r="P134" s="227">
        <f>O134*H134</f>
        <v>0</v>
      </c>
      <c r="Q134" s="227">
        <v>0</v>
      </c>
      <c r="R134" s="227">
        <f>Q134*H134</f>
        <v>0</v>
      </c>
      <c r="S134" s="227">
        <v>0</v>
      </c>
      <c r="T134" s="228">
        <f>S134*H134</f>
        <v>0</v>
      </c>
      <c r="U134" s="38"/>
      <c r="V134" s="38"/>
      <c r="W134" s="38"/>
      <c r="X134" s="38"/>
      <c r="Y134" s="38"/>
      <c r="Z134" s="38"/>
      <c r="AA134" s="38"/>
      <c r="AB134" s="38"/>
      <c r="AC134" s="38"/>
      <c r="AD134" s="38"/>
      <c r="AE134" s="38"/>
      <c r="AR134" s="229" t="s">
        <v>169</v>
      </c>
      <c r="AT134" s="229" t="s">
        <v>260</v>
      </c>
      <c r="AU134" s="229" t="s">
        <v>80</v>
      </c>
      <c r="AY134" s="17" t="s">
        <v>153</v>
      </c>
      <c r="BE134" s="230">
        <f>IF(N134="základní",J134,0)</f>
        <v>0</v>
      </c>
      <c r="BF134" s="230">
        <f>IF(N134="snížená",J134,0)</f>
        <v>0</v>
      </c>
      <c r="BG134" s="230">
        <f>IF(N134="zákl. přenesená",J134,0)</f>
        <v>0</v>
      </c>
      <c r="BH134" s="230">
        <f>IF(N134="sníž. přenesená",J134,0)</f>
        <v>0</v>
      </c>
      <c r="BI134" s="230">
        <f>IF(N134="nulová",J134,0)</f>
        <v>0</v>
      </c>
      <c r="BJ134" s="17" t="s">
        <v>80</v>
      </c>
      <c r="BK134" s="230">
        <f>ROUND(I134*H134,2)</f>
        <v>0</v>
      </c>
      <c r="BL134" s="17" t="s">
        <v>172</v>
      </c>
      <c r="BM134" s="229" t="s">
        <v>1327</v>
      </c>
    </row>
    <row r="135" spans="1:65" s="2" customFormat="1" ht="16.5" customHeight="1">
      <c r="A135" s="38"/>
      <c r="B135" s="39"/>
      <c r="C135" s="261" t="s">
        <v>582</v>
      </c>
      <c r="D135" s="261" t="s">
        <v>260</v>
      </c>
      <c r="E135" s="262" t="s">
        <v>1318</v>
      </c>
      <c r="F135" s="263" t="s">
        <v>1319</v>
      </c>
      <c r="G135" s="264" t="s">
        <v>235</v>
      </c>
      <c r="H135" s="265">
        <v>3</v>
      </c>
      <c r="I135" s="266"/>
      <c r="J135" s="267">
        <f>ROUND(I135*H135,2)</f>
        <v>0</v>
      </c>
      <c r="K135" s="263" t="s">
        <v>19</v>
      </c>
      <c r="L135" s="268"/>
      <c r="M135" s="269" t="s">
        <v>19</v>
      </c>
      <c r="N135" s="270" t="s">
        <v>43</v>
      </c>
      <c r="O135" s="84"/>
      <c r="P135" s="227">
        <f>O135*H135</f>
        <v>0</v>
      </c>
      <c r="Q135" s="227">
        <v>0</v>
      </c>
      <c r="R135" s="227">
        <f>Q135*H135</f>
        <v>0</v>
      </c>
      <c r="S135" s="227">
        <v>0</v>
      </c>
      <c r="T135" s="228">
        <f>S135*H135</f>
        <v>0</v>
      </c>
      <c r="U135" s="38"/>
      <c r="V135" s="38"/>
      <c r="W135" s="38"/>
      <c r="X135" s="38"/>
      <c r="Y135" s="38"/>
      <c r="Z135" s="38"/>
      <c r="AA135" s="38"/>
      <c r="AB135" s="38"/>
      <c r="AC135" s="38"/>
      <c r="AD135" s="38"/>
      <c r="AE135" s="38"/>
      <c r="AR135" s="229" t="s">
        <v>169</v>
      </c>
      <c r="AT135" s="229" t="s">
        <v>260</v>
      </c>
      <c r="AU135" s="229" t="s">
        <v>80</v>
      </c>
      <c r="AY135" s="17" t="s">
        <v>153</v>
      </c>
      <c r="BE135" s="230">
        <f>IF(N135="základní",J135,0)</f>
        <v>0</v>
      </c>
      <c r="BF135" s="230">
        <f>IF(N135="snížená",J135,0)</f>
        <v>0</v>
      </c>
      <c r="BG135" s="230">
        <f>IF(N135="zákl. přenesená",J135,0)</f>
        <v>0</v>
      </c>
      <c r="BH135" s="230">
        <f>IF(N135="sníž. přenesená",J135,0)</f>
        <v>0</v>
      </c>
      <c r="BI135" s="230">
        <f>IF(N135="nulová",J135,0)</f>
        <v>0</v>
      </c>
      <c r="BJ135" s="17" t="s">
        <v>80</v>
      </c>
      <c r="BK135" s="230">
        <f>ROUND(I135*H135,2)</f>
        <v>0</v>
      </c>
      <c r="BL135" s="17" t="s">
        <v>172</v>
      </c>
      <c r="BM135" s="229" t="s">
        <v>1330</v>
      </c>
    </row>
    <row r="136" spans="1:65" s="2" customFormat="1" ht="16.5" customHeight="1">
      <c r="A136" s="38"/>
      <c r="B136" s="39"/>
      <c r="C136" s="261" t="s">
        <v>584</v>
      </c>
      <c r="D136" s="261" t="s">
        <v>260</v>
      </c>
      <c r="E136" s="262" t="s">
        <v>1321</v>
      </c>
      <c r="F136" s="263" t="s">
        <v>1322</v>
      </c>
      <c r="G136" s="264" t="s">
        <v>1323</v>
      </c>
      <c r="H136" s="265">
        <v>6</v>
      </c>
      <c r="I136" s="266"/>
      <c r="J136" s="267">
        <f>ROUND(I136*H136,2)</f>
        <v>0</v>
      </c>
      <c r="K136" s="263" t="s">
        <v>19</v>
      </c>
      <c r="L136" s="268"/>
      <c r="M136" s="269" t="s">
        <v>19</v>
      </c>
      <c r="N136" s="270" t="s">
        <v>43</v>
      </c>
      <c r="O136" s="84"/>
      <c r="P136" s="227">
        <f>O136*H136</f>
        <v>0</v>
      </c>
      <c r="Q136" s="227">
        <v>0</v>
      </c>
      <c r="R136" s="227">
        <f>Q136*H136</f>
        <v>0</v>
      </c>
      <c r="S136" s="227">
        <v>0</v>
      </c>
      <c r="T136" s="228">
        <f>S136*H136</f>
        <v>0</v>
      </c>
      <c r="U136" s="38"/>
      <c r="V136" s="38"/>
      <c r="W136" s="38"/>
      <c r="X136" s="38"/>
      <c r="Y136" s="38"/>
      <c r="Z136" s="38"/>
      <c r="AA136" s="38"/>
      <c r="AB136" s="38"/>
      <c r="AC136" s="38"/>
      <c r="AD136" s="38"/>
      <c r="AE136" s="38"/>
      <c r="AR136" s="229" t="s">
        <v>169</v>
      </c>
      <c r="AT136" s="229" t="s">
        <v>260</v>
      </c>
      <c r="AU136" s="229" t="s">
        <v>80</v>
      </c>
      <c r="AY136" s="17" t="s">
        <v>153</v>
      </c>
      <c r="BE136" s="230">
        <f>IF(N136="základní",J136,0)</f>
        <v>0</v>
      </c>
      <c r="BF136" s="230">
        <f>IF(N136="snížená",J136,0)</f>
        <v>0</v>
      </c>
      <c r="BG136" s="230">
        <f>IF(N136="zákl. přenesená",J136,0)</f>
        <v>0</v>
      </c>
      <c r="BH136" s="230">
        <f>IF(N136="sníž. přenesená",J136,0)</f>
        <v>0</v>
      </c>
      <c r="BI136" s="230">
        <f>IF(N136="nulová",J136,0)</f>
        <v>0</v>
      </c>
      <c r="BJ136" s="17" t="s">
        <v>80</v>
      </c>
      <c r="BK136" s="230">
        <f>ROUND(I136*H136,2)</f>
        <v>0</v>
      </c>
      <c r="BL136" s="17" t="s">
        <v>172</v>
      </c>
      <c r="BM136" s="229" t="s">
        <v>1333</v>
      </c>
    </row>
    <row r="137" spans="1:65" s="2" customFormat="1" ht="16.5" customHeight="1">
      <c r="A137" s="38"/>
      <c r="B137" s="39"/>
      <c r="C137" s="218" t="s">
        <v>586</v>
      </c>
      <c r="D137" s="218" t="s">
        <v>156</v>
      </c>
      <c r="E137" s="219" t="s">
        <v>1325</v>
      </c>
      <c r="F137" s="220" t="s">
        <v>1326</v>
      </c>
      <c r="G137" s="221" t="s">
        <v>228</v>
      </c>
      <c r="H137" s="222">
        <v>155</v>
      </c>
      <c r="I137" s="223"/>
      <c r="J137" s="224">
        <f>ROUND(I137*H137,2)</f>
        <v>0</v>
      </c>
      <c r="K137" s="220" t="s">
        <v>19</v>
      </c>
      <c r="L137" s="44"/>
      <c r="M137" s="225" t="s">
        <v>19</v>
      </c>
      <c r="N137" s="226" t="s">
        <v>43</v>
      </c>
      <c r="O137" s="84"/>
      <c r="P137" s="227">
        <f>O137*H137</f>
        <v>0</v>
      </c>
      <c r="Q137" s="227">
        <v>0</v>
      </c>
      <c r="R137" s="227">
        <f>Q137*H137</f>
        <v>0</v>
      </c>
      <c r="S137" s="227">
        <v>0</v>
      </c>
      <c r="T137" s="228">
        <f>S137*H137</f>
        <v>0</v>
      </c>
      <c r="U137" s="38"/>
      <c r="V137" s="38"/>
      <c r="W137" s="38"/>
      <c r="X137" s="38"/>
      <c r="Y137" s="38"/>
      <c r="Z137" s="38"/>
      <c r="AA137" s="38"/>
      <c r="AB137" s="38"/>
      <c r="AC137" s="38"/>
      <c r="AD137" s="38"/>
      <c r="AE137" s="38"/>
      <c r="AR137" s="229" t="s">
        <v>172</v>
      </c>
      <c r="AT137" s="229" t="s">
        <v>156</v>
      </c>
      <c r="AU137" s="229" t="s">
        <v>80</v>
      </c>
      <c r="AY137" s="17" t="s">
        <v>153</v>
      </c>
      <c r="BE137" s="230">
        <f>IF(N137="základní",J137,0)</f>
        <v>0</v>
      </c>
      <c r="BF137" s="230">
        <f>IF(N137="snížená",J137,0)</f>
        <v>0</v>
      </c>
      <c r="BG137" s="230">
        <f>IF(N137="zákl. přenesená",J137,0)</f>
        <v>0</v>
      </c>
      <c r="BH137" s="230">
        <f>IF(N137="sníž. přenesená",J137,0)</f>
        <v>0</v>
      </c>
      <c r="BI137" s="230">
        <f>IF(N137="nulová",J137,0)</f>
        <v>0</v>
      </c>
      <c r="BJ137" s="17" t="s">
        <v>80</v>
      </c>
      <c r="BK137" s="230">
        <f>ROUND(I137*H137,2)</f>
        <v>0</v>
      </c>
      <c r="BL137" s="17" t="s">
        <v>172</v>
      </c>
      <c r="BM137" s="229" t="s">
        <v>1336</v>
      </c>
    </row>
    <row r="138" spans="1:65" s="2" customFormat="1" ht="16.5" customHeight="1">
      <c r="A138" s="38"/>
      <c r="B138" s="39"/>
      <c r="C138" s="218" t="s">
        <v>589</v>
      </c>
      <c r="D138" s="218" t="s">
        <v>156</v>
      </c>
      <c r="E138" s="219" t="s">
        <v>1328</v>
      </c>
      <c r="F138" s="220" t="s">
        <v>1329</v>
      </c>
      <c r="G138" s="221" t="s">
        <v>228</v>
      </c>
      <c r="H138" s="222">
        <v>13</v>
      </c>
      <c r="I138" s="223"/>
      <c r="J138" s="224">
        <f>ROUND(I138*H138,2)</f>
        <v>0</v>
      </c>
      <c r="K138" s="220" t="s">
        <v>19</v>
      </c>
      <c r="L138" s="44"/>
      <c r="M138" s="225" t="s">
        <v>19</v>
      </c>
      <c r="N138" s="226" t="s">
        <v>43</v>
      </c>
      <c r="O138" s="84"/>
      <c r="P138" s="227">
        <f>O138*H138</f>
        <v>0</v>
      </c>
      <c r="Q138" s="227">
        <v>0</v>
      </c>
      <c r="R138" s="227">
        <f>Q138*H138</f>
        <v>0</v>
      </c>
      <c r="S138" s="227">
        <v>0</v>
      </c>
      <c r="T138" s="228">
        <f>S138*H138</f>
        <v>0</v>
      </c>
      <c r="U138" s="38"/>
      <c r="V138" s="38"/>
      <c r="W138" s="38"/>
      <c r="X138" s="38"/>
      <c r="Y138" s="38"/>
      <c r="Z138" s="38"/>
      <c r="AA138" s="38"/>
      <c r="AB138" s="38"/>
      <c r="AC138" s="38"/>
      <c r="AD138" s="38"/>
      <c r="AE138" s="38"/>
      <c r="AR138" s="229" t="s">
        <v>172</v>
      </c>
      <c r="AT138" s="229" t="s">
        <v>156</v>
      </c>
      <c r="AU138" s="229" t="s">
        <v>80</v>
      </c>
      <c r="AY138" s="17" t="s">
        <v>153</v>
      </c>
      <c r="BE138" s="230">
        <f>IF(N138="základní",J138,0)</f>
        <v>0</v>
      </c>
      <c r="BF138" s="230">
        <f>IF(N138="snížená",J138,0)</f>
        <v>0</v>
      </c>
      <c r="BG138" s="230">
        <f>IF(N138="zákl. přenesená",J138,0)</f>
        <v>0</v>
      </c>
      <c r="BH138" s="230">
        <f>IF(N138="sníž. přenesená",J138,0)</f>
        <v>0</v>
      </c>
      <c r="BI138" s="230">
        <f>IF(N138="nulová",J138,0)</f>
        <v>0</v>
      </c>
      <c r="BJ138" s="17" t="s">
        <v>80</v>
      </c>
      <c r="BK138" s="230">
        <f>ROUND(I138*H138,2)</f>
        <v>0</v>
      </c>
      <c r="BL138" s="17" t="s">
        <v>172</v>
      </c>
      <c r="BM138" s="229" t="s">
        <v>1339</v>
      </c>
    </row>
    <row r="139" spans="1:65" s="2" customFormat="1" ht="16.5" customHeight="1">
      <c r="A139" s="38"/>
      <c r="B139" s="39"/>
      <c r="C139" s="218" t="s">
        <v>592</v>
      </c>
      <c r="D139" s="218" t="s">
        <v>156</v>
      </c>
      <c r="E139" s="219" t="s">
        <v>1331</v>
      </c>
      <c r="F139" s="220" t="s">
        <v>1332</v>
      </c>
      <c r="G139" s="221" t="s">
        <v>228</v>
      </c>
      <c r="H139" s="222">
        <v>168</v>
      </c>
      <c r="I139" s="223"/>
      <c r="J139" s="224">
        <f>ROUND(I139*H139,2)</f>
        <v>0</v>
      </c>
      <c r="K139" s="220" t="s">
        <v>19</v>
      </c>
      <c r="L139" s="44"/>
      <c r="M139" s="225" t="s">
        <v>19</v>
      </c>
      <c r="N139" s="226" t="s">
        <v>43</v>
      </c>
      <c r="O139" s="84"/>
      <c r="P139" s="227">
        <f>O139*H139</f>
        <v>0</v>
      </c>
      <c r="Q139" s="227">
        <v>0</v>
      </c>
      <c r="R139" s="227">
        <f>Q139*H139</f>
        <v>0</v>
      </c>
      <c r="S139" s="227">
        <v>0</v>
      </c>
      <c r="T139" s="228">
        <f>S139*H139</f>
        <v>0</v>
      </c>
      <c r="U139" s="38"/>
      <c r="V139" s="38"/>
      <c r="W139" s="38"/>
      <c r="X139" s="38"/>
      <c r="Y139" s="38"/>
      <c r="Z139" s="38"/>
      <c r="AA139" s="38"/>
      <c r="AB139" s="38"/>
      <c r="AC139" s="38"/>
      <c r="AD139" s="38"/>
      <c r="AE139" s="38"/>
      <c r="AR139" s="229" t="s">
        <v>172</v>
      </c>
      <c r="AT139" s="229" t="s">
        <v>156</v>
      </c>
      <c r="AU139" s="229" t="s">
        <v>80</v>
      </c>
      <c r="AY139" s="17" t="s">
        <v>153</v>
      </c>
      <c r="BE139" s="230">
        <f>IF(N139="základní",J139,0)</f>
        <v>0</v>
      </c>
      <c r="BF139" s="230">
        <f>IF(N139="snížená",J139,0)</f>
        <v>0</v>
      </c>
      <c r="BG139" s="230">
        <f>IF(N139="zákl. přenesená",J139,0)</f>
        <v>0</v>
      </c>
      <c r="BH139" s="230">
        <f>IF(N139="sníž. přenesená",J139,0)</f>
        <v>0</v>
      </c>
      <c r="BI139" s="230">
        <f>IF(N139="nulová",J139,0)</f>
        <v>0</v>
      </c>
      <c r="BJ139" s="17" t="s">
        <v>80</v>
      </c>
      <c r="BK139" s="230">
        <f>ROUND(I139*H139,2)</f>
        <v>0</v>
      </c>
      <c r="BL139" s="17" t="s">
        <v>172</v>
      </c>
      <c r="BM139" s="229" t="s">
        <v>1342</v>
      </c>
    </row>
    <row r="140" spans="1:65" s="2" customFormat="1" ht="16.5" customHeight="1">
      <c r="A140" s="38"/>
      <c r="B140" s="39"/>
      <c r="C140" s="261" t="s">
        <v>716</v>
      </c>
      <c r="D140" s="261" t="s">
        <v>260</v>
      </c>
      <c r="E140" s="262" t="s">
        <v>1334</v>
      </c>
      <c r="F140" s="263" t="s">
        <v>1335</v>
      </c>
      <c r="G140" s="264" t="s">
        <v>228</v>
      </c>
      <c r="H140" s="265">
        <v>168</v>
      </c>
      <c r="I140" s="266"/>
      <c r="J140" s="267">
        <f>ROUND(I140*H140,2)</f>
        <v>0</v>
      </c>
      <c r="K140" s="263" t="s">
        <v>19</v>
      </c>
      <c r="L140" s="268"/>
      <c r="M140" s="269" t="s">
        <v>19</v>
      </c>
      <c r="N140" s="270" t="s">
        <v>43</v>
      </c>
      <c r="O140" s="84"/>
      <c r="P140" s="227">
        <f>O140*H140</f>
        <v>0</v>
      </c>
      <c r="Q140" s="227">
        <v>0</v>
      </c>
      <c r="R140" s="227">
        <f>Q140*H140</f>
        <v>0</v>
      </c>
      <c r="S140" s="227">
        <v>0</v>
      </c>
      <c r="T140" s="228">
        <f>S140*H140</f>
        <v>0</v>
      </c>
      <c r="U140" s="38"/>
      <c r="V140" s="38"/>
      <c r="W140" s="38"/>
      <c r="X140" s="38"/>
      <c r="Y140" s="38"/>
      <c r="Z140" s="38"/>
      <c r="AA140" s="38"/>
      <c r="AB140" s="38"/>
      <c r="AC140" s="38"/>
      <c r="AD140" s="38"/>
      <c r="AE140" s="38"/>
      <c r="AR140" s="229" t="s">
        <v>169</v>
      </c>
      <c r="AT140" s="229" t="s">
        <v>260</v>
      </c>
      <c r="AU140" s="229" t="s">
        <v>80</v>
      </c>
      <c r="AY140" s="17" t="s">
        <v>153</v>
      </c>
      <c r="BE140" s="230">
        <f>IF(N140="základní",J140,0)</f>
        <v>0</v>
      </c>
      <c r="BF140" s="230">
        <f>IF(N140="snížená",J140,0)</f>
        <v>0</v>
      </c>
      <c r="BG140" s="230">
        <f>IF(N140="zákl. přenesená",J140,0)</f>
        <v>0</v>
      </c>
      <c r="BH140" s="230">
        <f>IF(N140="sníž. přenesená",J140,0)</f>
        <v>0</v>
      </c>
      <c r="BI140" s="230">
        <f>IF(N140="nulová",J140,0)</f>
        <v>0</v>
      </c>
      <c r="BJ140" s="17" t="s">
        <v>80</v>
      </c>
      <c r="BK140" s="230">
        <f>ROUND(I140*H140,2)</f>
        <v>0</v>
      </c>
      <c r="BL140" s="17" t="s">
        <v>172</v>
      </c>
      <c r="BM140" s="229" t="s">
        <v>1345</v>
      </c>
    </row>
    <row r="141" spans="1:65" s="2" customFormat="1" ht="16.5" customHeight="1">
      <c r="A141" s="38"/>
      <c r="B141" s="39"/>
      <c r="C141" s="218" t="s">
        <v>719</v>
      </c>
      <c r="D141" s="218" t="s">
        <v>156</v>
      </c>
      <c r="E141" s="219" t="s">
        <v>1337</v>
      </c>
      <c r="F141" s="220" t="s">
        <v>1338</v>
      </c>
      <c r="G141" s="221" t="s">
        <v>228</v>
      </c>
      <c r="H141" s="222">
        <v>155</v>
      </c>
      <c r="I141" s="223"/>
      <c r="J141" s="224">
        <f>ROUND(I141*H141,2)</f>
        <v>0</v>
      </c>
      <c r="K141" s="220" t="s">
        <v>19</v>
      </c>
      <c r="L141" s="44"/>
      <c r="M141" s="225" t="s">
        <v>19</v>
      </c>
      <c r="N141" s="226" t="s">
        <v>43</v>
      </c>
      <c r="O141" s="84"/>
      <c r="P141" s="227">
        <f>O141*H141</f>
        <v>0</v>
      </c>
      <c r="Q141" s="227">
        <v>0</v>
      </c>
      <c r="R141" s="227">
        <f>Q141*H141</f>
        <v>0</v>
      </c>
      <c r="S141" s="227">
        <v>0</v>
      </c>
      <c r="T141" s="228">
        <f>S141*H141</f>
        <v>0</v>
      </c>
      <c r="U141" s="38"/>
      <c r="V141" s="38"/>
      <c r="W141" s="38"/>
      <c r="X141" s="38"/>
      <c r="Y141" s="38"/>
      <c r="Z141" s="38"/>
      <c r="AA141" s="38"/>
      <c r="AB141" s="38"/>
      <c r="AC141" s="38"/>
      <c r="AD141" s="38"/>
      <c r="AE141" s="38"/>
      <c r="AR141" s="229" t="s">
        <v>172</v>
      </c>
      <c r="AT141" s="229" t="s">
        <v>156</v>
      </c>
      <c r="AU141" s="229" t="s">
        <v>80</v>
      </c>
      <c r="AY141" s="17" t="s">
        <v>153</v>
      </c>
      <c r="BE141" s="230">
        <f>IF(N141="základní",J141,0)</f>
        <v>0</v>
      </c>
      <c r="BF141" s="230">
        <f>IF(N141="snížená",J141,0)</f>
        <v>0</v>
      </c>
      <c r="BG141" s="230">
        <f>IF(N141="zákl. přenesená",J141,0)</f>
        <v>0</v>
      </c>
      <c r="BH141" s="230">
        <f>IF(N141="sníž. přenesená",J141,0)</f>
        <v>0</v>
      </c>
      <c r="BI141" s="230">
        <f>IF(N141="nulová",J141,0)</f>
        <v>0</v>
      </c>
      <c r="BJ141" s="17" t="s">
        <v>80</v>
      </c>
      <c r="BK141" s="230">
        <f>ROUND(I141*H141,2)</f>
        <v>0</v>
      </c>
      <c r="BL141" s="17" t="s">
        <v>172</v>
      </c>
      <c r="BM141" s="229" t="s">
        <v>1348</v>
      </c>
    </row>
    <row r="142" spans="1:65" s="2" customFormat="1" ht="16.5" customHeight="1">
      <c r="A142" s="38"/>
      <c r="B142" s="39"/>
      <c r="C142" s="218" t="s">
        <v>722</v>
      </c>
      <c r="D142" s="218" t="s">
        <v>156</v>
      </c>
      <c r="E142" s="219" t="s">
        <v>1340</v>
      </c>
      <c r="F142" s="220" t="s">
        <v>1341</v>
      </c>
      <c r="G142" s="221" t="s">
        <v>228</v>
      </c>
      <c r="H142" s="222">
        <v>13</v>
      </c>
      <c r="I142" s="223"/>
      <c r="J142" s="224">
        <f>ROUND(I142*H142,2)</f>
        <v>0</v>
      </c>
      <c r="K142" s="220" t="s">
        <v>19</v>
      </c>
      <c r="L142" s="44"/>
      <c r="M142" s="225" t="s">
        <v>19</v>
      </c>
      <c r="N142" s="226" t="s">
        <v>43</v>
      </c>
      <c r="O142" s="84"/>
      <c r="P142" s="227">
        <f>O142*H142</f>
        <v>0</v>
      </c>
      <c r="Q142" s="227">
        <v>0</v>
      </c>
      <c r="R142" s="227">
        <f>Q142*H142</f>
        <v>0</v>
      </c>
      <c r="S142" s="227">
        <v>0</v>
      </c>
      <c r="T142" s="228">
        <f>S142*H142</f>
        <v>0</v>
      </c>
      <c r="U142" s="38"/>
      <c r="V142" s="38"/>
      <c r="W142" s="38"/>
      <c r="X142" s="38"/>
      <c r="Y142" s="38"/>
      <c r="Z142" s="38"/>
      <c r="AA142" s="38"/>
      <c r="AB142" s="38"/>
      <c r="AC142" s="38"/>
      <c r="AD142" s="38"/>
      <c r="AE142" s="38"/>
      <c r="AR142" s="229" t="s">
        <v>172</v>
      </c>
      <c r="AT142" s="229" t="s">
        <v>156</v>
      </c>
      <c r="AU142" s="229" t="s">
        <v>80</v>
      </c>
      <c r="AY142" s="17" t="s">
        <v>153</v>
      </c>
      <c r="BE142" s="230">
        <f>IF(N142="základní",J142,0)</f>
        <v>0</v>
      </c>
      <c r="BF142" s="230">
        <f>IF(N142="snížená",J142,0)</f>
        <v>0</v>
      </c>
      <c r="BG142" s="230">
        <f>IF(N142="zákl. přenesená",J142,0)</f>
        <v>0</v>
      </c>
      <c r="BH142" s="230">
        <f>IF(N142="sníž. přenesená",J142,0)</f>
        <v>0</v>
      </c>
      <c r="BI142" s="230">
        <f>IF(N142="nulová",J142,0)</f>
        <v>0</v>
      </c>
      <c r="BJ142" s="17" t="s">
        <v>80</v>
      </c>
      <c r="BK142" s="230">
        <f>ROUND(I142*H142,2)</f>
        <v>0</v>
      </c>
      <c r="BL142" s="17" t="s">
        <v>172</v>
      </c>
      <c r="BM142" s="229" t="s">
        <v>1351</v>
      </c>
    </row>
    <row r="143" spans="1:65" s="2" customFormat="1" ht="16.5" customHeight="1">
      <c r="A143" s="38"/>
      <c r="B143" s="39"/>
      <c r="C143" s="218" t="s">
        <v>727</v>
      </c>
      <c r="D143" s="218" t="s">
        <v>156</v>
      </c>
      <c r="E143" s="219" t="s">
        <v>1343</v>
      </c>
      <c r="F143" s="220" t="s">
        <v>1344</v>
      </c>
      <c r="G143" s="221" t="s">
        <v>276</v>
      </c>
      <c r="H143" s="222">
        <v>15.785</v>
      </c>
      <c r="I143" s="223"/>
      <c r="J143" s="224">
        <f>ROUND(I143*H143,2)</f>
        <v>0</v>
      </c>
      <c r="K143" s="220" t="s">
        <v>19</v>
      </c>
      <c r="L143" s="44"/>
      <c r="M143" s="225" t="s">
        <v>19</v>
      </c>
      <c r="N143" s="226" t="s">
        <v>43</v>
      </c>
      <c r="O143" s="84"/>
      <c r="P143" s="227">
        <f>O143*H143</f>
        <v>0</v>
      </c>
      <c r="Q143" s="227">
        <v>0</v>
      </c>
      <c r="R143" s="227">
        <f>Q143*H143</f>
        <v>0</v>
      </c>
      <c r="S143" s="227">
        <v>0</v>
      </c>
      <c r="T143" s="228">
        <f>S143*H143</f>
        <v>0</v>
      </c>
      <c r="U143" s="38"/>
      <c r="V143" s="38"/>
      <c r="W143" s="38"/>
      <c r="X143" s="38"/>
      <c r="Y143" s="38"/>
      <c r="Z143" s="38"/>
      <c r="AA143" s="38"/>
      <c r="AB143" s="38"/>
      <c r="AC143" s="38"/>
      <c r="AD143" s="38"/>
      <c r="AE143" s="38"/>
      <c r="AR143" s="229" t="s">
        <v>172</v>
      </c>
      <c r="AT143" s="229" t="s">
        <v>156</v>
      </c>
      <c r="AU143" s="229" t="s">
        <v>80</v>
      </c>
      <c r="AY143" s="17" t="s">
        <v>153</v>
      </c>
      <c r="BE143" s="230">
        <f>IF(N143="základní",J143,0)</f>
        <v>0</v>
      </c>
      <c r="BF143" s="230">
        <f>IF(N143="snížená",J143,0)</f>
        <v>0</v>
      </c>
      <c r="BG143" s="230">
        <f>IF(N143="zákl. přenesená",J143,0)</f>
        <v>0</v>
      </c>
      <c r="BH143" s="230">
        <f>IF(N143="sníž. přenesená",J143,0)</f>
        <v>0</v>
      </c>
      <c r="BI143" s="230">
        <f>IF(N143="nulová",J143,0)</f>
        <v>0</v>
      </c>
      <c r="BJ143" s="17" t="s">
        <v>80</v>
      </c>
      <c r="BK143" s="230">
        <f>ROUND(I143*H143,2)</f>
        <v>0</v>
      </c>
      <c r="BL143" s="17" t="s">
        <v>172</v>
      </c>
      <c r="BM143" s="229" t="s">
        <v>1354</v>
      </c>
    </row>
    <row r="144" spans="1:65" s="2" customFormat="1" ht="16.5" customHeight="1">
      <c r="A144" s="38"/>
      <c r="B144" s="39"/>
      <c r="C144" s="218" t="s">
        <v>731</v>
      </c>
      <c r="D144" s="218" t="s">
        <v>156</v>
      </c>
      <c r="E144" s="219" t="s">
        <v>1346</v>
      </c>
      <c r="F144" s="220" t="s">
        <v>1347</v>
      </c>
      <c r="G144" s="221" t="s">
        <v>276</v>
      </c>
      <c r="H144" s="222">
        <v>78.9</v>
      </c>
      <c r="I144" s="223"/>
      <c r="J144" s="224">
        <f>ROUND(I144*H144,2)</f>
        <v>0</v>
      </c>
      <c r="K144" s="220" t="s">
        <v>19</v>
      </c>
      <c r="L144" s="44"/>
      <c r="M144" s="225" t="s">
        <v>19</v>
      </c>
      <c r="N144" s="226" t="s">
        <v>43</v>
      </c>
      <c r="O144" s="84"/>
      <c r="P144" s="227">
        <f>O144*H144</f>
        <v>0</v>
      </c>
      <c r="Q144" s="227">
        <v>0</v>
      </c>
      <c r="R144" s="227">
        <f>Q144*H144</f>
        <v>0</v>
      </c>
      <c r="S144" s="227">
        <v>0</v>
      </c>
      <c r="T144" s="228">
        <f>S144*H144</f>
        <v>0</v>
      </c>
      <c r="U144" s="38"/>
      <c r="V144" s="38"/>
      <c r="W144" s="38"/>
      <c r="X144" s="38"/>
      <c r="Y144" s="38"/>
      <c r="Z144" s="38"/>
      <c r="AA144" s="38"/>
      <c r="AB144" s="38"/>
      <c r="AC144" s="38"/>
      <c r="AD144" s="38"/>
      <c r="AE144" s="38"/>
      <c r="AR144" s="229" t="s">
        <v>172</v>
      </c>
      <c r="AT144" s="229" t="s">
        <v>156</v>
      </c>
      <c r="AU144" s="229" t="s">
        <v>80</v>
      </c>
      <c r="AY144" s="17" t="s">
        <v>153</v>
      </c>
      <c r="BE144" s="230">
        <f>IF(N144="základní",J144,0)</f>
        <v>0</v>
      </c>
      <c r="BF144" s="230">
        <f>IF(N144="snížená",J144,0)</f>
        <v>0</v>
      </c>
      <c r="BG144" s="230">
        <f>IF(N144="zákl. přenesená",J144,0)</f>
        <v>0</v>
      </c>
      <c r="BH144" s="230">
        <f>IF(N144="sníž. přenesená",J144,0)</f>
        <v>0</v>
      </c>
      <c r="BI144" s="230">
        <f>IF(N144="nulová",J144,0)</f>
        <v>0</v>
      </c>
      <c r="BJ144" s="17" t="s">
        <v>80</v>
      </c>
      <c r="BK144" s="230">
        <f>ROUND(I144*H144,2)</f>
        <v>0</v>
      </c>
      <c r="BL144" s="17" t="s">
        <v>172</v>
      </c>
      <c r="BM144" s="229" t="s">
        <v>1359</v>
      </c>
    </row>
    <row r="145" spans="1:65" s="2" customFormat="1" ht="16.5" customHeight="1">
      <c r="A145" s="38"/>
      <c r="B145" s="39"/>
      <c r="C145" s="218" t="s">
        <v>735</v>
      </c>
      <c r="D145" s="218" t="s">
        <v>156</v>
      </c>
      <c r="E145" s="219" t="s">
        <v>1349</v>
      </c>
      <c r="F145" s="220" t="s">
        <v>1350</v>
      </c>
      <c r="G145" s="221" t="s">
        <v>235</v>
      </c>
      <c r="H145" s="222">
        <v>6</v>
      </c>
      <c r="I145" s="223"/>
      <c r="J145" s="224">
        <f>ROUND(I145*H145,2)</f>
        <v>0</v>
      </c>
      <c r="K145" s="220" t="s">
        <v>19</v>
      </c>
      <c r="L145" s="44"/>
      <c r="M145" s="225" t="s">
        <v>19</v>
      </c>
      <c r="N145" s="226" t="s">
        <v>43</v>
      </c>
      <c r="O145" s="84"/>
      <c r="P145" s="227">
        <f>O145*H145</f>
        <v>0</v>
      </c>
      <c r="Q145" s="227">
        <v>0</v>
      </c>
      <c r="R145" s="227">
        <f>Q145*H145</f>
        <v>0</v>
      </c>
      <c r="S145" s="227">
        <v>0</v>
      </c>
      <c r="T145" s="228">
        <f>S145*H145</f>
        <v>0</v>
      </c>
      <c r="U145" s="38"/>
      <c r="V145" s="38"/>
      <c r="W145" s="38"/>
      <c r="X145" s="38"/>
      <c r="Y145" s="38"/>
      <c r="Z145" s="38"/>
      <c r="AA145" s="38"/>
      <c r="AB145" s="38"/>
      <c r="AC145" s="38"/>
      <c r="AD145" s="38"/>
      <c r="AE145" s="38"/>
      <c r="AR145" s="229" t="s">
        <v>172</v>
      </c>
      <c r="AT145" s="229" t="s">
        <v>156</v>
      </c>
      <c r="AU145" s="229" t="s">
        <v>80</v>
      </c>
      <c r="AY145" s="17" t="s">
        <v>153</v>
      </c>
      <c r="BE145" s="230">
        <f>IF(N145="základní",J145,0)</f>
        <v>0</v>
      </c>
      <c r="BF145" s="230">
        <f>IF(N145="snížená",J145,0)</f>
        <v>0</v>
      </c>
      <c r="BG145" s="230">
        <f>IF(N145="zákl. přenesená",J145,0)</f>
        <v>0</v>
      </c>
      <c r="BH145" s="230">
        <f>IF(N145="sníž. přenesená",J145,0)</f>
        <v>0</v>
      </c>
      <c r="BI145" s="230">
        <f>IF(N145="nulová",J145,0)</f>
        <v>0</v>
      </c>
      <c r="BJ145" s="17" t="s">
        <v>80</v>
      </c>
      <c r="BK145" s="230">
        <f>ROUND(I145*H145,2)</f>
        <v>0</v>
      </c>
      <c r="BL145" s="17" t="s">
        <v>172</v>
      </c>
      <c r="BM145" s="229" t="s">
        <v>1362</v>
      </c>
    </row>
    <row r="146" spans="1:65" s="2" customFormat="1" ht="16.5" customHeight="1">
      <c r="A146" s="38"/>
      <c r="B146" s="39"/>
      <c r="C146" s="218" t="s">
        <v>739</v>
      </c>
      <c r="D146" s="218" t="s">
        <v>156</v>
      </c>
      <c r="E146" s="219" t="s">
        <v>1352</v>
      </c>
      <c r="F146" s="220" t="s">
        <v>1353</v>
      </c>
      <c r="G146" s="221" t="s">
        <v>339</v>
      </c>
      <c r="H146" s="222">
        <v>1</v>
      </c>
      <c r="I146" s="223"/>
      <c r="J146" s="224">
        <f>ROUND(I146*H146,2)</f>
        <v>0</v>
      </c>
      <c r="K146" s="220" t="s">
        <v>19</v>
      </c>
      <c r="L146" s="44"/>
      <c r="M146" s="225" t="s">
        <v>19</v>
      </c>
      <c r="N146" s="226" t="s">
        <v>43</v>
      </c>
      <c r="O146" s="84"/>
      <c r="P146" s="227">
        <f>O146*H146</f>
        <v>0</v>
      </c>
      <c r="Q146" s="227">
        <v>0</v>
      </c>
      <c r="R146" s="227">
        <f>Q146*H146</f>
        <v>0</v>
      </c>
      <c r="S146" s="227">
        <v>0</v>
      </c>
      <c r="T146" s="228">
        <f>S146*H146</f>
        <v>0</v>
      </c>
      <c r="U146" s="38"/>
      <c r="V146" s="38"/>
      <c r="W146" s="38"/>
      <c r="X146" s="38"/>
      <c r="Y146" s="38"/>
      <c r="Z146" s="38"/>
      <c r="AA146" s="38"/>
      <c r="AB146" s="38"/>
      <c r="AC146" s="38"/>
      <c r="AD146" s="38"/>
      <c r="AE146" s="38"/>
      <c r="AR146" s="229" t="s">
        <v>172</v>
      </c>
      <c r="AT146" s="229" t="s">
        <v>156</v>
      </c>
      <c r="AU146" s="229" t="s">
        <v>80</v>
      </c>
      <c r="AY146" s="17" t="s">
        <v>153</v>
      </c>
      <c r="BE146" s="230">
        <f>IF(N146="základní",J146,0)</f>
        <v>0</v>
      </c>
      <c r="BF146" s="230">
        <f>IF(N146="snížená",J146,0)</f>
        <v>0</v>
      </c>
      <c r="BG146" s="230">
        <f>IF(N146="zákl. přenesená",J146,0)</f>
        <v>0</v>
      </c>
      <c r="BH146" s="230">
        <f>IF(N146="sníž. přenesená",J146,0)</f>
        <v>0</v>
      </c>
      <c r="BI146" s="230">
        <f>IF(N146="nulová",J146,0)</f>
        <v>0</v>
      </c>
      <c r="BJ146" s="17" t="s">
        <v>80</v>
      </c>
      <c r="BK146" s="230">
        <f>ROUND(I146*H146,2)</f>
        <v>0</v>
      </c>
      <c r="BL146" s="17" t="s">
        <v>172</v>
      </c>
      <c r="BM146" s="229" t="s">
        <v>1366</v>
      </c>
    </row>
    <row r="147" spans="1:63" s="12" customFormat="1" ht="25.9" customHeight="1">
      <c r="A147" s="12"/>
      <c r="B147" s="202"/>
      <c r="C147" s="203"/>
      <c r="D147" s="204" t="s">
        <v>71</v>
      </c>
      <c r="E147" s="205" t="s">
        <v>1355</v>
      </c>
      <c r="F147" s="205" t="s">
        <v>1356</v>
      </c>
      <c r="G147" s="203"/>
      <c r="H147" s="203"/>
      <c r="I147" s="206"/>
      <c r="J147" s="207">
        <f>BK147</f>
        <v>0</v>
      </c>
      <c r="K147" s="203"/>
      <c r="L147" s="208"/>
      <c r="M147" s="209"/>
      <c r="N147" s="210"/>
      <c r="O147" s="210"/>
      <c r="P147" s="211">
        <f>SUM(P148:P149)</f>
        <v>0</v>
      </c>
      <c r="Q147" s="210"/>
      <c r="R147" s="211">
        <f>SUM(R148:R149)</f>
        <v>0</v>
      </c>
      <c r="S147" s="210"/>
      <c r="T147" s="212">
        <f>SUM(T148:T149)</f>
        <v>0</v>
      </c>
      <c r="U147" s="12"/>
      <c r="V147" s="12"/>
      <c r="W147" s="12"/>
      <c r="X147" s="12"/>
      <c r="Y147" s="12"/>
      <c r="Z147" s="12"/>
      <c r="AA147" s="12"/>
      <c r="AB147" s="12"/>
      <c r="AC147" s="12"/>
      <c r="AD147" s="12"/>
      <c r="AE147" s="12"/>
      <c r="AR147" s="213" t="s">
        <v>80</v>
      </c>
      <c r="AT147" s="214" t="s">
        <v>71</v>
      </c>
      <c r="AU147" s="214" t="s">
        <v>72</v>
      </c>
      <c r="AY147" s="213" t="s">
        <v>153</v>
      </c>
      <c r="BK147" s="215">
        <f>SUM(BK148:BK149)</f>
        <v>0</v>
      </c>
    </row>
    <row r="148" spans="1:65" s="2" customFormat="1" ht="16.5" customHeight="1">
      <c r="A148" s="38"/>
      <c r="B148" s="39"/>
      <c r="C148" s="218" t="s">
        <v>744</v>
      </c>
      <c r="D148" s="218" t="s">
        <v>156</v>
      </c>
      <c r="E148" s="219" t="s">
        <v>1357</v>
      </c>
      <c r="F148" s="220" t="s">
        <v>1358</v>
      </c>
      <c r="G148" s="221" t="s">
        <v>276</v>
      </c>
      <c r="H148" s="222">
        <v>12</v>
      </c>
      <c r="I148" s="223"/>
      <c r="J148" s="224">
        <f>ROUND(I148*H148,2)</f>
        <v>0</v>
      </c>
      <c r="K148" s="220" t="s">
        <v>19</v>
      </c>
      <c r="L148" s="44"/>
      <c r="M148" s="225" t="s">
        <v>19</v>
      </c>
      <c r="N148" s="226" t="s">
        <v>43</v>
      </c>
      <c r="O148" s="84"/>
      <c r="P148" s="227">
        <f>O148*H148</f>
        <v>0</v>
      </c>
      <c r="Q148" s="227">
        <v>0</v>
      </c>
      <c r="R148" s="227">
        <f>Q148*H148</f>
        <v>0</v>
      </c>
      <c r="S148" s="227">
        <v>0</v>
      </c>
      <c r="T148" s="228">
        <f>S148*H148</f>
        <v>0</v>
      </c>
      <c r="U148" s="38"/>
      <c r="V148" s="38"/>
      <c r="W148" s="38"/>
      <c r="X148" s="38"/>
      <c r="Y148" s="38"/>
      <c r="Z148" s="38"/>
      <c r="AA148" s="38"/>
      <c r="AB148" s="38"/>
      <c r="AC148" s="38"/>
      <c r="AD148" s="38"/>
      <c r="AE148" s="38"/>
      <c r="AR148" s="229" t="s">
        <v>172</v>
      </c>
      <c r="AT148" s="229" t="s">
        <v>156</v>
      </c>
      <c r="AU148" s="229" t="s">
        <v>80</v>
      </c>
      <c r="AY148" s="17" t="s">
        <v>153</v>
      </c>
      <c r="BE148" s="230">
        <f>IF(N148="základní",J148,0)</f>
        <v>0</v>
      </c>
      <c r="BF148" s="230">
        <f>IF(N148="snížená",J148,0)</f>
        <v>0</v>
      </c>
      <c r="BG148" s="230">
        <f>IF(N148="zákl. přenesená",J148,0)</f>
        <v>0</v>
      </c>
      <c r="BH148" s="230">
        <f>IF(N148="sníž. přenesená",J148,0)</f>
        <v>0</v>
      </c>
      <c r="BI148" s="230">
        <f>IF(N148="nulová",J148,0)</f>
        <v>0</v>
      </c>
      <c r="BJ148" s="17" t="s">
        <v>80</v>
      </c>
      <c r="BK148" s="230">
        <f>ROUND(I148*H148,2)</f>
        <v>0</v>
      </c>
      <c r="BL148" s="17" t="s">
        <v>172</v>
      </c>
      <c r="BM148" s="229" t="s">
        <v>1369</v>
      </c>
    </row>
    <row r="149" spans="1:65" s="2" customFormat="1" ht="16.5" customHeight="1">
      <c r="A149" s="38"/>
      <c r="B149" s="39"/>
      <c r="C149" s="218" t="s">
        <v>749</v>
      </c>
      <c r="D149" s="218" t="s">
        <v>156</v>
      </c>
      <c r="E149" s="219" t="s">
        <v>1360</v>
      </c>
      <c r="F149" s="220" t="s">
        <v>1361</v>
      </c>
      <c r="G149" s="221" t="s">
        <v>276</v>
      </c>
      <c r="H149" s="222">
        <v>60</v>
      </c>
      <c r="I149" s="223"/>
      <c r="J149" s="224">
        <f>ROUND(I149*H149,2)</f>
        <v>0</v>
      </c>
      <c r="K149" s="220" t="s">
        <v>19</v>
      </c>
      <c r="L149" s="44"/>
      <c r="M149" s="225" t="s">
        <v>19</v>
      </c>
      <c r="N149" s="226" t="s">
        <v>43</v>
      </c>
      <c r="O149" s="84"/>
      <c r="P149" s="227">
        <f>O149*H149</f>
        <v>0</v>
      </c>
      <c r="Q149" s="227">
        <v>0</v>
      </c>
      <c r="R149" s="227">
        <f>Q149*H149</f>
        <v>0</v>
      </c>
      <c r="S149" s="227">
        <v>0</v>
      </c>
      <c r="T149" s="228">
        <f>S149*H149</f>
        <v>0</v>
      </c>
      <c r="U149" s="38"/>
      <c r="V149" s="38"/>
      <c r="W149" s="38"/>
      <c r="X149" s="38"/>
      <c r="Y149" s="38"/>
      <c r="Z149" s="38"/>
      <c r="AA149" s="38"/>
      <c r="AB149" s="38"/>
      <c r="AC149" s="38"/>
      <c r="AD149" s="38"/>
      <c r="AE149" s="38"/>
      <c r="AR149" s="229" t="s">
        <v>172</v>
      </c>
      <c r="AT149" s="229" t="s">
        <v>156</v>
      </c>
      <c r="AU149" s="229" t="s">
        <v>80</v>
      </c>
      <c r="AY149" s="17" t="s">
        <v>153</v>
      </c>
      <c r="BE149" s="230">
        <f>IF(N149="základní",J149,0)</f>
        <v>0</v>
      </c>
      <c r="BF149" s="230">
        <f>IF(N149="snížená",J149,0)</f>
        <v>0</v>
      </c>
      <c r="BG149" s="230">
        <f>IF(N149="zákl. přenesená",J149,0)</f>
        <v>0</v>
      </c>
      <c r="BH149" s="230">
        <f>IF(N149="sníž. přenesená",J149,0)</f>
        <v>0</v>
      </c>
      <c r="BI149" s="230">
        <f>IF(N149="nulová",J149,0)</f>
        <v>0</v>
      </c>
      <c r="BJ149" s="17" t="s">
        <v>80</v>
      </c>
      <c r="BK149" s="230">
        <f>ROUND(I149*H149,2)</f>
        <v>0</v>
      </c>
      <c r="BL149" s="17" t="s">
        <v>172</v>
      </c>
      <c r="BM149" s="229" t="s">
        <v>1373</v>
      </c>
    </row>
    <row r="150" spans="1:63" s="12" customFormat="1" ht="25.9" customHeight="1">
      <c r="A150" s="12"/>
      <c r="B150" s="202"/>
      <c r="C150" s="203"/>
      <c r="D150" s="204" t="s">
        <v>71</v>
      </c>
      <c r="E150" s="205" t="s">
        <v>310</v>
      </c>
      <c r="F150" s="205" t="s">
        <v>1363</v>
      </c>
      <c r="G150" s="203"/>
      <c r="H150" s="203"/>
      <c r="I150" s="206"/>
      <c r="J150" s="207">
        <f>BK150</f>
        <v>0</v>
      </c>
      <c r="K150" s="203"/>
      <c r="L150" s="208"/>
      <c r="M150" s="209"/>
      <c r="N150" s="210"/>
      <c r="O150" s="210"/>
      <c r="P150" s="211">
        <f>SUM(P151:P152)</f>
        <v>0</v>
      </c>
      <c r="Q150" s="210"/>
      <c r="R150" s="211">
        <f>SUM(R151:R152)</f>
        <v>0</v>
      </c>
      <c r="S150" s="210"/>
      <c r="T150" s="212">
        <f>SUM(T151:T152)</f>
        <v>0</v>
      </c>
      <c r="U150" s="12"/>
      <c r="V150" s="12"/>
      <c r="W150" s="12"/>
      <c r="X150" s="12"/>
      <c r="Y150" s="12"/>
      <c r="Z150" s="12"/>
      <c r="AA150" s="12"/>
      <c r="AB150" s="12"/>
      <c r="AC150" s="12"/>
      <c r="AD150" s="12"/>
      <c r="AE150" s="12"/>
      <c r="AR150" s="213" t="s">
        <v>80</v>
      </c>
      <c r="AT150" s="214" t="s">
        <v>71</v>
      </c>
      <c r="AU150" s="214" t="s">
        <v>72</v>
      </c>
      <c r="AY150" s="213" t="s">
        <v>153</v>
      </c>
      <c r="BK150" s="215">
        <f>SUM(BK151:BK152)</f>
        <v>0</v>
      </c>
    </row>
    <row r="151" spans="1:65" s="2" customFormat="1" ht="16.5" customHeight="1">
      <c r="A151" s="38"/>
      <c r="B151" s="39"/>
      <c r="C151" s="218" t="s">
        <v>752</v>
      </c>
      <c r="D151" s="218" t="s">
        <v>156</v>
      </c>
      <c r="E151" s="219" t="s">
        <v>1364</v>
      </c>
      <c r="F151" s="220" t="s">
        <v>1365</v>
      </c>
      <c r="G151" s="221" t="s">
        <v>235</v>
      </c>
      <c r="H151" s="222">
        <v>12</v>
      </c>
      <c r="I151" s="223"/>
      <c r="J151" s="224">
        <f>ROUND(I151*H151,2)</f>
        <v>0</v>
      </c>
      <c r="K151" s="220" t="s">
        <v>19</v>
      </c>
      <c r="L151" s="44"/>
      <c r="M151" s="225" t="s">
        <v>19</v>
      </c>
      <c r="N151" s="226" t="s">
        <v>43</v>
      </c>
      <c r="O151" s="84"/>
      <c r="P151" s="227">
        <f>O151*H151</f>
        <v>0</v>
      </c>
      <c r="Q151" s="227">
        <v>0</v>
      </c>
      <c r="R151" s="227">
        <f>Q151*H151</f>
        <v>0</v>
      </c>
      <c r="S151" s="227">
        <v>0</v>
      </c>
      <c r="T151" s="228">
        <f>S151*H151</f>
        <v>0</v>
      </c>
      <c r="U151" s="38"/>
      <c r="V151" s="38"/>
      <c r="W151" s="38"/>
      <c r="X151" s="38"/>
      <c r="Y151" s="38"/>
      <c r="Z151" s="38"/>
      <c r="AA151" s="38"/>
      <c r="AB151" s="38"/>
      <c r="AC151" s="38"/>
      <c r="AD151" s="38"/>
      <c r="AE151" s="38"/>
      <c r="AR151" s="229" t="s">
        <v>172</v>
      </c>
      <c r="AT151" s="229" t="s">
        <v>156</v>
      </c>
      <c r="AU151" s="229" t="s">
        <v>80</v>
      </c>
      <c r="AY151" s="17" t="s">
        <v>153</v>
      </c>
      <c r="BE151" s="230">
        <f>IF(N151="základní",J151,0)</f>
        <v>0</v>
      </c>
      <c r="BF151" s="230">
        <f>IF(N151="snížená",J151,0)</f>
        <v>0</v>
      </c>
      <c r="BG151" s="230">
        <f>IF(N151="zákl. přenesená",J151,0)</f>
        <v>0</v>
      </c>
      <c r="BH151" s="230">
        <f>IF(N151="sníž. přenesená",J151,0)</f>
        <v>0</v>
      </c>
      <c r="BI151" s="230">
        <f>IF(N151="nulová",J151,0)</f>
        <v>0</v>
      </c>
      <c r="BJ151" s="17" t="s">
        <v>80</v>
      </c>
      <c r="BK151" s="230">
        <f>ROUND(I151*H151,2)</f>
        <v>0</v>
      </c>
      <c r="BL151" s="17" t="s">
        <v>172</v>
      </c>
      <c r="BM151" s="229" t="s">
        <v>1377</v>
      </c>
    </row>
    <row r="152" spans="1:65" s="2" customFormat="1" ht="16.5" customHeight="1">
      <c r="A152" s="38"/>
      <c r="B152" s="39"/>
      <c r="C152" s="218" t="s">
        <v>755</v>
      </c>
      <c r="D152" s="218" t="s">
        <v>156</v>
      </c>
      <c r="E152" s="219" t="s">
        <v>1367</v>
      </c>
      <c r="F152" s="220" t="s">
        <v>1368</v>
      </c>
      <c r="G152" s="221" t="s">
        <v>235</v>
      </c>
      <c r="H152" s="222">
        <v>60</v>
      </c>
      <c r="I152" s="223"/>
      <c r="J152" s="224">
        <f>ROUND(I152*H152,2)</f>
        <v>0</v>
      </c>
      <c r="K152" s="220" t="s">
        <v>19</v>
      </c>
      <c r="L152" s="44"/>
      <c r="M152" s="225" t="s">
        <v>19</v>
      </c>
      <c r="N152" s="226" t="s">
        <v>43</v>
      </c>
      <c r="O152" s="84"/>
      <c r="P152" s="227">
        <f>O152*H152</f>
        <v>0</v>
      </c>
      <c r="Q152" s="227">
        <v>0</v>
      </c>
      <c r="R152" s="227">
        <f>Q152*H152</f>
        <v>0</v>
      </c>
      <c r="S152" s="227">
        <v>0</v>
      </c>
      <c r="T152" s="228">
        <f>S152*H152</f>
        <v>0</v>
      </c>
      <c r="U152" s="38"/>
      <c r="V152" s="38"/>
      <c r="W152" s="38"/>
      <c r="X152" s="38"/>
      <c r="Y152" s="38"/>
      <c r="Z152" s="38"/>
      <c r="AA152" s="38"/>
      <c r="AB152" s="38"/>
      <c r="AC152" s="38"/>
      <c r="AD152" s="38"/>
      <c r="AE152" s="38"/>
      <c r="AR152" s="229" t="s">
        <v>172</v>
      </c>
      <c r="AT152" s="229" t="s">
        <v>156</v>
      </c>
      <c r="AU152" s="229" t="s">
        <v>80</v>
      </c>
      <c r="AY152" s="17" t="s">
        <v>153</v>
      </c>
      <c r="BE152" s="230">
        <f>IF(N152="základní",J152,0)</f>
        <v>0</v>
      </c>
      <c r="BF152" s="230">
        <f>IF(N152="snížená",J152,0)</f>
        <v>0</v>
      </c>
      <c r="BG152" s="230">
        <f>IF(N152="zákl. přenesená",J152,0)</f>
        <v>0</v>
      </c>
      <c r="BH152" s="230">
        <f>IF(N152="sníž. přenesená",J152,0)</f>
        <v>0</v>
      </c>
      <c r="BI152" s="230">
        <f>IF(N152="nulová",J152,0)</f>
        <v>0</v>
      </c>
      <c r="BJ152" s="17" t="s">
        <v>80</v>
      </c>
      <c r="BK152" s="230">
        <f>ROUND(I152*H152,2)</f>
        <v>0</v>
      </c>
      <c r="BL152" s="17" t="s">
        <v>172</v>
      </c>
      <c r="BM152" s="229" t="s">
        <v>1395</v>
      </c>
    </row>
    <row r="153" spans="1:63" s="12" customFormat="1" ht="25.9" customHeight="1">
      <c r="A153" s="12"/>
      <c r="B153" s="202"/>
      <c r="C153" s="203"/>
      <c r="D153" s="204" t="s">
        <v>71</v>
      </c>
      <c r="E153" s="205" t="s">
        <v>315</v>
      </c>
      <c r="F153" s="205" t="s">
        <v>1370</v>
      </c>
      <c r="G153" s="203"/>
      <c r="H153" s="203"/>
      <c r="I153" s="206"/>
      <c r="J153" s="207">
        <f>BK153</f>
        <v>0</v>
      </c>
      <c r="K153" s="203"/>
      <c r="L153" s="208"/>
      <c r="M153" s="209"/>
      <c r="N153" s="210"/>
      <c r="O153" s="210"/>
      <c r="P153" s="211">
        <f>P154</f>
        <v>0</v>
      </c>
      <c r="Q153" s="210"/>
      <c r="R153" s="211">
        <f>R154</f>
        <v>0</v>
      </c>
      <c r="S153" s="210"/>
      <c r="T153" s="212">
        <f>T154</f>
        <v>0</v>
      </c>
      <c r="U153" s="12"/>
      <c r="V153" s="12"/>
      <c r="W153" s="12"/>
      <c r="X153" s="12"/>
      <c r="Y153" s="12"/>
      <c r="Z153" s="12"/>
      <c r="AA153" s="12"/>
      <c r="AB153" s="12"/>
      <c r="AC153" s="12"/>
      <c r="AD153" s="12"/>
      <c r="AE153" s="12"/>
      <c r="AR153" s="213" t="s">
        <v>80</v>
      </c>
      <c r="AT153" s="214" t="s">
        <v>71</v>
      </c>
      <c r="AU153" s="214" t="s">
        <v>72</v>
      </c>
      <c r="AY153" s="213" t="s">
        <v>153</v>
      </c>
      <c r="BK153" s="215">
        <f>BK154</f>
        <v>0</v>
      </c>
    </row>
    <row r="154" spans="1:65" s="2" customFormat="1" ht="16.5" customHeight="1">
      <c r="A154" s="38"/>
      <c r="B154" s="39"/>
      <c r="C154" s="218" t="s">
        <v>1291</v>
      </c>
      <c r="D154" s="218" t="s">
        <v>156</v>
      </c>
      <c r="E154" s="219" t="s">
        <v>1371</v>
      </c>
      <c r="F154" s="220" t="s">
        <v>1372</v>
      </c>
      <c r="G154" s="221" t="s">
        <v>276</v>
      </c>
      <c r="H154" s="222">
        <v>24</v>
      </c>
      <c r="I154" s="223"/>
      <c r="J154" s="224">
        <f>ROUND(I154*H154,2)</f>
        <v>0</v>
      </c>
      <c r="K154" s="220" t="s">
        <v>19</v>
      </c>
      <c r="L154" s="44"/>
      <c r="M154" s="225" t="s">
        <v>19</v>
      </c>
      <c r="N154" s="226" t="s">
        <v>43</v>
      </c>
      <c r="O154" s="84"/>
      <c r="P154" s="227">
        <f>O154*H154</f>
        <v>0</v>
      </c>
      <c r="Q154" s="227">
        <v>0</v>
      </c>
      <c r="R154" s="227">
        <f>Q154*H154</f>
        <v>0</v>
      </c>
      <c r="S154" s="227">
        <v>0</v>
      </c>
      <c r="T154" s="228">
        <f>S154*H154</f>
        <v>0</v>
      </c>
      <c r="U154" s="38"/>
      <c r="V154" s="38"/>
      <c r="W154" s="38"/>
      <c r="X154" s="38"/>
      <c r="Y154" s="38"/>
      <c r="Z154" s="38"/>
      <c r="AA154" s="38"/>
      <c r="AB154" s="38"/>
      <c r="AC154" s="38"/>
      <c r="AD154" s="38"/>
      <c r="AE154" s="38"/>
      <c r="AR154" s="229" t="s">
        <v>172</v>
      </c>
      <c r="AT154" s="229" t="s">
        <v>156</v>
      </c>
      <c r="AU154" s="229" t="s">
        <v>80</v>
      </c>
      <c r="AY154" s="17" t="s">
        <v>153</v>
      </c>
      <c r="BE154" s="230">
        <f>IF(N154="základní",J154,0)</f>
        <v>0</v>
      </c>
      <c r="BF154" s="230">
        <f>IF(N154="snížená",J154,0)</f>
        <v>0</v>
      </c>
      <c r="BG154" s="230">
        <f>IF(N154="zákl. přenesená",J154,0)</f>
        <v>0</v>
      </c>
      <c r="BH154" s="230">
        <f>IF(N154="sníž. přenesená",J154,0)</f>
        <v>0</v>
      </c>
      <c r="BI154" s="230">
        <f>IF(N154="nulová",J154,0)</f>
        <v>0</v>
      </c>
      <c r="BJ154" s="17" t="s">
        <v>80</v>
      </c>
      <c r="BK154" s="230">
        <f>ROUND(I154*H154,2)</f>
        <v>0</v>
      </c>
      <c r="BL154" s="17" t="s">
        <v>172</v>
      </c>
      <c r="BM154" s="229" t="s">
        <v>1396</v>
      </c>
    </row>
    <row r="155" spans="1:63" s="12" customFormat="1" ht="25.9" customHeight="1">
      <c r="A155" s="12"/>
      <c r="B155" s="202"/>
      <c r="C155" s="203"/>
      <c r="D155" s="204" t="s">
        <v>71</v>
      </c>
      <c r="E155" s="205" t="s">
        <v>326</v>
      </c>
      <c r="F155" s="205" t="s">
        <v>1374</v>
      </c>
      <c r="G155" s="203"/>
      <c r="H155" s="203"/>
      <c r="I155" s="206"/>
      <c r="J155" s="207">
        <f>BK155</f>
        <v>0</v>
      </c>
      <c r="K155" s="203"/>
      <c r="L155" s="208"/>
      <c r="M155" s="209"/>
      <c r="N155" s="210"/>
      <c r="O155" s="210"/>
      <c r="P155" s="211">
        <f>P156</f>
        <v>0</v>
      </c>
      <c r="Q155" s="210"/>
      <c r="R155" s="211">
        <f>R156</f>
        <v>0</v>
      </c>
      <c r="S155" s="210"/>
      <c r="T155" s="212">
        <f>T156</f>
        <v>0</v>
      </c>
      <c r="U155" s="12"/>
      <c r="V155" s="12"/>
      <c r="W155" s="12"/>
      <c r="X155" s="12"/>
      <c r="Y155" s="12"/>
      <c r="Z155" s="12"/>
      <c r="AA155" s="12"/>
      <c r="AB155" s="12"/>
      <c r="AC155" s="12"/>
      <c r="AD155" s="12"/>
      <c r="AE155" s="12"/>
      <c r="AR155" s="213" t="s">
        <v>80</v>
      </c>
      <c r="AT155" s="214" t="s">
        <v>71</v>
      </c>
      <c r="AU155" s="214" t="s">
        <v>72</v>
      </c>
      <c r="AY155" s="213" t="s">
        <v>153</v>
      </c>
      <c r="BK155" s="215">
        <f>BK156</f>
        <v>0</v>
      </c>
    </row>
    <row r="156" spans="1:65" s="2" customFormat="1" ht="16.5" customHeight="1">
      <c r="A156" s="38"/>
      <c r="B156" s="39"/>
      <c r="C156" s="218" t="s">
        <v>1397</v>
      </c>
      <c r="D156" s="218" t="s">
        <v>156</v>
      </c>
      <c r="E156" s="219" t="s">
        <v>1375</v>
      </c>
      <c r="F156" s="220" t="s">
        <v>1376</v>
      </c>
      <c r="G156" s="221" t="s">
        <v>276</v>
      </c>
      <c r="H156" s="222">
        <v>12</v>
      </c>
      <c r="I156" s="223"/>
      <c r="J156" s="224">
        <f>ROUND(I156*H156,2)</f>
        <v>0</v>
      </c>
      <c r="K156" s="220" t="s">
        <v>19</v>
      </c>
      <c r="L156" s="44"/>
      <c r="M156" s="274" t="s">
        <v>19</v>
      </c>
      <c r="N156" s="275" t="s">
        <v>43</v>
      </c>
      <c r="O156" s="248"/>
      <c r="P156" s="276">
        <f>O156*H156</f>
        <v>0</v>
      </c>
      <c r="Q156" s="276">
        <v>0</v>
      </c>
      <c r="R156" s="276">
        <f>Q156*H156</f>
        <v>0</v>
      </c>
      <c r="S156" s="276">
        <v>0</v>
      </c>
      <c r="T156" s="277">
        <f>S156*H156</f>
        <v>0</v>
      </c>
      <c r="U156" s="38"/>
      <c r="V156" s="38"/>
      <c r="W156" s="38"/>
      <c r="X156" s="38"/>
      <c r="Y156" s="38"/>
      <c r="Z156" s="38"/>
      <c r="AA156" s="38"/>
      <c r="AB156" s="38"/>
      <c r="AC156" s="38"/>
      <c r="AD156" s="38"/>
      <c r="AE156" s="38"/>
      <c r="AR156" s="229" t="s">
        <v>172</v>
      </c>
      <c r="AT156" s="229" t="s">
        <v>156</v>
      </c>
      <c r="AU156" s="229" t="s">
        <v>80</v>
      </c>
      <c r="AY156" s="17" t="s">
        <v>153</v>
      </c>
      <c r="BE156" s="230">
        <f>IF(N156="základní",J156,0)</f>
        <v>0</v>
      </c>
      <c r="BF156" s="230">
        <f>IF(N156="snížená",J156,0)</f>
        <v>0</v>
      </c>
      <c r="BG156" s="230">
        <f>IF(N156="zákl. přenesená",J156,0)</f>
        <v>0</v>
      </c>
      <c r="BH156" s="230">
        <f>IF(N156="sníž. přenesená",J156,0)</f>
        <v>0</v>
      </c>
      <c r="BI156" s="230">
        <f>IF(N156="nulová",J156,0)</f>
        <v>0</v>
      </c>
      <c r="BJ156" s="17" t="s">
        <v>80</v>
      </c>
      <c r="BK156" s="230">
        <f>ROUND(I156*H156,2)</f>
        <v>0</v>
      </c>
      <c r="BL156" s="17" t="s">
        <v>172</v>
      </c>
      <c r="BM156" s="229" t="s">
        <v>1398</v>
      </c>
    </row>
    <row r="157" spans="1:31" s="2" customFormat="1" ht="6.95" customHeight="1">
      <c r="A157" s="38"/>
      <c r="B157" s="59"/>
      <c r="C157" s="60"/>
      <c r="D157" s="60"/>
      <c r="E157" s="60"/>
      <c r="F157" s="60"/>
      <c r="G157" s="60"/>
      <c r="H157" s="60"/>
      <c r="I157" s="166"/>
      <c r="J157" s="60"/>
      <c r="K157" s="60"/>
      <c r="L157" s="44"/>
      <c r="M157" s="38"/>
      <c r="O157" s="38"/>
      <c r="P157" s="38"/>
      <c r="Q157" s="38"/>
      <c r="R157" s="38"/>
      <c r="S157" s="38"/>
      <c r="T157" s="38"/>
      <c r="U157" s="38"/>
      <c r="V157" s="38"/>
      <c r="W157" s="38"/>
      <c r="X157" s="38"/>
      <c r="Y157" s="38"/>
      <c r="Z157" s="38"/>
      <c r="AA157" s="38"/>
      <c r="AB157" s="38"/>
      <c r="AC157" s="38"/>
      <c r="AD157" s="38"/>
      <c r="AE157" s="38"/>
    </row>
  </sheetData>
  <sheetProtection password="CC35" sheet="1" objects="1" scenarios="1" formatColumns="0" formatRows="0" autoFilter="0"/>
  <autoFilter ref="C88:K156"/>
  <mergeCells count="9">
    <mergeCell ref="E7:H7"/>
    <mergeCell ref="E9:H9"/>
    <mergeCell ref="E18:H18"/>
    <mergeCell ref="E27:H27"/>
    <mergeCell ref="E48:H48"/>
    <mergeCell ref="E50:H50"/>
    <mergeCell ref="E79:H79"/>
    <mergeCell ref="E81:H8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8" customWidth="1"/>
    <col min="2" max="2" width="1.7109375" style="278" customWidth="1"/>
    <col min="3" max="4" width="5.00390625" style="278" customWidth="1"/>
    <col min="5" max="5" width="11.7109375" style="278" customWidth="1"/>
    <col min="6" max="6" width="9.140625" style="278" customWidth="1"/>
    <col min="7" max="7" width="5.00390625" style="278" customWidth="1"/>
    <col min="8" max="8" width="77.8515625" style="278" customWidth="1"/>
    <col min="9" max="10" width="20.00390625" style="278" customWidth="1"/>
    <col min="11" max="11" width="1.7109375" style="278" customWidth="1"/>
  </cols>
  <sheetData>
    <row r="1" s="1" customFormat="1" ht="37.5" customHeight="1"/>
    <row r="2" spans="2:11" s="1" customFormat="1" ht="7.5" customHeight="1">
      <c r="B2" s="279"/>
      <c r="C2" s="280"/>
      <c r="D2" s="280"/>
      <c r="E2" s="280"/>
      <c r="F2" s="280"/>
      <c r="G2" s="280"/>
      <c r="H2" s="280"/>
      <c r="I2" s="280"/>
      <c r="J2" s="280"/>
      <c r="K2" s="281"/>
    </row>
    <row r="3" spans="2:11" s="15" customFormat="1" ht="45" customHeight="1">
      <c r="B3" s="282"/>
      <c r="C3" s="283" t="s">
        <v>1399</v>
      </c>
      <c r="D3" s="283"/>
      <c r="E3" s="283"/>
      <c r="F3" s="283"/>
      <c r="G3" s="283"/>
      <c r="H3" s="283"/>
      <c r="I3" s="283"/>
      <c r="J3" s="283"/>
      <c r="K3" s="284"/>
    </row>
    <row r="4" spans="2:11" s="1" customFormat="1" ht="25.5" customHeight="1">
      <c r="B4" s="285"/>
      <c r="C4" s="286" t="s">
        <v>1400</v>
      </c>
      <c r="D4" s="286"/>
      <c r="E4" s="286"/>
      <c r="F4" s="286"/>
      <c r="G4" s="286"/>
      <c r="H4" s="286"/>
      <c r="I4" s="286"/>
      <c r="J4" s="286"/>
      <c r="K4" s="287"/>
    </row>
    <row r="5" spans="2:11" s="1" customFormat="1" ht="5.25" customHeight="1">
      <c r="B5" s="285"/>
      <c r="C5" s="288"/>
      <c r="D5" s="288"/>
      <c r="E5" s="288"/>
      <c r="F5" s="288"/>
      <c r="G5" s="288"/>
      <c r="H5" s="288"/>
      <c r="I5" s="288"/>
      <c r="J5" s="288"/>
      <c r="K5" s="287"/>
    </row>
    <row r="6" spans="2:11" s="1" customFormat="1" ht="15" customHeight="1">
      <c r="B6" s="285"/>
      <c r="C6" s="289" t="s">
        <v>1401</v>
      </c>
      <c r="D6" s="289"/>
      <c r="E6" s="289"/>
      <c r="F6" s="289"/>
      <c r="G6" s="289"/>
      <c r="H6" s="289"/>
      <c r="I6" s="289"/>
      <c r="J6" s="289"/>
      <c r="K6" s="287"/>
    </row>
    <row r="7" spans="2:11" s="1" customFormat="1" ht="15" customHeight="1">
      <c r="B7" s="290"/>
      <c r="C7" s="289" t="s">
        <v>1402</v>
      </c>
      <c r="D7" s="289"/>
      <c r="E7" s="289"/>
      <c r="F7" s="289"/>
      <c r="G7" s="289"/>
      <c r="H7" s="289"/>
      <c r="I7" s="289"/>
      <c r="J7" s="289"/>
      <c r="K7" s="287"/>
    </row>
    <row r="8" spans="2:11" s="1" customFormat="1" ht="12.75" customHeight="1">
      <c r="B8" s="290"/>
      <c r="C8" s="289"/>
      <c r="D8" s="289"/>
      <c r="E8" s="289"/>
      <c r="F8" s="289"/>
      <c r="G8" s="289"/>
      <c r="H8" s="289"/>
      <c r="I8" s="289"/>
      <c r="J8" s="289"/>
      <c r="K8" s="287"/>
    </row>
    <row r="9" spans="2:11" s="1" customFormat="1" ht="15" customHeight="1">
      <c r="B9" s="290"/>
      <c r="C9" s="289" t="s">
        <v>1403</v>
      </c>
      <c r="D9" s="289"/>
      <c r="E9" s="289"/>
      <c r="F9" s="289"/>
      <c r="G9" s="289"/>
      <c r="H9" s="289"/>
      <c r="I9" s="289"/>
      <c r="J9" s="289"/>
      <c r="K9" s="287"/>
    </row>
    <row r="10" spans="2:11" s="1" customFormat="1" ht="15" customHeight="1">
      <c r="B10" s="290"/>
      <c r="C10" s="289"/>
      <c r="D10" s="289" t="s">
        <v>1404</v>
      </c>
      <c r="E10" s="289"/>
      <c r="F10" s="289"/>
      <c r="G10" s="289"/>
      <c r="H10" s="289"/>
      <c r="I10" s="289"/>
      <c r="J10" s="289"/>
      <c r="K10" s="287"/>
    </row>
    <row r="11" spans="2:11" s="1" customFormat="1" ht="15" customHeight="1">
      <c r="B11" s="290"/>
      <c r="C11" s="291"/>
      <c r="D11" s="289" t="s">
        <v>1405</v>
      </c>
      <c r="E11" s="289"/>
      <c r="F11" s="289"/>
      <c r="G11" s="289"/>
      <c r="H11" s="289"/>
      <c r="I11" s="289"/>
      <c r="J11" s="289"/>
      <c r="K11" s="287"/>
    </row>
    <row r="12" spans="2:11" s="1" customFormat="1" ht="15" customHeight="1">
      <c r="B12" s="290"/>
      <c r="C12" s="291"/>
      <c r="D12" s="289"/>
      <c r="E12" s="289"/>
      <c r="F12" s="289"/>
      <c r="G12" s="289"/>
      <c r="H12" s="289"/>
      <c r="I12" s="289"/>
      <c r="J12" s="289"/>
      <c r="K12" s="287"/>
    </row>
    <row r="13" spans="2:11" s="1" customFormat="1" ht="15" customHeight="1">
      <c r="B13" s="290"/>
      <c r="C13" s="291"/>
      <c r="D13" s="292" t="s">
        <v>1406</v>
      </c>
      <c r="E13" s="289"/>
      <c r="F13" s="289"/>
      <c r="G13" s="289"/>
      <c r="H13" s="289"/>
      <c r="I13" s="289"/>
      <c r="J13" s="289"/>
      <c r="K13" s="287"/>
    </row>
    <row r="14" spans="2:11" s="1" customFormat="1" ht="12.75" customHeight="1">
      <c r="B14" s="290"/>
      <c r="C14" s="291"/>
      <c r="D14" s="291"/>
      <c r="E14" s="291"/>
      <c r="F14" s="291"/>
      <c r="G14" s="291"/>
      <c r="H14" s="291"/>
      <c r="I14" s="291"/>
      <c r="J14" s="291"/>
      <c r="K14" s="287"/>
    </row>
    <row r="15" spans="2:11" s="1" customFormat="1" ht="15" customHeight="1">
      <c r="B15" s="290"/>
      <c r="C15" s="291"/>
      <c r="D15" s="289" t="s">
        <v>1407</v>
      </c>
      <c r="E15" s="289"/>
      <c r="F15" s="289"/>
      <c r="G15" s="289"/>
      <c r="H15" s="289"/>
      <c r="I15" s="289"/>
      <c r="J15" s="289"/>
      <c r="K15" s="287"/>
    </row>
    <row r="16" spans="2:11" s="1" customFormat="1" ht="15" customHeight="1">
      <c r="B16" s="290"/>
      <c r="C16" s="291"/>
      <c r="D16" s="289" t="s">
        <v>1408</v>
      </c>
      <c r="E16" s="289"/>
      <c r="F16" s="289"/>
      <c r="G16" s="289"/>
      <c r="H16" s="289"/>
      <c r="I16" s="289"/>
      <c r="J16" s="289"/>
      <c r="K16" s="287"/>
    </row>
    <row r="17" spans="2:11" s="1" customFormat="1" ht="15" customHeight="1">
      <c r="B17" s="290"/>
      <c r="C17" s="291"/>
      <c r="D17" s="289" t="s">
        <v>1409</v>
      </c>
      <c r="E17" s="289"/>
      <c r="F17" s="289"/>
      <c r="G17" s="289"/>
      <c r="H17" s="289"/>
      <c r="I17" s="289"/>
      <c r="J17" s="289"/>
      <c r="K17" s="287"/>
    </row>
    <row r="18" spans="2:11" s="1" customFormat="1" ht="15" customHeight="1">
      <c r="B18" s="290"/>
      <c r="C18" s="291"/>
      <c r="D18" s="291"/>
      <c r="E18" s="293" t="s">
        <v>79</v>
      </c>
      <c r="F18" s="289" t="s">
        <v>1410</v>
      </c>
      <c r="G18" s="289"/>
      <c r="H18" s="289"/>
      <c r="I18" s="289"/>
      <c r="J18" s="289"/>
      <c r="K18" s="287"/>
    </row>
    <row r="19" spans="2:11" s="1" customFormat="1" ht="15" customHeight="1">
      <c r="B19" s="290"/>
      <c r="C19" s="291"/>
      <c r="D19" s="291"/>
      <c r="E19" s="293" t="s">
        <v>1411</v>
      </c>
      <c r="F19" s="289" t="s">
        <v>1412</v>
      </c>
      <c r="G19" s="289"/>
      <c r="H19" s="289"/>
      <c r="I19" s="289"/>
      <c r="J19" s="289"/>
      <c r="K19" s="287"/>
    </row>
    <row r="20" spans="2:11" s="1" customFormat="1" ht="15" customHeight="1">
      <c r="B20" s="290"/>
      <c r="C20" s="291"/>
      <c r="D20" s="291"/>
      <c r="E20" s="293" t="s">
        <v>1413</v>
      </c>
      <c r="F20" s="289" t="s">
        <v>1414</v>
      </c>
      <c r="G20" s="289"/>
      <c r="H20" s="289"/>
      <c r="I20" s="289"/>
      <c r="J20" s="289"/>
      <c r="K20" s="287"/>
    </row>
    <row r="21" spans="2:11" s="1" customFormat="1" ht="15" customHeight="1">
      <c r="B21" s="290"/>
      <c r="C21" s="291"/>
      <c r="D21" s="291"/>
      <c r="E21" s="293" t="s">
        <v>1415</v>
      </c>
      <c r="F21" s="289" t="s">
        <v>1416</v>
      </c>
      <c r="G21" s="289"/>
      <c r="H21" s="289"/>
      <c r="I21" s="289"/>
      <c r="J21" s="289"/>
      <c r="K21" s="287"/>
    </row>
    <row r="22" spans="2:11" s="1" customFormat="1" ht="15" customHeight="1">
      <c r="B22" s="290"/>
      <c r="C22" s="291"/>
      <c r="D22" s="291"/>
      <c r="E22" s="293" t="s">
        <v>1417</v>
      </c>
      <c r="F22" s="289" t="s">
        <v>1418</v>
      </c>
      <c r="G22" s="289"/>
      <c r="H22" s="289"/>
      <c r="I22" s="289"/>
      <c r="J22" s="289"/>
      <c r="K22" s="287"/>
    </row>
    <row r="23" spans="2:11" s="1" customFormat="1" ht="15" customHeight="1">
      <c r="B23" s="290"/>
      <c r="C23" s="291"/>
      <c r="D23" s="291"/>
      <c r="E23" s="293" t="s">
        <v>1419</v>
      </c>
      <c r="F23" s="289" t="s">
        <v>1420</v>
      </c>
      <c r="G23" s="289"/>
      <c r="H23" s="289"/>
      <c r="I23" s="289"/>
      <c r="J23" s="289"/>
      <c r="K23" s="287"/>
    </row>
    <row r="24" spans="2:11" s="1" customFormat="1" ht="12.75" customHeight="1">
      <c r="B24" s="290"/>
      <c r="C24" s="291"/>
      <c r="D24" s="291"/>
      <c r="E24" s="291"/>
      <c r="F24" s="291"/>
      <c r="G24" s="291"/>
      <c r="H24" s="291"/>
      <c r="I24" s="291"/>
      <c r="J24" s="291"/>
      <c r="K24" s="287"/>
    </row>
    <row r="25" spans="2:11" s="1" customFormat="1" ht="15" customHeight="1">
      <c r="B25" s="290"/>
      <c r="C25" s="289" t="s">
        <v>1421</v>
      </c>
      <c r="D25" s="289"/>
      <c r="E25" s="289"/>
      <c r="F25" s="289"/>
      <c r="G25" s="289"/>
      <c r="H25" s="289"/>
      <c r="I25" s="289"/>
      <c r="J25" s="289"/>
      <c r="K25" s="287"/>
    </row>
    <row r="26" spans="2:11" s="1" customFormat="1" ht="15" customHeight="1">
      <c r="B26" s="290"/>
      <c r="C26" s="289" t="s">
        <v>1422</v>
      </c>
      <c r="D26" s="289"/>
      <c r="E26" s="289"/>
      <c r="F26" s="289"/>
      <c r="G26" s="289"/>
      <c r="H26" s="289"/>
      <c r="I26" s="289"/>
      <c r="J26" s="289"/>
      <c r="K26" s="287"/>
    </row>
    <row r="27" spans="2:11" s="1" customFormat="1" ht="15" customHeight="1">
      <c r="B27" s="290"/>
      <c r="C27" s="289"/>
      <c r="D27" s="289" t="s">
        <v>1423</v>
      </c>
      <c r="E27" s="289"/>
      <c r="F27" s="289"/>
      <c r="G27" s="289"/>
      <c r="H27" s="289"/>
      <c r="I27" s="289"/>
      <c r="J27" s="289"/>
      <c r="K27" s="287"/>
    </row>
    <row r="28" spans="2:11" s="1" customFormat="1" ht="15" customHeight="1">
      <c r="B28" s="290"/>
      <c r="C28" s="291"/>
      <c r="D28" s="289" t="s">
        <v>1424</v>
      </c>
      <c r="E28" s="289"/>
      <c r="F28" s="289"/>
      <c r="G28" s="289"/>
      <c r="H28" s="289"/>
      <c r="I28" s="289"/>
      <c r="J28" s="289"/>
      <c r="K28" s="287"/>
    </row>
    <row r="29" spans="2:11" s="1" customFormat="1" ht="12.75" customHeight="1">
      <c r="B29" s="290"/>
      <c r="C29" s="291"/>
      <c r="D29" s="291"/>
      <c r="E29" s="291"/>
      <c r="F29" s="291"/>
      <c r="G29" s="291"/>
      <c r="H29" s="291"/>
      <c r="I29" s="291"/>
      <c r="J29" s="291"/>
      <c r="K29" s="287"/>
    </row>
    <row r="30" spans="2:11" s="1" customFormat="1" ht="15" customHeight="1">
      <c r="B30" s="290"/>
      <c r="C30" s="291"/>
      <c r="D30" s="289" t="s">
        <v>1425</v>
      </c>
      <c r="E30" s="289"/>
      <c r="F30" s="289"/>
      <c r="G30" s="289"/>
      <c r="H30" s="289"/>
      <c r="I30" s="289"/>
      <c r="J30" s="289"/>
      <c r="K30" s="287"/>
    </row>
    <row r="31" spans="2:11" s="1" customFormat="1" ht="15" customHeight="1">
      <c r="B31" s="290"/>
      <c r="C31" s="291"/>
      <c r="D31" s="289" t="s">
        <v>1426</v>
      </c>
      <c r="E31" s="289"/>
      <c r="F31" s="289"/>
      <c r="G31" s="289"/>
      <c r="H31" s="289"/>
      <c r="I31" s="289"/>
      <c r="J31" s="289"/>
      <c r="K31" s="287"/>
    </row>
    <row r="32" spans="2:11" s="1" customFormat="1" ht="12.75" customHeight="1">
      <c r="B32" s="290"/>
      <c r="C32" s="291"/>
      <c r="D32" s="291"/>
      <c r="E32" s="291"/>
      <c r="F32" s="291"/>
      <c r="G32" s="291"/>
      <c r="H32" s="291"/>
      <c r="I32" s="291"/>
      <c r="J32" s="291"/>
      <c r="K32" s="287"/>
    </row>
    <row r="33" spans="2:11" s="1" customFormat="1" ht="15" customHeight="1">
      <c r="B33" s="290"/>
      <c r="C33" s="291"/>
      <c r="D33" s="289" t="s">
        <v>1427</v>
      </c>
      <c r="E33" s="289"/>
      <c r="F33" s="289"/>
      <c r="G33" s="289"/>
      <c r="H33" s="289"/>
      <c r="I33" s="289"/>
      <c r="J33" s="289"/>
      <c r="K33" s="287"/>
    </row>
    <row r="34" spans="2:11" s="1" customFormat="1" ht="15" customHeight="1">
      <c r="B34" s="290"/>
      <c r="C34" s="291"/>
      <c r="D34" s="289" t="s">
        <v>1428</v>
      </c>
      <c r="E34" s="289"/>
      <c r="F34" s="289"/>
      <c r="G34" s="289"/>
      <c r="H34" s="289"/>
      <c r="I34" s="289"/>
      <c r="J34" s="289"/>
      <c r="K34" s="287"/>
    </row>
    <row r="35" spans="2:11" s="1" customFormat="1" ht="15" customHeight="1">
      <c r="B35" s="290"/>
      <c r="C35" s="291"/>
      <c r="D35" s="289" t="s">
        <v>1429</v>
      </c>
      <c r="E35" s="289"/>
      <c r="F35" s="289"/>
      <c r="G35" s="289"/>
      <c r="H35" s="289"/>
      <c r="I35" s="289"/>
      <c r="J35" s="289"/>
      <c r="K35" s="287"/>
    </row>
    <row r="36" spans="2:11" s="1" customFormat="1" ht="15" customHeight="1">
      <c r="B36" s="290"/>
      <c r="C36" s="291"/>
      <c r="D36" s="289"/>
      <c r="E36" s="292" t="s">
        <v>139</v>
      </c>
      <c r="F36" s="289"/>
      <c r="G36" s="289" t="s">
        <v>1430</v>
      </c>
      <c r="H36" s="289"/>
      <c r="I36" s="289"/>
      <c r="J36" s="289"/>
      <c r="K36" s="287"/>
    </row>
    <row r="37" spans="2:11" s="1" customFormat="1" ht="30.75" customHeight="1">
      <c r="B37" s="290"/>
      <c r="C37" s="291"/>
      <c r="D37" s="289"/>
      <c r="E37" s="292" t="s">
        <v>1431</v>
      </c>
      <c r="F37" s="289"/>
      <c r="G37" s="289" t="s">
        <v>1432</v>
      </c>
      <c r="H37" s="289"/>
      <c r="I37" s="289"/>
      <c r="J37" s="289"/>
      <c r="K37" s="287"/>
    </row>
    <row r="38" spans="2:11" s="1" customFormat="1" ht="15" customHeight="1">
      <c r="B38" s="290"/>
      <c r="C38" s="291"/>
      <c r="D38" s="289"/>
      <c r="E38" s="292" t="s">
        <v>53</v>
      </c>
      <c r="F38" s="289"/>
      <c r="G38" s="289" t="s">
        <v>1433</v>
      </c>
      <c r="H38" s="289"/>
      <c r="I38" s="289"/>
      <c r="J38" s="289"/>
      <c r="K38" s="287"/>
    </row>
    <row r="39" spans="2:11" s="1" customFormat="1" ht="15" customHeight="1">
      <c r="B39" s="290"/>
      <c r="C39" s="291"/>
      <c r="D39" s="289"/>
      <c r="E39" s="292" t="s">
        <v>54</v>
      </c>
      <c r="F39" s="289"/>
      <c r="G39" s="289" t="s">
        <v>1434</v>
      </c>
      <c r="H39" s="289"/>
      <c r="I39" s="289"/>
      <c r="J39" s="289"/>
      <c r="K39" s="287"/>
    </row>
    <row r="40" spans="2:11" s="1" customFormat="1" ht="15" customHeight="1">
      <c r="B40" s="290"/>
      <c r="C40" s="291"/>
      <c r="D40" s="289"/>
      <c r="E40" s="292" t="s">
        <v>140</v>
      </c>
      <c r="F40" s="289"/>
      <c r="G40" s="289" t="s">
        <v>1435</v>
      </c>
      <c r="H40" s="289"/>
      <c r="I40" s="289"/>
      <c r="J40" s="289"/>
      <c r="K40" s="287"/>
    </row>
    <row r="41" spans="2:11" s="1" customFormat="1" ht="15" customHeight="1">
      <c r="B41" s="290"/>
      <c r="C41" s="291"/>
      <c r="D41" s="289"/>
      <c r="E41" s="292" t="s">
        <v>141</v>
      </c>
      <c r="F41" s="289"/>
      <c r="G41" s="289" t="s">
        <v>1436</v>
      </c>
      <c r="H41" s="289"/>
      <c r="I41" s="289"/>
      <c r="J41" s="289"/>
      <c r="K41" s="287"/>
    </row>
    <row r="42" spans="2:11" s="1" customFormat="1" ht="15" customHeight="1">
      <c r="B42" s="290"/>
      <c r="C42" s="291"/>
      <c r="D42" s="289"/>
      <c r="E42" s="292" t="s">
        <v>1437</v>
      </c>
      <c r="F42" s="289"/>
      <c r="G42" s="289" t="s">
        <v>1438</v>
      </c>
      <c r="H42" s="289"/>
      <c r="I42" s="289"/>
      <c r="J42" s="289"/>
      <c r="K42" s="287"/>
    </row>
    <row r="43" spans="2:11" s="1" customFormat="1" ht="15" customHeight="1">
      <c r="B43" s="290"/>
      <c r="C43" s="291"/>
      <c r="D43" s="289"/>
      <c r="E43" s="292"/>
      <c r="F43" s="289"/>
      <c r="G43" s="289" t="s">
        <v>1439</v>
      </c>
      <c r="H43" s="289"/>
      <c r="I43" s="289"/>
      <c r="J43" s="289"/>
      <c r="K43" s="287"/>
    </row>
    <row r="44" spans="2:11" s="1" customFormat="1" ht="15" customHeight="1">
      <c r="B44" s="290"/>
      <c r="C44" s="291"/>
      <c r="D44" s="289"/>
      <c r="E44" s="292" t="s">
        <v>1440</v>
      </c>
      <c r="F44" s="289"/>
      <c r="G44" s="289" t="s">
        <v>1441</v>
      </c>
      <c r="H44" s="289"/>
      <c r="I44" s="289"/>
      <c r="J44" s="289"/>
      <c r="K44" s="287"/>
    </row>
    <row r="45" spans="2:11" s="1" customFormat="1" ht="15" customHeight="1">
      <c r="B45" s="290"/>
      <c r="C45" s="291"/>
      <c r="D45" s="289"/>
      <c r="E45" s="292" t="s">
        <v>143</v>
      </c>
      <c r="F45" s="289"/>
      <c r="G45" s="289" t="s">
        <v>1442</v>
      </c>
      <c r="H45" s="289"/>
      <c r="I45" s="289"/>
      <c r="J45" s="289"/>
      <c r="K45" s="287"/>
    </row>
    <row r="46" spans="2:11" s="1" customFormat="1" ht="12.75" customHeight="1">
      <c r="B46" s="290"/>
      <c r="C46" s="291"/>
      <c r="D46" s="289"/>
      <c r="E46" s="289"/>
      <c r="F46" s="289"/>
      <c r="G46" s="289"/>
      <c r="H46" s="289"/>
      <c r="I46" s="289"/>
      <c r="J46" s="289"/>
      <c r="K46" s="287"/>
    </row>
    <row r="47" spans="2:11" s="1" customFormat="1" ht="15" customHeight="1">
      <c r="B47" s="290"/>
      <c r="C47" s="291"/>
      <c r="D47" s="289" t="s">
        <v>1443</v>
      </c>
      <c r="E47" s="289"/>
      <c r="F47" s="289"/>
      <c r="G47" s="289"/>
      <c r="H47" s="289"/>
      <c r="I47" s="289"/>
      <c r="J47" s="289"/>
      <c r="K47" s="287"/>
    </row>
    <row r="48" spans="2:11" s="1" customFormat="1" ht="15" customHeight="1">
      <c r="B48" s="290"/>
      <c r="C48" s="291"/>
      <c r="D48" s="291"/>
      <c r="E48" s="289" t="s">
        <v>1444</v>
      </c>
      <c r="F48" s="289"/>
      <c r="G48" s="289"/>
      <c r="H48" s="289"/>
      <c r="I48" s="289"/>
      <c r="J48" s="289"/>
      <c r="K48" s="287"/>
    </row>
    <row r="49" spans="2:11" s="1" customFormat="1" ht="15" customHeight="1">
      <c r="B49" s="290"/>
      <c r="C49" s="291"/>
      <c r="D49" s="291"/>
      <c r="E49" s="289" t="s">
        <v>1445</v>
      </c>
      <c r="F49" s="289"/>
      <c r="G49" s="289"/>
      <c r="H49" s="289"/>
      <c r="I49" s="289"/>
      <c r="J49" s="289"/>
      <c r="K49" s="287"/>
    </row>
    <row r="50" spans="2:11" s="1" customFormat="1" ht="15" customHeight="1">
      <c r="B50" s="290"/>
      <c r="C50" s="291"/>
      <c r="D50" s="291"/>
      <c r="E50" s="289" t="s">
        <v>1446</v>
      </c>
      <c r="F50" s="289"/>
      <c r="G50" s="289"/>
      <c r="H50" s="289"/>
      <c r="I50" s="289"/>
      <c r="J50" s="289"/>
      <c r="K50" s="287"/>
    </row>
    <row r="51" spans="2:11" s="1" customFormat="1" ht="15" customHeight="1">
      <c r="B51" s="290"/>
      <c r="C51" s="291"/>
      <c r="D51" s="289" t="s">
        <v>1447</v>
      </c>
      <c r="E51" s="289"/>
      <c r="F51" s="289"/>
      <c r="G51" s="289"/>
      <c r="H51" s="289"/>
      <c r="I51" s="289"/>
      <c r="J51" s="289"/>
      <c r="K51" s="287"/>
    </row>
    <row r="52" spans="2:11" s="1" customFormat="1" ht="25.5" customHeight="1">
      <c r="B52" s="285"/>
      <c r="C52" s="286" t="s">
        <v>1448</v>
      </c>
      <c r="D52" s="286"/>
      <c r="E52" s="286"/>
      <c r="F52" s="286"/>
      <c r="G52" s="286"/>
      <c r="H52" s="286"/>
      <c r="I52" s="286"/>
      <c r="J52" s="286"/>
      <c r="K52" s="287"/>
    </row>
    <row r="53" spans="2:11" s="1" customFormat="1" ht="5.25" customHeight="1">
      <c r="B53" s="285"/>
      <c r="C53" s="288"/>
      <c r="D53" s="288"/>
      <c r="E53" s="288"/>
      <c r="F53" s="288"/>
      <c r="G53" s="288"/>
      <c r="H53" s="288"/>
      <c r="I53" s="288"/>
      <c r="J53" s="288"/>
      <c r="K53" s="287"/>
    </row>
    <row r="54" spans="2:11" s="1" customFormat="1" ht="15" customHeight="1">
      <c r="B54" s="285"/>
      <c r="C54" s="289" t="s">
        <v>1449</v>
      </c>
      <c r="D54" s="289"/>
      <c r="E54" s="289"/>
      <c r="F54" s="289"/>
      <c r="G54" s="289"/>
      <c r="H54" s="289"/>
      <c r="I54" s="289"/>
      <c r="J54" s="289"/>
      <c r="K54" s="287"/>
    </row>
    <row r="55" spans="2:11" s="1" customFormat="1" ht="15" customHeight="1">
      <c r="B55" s="285"/>
      <c r="C55" s="289" t="s">
        <v>1450</v>
      </c>
      <c r="D55" s="289"/>
      <c r="E55" s="289"/>
      <c r="F55" s="289"/>
      <c r="G55" s="289"/>
      <c r="H55" s="289"/>
      <c r="I55" s="289"/>
      <c r="J55" s="289"/>
      <c r="K55" s="287"/>
    </row>
    <row r="56" spans="2:11" s="1" customFormat="1" ht="12.75" customHeight="1">
      <c r="B56" s="285"/>
      <c r="C56" s="289"/>
      <c r="D56" s="289"/>
      <c r="E56" s="289"/>
      <c r="F56" s="289"/>
      <c r="G56" s="289"/>
      <c r="H56" s="289"/>
      <c r="I56" s="289"/>
      <c r="J56" s="289"/>
      <c r="K56" s="287"/>
    </row>
    <row r="57" spans="2:11" s="1" customFormat="1" ht="15" customHeight="1">
      <c r="B57" s="285"/>
      <c r="C57" s="289" t="s">
        <v>1451</v>
      </c>
      <c r="D57" s="289"/>
      <c r="E57" s="289"/>
      <c r="F57" s="289"/>
      <c r="G57" s="289"/>
      <c r="H57" s="289"/>
      <c r="I57" s="289"/>
      <c r="J57" s="289"/>
      <c r="K57" s="287"/>
    </row>
    <row r="58" spans="2:11" s="1" customFormat="1" ht="15" customHeight="1">
      <c r="B58" s="285"/>
      <c r="C58" s="291"/>
      <c r="D58" s="289" t="s">
        <v>1452</v>
      </c>
      <c r="E58" s="289"/>
      <c r="F58" s="289"/>
      <c r="G58" s="289"/>
      <c r="H58" s="289"/>
      <c r="I58" s="289"/>
      <c r="J58" s="289"/>
      <c r="K58" s="287"/>
    </row>
    <row r="59" spans="2:11" s="1" customFormat="1" ht="15" customHeight="1">
      <c r="B59" s="285"/>
      <c r="C59" s="291"/>
      <c r="D59" s="289" t="s">
        <v>1453</v>
      </c>
      <c r="E59" s="289"/>
      <c r="F59" s="289"/>
      <c r="G59" s="289"/>
      <c r="H59" s="289"/>
      <c r="I59" s="289"/>
      <c r="J59" s="289"/>
      <c r="K59" s="287"/>
    </row>
    <row r="60" spans="2:11" s="1" customFormat="1" ht="15" customHeight="1">
      <c r="B60" s="285"/>
      <c r="C60" s="291"/>
      <c r="D60" s="289" t="s">
        <v>1454</v>
      </c>
      <c r="E60" s="289"/>
      <c r="F60" s="289"/>
      <c r="G60" s="289"/>
      <c r="H60" s="289"/>
      <c r="I60" s="289"/>
      <c r="J60" s="289"/>
      <c r="K60" s="287"/>
    </row>
    <row r="61" spans="2:11" s="1" customFormat="1" ht="15" customHeight="1">
      <c r="B61" s="285"/>
      <c r="C61" s="291"/>
      <c r="D61" s="289" t="s">
        <v>1455</v>
      </c>
      <c r="E61" s="289"/>
      <c r="F61" s="289"/>
      <c r="G61" s="289"/>
      <c r="H61" s="289"/>
      <c r="I61" s="289"/>
      <c r="J61" s="289"/>
      <c r="K61" s="287"/>
    </row>
    <row r="62" spans="2:11" s="1" customFormat="1" ht="15" customHeight="1">
      <c r="B62" s="285"/>
      <c r="C62" s="291"/>
      <c r="D62" s="294" t="s">
        <v>1456</v>
      </c>
      <c r="E62" s="294"/>
      <c r="F62" s="294"/>
      <c r="G62" s="294"/>
      <c r="H62" s="294"/>
      <c r="I62" s="294"/>
      <c r="J62" s="294"/>
      <c r="K62" s="287"/>
    </row>
    <row r="63" spans="2:11" s="1" customFormat="1" ht="15" customHeight="1">
      <c r="B63" s="285"/>
      <c r="C63" s="291"/>
      <c r="D63" s="289" t="s">
        <v>1457</v>
      </c>
      <c r="E63" s="289"/>
      <c r="F63" s="289"/>
      <c r="G63" s="289"/>
      <c r="H63" s="289"/>
      <c r="I63" s="289"/>
      <c r="J63" s="289"/>
      <c r="K63" s="287"/>
    </row>
    <row r="64" spans="2:11" s="1" customFormat="1" ht="12.75" customHeight="1">
      <c r="B64" s="285"/>
      <c r="C64" s="291"/>
      <c r="D64" s="291"/>
      <c r="E64" s="295"/>
      <c r="F64" s="291"/>
      <c r="G64" s="291"/>
      <c r="H64" s="291"/>
      <c r="I64" s="291"/>
      <c r="J64" s="291"/>
      <c r="K64" s="287"/>
    </row>
    <row r="65" spans="2:11" s="1" customFormat="1" ht="15" customHeight="1">
      <c r="B65" s="285"/>
      <c r="C65" s="291"/>
      <c r="D65" s="289" t="s">
        <v>1458</v>
      </c>
      <c r="E65" s="289"/>
      <c r="F65" s="289"/>
      <c r="G65" s="289"/>
      <c r="H65" s="289"/>
      <c r="I65" s="289"/>
      <c r="J65" s="289"/>
      <c r="K65" s="287"/>
    </row>
    <row r="66" spans="2:11" s="1" customFormat="1" ht="15" customHeight="1">
      <c r="B66" s="285"/>
      <c r="C66" s="291"/>
      <c r="D66" s="294" t="s">
        <v>1459</v>
      </c>
      <c r="E66" s="294"/>
      <c r="F66" s="294"/>
      <c r="G66" s="294"/>
      <c r="H66" s="294"/>
      <c r="I66" s="294"/>
      <c r="J66" s="294"/>
      <c r="K66" s="287"/>
    </row>
    <row r="67" spans="2:11" s="1" customFormat="1" ht="15" customHeight="1">
      <c r="B67" s="285"/>
      <c r="C67" s="291"/>
      <c r="D67" s="289" t="s">
        <v>1460</v>
      </c>
      <c r="E67" s="289"/>
      <c r="F67" s="289"/>
      <c r="G67" s="289"/>
      <c r="H67" s="289"/>
      <c r="I67" s="289"/>
      <c r="J67" s="289"/>
      <c r="K67" s="287"/>
    </row>
    <row r="68" spans="2:11" s="1" customFormat="1" ht="15" customHeight="1">
      <c r="B68" s="285"/>
      <c r="C68" s="291"/>
      <c r="D68" s="289" t="s">
        <v>1461</v>
      </c>
      <c r="E68" s="289"/>
      <c r="F68" s="289"/>
      <c r="G68" s="289"/>
      <c r="H68" s="289"/>
      <c r="I68" s="289"/>
      <c r="J68" s="289"/>
      <c r="K68" s="287"/>
    </row>
    <row r="69" spans="2:11" s="1" customFormat="1" ht="15" customHeight="1">
      <c r="B69" s="285"/>
      <c r="C69" s="291"/>
      <c r="D69" s="289" t="s">
        <v>1462</v>
      </c>
      <c r="E69" s="289"/>
      <c r="F69" s="289"/>
      <c r="G69" s="289"/>
      <c r="H69" s="289"/>
      <c r="I69" s="289"/>
      <c r="J69" s="289"/>
      <c r="K69" s="287"/>
    </row>
    <row r="70" spans="2:11" s="1" customFormat="1" ht="15" customHeight="1">
      <c r="B70" s="285"/>
      <c r="C70" s="291"/>
      <c r="D70" s="289" t="s">
        <v>1463</v>
      </c>
      <c r="E70" s="289"/>
      <c r="F70" s="289"/>
      <c r="G70" s="289"/>
      <c r="H70" s="289"/>
      <c r="I70" s="289"/>
      <c r="J70" s="289"/>
      <c r="K70" s="287"/>
    </row>
    <row r="71" spans="2:11" s="1" customFormat="1" ht="12.75" customHeight="1">
      <c r="B71" s="296"/>
      <c r="C71" s="297"/>
      <c r="D71" s="297"/>
      <c r="E71" s="297"/>
      <c r="F71" s="297"/>
      <c r="G71" s="297"/>
      <c r="H71" s="297"/>
      <c r="I71" s="297"/>
      <c r="J71" s="297"/>
      <c r="K71" s="298"/>
    </row>
    <row r="72" spans="2:11" s="1" customFormat="1" ht="18.75" customHeight="1">
      <c r="B72" s="299"/>
      <c r="C72" s="299"/>
      <c r="D72" s="299"/>
      <c r="E72" s="299"/>
      <c r="F72" s="299"/>
      <c r="G72" s="299"/>
      <c r="H72" s="299"/>
      <c r="I72" s="299"/>
      <c r="J72" s="299"/>
      <c r="K72" s="300"/>
    </row>
    <row r="73" spans="2:11" s="1" customFormat="1" ht="18.75" customHeight="1">
      <c r="B73" s="300"/>
      <c r="C73" s="300"/>
      <c r="D73" s="300"/>
      <c r="E73" s="300"/>
      <c r="F73" s="300"/>
      <c r="G73" s="300"/>
      <c r="H73" s="300"/>
      <c r="I73" s="300"/>
      <c r="J73" s="300"/>
      <c r="K73" s="300"/>
    </row>
    <row r="74" spans="2:11" s="1" customFormat="1" ht="7.5" customHeight="1">
      <c r="B74" s="301"/>
      <c r="C74" s="302"/>
      <c r="D74" s="302"/>
      <c r="E74" s="302"/>
      <c r="F74" s="302"/>
      <c r="G74" s="302"/>
      <c r="H74" s="302"/>
      <c r="I74" s="302"/>
      <c r="J74" s="302"/>
      <c r="K74" s="303"/>
    </row>
    <row r="75" spans="2:11" s="1" customFormat="1" ht="45" customHeight="1">
      <c r="B75" s="304"/>
      <c r="C75" s="305" t="s">
        <v>1464</v>
      </c>
      <c r="D75" s="305"/>
      <c r="E75" s="305"/>
      <c r="F75" s="305"/>
      <c r="G75" s="305"/>
      <c r="H75" s="305"/>
      <c r="I75" s="305"/>
      <c r="J75" s="305"/>
      <c r="K75" s="306"/>
    </row>
    <row r="76" spans="2:11" s="1" customFormat="1" ht="17.25" customHeight="1">
      <c r="B76" s="304"/>
      <c r="C76" s="307" t="s">
        <v>1465</v>
      </c>
      <c r="D76" s="307"/>
      <c r="E76" s="307"/>
      <c r="F76" s="307" t="s">
        <v>1466</v>
      </c>
      <c r="G76" s="308"/>
      <c r="H76" s="307" t="s">
        <v>54</v>
      </c>
      <c r="I76" s="307" t="s">
        <v>57</v>
      </c>
      <c r="J76" s="307" t="s">
        <v>1467</v>
      </c>
      <c r="K76" s="306"/>
    </row>
    <row r="77" spans="2:11" s="1" customFormat="1" ht="17.25" customHeight="1">
      <c r="B77" s="304"/>
      <c r="C77" s="309" t="s">
        <v>1468</v>
      </c>
      <c r="D77" s="309"/>
      <c r="E77" s="309"/>
      <c r="F77" s="310" t="s">
        <v>1469</v>
      </c>
      <c r="G77" s="311"/>
      <c r="H77" s="309"/>
      <c r="I77" s="309"/>
      <c r="J77" s="309" t="s">
        <v>1470</v>
      </c>
      <c r="K77" s="306"/>
    </row>
    <row r="78" spans="2:11" s="1" customFormat="1" ht="5.25" customHeight="1">
      <c r="B78" s="304"/>
      <c r="C78" s="312"/>
      <c r="D78" s="312"/>
      <c r="E78" s="312"/>
      <c r="F78" s="312"/>
      <c r="G78" s="313"/>
      <c r="H78" s="312"/>
      <c r="I78" s="312"/>
      <c r="J78" s="312"/>
      <c r="K78" s="306"/>
    </row>
    <row r="79" spans="2:11" s="1" customFormat="1" ht="15" customHeight="1">
      <c r="B79" s="304"/>
      <c r="C79" s="292" t="s">
        <v>53</v>
      </c>
      <c r="D79" s="312"/>
      <c r="E79" s="312"/>
      <c r="F79" s="314" t="s">
        <v>1471</v>
      </c>
      <c r="G79" s="313"/>
      <c r="H79" s="292" t="s">
        <v>1472</v>
      </c>
      <c r="I79" s="292" t="s">
        <v>1473</v>
      </c>
      <c r="J79" s="292">
        <v>20</v>
      </c>
      <c r="K79" s="306"/>
    </row>
    <row r="80" spans="2:11" s="1" customFormat="1" ht="15" customHeight="1">
      <c r="B80" s="304"/>
      <c r="C80" s="292" t="s">
        <v>1474</v>
      </c>
      <c r="D80" s="292"/>
      <c r="E80" s="292"/>
      <c r="F80" s="314" t="s">
        <v>1471</v>
      </c>
      <c r="G80" s="313"/>
      <c r="H80" s="292" t="s">
        <v>1475</v>
      </c>
      <c r="I80" s="292" t="s">
        <v>1473</v>
      </c>
      <c r="J80" s="292">
        <v>120</v>
      </c>
      <c r="K80" s="306"/>
    </row>
    <row r="81" spans="2:11" s="1" customFormat="1" ht="15" customHeight="1">
      <c r="B81" s="315"/>
      <c r="C81" s="292" t="s">
        <v>1476</v>
      </c>
      <c r="D81" s="292"/>
      <c r="E81" s="292"/>
      <c r="F81" s="314" t="s">
        <v>1477</v>
      </c>
      <c r="G81" s="313"/>
      <c r="H81" s="292" t="s">
        <v>1478</v>
      </c>
      <c r="I81" s="292" t="s">
        <v>1473</v>
      </c>
      <c r="J81" s="292">
        <v>50</v>
      </c>
      <c r="K81" s="306"/>
    </row>
    <row r="82" spans="2:11" s="1" customFormat="1" ht="15" customHeight="1">
      <c r="B82" s="315"/>
      <c r="C82" s="292" t="s">
        <v>1479</v>
      </c>
      <c r="D82" s="292"/>
      <c r="E82" s="292"/>
      <c r="F82" s="314" t="s">
        <v>1471</v>
      </c>
      <c r="G82" s="313"/>
      <c r="H82" s="292" t="s">
        <v>1480</v>
      </c>
      <c r="I82" s="292" t="s">
        <v>1481</v>
      </c>
      <c r="J82" s="292"/>
      <c r="K82" s="306"/>
    </row>
    <row r="83" spans="2:11" s="1" customFormat="1" ht="15" customHeight="1">
      <c r="B83" s="315"/>
      <c r="C83" s="316" t="s">
        <v>1482</v>
      </c>
      <c r="D83" s="316"/>
      <c r="E83" s="316"/>
      <c r="F83" s="317" t="s">
        <v>1477</v>
      </c>
      <c r="G83" s="316"/>
      <c r="H83" s="316" t="s">
        <v>1483</v>
      </c>
      <c r="I83" s="316" t="s">
        <v>1473</v>
      </c>
      <c r="J83" s="316">
        <v>15</v>
      </c>
      <c r="K83" s="306"/>
    </row>
    <row r="84" spans="2:11" s="1" customFormat="1" ht="15" customHeight="1">
      <c r="B84" s="315"/>
      <c r="C84" s="316" t="s">
        <v>1484</v>
      </c>
      <c r="D84" s="316"/>
      <c r="E84" s="316"/>
      <c r="F84" s="317" t="s">
        <v>1477</v>
      </c>
      <c r="G84" s="316"/>
      <c r="H84" s="316" t="s">
        <v>1485</v>
      </c>
      <c r="I84" s="316" t="s">
        <v>1473</v>
      </c>
      <c r="J84" s="316">
        <v>15</v>
      </c>
      <c r="K84" s="306"/>
    </row>
    <row r="85" spans="2:11" s="1" customFormat="1" ht="15" customHeight="1">
      <c r="B85" s="315"/>
      <c r="C85" s="316" t="s">
        <v>1486</v>
      </c>
      <c r="D85" s="316"/>
      <c r="E85" s="316"/>
      <c r="F85" s="317" t="s">
        <v>1477</v>
      </c>
      <c r="G85" s="316"/>
      <c r="H85" s="316" t="s">
        <v>1487</v>
      </c>
      <c r="I85" s="316" t="s">
        <v>1473</v>
      </c>
      <c r="J85" s="316">
        <v>20</v>
      </c>
      <c r="K85" s="306"/>
    </row>
    <row r="86" spans="2:11" s="1" customFormat="1" ht="15" customHeight="1">
      <c r="B86" s="315"/>
      <c r="C86" s="316" t="s">
        <v>1488</v>
      </c>
      <c r="D86" s="316"/>
      <c r="E86" s="316"/>
      <c r="F86" s="317" t="s">
        <v>1477</v>
      </c>
      <c r="G86" s="316"/>
      <c r="H86" s="316" t="s">
        <v>1489</v>
      </c>
      <c r="I86" s="316" t="s">
        <v>1473</v>
      </c>
      <c r="J86" s="316">
        <v>20</v>
      </c>
      <c r="K86" s="306"/>
    </row>
    <row r="87" spans="2:11" s="1" customFormat="1" ht="15" customHeight="1">
      <c r="B87" s="315"/>
      <c r="C87" s="292" t="s">
        <v>1490</v>
      </c>
      <c r="D87" s="292"/>
      <c r="E87" s="292"/>
      <c r="F87" s="314" t="s">
        <v>1477</v>
      </c>
      <c r="G87" s="313"/>
      <c r="H87" s="292" t="s">
        <v>1491</v>
      </c>
      <c r="I87" s="292" t="s">
        <v>1473</v>
      </c>
      <c r="J87" s="292">
        <v>50</v>
      </c>
      <c r="K87" s="306"/>
    </row>
    <row r="88" spans="2:11" s="1" customFormat="1" ht="15" customHeight="1">
      <c r="B88" s="315"/>
      <c r="C88" s="292" t="s">
        <v>1492</v>
      </c>
      <c r="D88" s="292"/>
      <c r="E88" s="292"/>
      <c r="F88" s="314" t="s">
        <v>1477</v>
      </c>
      <c r="G88" s="313"/>
      <c r="H88" s="292" t="s">
        <v>1493</v>
      </c>
      <c r="I88" s="292" t="s">
        <v>1473</v>
      </c>
      <c r="J88" s="292">
        <v>20</v>
      </c>
      <c r="K88" s="306"/>
    </row>
    <row r="89" spans="2:11" s="1" customFormat="1" ht="15" customHeight="1">
      <c r="B89" s="315"/>
      <c r="C89" s="292" t="s">
        <v>1494</v>
      </c>
      <c r="D89" s="292"/>
      <c r="E89" s="292"/>
      <c r="F89" s="314" t="s">
        <v>1477</v>
      </c>
      <c r="G89" s="313"/>
      <c r="H89" s="292" t="s">
        <v>1495</v>
      </c>
      <c r="I89" s="292" t="s">
        <v>1473</v>
      </c>
      <c r="J89" s="292">
        <v>20</v>
      </c>
      <c r="K89" s="306"/>
    </row>
    <row r="90" spans="2:11" s="1" customFormat="1" ht="15" customHeight="1">
      <c r="B90" s="315"/>
      <c r="C90" s="292" t="s">
        <v>1496</v>
      </c>
      <c r="D90" s="292"/>
      <c r="E90" s="292"/>
      <c r="F90" s="314" t="s">
        <v>1477</v>
      </c>
      <c r="G90" s="313"/>
      <c r="H90" s="292" t="s">
        <v>1497</v>
      </c>
      <c r="I90" s="292" t="s">
        <v>1473</v>
      </c>
      <c r="J90" s="292">
        <v>50</v>
      </c>
      <c r="K90" s="306"/>
    </row>
    <row r="91" spans="2:11" s="1" customFormat="1" ht="15" customHeight="1">
      <c r="B91" s="315"/>
      <c r="C91" s="292" t="s">
        <v>1498</v>
      </c>
      <c r="D91" s="292"/>
      <c r="E91" s="292"/>
      <c r="F91" s="314" t="s">
        <v>1477</v>
      </c>
      <c r="G91" s="313"/>
      <c r="H91" s="292" t="s">
        <v>1498</v>
      </c>
      <c r="I91" s="292" t="s">
        <v>1473</v>
      </c>
      <c r="J91" s="292">
        <v>50</v>
      </c>
      <c r="K91" s="306"/>
    </row>
    <row r="92" spans="2:11" s="1" customFormat="1" ht="15" customHeight="1">
      <c r="B92" s="315"/>
      <c r="C92" s="292" t="s">
        <v>1499</v>
      </c>
      <c r="D92" s="292"/>
      <c r="E92" s="292"/>
      <c r="F92" s="314" t="s">
        <v>1477</v>
      </c>
      <c r="G92" s="313"/>
      <c r="H92" s="292" t="s">
        <v>1500</v>
      </c>
      <c r="I92" s="292" t="s">
        <v>1473</v>
      </c>
      <c r="J92" s="292">
        <v>255</v>
      </c>
      <c r="K92" s="306"/>
    </row>
    <row r="93" spans="2:11" s="1" customFormat="1" ht="15" customHeight="1">
      <c r="B93" s="315"/>
      <c r="C93" s="292" t="s">
        <v>1501</v>
      </c>
      <c r="D93" s="292"/>
      <c r="E93" s="292"/>
      <c r="F93" s="314" t="s">
        <v>1471</v>
      </c>
      <c r="G93" s="313"/>
      <c r="H93" s="292" t="s">
        <v>1502</v>
      </c>
      <c r="I93" s="292" t="s">
        <v>1503</v>
      </c>
      <c r="J93" s="292"/>
      <c r="K93" s="306"/>
    </row>
    <row r="94" spans="2:11" s="1" customFormat="1" ht="15" customHeight="1">
      <c r="B94" s="315"/>
      <c r="C94" s="292" t="s">
        <v>1504</v>
      </c>
      <c r="D94" s="292"/>
      <c r="E94" s="292"/>
      <c r="F94" s="314" t="s">
        <v>1471</v>
      </c>
      <c r="G94" s="313"/>
      <c r="H94" s="292" t="s">
        <v>1505</v>
      </c>
      <c r="I94" s="292" t="s">
        <v>1506</v>
      </c>
      <c r="J94" s="292"/>
      <c r="K94" s="306"/>
    </row>
    <row r="95" spans="2:11" s="1" customFormat="1" ht="15" customHeight="1">
      <c r="B95" s="315"/>
      <c r="C95" s="292" t="s">
        <v>1507</v>
      </c>
      <c r="D95" s="292"/>
      <c r="E95" s="292"/>
      <c r="F95" s="314" t="s">
        <v>1471</v>
      </c>
      <c r="G95" s="313"/>
      <c r="H95" s="292" t="s">
        <v>1507</v>
      </c>
      <c r="I95" s="292" t="s">
        <v>1506</v>
      </c>
      <c r="J95" s="292"/>
      <c r="K95" s="306"/>
    </row>
    <row r="96" spans="2:11" s="1" customFormat="1" ht="15" customHeight="1">
      <c r="B96" s="315"/>
      <c r="C96" s="292" t="s">
        <v>38</v>
      </c>
      <c r="D96" s="292"/>
      <c r="E96" s="292"/>
      <c r="F96" s="314" t="s">
        <v>1471</v>
      </c>
      <c r="G96" s="313"/>
      <c r="H96" s="292" t="s">
        <v>1508</v>
      </c>
      <c r="I96" s="292" t="s">
        <v>1506</v>
      </c>
      <c r="J96" s="292"/>
      <c r="K96" s="306"/>
    </row>
    <row r="97" spans="2:11" s="1" customFormat="1" ht="15" customHeight="1">
      <c r="B97" s="315"/>
      <c r="C97" s="292" t="s">
        <v>48</v>
      </c>
      <c r="D97" s="292"/>
      <c r="E97" s="292"/>
      <c r="F97" s="314" t="s">
        <v>1471</v>
      </c>
      <c r="G97" s="313"/>
      <c r="H97" s="292" t="s">
        <v>1509</v>
      </c>
      <c r="I97" s="292" t="s">
        <v>1506</v>
      </c>
      <c r="J97" s="292"/>
      <c r="K97" s="306"/>
    </row>
    <row r="98" spans="2:11" s="1" customFormat="1" ht="15" customHeight="1">
      <c r="B98" s="318"/>
      <c r="C98" s="319"/>
      <c r="D98" s="319"/>
      <c r="E98" s="319"/>
      <c r="F98" s="319"/>
      <c r="G98" s="319"/>
      <c r="H98" s="319"/>
      <c r="I98" s="319"/>
      <c r="J98" s="319"/>
      <c r="K98" s="320"/>
    </row>
    <row r="99" spans="2:11" s="1" customFormat="1" ht="18.75" customHeight="1">
      <c r="B99" s="321"/>
      <c r="C99" s="322"/>
      <c r="D99" s="322"/>
      <c r="E99" s="322"/>
      <c r="F99" s="322"/>
      <c r="G99" s="322"/>
      <c r="H99" s="322"/>
      <c r="I99" s="322"/>
      <c r="J99" s="322"/>
      <c r="K99" s="321"/>
    </row>
    <row r="100" spans="2:11" s="1" customFormat="1" ht="18.75" customHeight="1">
      <c r="B100" s="300"/>
      <c r="C100" s="300"/>
      <c r="D100" s="300"/>
      <c r="E100" s="300"/>
      <c r="F100" s="300"/>
      <c r="G100" s="300"/>
      <c r="H100" s="300"/>
      <c r="I100" s="300"/>
      <c r="J100" s="300"/>
      <c r="K100" s="300"/>
    </row>
    <row r="101" spans="2:11" s="1" customFormat="1" ht="7.5" customHeight="1">
      <c r="B101" s="301"/>
      <c r="C101" s="302"/>
      <c r="D101" s="302"/>
      <c r="E101" s="302"/>
      <c r="F101" s="302"/>
      <c r="G101" s="302"/>
      <c r="H101" s="302"/>
      <c r="I101" s="302"/>
      <c r="J101" s="302"/>
      <c r="K101" s="303"/>
    </row>
    <row r="102" spans="2:11" s="1" customFormat="1" ht="45" customHeight="1">
      <c r="B102" s="304"/>
      <c r="C102" s="305" t="s">
        <v>1510</v>
      </c>
      <c r="D102" s="305"/>
      <c r="E102" s="305"/>
      <c r="F102" s="305"/>
      <c r="G102" s="305"/>
      <c r="H102" s="305"/>
      <c r="I102" s="305"/>
      <c r="J102" s="305"/>
      <c r="K102" s="306"/>
    </row>
    <row r="103" spans="2:11" s="1" customFormat="1" ht="17.25" customHeight="1">
      <c r="B103" s="304"/>
      <c r="C103" s="307" t="s">
        <v>1465</v>
      </c>
      <c r="D103" s="307"/>
      <c r="E103" s="307"/>
      <c r="F103" s="307" t="s">
        <v>1466</v>
      </c>
      <c r="G103" s="308"/>
      <c r="H103" s="307" t="s">
        <v>54</v>
      </c>
      <c r="I103" s="307" t="s">
        <v>57</v>
      </c>
      <c r="J103" s="307" t="s">
        <v>1467</v>
      </c>
      <c r="K103" s="306"/>
    </row>
    <row r="104" spans="2:11" s="1" customFormat="1" ht="17.25" customHeight="1">
      <c r="B104" s="304"/>
      <c r="C104" s="309" t="s">
        <v>1468</v>
      </c>
      <c r="D104" s="309"/>
      <c r="E104" s="309"/>
      <c r="F104" s="310" t="s">
        <v>1469</v>
      </c>
      <c r="G104" s="311"/>
      <c r="H104" s="309"/>
      <c r="I104" s="309"/>
      <c r="J104" s="309" t="s">
        <v>1470</v>
      </c>
      <c r="K104" s="306"/>
    </row>
    <row r="105" spans="2:11" s="1" customFormat="1" ht="5.25" customHeight="1">
      <c r="B105" s="304"/>
      <c r="C105" s="307"/>
      <c r="D105" s="307"/>
      <c r="E105" s="307"/>
      <c r="F105" s="307"/>
      <c r="G105" s="323"/>
      <c r="H105" s="307"/>
      <c r="I105" s="307"/>
      <c r="J105" s="307"/>
      <c r="K105" s="306"/>
    </row>
    <row r="106" spans="2:11" s="1" customFormat="1" ht="15" customHeight="1">
      <c r="B106" s="304"/>
      <c r="C106" s="292" t="s">
        <v>53</v>
      </c>
      <c r="D106" s="312"/>
      <c r="E106" s="312"/>
      <c r="F106" s="314" t="s">
        <v>1471</v>
      </c>
      <c r="G106" s="323"/>
      <c r="H106" s="292" t="s">
        <v>1511</v>
      </c>
      <c r="I106" s="292" t="s">
        <v>1473</v>
      </c>
      <c r="J106" s="292">
        <v>20</v>
      </c>
      <c r="K106" s="306"/>
    </row>
    <row r="107" spans="2:11" s="1" customFormat="1" ht="15" customHeight="1">
      <c r="B107" s="304"/>
      <c r="C107" s="292" t="s">
        <v>1474</v>
      </c>
      <c r="D107" s="292"/>
      <c r="E107" s="292"/>
      <c r="F107" s="314" t="s">
        <v>1471</v>
      </c>
      <c r="G107" s="292"/>
      <c r="H107" s="292" t="s">
        <v>1511</v>
      </c>
      <c r="I107" s="292" t="s">
        <v>1473</v>
      </c>
      <c r="J107" s="292">
        <v>120</v>
      </c>
      <c r="K107" s="306"/>
    </row>
    <row r="108" spans="2:11" s="1" customFormat="1" ht="15" customHeight="1">
      <c r="B108" s="315"/>
      <c r="C108" s="292" t="s">
        <v>1476</v>
      </c>
      <c r="D108" s="292"/>
      <c r="E108" s="292"/>
      <c r="F108" s="314" t="s">
        <v>1477</v>
      </c>
      <c r="G108" s="292"/>
      <c r="H108" s="292" t="s">
        <v>1511</v>
      </c>
      <c r="I108" s="292" t="s">
        <v>1473</v>
      </c>
      <c r="J108" s="292">
        <v>50</v>
      </c>
      <c r="K108" s="306"/>
    </row>
    <row r="109" spans="2:11" s="1" customFormat="1" ht="15" customHeight="1">
      <c r="B109" s="315"/>
      <c r="C109" s="292" t="s">
        <v>1479</v>
      </c>
      <c r="D109" s="292"/>
      <c r="E109" s="292"/>
      <c r="F109" s="314" t="s">
        <v>1471</v>
      </c>
      <c r="G109" s="292"/>
      <c r="H109" s="292" t="s">
        <v>1511</v>
      </c>
      <c r="I109" s="292" t="s">
        <v>1481</v>
      </c>
      <c r="J109" s="292"/>
      <c r="K109" s="306"/>
    </row>
    <row r="110" spans="2:11" s="1" customFormat="1" ht="15" customHeight="1">
      <c r="B110" s="315"/>
      <c r="C110" s="292" t="s">
        <v>1490</v>
      </c>
      <c r="D110" s="292"/>
      <c r="E110" s="292"/>
      <c r="F110" s="314" t="s">
        <v>1477</v>
      </c>
      <c r="G110" s="292"/>
      <c r="H110" s="292" t="s">
        <v>1511</v>
      </c>
      <c r="I110" s="292" t="s">
        <v>1473</v>
      </c>
      <c r="J110" s="292">
        <v>50</v>
      </c>
      <c r="K110" s="306"/>
    </row>
    <row r="111" spans="2:11" s="1" customFormat="1" ht="15" customHeight="1">
      <c r="B111" s="315"/>
      <c r="C111" s="292" t="s">
        <v>1498</v>
      </c>
      <c r="D111" s="292"/>
      <c r="E111" s="292"/>
      <c r="F111" s="314" t="s">
        <v>1477</v>
      </c>
      <c r="G111" s="292"/>
      <c r="H111" s="292" t="s">
        <v>1511</v>
      </c>
      <c r="I111" s="292" t="s">
        <v>1473</v>
      </c>
      <c r="J111" s="292">
        <v>50</v>
      </c>
      <c r="K111" s="306"/>
    </row>
    <row r="112" spans="2:11" s="1" customFormat="1" ht="15" customHeight="1">
      <c r="B112" s="315"/>
      <c r="C112" s="292" t="s">
        <v>1496</v>
      </c>
      <c r="D112" s="292"/>
      <c r="E112" s="292"/>
      <c r="F112" s="314" t="s">
        <v>1477</v>
      </c>
      <c r="G112" s="292"/>
      <c r="H112" s="292" t="s">
        <v>1511</v>
      </c>
      <c r="I112" s="292" t="s">
        <v>1473</v>
      </c>
      <c r="J112" s="292">
        <v>50</v>
      </c>
      <c r="K112" s="306"/>
    </row>
    <row r="113" spans="2:11" s="1" customFormat="1" ht="15" customHeight="1">
      <c r="B113" s="315"/>
      <c r="C113" s="292" t="s">
        <v>53</v>
      </c>
      <c r="D113" s="292"/>
      <c r="E113" s="292"/>
      <c r="F113" s="314" t="s">
        <v>1471</v>
      </c>
      <c r="G113" s="292"/>
      <c r="H113" s="292" t="s">
        <v>1512</v>
      </c>
      <c r="I113" s="292" t="s">
        <v>1473</v>
      </c>
      <c r="J113" s="292">
        <v>20</v>
      </c>
      <c r="K113" s="306"/>
    </row>
    <row r="114" spans="2:11" s="1" customFormat="1" ht="15" customHeight="1">
      <c r="B114" s="315"/>
      <c r="C114" s="292" t="s">
        <v>1513</v>
      </c>
      <c r="D114" s="292"/>
      <c r="E114" s="292"/>
      <c r="F114" s="314" t="s">
        <v>1471</v>
      </c>
      <c r="G114" s="292"/>
      <c r="H114" s="292" t="s">
        <v>1514</v>
      </c>
      <c r="I114" s="292" t="s">
        <v>1473</v>
      </c>
      <c r="J114" s="292">
        <v>120</v>
      </c>
      <c r="K114" s="306"/>
    </row>
    <row r="115" spans="2:11" s="1" customFormat="1" ht="15" customHeight="1">
      <c r="B115" s="315"/>
      <c r="C115" s="292" t="s">
        <v>38</v>
      </c>
      <c r="D115" s="292"/>
      <c r="E115" s="292"/>
      <c r="F115" s="314" t="s">
        <v>1471</v>
      </c>
      <c r="G115" s="292"/>
      <c r="H115" s="292" t="s">
        <v>1515</v>
      </c>
      <c r="I115" s="292" t="s">
        <v>1506</v>
      </c>
      <c r="J115" s="292"/>
      <c r="K115" s="306"/>
    </row>
    <row r="116" spans="2:11" s="1" customFormat="1" ht="15" customHeight="1">
      <c r="B116" s="315"/>
      <c r="C116" s="292" t="s">
        <v>48</v>
      </c>
      <c r="D116" s="292"/>
      <c r="E116" s="292"/>
      <c r="F116" s="314" t="s">
        <v>1471</v>
      </c>
      <c r="G116" s="292"/>
      <c r="H116" s="292" t="s">
        <v>1516</v>
      </c>
      <c r="I116" s="292" t="s">
        <v>1506</v>
      </c>
      <c r="J116" s="292"/>
      <c r="K116" s="306"/>
    </row>
    <row r="117" spans="2:11" s="1" customFormat="1" ht="15" customHeight="1">
      <c r="B117" s="315"/>
      <c r="C117" s="292" t="s">
        <v>57</v>
      </c>
      <c r="D117" s="292"/>
      <c r="E117" s="292"/>
      <c r="F117" s="314" t="s">
        <v>1471</v>
      </c>
      <c r="G117" s="292"/>
      <c r="H117" s="292" t="s">
        <v>1517</v>
      </c>
      <c r="I117" s="292" t="s">
        <v>1518</v>
      </c>
      <c r="J117" s="292"/>
      <c r="K117" s="306"/>
    </row>
    <row r="118" spans="2:11" s="1" customFormat="1" ht="15" customHeight="1">
      <c r="B118" s="318"/>
      <c r="C118" s="324"/>
      <c r="D118" s="324"/>
      <c r="E118" s="324"/>
      <c r="F118" s="324"/>
      <c r="G118" s="324"/>
      <c r="H118" s="324"/>
      <c r="I118" s="324"/>
      <c r="J118" s="324"/>
      <c r="K118" s="320"/>
    </row>
    <row r="119" spans="2:11" s="1" customFormat="1" ht="18.75" customHeight="1">
      <c r="B119" s="325"/>
      <c r="C119" s="289"/>
      <c r="D119" s="289"/>
      <c r="E119" s="289"/>
      <c r="F119" s="326"/>
      <c r="G119" s="289"/>
      <c r="H119" s="289"/>
      <c r="I119" s="289"/>
      <c r="J119" s="289"/>
      <c r="K119" s="325"/>
    </row>
    <row r="120" spans="2:11" s="1" customFormat="1" ht="18.75" customHeight="1">
      <c r="B120" s="300"/>
      <c r="C120" s="300"/>
      <c r="D120" s="300"/>
      <c r="E120" s="300"/>
      <c r="F120" s="300"/>
      <c r="G120" s="300"/>
      <c r="H120" s="300"/>
      <c r="I120" s="300"/>
      <c r="J120" s="300"/>
      <c r="K120" s="300"/>
    </row>
    <row r="121" spans="2:11" s="1" customFormat="1" ht="7.5" customHeight="1">
      <c r="B121" s="327"/>
      <c r="C121" s="328"/>
      <c r="D121" s="328"/>
      <c r="E121" s="328"/>
      <c r="F121" s="328"/>
      <c r="G121" s="328"/>
      <c r="H121" s="328"/>
      <c r="I121" s="328"/>
      <c r="J121" s="328"/>
      <c r="K121" s="329"/>
    </row>
    <row r="122" spans="2:11" s="1" customFormat="1" ht="45" customHeight="1">
      <c r="B122" s="330"/>
      <c r="C122" s="283" t="s">
        <v>1519</v>
      </c>
      <c r="D122" s="283"/>
      <c r="E122" s="283"/>
      <c r="F122" s="283"/>
      <c r="G122" s="283"/>
      <c r="H122" s="283"/>
      <c r="I122" s="283"/>
      <c r="J122" s="283"/>
      <c r="K122" s="331"/>
    </row>
    <row r="123" spans="2:11" s="1" customFormat="1" ht="17.25" customHeight="1">
      <c r="B123" s="332"/>
      <c r="C123" s="307" t="s">
        <v>1465</v>
      </c>
      <c r="D123" s="307"/>
      <c r="E123" s="307"/>
      <c r="F123" s="307" t="s">
        <v>1466</v>
      </c>
      <c r="G123" s="308"/>
      <c r="H123" s="307" t="s">
        <v>54</v>
      </c>
      <c r="I123" s="307" t="s">
        <v>57</v>
      </c>
      <c r="J123" s="307" t="s">
        <v>1467</v>
      </c>
      <c r="K123" s="333"/>
    </row>
    <row r="124" spans="2:11" s="1" customFormat="1" ht="17.25" customHeight="1">
      <c r="B124" s="332"/>
      <c r="C124" s="309" t="s">
        <v>1468</v>
      </c>
      <c r="D124" s="309"/>
      <c r="E124" s="309"/>
      <c r="F124" s="310" t="s">
        <v>1469</v>
      </c>
      <c r="G124" s="311"/>
      <c r="H124" s="309"/>
      <c r="I124" s="309"/>
      <c r="J124" s="309" t="s">
        <v>1470</v>
      </c>
      <c r="K124" s="333"/>
    </row>
    <row r="125" spans="2:11" s="1" customFormat="1" ht="5.25" customHeight="1">
      <c r="B125" s="334"/>
      <c r="C125" s="312"/>
      <c r="D125" s="312"/>
      <c r="E125" s="312"/>
      <c r="F125" s="312"/>
      <c r="G125" s="292"/>
      <c r="H125" s="312"/>
      <c r="I125" s="312"/>
      <c r="J125" s="312"/>
      <c r="K125" s="335"/>
    </row>
    <row r="126" spans="2:11" s="1" customFormat="1" ht="15" customHeight="1">
      <c r="B126" s="334"/>
      <c r="C126" s="292" t="s">
        <v>1474</v>
      </c>
      <c r="D126" s="312"/>
      <c r="E126" s="312"/>
      <c r="F126" s="314" t="s">
        <v>1471</v>
      </c>
      <c r="G126" s="292"/>
      <c r="H126" s="292" t="s">
        <v>1511</v>
      </c>
      <c r="I126" s="292" t="s">
        <v>1473</v>
      </c>
      <c r="J126" s="292">
        <v>120</v>
      </c>
      <c r="K126" s="336"/>
    </row>
    <row r="127" spans="2:11" s="1" customFormat="1" ht="15" customHeight="1">
      <c r="B127" s="334"/>
      <c r="C127" s="292" t="s">
        <v>1520</v>
      </c>
      <c r="D127" s="292"/>
      <c r="E127" s="292"/>
      <c r="F127" s="314" t="s">
        <v>1471</v>
      </c>
      <c r="G127" s="292"/>
      <c r="H127" s="292" t="s">
        <v>1521</v>
      </c>
      <c r="I127" s="292" t="s">
        <v>1473</v>
      </c>
      <c r="J127" s="292" t="s">
        <v>1522</v>
      </c>
      <c r="K127" s="336"/>
    </row>
    <row r="128" spans="2:11" s="1" customFormat="1" ht="15" customHeight="1">
      <c r="B128" s="334"/>
      <c r="C128" s="292" t="s">
        <v>1419</v>
      </c>
      <c r="D128" s="292"/>
      <c r="E128" s="292"/>
      <c r="F128" s="314" t="s">
        <v>1471</v>
      </c>
      <c r="G128" s="292"/>
      <c r="H128" s="292" t="s">
        <v>1523</v>
      </c>
      <c r="I128" s="292" t="s">
        <v>1473</v>
      </c>
      <c r="J128" s="292" t="s">
        <v>1522</v>
      </c>
      <c r="K128" s="336"/>
    </row>
    <row r="129" spans="2:11" s="1" customFormat="1" ht="15" customHeight="1">
      <c r="B129" s="334"/>
      <c r="C129" s="292" t="s">
        <v>1482</v>
      </c>
      <c r="D129" s="292"/>
      <c r="E129" s="292"/>
      <c r="F129" s="314" t="s">
        <v>1477</v>
      </c>
      <c r="G129" s="292"/>
      <c r="H129" s="292" t="s">
        <v>1483</v>
      </c>
      <c r="I129" s="292" t="s">
        <v>1473</v>
      </c>
      <c r="J129" s="292">
        <v>15</v>
      </c>
      <c r="K129" s="336"/>
    </row>
    <row r="130" spans="2:11" s="1" customFormat="1" ht="15" customHeight="1">
      <c r="B130" s="334"/>
      <c r="C130" s="316" t="s">
        <v>1484</v>
      </c>
      <c r="D130" s="316"/>
      <c r="E130" s="316"/>
      <c r="F130" s="317" t="s">
        <v>1477</v>
      </c>
      <c r="G130" s="316"/>
      <c r="H130" s="316" t="s">
        <v>1485</v>
      </c>
      <c r="I130" s="316" t="s">
        <v>1473</v>
      </c>
      <c r="J130" s="316">
        <v>15</v>
      </c>
      <c r="K130" s="336"/>
    </row>
    <row r="131" spans="2:11" s="1" customFormat="1" ht="15" customHeight="1">
      <c r="B131" s="334"/>
      <c r="C131" s="316" t="s">
        <v>1486</v>
      </c>
      <c r="D131" s="316"/>
      <c r="E131" s="316"/>
      <c r="F131" s="317" t="s">
        <v>1477</v>
      </c>
      <c r="G131" s="316"/>
      <c r="H131" s="316" t="s">
        <v>1487</v>
      </c>
      <c r="I131" s="316" t="s">
        <v>1473</v>
      </c>
      <c r="J131" s="316">
        <v>20</v>
      </c>
      <c r="K131" s="336"/>
    </row>
    <row r="132" spans="2:11" s="1" customFormat="1" ht="15" customHeight="1">
      <c r="B132" s="334"/>
      <c r="C132" s="316" t="s">
        <v>1488</v>
      </c>
      <c r="D132" s="316"/>
      <c r="E132" s="316"/>
      <c r="F132" s="317" t="s">
        <v>1477</v>
      </c>
      <c r="G132" s="316"/>
      <c r="H132" s="316" t="s">
        <v>1489</v>
      </c>
      <c r="I132" s="316" t="s">
        <v>1473</v>
      </c>
      <c r="J132" s="316">
        <v>20</v>
      </c>
      <c r="K132" s="336"/>
    </row>
    <row r="133" spans="2:11" s="1" customFormat="1" ht="15" customHeight="1">
      <c r="B133" s="334"/>
      <c r="C133" s="292" t="s">
        <v>1476</v>
      </c>
      <c r="D133" s="292"/>
      <c r="E133" s="292"/>
      <c r="F133" s="314" t="s">
        <v>1477</v>
      </c>
      <c r="G133" s="292"/>
      <c r="H133" s="292" t="s">
        <v>1511</v>
      </c>
      <c r="I133" s="292" t="s">
        <v>1473</v>
      </c>
      <c r="J133" s="292">
        <v>50</v>
      </c>
      <c r="K133" s="336"/>
    </row>
    <row r="134" spans="2:11" s="1" customFormat="1" ht="15" customHeight="1">
      <c r="B134" s="334"/>
      <c r="C134" s="292" t="s">
        <v>1490</v>
      </c>
      <c r="D134" s="292"/>
      <c r="E134" s="292"/>
      <c r="F134" s="314" t="s">
        <v>1477</v>
      </c>
      <c r="G134" s="292"/>
      <c r="H134" s="292" t="s">
        <v>1511</v>
      </c>
      <c r="I134" s="292" t="s">
        <v>1473</v>
      </c>
      <c r="J134" s="292">
        <v>50</v>
      </c>
      <c r="K134" s="336"/>
    </row>
    <row r="135" spans="2:11" s="1" customFormat="1" ht="15" customHeight="1">
      <c r="B135" s="334"/>
      <c r="C135" s="292" t="s">
        <v>1496</v>
      </c>
      <c r="D135" s="292"/>
      <c r="E135" s="292"/>
      <c r="F135" s="314" t="s">
        <v>1477</v>
      </c>
      <c r="G135" s="292"/>
      <c r="H135" s="292" t="s">
        <v>1511</v>
      </c>
      <c r="I135" s="292" t="s">
        <v>1473</v>
      </c>
      <c r="J135" s="292">
        <v>50</v>
      </c>
      <c r="K135" s="336"/>
    </row>
    <row r="136" spans="2:11" s="1" customFormat="1" ht="15" customHeight="1">
      <c r="B136" s="334"/>
      <c r="C136" s="292" t="s">
        <v>1498</v>
      </c>
      <c r="D136" s="292"/>
      <c r="E136" s="292"/>
      <c r="F136" s="314" t="s">
        <v>1477</v>
      </c>
      <c r="G136" s="292"/>
      <c r="H136" s="292" t="s">
        <v>1511</v>
      </c>
      <c r="I136" s="292" t="s">
        <v>1473</v>
      </c>
      <c r="J136" s="292">
        <v>50</v>
      </c>
      <c r="K136" s="336"/>
    </row>
    <row r="137" spans="2:11" s="1" customFormat="1" ht="15" customHeight="1">
      <c r="B137" s="334"/>
      <c r="C137" s="292" t="s">
        <v>1499</v>
      </c>
      <c r="D137" s="292"/>
      <c r="E137" s="292"/>
      <c r="F137" s="314" t="s">
        <v>1477</v>
      </c>
      <c r="G137" s="292"/>
      <c r="H137" s="292" t="s">
        <v>1524</v>
      </c>
      <c r="I137" s="292" t="s">
        <v>1473</v>
      </c>
      <c r="J137" s="292">
        <v>255</v>
      </c>
      <c r="K137" s="336"/>
    </row>
    <row r="138" spans="2:11" s="1" customFormat="1" ht="15" customHeight="1">
      <c r="B138" s="334"/>
      <c r="C138" s="292" t="s">
        <v>1501</v>
      </c>
      <c r="D138" s="292"/>
      <c r="E138" s="292"/>
      <c r="F138" s="314" t="s">
        <v>1471</v>
      </c>
      <c r="G138" s="292"/>
      <c r="H138" s="292" t="s">
        <v>1525</v>
      </c>
      <c r="I138" s="292" t="s">
        <v>1503</v>
      </c>
      <c r="J138" s="292"/>
      <c r="K138" s="336"/>
    </row>
    <row r="139" spans="2:11" s="1" customFormat="1" ht="15" customHeight="1">
      <c r="B139" s="334"/>
      <c r="C139" s="292" t="s">
        <v>1504</v>
      </c>
      <c r="D139" s="292"/>
      <c r="E139" s="292"/>
      <c r="F139" s="314" t="s">
        <v>1471</v>
      </c>
      <c r="G139" s="292"/>
      <c r="H139" s="292" t="s">
        <v>1526</v>
      </c>
      <c r="I139" s="292" t="s">
        <v>1506</v>
      </c>
      <c r="J139" s="292"/>
      <c r="K139" s="336"/>
    </row>
    <row r="140" spans="2:11" s="1" customFormat="1" ht="15" customHeight="1">
      <c r="B140" s="334"/>
      <c r="C140" s="292" t="s">
        <v>1507</v>
      </c>
      <c r="D140" s="292"/>
      <c r="E140" s="292"/>
      <c r="F140" s="314" t="s">
        <v>1471</v>
      </c>
      <c r="G140" s="292"/>
      <c r="H140" s="292" t="s">
        <v>1507</v>
      </c>
      <c r="I140" s="292" t="s">
        <v>1506</v>
      </c>
      <c r="J140" s="292"/>
      <c r="K140" s="336"/>
    </row>
    <row r="141" spans="2:11" s="1" customFormat="1" ht="15" customHeight="1">
      <c r="B141" s="334"/>
      <c r="C141" s="292" t="s">
        <v>38</v>
      </c>
      <c r="D141" s="292"/>
      <c r="E141" s="292"/>
      <c r="F141" s="314" t="s">
        <v>1471</v>
      </c>
      <c r="G141" s="292"/>
      <c r="H141" s="292" t="s">
        <v>1527</v>
      </c>
      <c r="I141" s="292" t="s">
        <v>1506</v>
      </c>
      <c r="J141" s="292"/>
      <c r="K141" s="336"/>
    </row>
    <row r="142" spans="2:11" s="1" customFormat="1" ht="15" customHeight="1">
      <c r="B142" s="334"/>
      <c r="C142" s="292" t="s">
        <v>1528</v>
      </c>
      <c r="D142" s="292"/>
      <c r="E142" s="292"/>
      <c r="F142" s="314" t="s">
        <v>1471</v>
      </c>
      <c r="G142" s="292"/>
      <c r="H142" s="292" t="s">
        <v>1529</v>
      </c>
      <c r="I142" s="292" t="s">
        <v>1506</v>
      </c>
      <c r="J142" s="292"/>
      <c r="K142" s="336"/>
    </row>
    <row r="143" spans="2:11" s="1" customFormat="1" ht="15" customHeight="1">
      <c r="B143" s="337"/>
      <c r="C143" s="338"/>
      <c r="D143" s="338"/>
      <c r="E143" s="338"/>
      <c r="F143" s="338"/>
      <c r="G143" s="338"/>
      <c r="H143" s="338"/>
      <c r="I143" s="338"/>
      <c r="J143" s="338"/>
      <c r="K143" s="339"/>
    </row>
    <row r="144" spans="2:11" s="1" customFormat="1" ht="18.75" customHeight="1">
      <c r="B144" s="289"/>
      <c r="C144" s="289"/>
      <c r="D144" s="289"/>
      <c r="E144" s="289"/>
      <c r="F144" s="326"/>
      <c r="G144" s="289"/>
      <c r="H144" s="289"/>
      <c r="I144" s="289"/>
      <c r="J144" s="289"/>
      <c r="K144" s="289"/>
    </row>
    <row r="145" spans="2:11" s="1" customFormat="1" ht="18.75" customHeight="1">
      <c r="B145" s="300"/>
      <c r="C145" s="300"/>
      <c r="D145" s="300"/>
      <c r="E145" s="300"/>
      <c r="F145" s="300"/>
      <c r="G145" s="300"/>
      <c r="H145" s="300"/>
      <c r="I145" s="300"/>
      <c r="J145" s="300"/>
      <c r="K145" s="300"/>
    </row>
    <row r="146" spans="2:11" s="1" customFormat="1" ht="7.5" customHeight="1">
      <c r="B146" s="301"/>
      <c r="C146" s="302"/>
      <c r="D146" s="302"/>
      <c r="E146" s="302"/>
      <c r="F146" s="302"/>
      <c r="G146" s="302"/>
      <c r="H146" s="302"/>
      <c r="I146" s="302"/>
      <c r="J146" s="302"/>
      <c r="K146" s="303"/>
    </row>
    <row r="147" spans="2:11" s="1" customFormat="1" ht="45" customHeight="1">
      <c r="B147" s="304"/>
      <c r="C147" s="305" t="s">
        <v>1530</v>
      </c>
      <c r="D147" s="305"/>
      <c r="E147" s="305"/>
      <c r="F147" s="305"/>
      <c r="G147" s="305"/>
      <c r="H147" s="305"/>
      <c r="I147" s="305"/>
      <c r="J147" s="305"/>
      <c r="K147" s="306"/>
    </row>
    <row r="148" spans="2:11" s="1" customFormat="1" ht="17.25" customHeight="1">
      <c r="B148" s="304"/>
      <c r="C148" s="307" t="s">
        <v>1465</v>
      </c>
      <c r="D148" s="307"/>
      <c r="E148" s="307"/>
      <c r="F148" s="307" t="s">
        <v>1466</v>
      </c>
      <c r="G148" s="308"/>
      <c r="H148" s="307" t="s">
        <v>54</v>
      </c>
      <c r="I148" s="307" t="s">
        <v>57</v>
      </c>
      <c r="J148" s="307" t="s">
        <v>1467</v>
      </c>
      <c r="K148" s="306"/>
    </row>
    <row r="149" spans="2:11" s="1" customFormat="1" ht="17.25" customHeight="1">
      <c r="B149" s="304"/>
      <c r="C149" s="309" t="s">
        <v>1468</v>
      </c>
      <c r="D149" s="309"/>
      <c r="E149" s="309"/>
      <c r="F149" s="310" t="s">
        <v>1469</v>
      </c>
      <c r="G149" s="311"/>
      <c r="H149" s="309"/>
      <c r="I149" s="309"/>
      <c r="J149" s="309" t="s">
        <v>1470</v>
      </c>
      <c r="K149" s="306"/>
    </row>
    <row r="150" spans="2:11" s="1" customFormat="1" ht="5.25" customHeight="1">
      <c r="B150" s="315"/>
      <c r="C150" s="312"/>
      <c r="D150" s="312"/>
      <c r="E150" s="312"/>
      <c r="F150" s="312"/>
      <c r="G150" s="313"/>
      <c r="H150" s="312"/>
      <c r="I150" s="312"/>
      <c r="J150" s="312"/>
      <c r="K150" s="336"/>
    </row>
    <row r="151" spans="2:11" s="1" customFormat="1" ht="15" customHeight="1">
      <c r="B151" s="315"/>
      <c r="C151" s="340" t="s">
        <v>1474</v>
      </c>
      <c r="D151" s="292"/>
      <c r="E151" s="292"/>
      <c r="F151" s="341" t="s">
        <v>1471</v>
      </c>
      <c r="G151" s="292"/>
      <c r="H151" s="340" t="s">
        <v>1511</v>
      </c>
      <c r="I151" s="340" t="s">
        <v>1473</v>
      </c>
      <c r="J151" s="340">
        <v>120</v>
      </c>
      <c r="K151" s="336"/>
    </row>
    <row r="152" spans="2:11" s="1" customFormat="1" ht="15" customHeight="1">
      <c r="B152" s="315"/>
      <c r="C152" s="340" t="s">
        <v>1520</v>
      </c>
      <c r="D152" s="292"/>
      <c r="E152" s="292"/>
      <c r="F152" s="341" t="s">
        <v>1471</v>
      </c>
      <c r="G152" s="292"/>
      <c r="H152" s="340" t="s">
        <v>1531</v>
      </c>
      <c r="I152" s="340" t="s">
        <v>1473</v>
      </c>
      <c r="J152" s="340" t="s">
        <v>1522</v>
      </c>
      <c r="K152" s="336"/>
    </row>
    <row r="153" spans="2:11" s="1" customFormat="1" ht="15" customHeight="1">
      <c r="B153" s="315"/>
      <c r="C153" s="340" t="s">
        <v>1419</v>
      </c>
      <c r="D153" s="292"/>
      <c r="E153" s="292"/>
      <c r="F153" s="341" t="s">
        <v>1471</v>
      </c>
      <c r="G153" s="292"/>
      <c r="H153" s="340" t="s">
        <v>1532</v>
      </c>
      <c r="I153" s="340" t="s">
        <v>1473</v>
      </c>
      <c r="J153" s="340" t="s">
        <v>1522</v>
      </c>
      <c r="K153" s="336"/>
    </row>
    <row r="154" spans="2:11" s="1" customFormat="1" ht="15" customHeight="1">
      <c r="B154" s="315"/>
      <c r="C154" s="340" t="s">
        <v>1476</v>
      </c>
      <c r="D154" s="292"/>
      <c r="E154" s="292"/>
      <c r="F154" s="341" t="s">
        <v>1477</v>
      </c>
      <c r="G154" s="292"/>
      <c r="H154" s="340" t="s">
        <v>1511</v>
      </c>
      <c r="I154" s="340" t="s">
        <v>1473</v>
      </c>
      <c r="J154" s="340">
        <v>50</v>
      </c>
      <c r="K154" s="336"/>
    </row>
    <row r="155" spans="2:11" s="1" customFormat="1" ht="15" customHeight="1">
      <c r="B155" s="315"/>
      <c r="C155" s="340" t="s">
        <v>1479</v>
      </c>
      <c r="D155" s="292"/>
      <c r="E155" s="292"/>
      <c r="F155" s="341" t="s">
        <v>1471</v>
      </c>
      <c r="G155" s="292"/>
      <c r="H155" s="340" t="s">
        <v>1511</v>
      </c>
      <c r="I155" s="340" t="s">
        <v>1481</v>
      </c>
      <c r="J155" s="340"/>
      <c r="K155" s="336"/>
    </row>
    <row r="156" spans="2:11" s="1" customFormat="1" ht="15" customHeight="1">
      <c r="B156" s="315"/>
      <c r="C156" s="340" t="s">
        <v>1490</v>
      </c>
      <c r="D156" s="292"/>
      <c r="E156" s="292"/>
      <c r="F156" s="341" t="s">
        <v>1477</v>
      </c>
      <c r="G156" s="292"/>
      <c r="H156" s="340" t="s">
        <v>1511</v>
      </c>
      <c r="I156" s="340" t="s">
        <v>1473</v>
      </c>
      <c r="J156" s="340">
        <v>50</v>
      </c>
      <c r="K156" s="336"/>
    </row>
    <row r="157" spans="2:11" s="1" customFormat="1" ht="15" customHeight="1">
      <c r="B157" s="315"/>
      <c r="C157" s="340" t="s">
        <v>1498</v>
      </c>
      <c r="D157" s="292"/>
      <c r="E157" s="292"/>
      <c r="F157" s="341" t="s">
        <v>1477</v>
      </c>
      <c r="G157" s="292"/>
      <c r="H157" s="340" t="s">
        <v>1511</v>
      </c>
      <c r="I157" s="340" t="s">
        <v>1473</v>
      </c>
      <c r="J157" s="340">
        <v>50</v>
      </c>
      <c r="K157" s="336"/>
    </row>
    <row r="158" spans="2:11" s="1" customFormat="1" ht="15" customHeight="1">
      <c r="B158" s="315"/>
      <c r="C158" s="340" t="s">
        <v>1496</v>
      </c>
      <c r="D158" s="292"/>
      <c r="E158" s="292"/>
      <c r="F158" s="341" t="s">
        <v>1477</v>
      </c>
      <c r="G158" s="292"/>
      <c r="H158" s="340" t="s">
        <v>1511</v>
      </c>
      <c r="I158" s="340" t="s">
        <v>1473</v>
      </c>
      <c r="J158" s="340">
        <v>50</v>
      </c>
      <c r="K158" s="336"/>
    </row>
    <row r="159" spans="2:11" s="1" customFormat="1" ht="15" customHeight="1">
      <c r="B159" s="315"/>
      <c r="C159" s="340" t="s">
        <v>130</v>
      </c>
      <c r="D159" s="292"/>
      <c r="E159" s="292"/>
      <c r="F159" s="341" t="s">
        <v>1471</v>
      </c>
      <c r="G159" s="292"/>
      <c r="H159" s="340" t="s">
        <v>1533</v>
      </c>
      <c r="I159" s="340" t="s">
        <v>1473</v>
      </c>
      <c r="J159" s="340" t="s">
        <v>1534</v>
      </c>
      <c r="K159" s="336"/>
    </row>
    <row r="160" spans="2:11" s="1" customFormat="1" ht="15" customHeight="1">
      <c r="B160" s="315"/>
      <c r="C160" s="340" t="s">
        <v>1535</v>
      </c>
      <c r="D160" s="292"/>
      <c r="E160" s="292"/>
      <c r="F160" s="341" t="s">
        <v>1471</v>
      </c>
      <c r="G160" s="292"/>
      <c r="H160" s="340" t="s">
        <v>1536</v>
      </c>
      <c r="I160" s="340" t="s">
        <v>1506</v>
      </c>
      <c r="J160" s="340"/>
      <c r="K160" s="336"/>
    </row>
    <row r="161" spans="2:11" s="1" customFormat="1" ht="15" customHeight="1">
      <c r="B161" s="342"/>
      <c r="C161" s="324"/>
      <c r="D161" s="324"/>
      <c r="E161" s="324"/>
      <c r="F161" s="324"/>
      <c r="G161" s="324"/>
      <c r="H161" s="324"/>
      <c r="I161" s="324"/>
      <c r="J161" s="324"/>
      <c r="K161" s="343"/>
    </row>
    <row r="162" spans="2:11" s="1" customFormat="1" ht="18.75" customHeight="1">
      <c r="B162" s="289"/>
      <c r="C162" s="292"/>
      <c r="D162" s="292"/>
      <c r="E162" s="292"/>
      <c r="F162" s="314"/>
      <c r="G162" s="292"/>
      <c r="H162" s="292"/>
      <c r="I162" s="292"/>
      <c r="J162" s="292"/>
      <c r="K162" s="289"/>
    </row>
    <row r="163" spans="2:11" s="1" customFormat="1" ht="18.75" customHeight="1">
      <c r="B163" s="300"/>
      <c r="C163" s="300"/>
      <c r="D163" s="300"/>
      <c r="E163" s="300"/>
      <c r="F163" s="300"/>
      <c r="G163" s="300"/>
      <c r="H163" s="300"/>
      <c r="I163" s="300"/>
      <c r="J163" s="300"/>
      <c r="K163" s="300"/>
    </row>
    <row r="164" spans="2:11" s="1" customFormat="1" ht="7.5" customHeight="1">
      <c r="B164" s="279"/>
      <c r="C164" s="280"/>
      <c r="D164" s="280"/>
      <c r="E164" s="280"/>
      <c r="F164" s="280"/>
      <c r="G164" s="280"/>
      <c r="H164" s="280"/>
      <c r="I164" s="280"/>
      <c r="J164" s="280"/>
      <c r="K164" s="281"/>
    </row>
    <row r="165" spans="2:11" s="1" customFormat="1" ht="45" customHeight="1">
      <c r="B165" s="282"/>
      <c r="C165" s="283" t="s">
        <v>1537</v>
      </c>
      <c r="D165" s="283"/>
      <c r="E165" s="283"/>
      <c r="F165" s="283"/>
      <c r="G165" s="283"/>
      <c r="H165" s="283"/>
      <c r="I165" s="283"/>
      <c r="J165" s="283"/>
      <c r="K165" s="284"/>
    </row>
    <row r="166" spans="2:11" s="1" customFormat="1" ht="17.25" customHeight="1">
      <c r="B166" s="282"/>
      <c r="C166" s="307" t="s">
        <v>1465</v>
      </c>
      <c r="D166" s="307"/>
      <c r="E166" s="307"/>
      <c r="F166" s="307" t="s">
        <v>1466</v>
      </c>
      <c r="G166" s="344"/>
      <c r="H166" s="345" t="s">
        <v>54</v>
      </c>
      <c r="I166" s="345" t="s">
        <v>57</v>
      </c>
      <c r="J166" s="307" t="s">
        <v>1467</v>
      </c>
      <c r="K166" s="284"/>
    </row>
    <row r="167" spans="2:11" s="1" customFormat="1" ht="17.25" customHeight="1">
      <c r="B167" s="285"/>
      <c r="C167" s="309" t="s">
        <v>1468</v>
      </c>
      <c r="D167" s="309"/>
      <c r="E167" s="309"/>
      <c r="F167" s="310" t="s">
        <v>1469</v>
      </c>
      <c r="G167" s="346"/>
      <c r="H167" s="347"/>
      <c r="I167" s="347"/>
      <c r="J167" s="309" t="s">
        <v>1470</v>
      </c>
      <c r="K167" s="287"/>
    </row>
    <row r="168" spans="2:11" s="1" customFormat="1" ht="5.25" customHeight="1">
      <c r="B168" s="315"/>
      <c r="C168" s="312"/>
      <c r="D168" s="312"/>
      <c r="E168" s="312"/>
      <c r="F168" s="312"/>
      <c r="G168" s="313"/>
      <c r="H168" s="312"/>
      <c r="I168" s="312"/>
      <c r="J168" s="312"/>
      <c r="K168" s="336"/>
    </row>
    <row r="169" spans="2:11" s="1" customFormat="1" ht="15" customHeight="1">
      <c r="B169" s="315"/>
      <c r="C169" s="292" t="s">
        <v>1474</v>
      </c>
      <c r="D169" s="292"/>
      <c r="E169" s="292"/>
      <c r="F169" s="314" t="s">
        <v>1471</v>
      </c>
      <c r="G169" s="292"/>
      <c r="H169" s="292" t="s">
        <v>1511</v>
      </c>
      <c r="I169" s="292" t="s">
        <v>1473</v>
      </c>
      <c r="J169" s="292">
        <v>120</v>
      </c>
      <c r="K169" s="336"/>
    </row>
    <row r="170" spans="2:11" s="1" customFormat="1" ht="15" customHeight="1">
      <c r="B170" s="315"/>
      <c r="C170" s="292" t="s">
        <v>1520</v>
      </c>
      <c r="D170" s="292"/>
      <c r="E170" s="292"/>
      <c r="F170" s="314" t="s">
        <v>1471</v>
      </c>
      <c r="G170" s="292"/>
      <c r="H170" s="292" t="s">
        <v>1521</v>
      </c>
      <c r="I170" s="292" t="s">
        <v>1473</v>
      </c>
      <c r="J170" s="292" t="s">
        <v>1522</v>
      </c>
      <c r="K170" s="336"/>
    </row>
    <row r="171" spans="2:11" s="1" customFormat="1" ht="15" customHeight="1">
      <c r="B171" s="315"/>
      <c r="C171" s="292" t="s">
        <v>1419</v>
      </c>
      <c r="D171" s="292"/>
      <c r="E171" s="292"/>
      <c r="F171" s="314" t="s">
        <v>1471</v>
      </c>
      <c r="G171" s="292"/>
      <c r="H171" s="292" t="s">
        <v>1538</v>
      </c>
      <c r="I171" s="292" t="s">
        <v>1473</v>
      </c>
      <c r="J171" s="292" t="s">
        <v>1522</v>
      </c>
      <c r="K171" s="336"/>
    </row>
    <row r="172" spans="2:11" s="1" customFormat="1" ht="15" customHeight="1">
      <c r="B172" s="315"/>
      <c r="C172" s="292" t="s">
        <v>1476</v>
      </c>
      <c r="D172" s="292"/>
      <c r="E172" s="292"/>
      <c r="F172" s="314" t="s">
        <v>1477</v>
      </c>
      <c r="G172" s="292"/>
      <c r="H172" s="292" t="s">
        <v>1538</v>
      </c>
      <c r="I172" s="292" t="s">
        <v>1473</v>
      </c>
      <c r="J172" s="292">
        <v>50</v>
      </c>
      <c r="K172" s="336"/>
    </row>
    <row r="173" spans="2:11" s="1" customFormat="1" ht="15" customHeight="1">
      <c r="B173" s="315"/>
      <c r="C173" s="292" t="s">
        <v>1479</v>
      </c>
      <c r="D173" s="292"/>
      <c r="E173" s="292"/>
      <c r="F173" s="314" t="s">
        <v>1471</v>
      </c>
      <c r="G173" s="292"/>
      <c r="H173" s="292" t="s">
        <v>1538</v>
      </c>
      <c r="I173" s="292" t="s">
        <v>1481</v>
      </c>
      <c r="J173" s="292"/>
      <c r="K173" s="336"/>
    </row>
    <row r="174" spans="2:11" s="1" customFormat="1" ht="15" customHeight="1">
      <c r="B174" s="315"/>
      <c r="C174" s="292" t="s">
        <v>1490</v>
      </c>
      <c r="D174" s="292"/>
      <c r="E174" s="292"/>
      <c r="F174" s="314" t="s">
        <v>1477</v>
      </c>
      <c r="G174" s="292"/>
      <c r="H174" s="292" t="s">
        <v>1538</v>
      </c>
      <c r="I174" s="292" t="s">
        <v>1473</v>
      </c>
      <c r="J174" s="292">
        <v>50</v>
      </c>
      <c r="K174" s="336"/>
    </row>
    <row r="175" spans="2:11" s="1" customFormat="1" ht="15" customHeight="1">
      <c r="B175" s="315"/>
      <c r="C175" s="292" t="s">
        <v>1498</v>
      </c>
      <c r="D175" s="292"/>
      <c r="E175" s="292"/>
      <c r="F175" s="314" t="s">
        <v>1477</v>
      </c>
      <c r="G175" s="292"/>
      <c r="H175" s="292" t="s">
        <v>1538</v>
      </c>
      <c r="I175" s="292" t="s">
        <v>1473</v>
      </c>
      <c r="J175" s="292">
        <v>50</v>
      </c>
      <c r="K175" s="336"/>
    </row>
    <row r="176" spans="2:11" s="1" customFormat="1" ht="15" customHeight="1">
      <c r="B176" s="315"/>
      <c r="C176" s="292" t="s">
        <v>1496</v>
      </c>
      <c r="D176" s="292"/>
      <c r="E176" s="292"/>
      <c r="F176" s="314" t="s">
        <v>1477</v>
      </c>
      <c r="G176" s="292"/>
      <c r="H176" s="292" t="s">
        <v>1538</v>
      </c>
      <c r="I176" s="292" t="s">
        <v>1473</v>
      </c>
      <c r="J176" s="292">
        <v>50</v>
      </c>
      <c r="K176" s="336"/>
    </row>
    <row r="177" spans="2:11" s="1" customFormat="1" ht="15" customHeight="1">
      <c r="B177" s="315"/>
      <c r="C177" s="292" t="s">
        <v>139</v>
      </c>
      <c r="D177" s="292"/>
      <c r="E177" s="292"/>
      <c r="F177" s="314" t="s">
        <v>1471</v>
      </c>
      <c r="G177" s="292"/>
      <c r="H177" s="292" t="s">
        <v>1539</v>
      </c>
      <c r="I177" s="292" t="s">
        <v>1540</v>
      </c>
      <c r="J177" s="292"/>
      <c r="K177" s="336"/>
    </row>
    <row r="178" spans="2:11" s="1" customFormat="1" ht="15" customHeight="1">
      <c r="B178" s="315"/>
      <c r="C178" s="292" t="s">
        <v>57</v>
      </c>
      <c r="D178" s="292"/>
      <c r="E178" s="292"/>
      <c r="F178" s="314" t="s">
        <v>1471</v>
      </c>
      <c r="G178" s="292"/>
      <c r="H178" s="292" t="s">
        <v>1541</v>
      </c>
      <c r="I178" s="292" t="s">
        <v>1542</v>
      </c>
      <c r="J178" s="292">
        <v>1</v>
      </c>
      <c r="K178" s="336"/>
    </row>
    <row r="179" spans="2:11" s="1" customFormat="1" ht="15" customHeight="1">
      <c r="B179" s="315"/>
      <c r="C179" s="292" t="s">
        <v>53</v>
      </c>
      <c r="D179" s="292"/>
      <c r="E179" s="292"/>
      <c r="F179" s="314" t="s">
        <v>1471</v>
      </c>
      <c r="G179" s="292"/>
      <c r="H179" s="292" t="s">
        <v>1543</v>
      </c>
      <c r="I179" s="292" t="s">
        <v>1473</v>
      </c>
      <c r="J179" s="292">
        <v>20</v>
      </c>
      <c r="K179" s="336"/>
    </row>
    <row r="180" spans="2:11" s="1" customFormat="1" ht="15" customHeight="1">
      <c r="B180" s="315"/>
      <c r="C180" s="292" t="s">
        <v>54</v>
      </c>
      <c r="D180" s="292"/>
      <c r="E180" s="292"/>
      <c r="F180" s="314" t="s">
        <v>1471</v>
      </c>
      <c r="G180" s="292"/>
      <c r="H180" s="292" t="s">
        <v>1544</v>
      </c>
      <c r="I180" s="292" t="s">
        <v>1473</v>
      </c>
      <c r="J180" s="292">
        <v>255</v>
      </c>
      <c r="K180" s="336"/>
    </row>
    <row r="181" spans="2:11" s="1" customFormat="1" ht="15" customHeight="1">
      <c r="B181" s="315"/>
      <c r="C181" s="292" t="s">
        <v>140</v>
      </c>
      <c r="D181" s="292"/>
      <c r="E181" s="292"/>
      <c r="F181" s="314" t="s">
        <v>1471</v>
      </c>
      <c r="G181" s="292"/>
      <c r="H181" s="292" t="s">
        <v>1435</v>
      </c>
      <c r="I181" s="292" t="s">
        <v>1473</v>
      </c>
      <c r="J181" s="292">
        <v>10</v>
      </c>
      <c r="K181" s="336"/>
    </row>
    <row r="182" spans="2:11" s="1" customFormat="1" ht="15" customHeight="1">
      <c r="B182" s="315"/>
      <c r="C182" s="292" t="s">
        <v>141</v>
      </c>
      <c r="D182" s="292"/>
      <c r="E182" s="292"/>
      <c r="F182" s="314" t="s">
        <v>1471</v>
      </c>
      <c r="G182" s="292"/>
      <c r="H182" s="292" t="s">
        <v>1545</v>
      </c>
      <c r="I182" s="292" t="s">
        <v>1506</v>
      </c>
      <c r="J182" s="292"/>
      <c r="K182" s="336"/>
    </row>
    <row r="183" spans="2:11" s="1" customFormat="1" ht="15" customHeight="1">
      <c r="B183" s="315"/>
      <c r="C183" s="292" t="s">
        <v>1546</v>
      </c>
      <c r="D183" s="292"/>
      <c r="E183" s="292"/>
      <c r="F183" s="314" t="s">
        <v>1471</v>
      </c>
      <c r="G183" s="292"/>
      <c r="H183" s="292" t="s">
        <v>1547</v>
      </c>
      <c r="I183" s="292" t="s">
        <v>1506</v>
      </c>
      <c r="J183" s="292"/>
      <c r="K183" s="336"/>
    </row>
    <row r="184" spans="2:11" s="1" customFormat="1" ht="15" customHeight="1">
      <c r="B184" s="315"/>
      <c r="C184" s="292" t="s">
        <v>1535</v>
      </c>
      <c r="D184" s="292"/>
      <c r="E184" s="292"/>
      <c r="F184" s="314" t="s">
        <v>1471</v>
      </c>
      <c r="G184" s="292"/>
      <c r="H184" s="292" t="s">
        <v>1548</v>
      </c>
      <c r="I184" s="292" t="s">
        <v>1506</v>
      </c>
      <c r="J184" s="292"/>
      <c r="K184" s="336"/>
    </row>
    <row r="185" spans="2:11" s="1" customFormat="1" ht="15" customHeight="1">
      <c r="B185" s="315"/>
      <c r="C185" s="292" t="s">
        <v>143</v>
      </c>
      <c r="D185" s="292"/>
      <c r="E185" s="292"/>
      <c r="F185" s="314" t="s">
        <v>1477</v>
      </c>
      <c r="G185" s="292"/>
      <c r="H185" s="292" t="s">
        <v>1549</v>
      </c>
      <c r="I185" s="292" t="s">
        <v>1473</v>
      </c>
      <c r="J185" s="292">
        <v>50</v>
      </c>
      <c r="K185" s="336"/>
    </row>
    <row r="186" spans="2:11" s="1" customFormat="1" ht="15" customHeight="1">
      <c r="B186" s="315"/>
      <c r="C186" s="292" t="s">
        <v>1550</v>
      </c>
      <c r="D186" s="292"/>
      <c r="E186" s="292"/>
      <c r="F186" s="314" t="s">
        <v>1477</v>
      </c>
      <c r="G186" s="292"/>
      <c r="H186" s="292" t="s">
        <v>1551</v>
      </c>
      <c r="I186" s="292" t="s">
        <v>1552</v>
      </c>
      <c r="J186" s="292"/>
      <c r="K186" s="336"/>
    </row>
    <row r="187" spans="2:11" s="1" customFormat="1" ht="15" customHeight="1">
      <c r="B187" s="315"/>
      <c r="C187" s="292" t="s">
        <v>1553</v>
      </c>
      <c r="D187" s="292"/>
      <c r="E187" s="292"/>
      <c r="F187" s="314" t="s">
        <v>1477</v>
      </c>
      <c r="G187" s="292"/>
      <c r="H187" s="292" t="s">
        <v>1554</v>
      </c>
      <c r="I187" s="292" t="s">
        <v>1552</v>
      </c>
      <c r="J187" s="292"/>
      <c r="K187" s="336"/>
    </row>
    <row r="188" spans="2:11" s="1" customFormat="1" ht="15" customHeight="1">
      <c r="B188" s="315"/>
      <c r="C188" s="292" t="s">
        <v>1555</v>
      </c>
      <c r="D188" s="292"/>
      <c r="E188" s="292"/>
      <c r="F188" s="314" t="s">
        <v>1477</v>
      </c>
      <c r="G188" s="292"/>
      <c r="H188" s="292" t="s">
        <v>1556</v>
      </c>
      <c r="I188" s="292" t="s">
        <v>1552</v>
      </c>
      <c r="J188" s="292"/>
      <c r="K188" s="336"/>
    </row>
    <row r="189" spans="2:11" s="1" customFormat="1" ht="15" customHeight="1">
      <c r="B189" s="315"/>
      <c r="C189" s="348" t="s">
        <v>1557</v>
      </c>
      <c r="D189" s="292"/>
      <c r="E189" s="292"/>
      <c r="F189" s="314" t="s">
        <v>1477</v>
      </c>
      <c r="G189" s="292"/>
      <c r="H189" s="292" t="s">
        <v>1558</v>
      </c>
      <c r="I189" s="292" t="s">
        <v>1559</v>
      </c>
      <c r="J189" s="349" t="s">
        <v>1560</v>
      </c>
      <c r="K189" s="336"/>
    </row>
    <row r="190" spans="2:11" s="1" customFormat="1" ht="15" customHeight="1">
      <c r="B190" s="315"/>
      <c r="C190" s="299" t="s">
        <v>42</v>
      </c>
      <c r="D190" s="292"/>
      <c r="E190" s="292"/>
      <c r="F190" s="314" t="s">
        <v>1471</v>
      </c>
      <c r="G190" s="292"/>
      <c r="H190" s="289" t="s">
        <v>1561</v>
      </c>
      <c r="I190" s="292" t="s">
        <v>1562</v>
      </c>
      <c r="J190" s="292"/>
      <c r="K190" s="336"/>
    </row>
    <row r="191" spans="2:11" s="1" customFormat="1" ht="15" customHeight="1">
      <c r="B191" s="315"/>
      <c r="C191" s="299" t="s">
        <v>1563</v>
      </c>
      <c r="D191" s="292"/>
      <c r="E191" s="292"/>
      <c r="F191" s="314" t="s">
        <v>1471</v>
      </c>
      <c r="G191" s="292"/>
      <c r="H191" s="292" t="s">
        <v>1564</v>
      </c>
      <c r="I191" s="292" t="s">
        <v>1506</v>
      </c>
      <c r="J191" s="292"/>
      <c r="K191" s="336"/>
    </row>
    <row r="192" spans="2:11" s="1" customFormat="1" ht="15" customHeight="1">
      <c r="B192" s="315"/>
      <c r="C192" s="299" t="s">
        <v>1565</v>
      </c>
      <c r="D192" s="292"/>
      <c r="E192" s="292"/>
      <c r="F192" s="314" t="s">
        <v>1471</v>
      </c>
      <c r="G192" s="292"/>
      <c r="H192" s="292" t="s">
        <v>1566</v>
      </c>
      <c r="I192" s="292" t="s">
        <v>1506</v>
      </c>
      <c r="J192" s="292"/>
      <c r="K192" s="336"/>
    </row>
    <row r="193" spans="2:11" s="1" customFormat="1" ht="15" customHeight="1">
      <c r="B193" s="315"/>
      <c r="C193" s="299" t="s">
        <v>1567</v>
      </c>
      <c r="D193" s="292"/>
      <c r="E193" s="292"/>
      <c r="F193" s="314" t="s">
        <v>1477</v>
      </c>
      <c r="G193" s="292"/>
      <c r="H193" s="292" t="s">
        <v>1568</v>
      </c>
      <c r="I193" s="292" t="s">
        <v>1506</v>
      </c>
      <c r="J193" s="292"/>
      <c r="K193" s="336"/>
    </row>
    <row r="194" spans="2:11" s="1" customFormat="1" ht="15" customHeight="1">
      <c r="B194" s="342"/>
      <c r="C194" s="350"/>
      <c r="D194" s="324"/>
      <c r="E194" s="324"/>
      <c r="F194" s="324"/>
      <c r="G194" s="324"/>
      <c r="H194" s="324"/>
      <c r="I194" s="324"/>
      <c r="J194" s="324"/>
      <c r="K194" s="343"/>
    </row>
    <row r="195" spans="2:11" s="1" customFormat="1" ht="18.75" customHeight="1">
      <c r="B195" s="289"/>
      <c r="C195" s="292"/>
      <c r="D195" s="292"/>
      <c r="E195" s="292"/>
      <c r="F195" s="314"/>
      <c r="G195" s="292"/>
      <c r="H195" s="292"/>
      <c r="I195" s="292"/>
      <c r="J195" s="292"/>
      <c r="K195" s="289"/>
    </row>
    <row r="196" spans="2:11" s="1" customFormat="1" ht="18.75" customHeight="1">
      <c r="B196" s="289"/>
      <c r="C196" s="292"/>
      <c r="D196" s="292"/>
      <c r="E196" s="292"/>
      <c r="F196" s="314"/>
      <c r="G196" s="292"/>
      <c r="H196" s="292"/>
      <c r="I196" s="292"/>
      <c r="J196" s="292"/>
      <c r="K196" s="289"/>
    </row>
    <row r="197" spans="2:11" s="1" customFormat="1" ht="18.75" customHeight="1">
      <c r="B197" s="300"/>
      <c r="C197" s="300"/>
      <c r="D197" s="300"/>
      <c r="E197" s="300"/>
      <c r="F197" s="300"/>
      <c r="G197" s="300"/>
      <c r="H197" s="300"/>
      <c r="I197" s="300"/>
      <c r="J197" s="300"/>
      <c r="K197" s="300"/>
    </row>
    <row r="198" spans="2:11" s="1" customFormat="1" ht="13.5">
      <c r="B198" s="279"/>
      <c r="C198" s="280"/>
      <c r="D198" s="280"/>
      <c r="E198" s="280"/>
      <c r="F198" s="280"/>
      <c r="G198" s="280"/>
      <c r="H198" s="280"/>
      <c r="I198" s="280"/>
      <c r="J198" s="280"/>
      <c r="K198" s="281"/>
    </row>
    <row r="199" spans="2:11" s="1" customFormat="1" ht="21">
      <c r="B199" s="282"/>
      <c r="C199" s="283" t="s">
        <v>1569</v>
      </c>
      <c r="D199" s="283"/>
      <c r="E199" s="283"/>
      <c r="F199" s="283"/>
      <c r="G199" s="283"/>
      <c r="H199" s="283"/>
      <c r="I199" s="283"/>
      <c r="J199" s="283"/>
      <c r="K199" s="284"/>
    </row>
    <row r="200" spans="2:11" s="1" customFormat="1" ht="25.5" customHeight="1">
      <c r="B200" s="282"/>
      <c r="C200" s="351" t="s">
        <v>1570</v>
      </c>
      <c r="D200" s="351"/>
      <c r="E200" s="351"/>
      <c r="F200" s="351" t="s">
        <v>1571</v>
      </c>
      <c r="G200" s="352"/>
      <c r="H200" s="351" t="s">
        <v>1572</v>
      </c>
      <c r="I200" s="351"/>
      <c r="J200" s="351"/>
      <c r="K200" s="284"/>
    </row>
    <row r="201" spans="2:11" s="1" customFormat="1" ht="5.25" customHeight="1">
      <c r="B201" s="315"/>
      <c r="C201" s="312"/>
      <c r="D201" s="312"/>
      <c r="E201" s="312"/>
      <c r="F201" s="312"/>
      <c r="G201" s="292"/>
      <c r="H201" s="312"/>
      <c r="I201" s="312"/>
      <c r="J201" s="312"/>
      <c r="K201" s="336"/>
    </row>
    <row r="202" spans="2:11" s="1" customFormat="1" ht="15" customHeight="1">
      <c r="B202" s="315"/>
      <c r="C202" s="292" t="s">
        <v>1562</v>
      </c>
      <c r="D202" s="292"/>
      <c r="E202" s="292"/>
      <c r="F202" s="314" t="s">
        <v>43</v>
      </c>
      <c r="G202" s="292"/>
      <c r="H202" s="292" t="s">
        <v>1573</v>
      </c>
      <c r="I202" s="292"/>
      <c r="J202" s="292"/>
      <c r="K202" s="336"/>
    </row>
    <row r="203" spans="2:11" s="1" customFormat="1" ht="15" customHeight="1">
      <c r="B203" s="315"/>
      <c r="C203" s="321"/>
      <c r="D203" s="292"/>
      <c r="E203" s="292"/>
      <c r="F203" s="314" t="s">
        <v>44</v>
      </c>
      <c r="G203" s="292"/>
      <c r="H203" s="292" t="s">
        <v>1574</v>
      </c>
      <c r="I203" s="292"/>
      <c r="J203" s="292"/>
      <c r="K203" s="336"/>
    </row>
    <row r="204" spans="2:11" s="1" customFormat="1" ht="15" customHeight="1">
      <c r="B204" s="315"/>
      <c r="C204" s="321"/>
      <c r="D204" s="292"/>
      <c r="E204" s="292"/>
      <c r="F204" s="314" t="s">
        <v>47</v>
      </c>
      <c r="G204" s="292"/>
      <c r="H204" s="292" t="s">
        <v>1575</v>
      </c>
      <c r="I204" s="292"/>
      <c r="J204" s="292"/>
      <c r="K204" s="336"/>
    </row>
    <row r="205" spans="2:11" s="1" customFormat="1" ht="15" customHeight="1">
      <c r="B205" s="315"/>
      <c r="C205" s="292"/>
      <c r="D205" s="292"/>
      <c r="E205" s="292"/>
      <c r="F205" s="314" t="s">
        <v>45</v>
      </c>
      <c r="G205" s="292"/>
      <c r="H205" s="292" t="s">
        <v>1576</v>
      </c>
      <c r="I205" s="292"/>
      <c r="J205" s="292"/>
      <c r="K205" s="336"/>
    </row>
    <row r="206" spans="2:11" s="1" customFormat="1" ht="15" customHeight="1">
      <c r="B206" s="315"/>
      <c r="C206" s="292"/>
      <c r="D206" s="292"/>
      <c r="E206" s="292"/>
      <c r="F206" s="314" t="s">
        <v>46</v>
      </c>
      <c r="G206" s="292"/>
      <c r="H206" s="292" t="s">
        <v>1577</v>
      </c>
      <c r="I206" s="292"/>
      <c r="J206" s="292"/>
      <c r="K206" s="336"/>
    </row>
    <row r="207" spans="2:11" s="1" customFormat="1" ht="15" customHeight="1">
      <c r="B207" s="315"/>
      <c r="C207" s="292"/>
      <c r="D207" s="292"/>
      <c r="E207" s="292"/>
      <c r="F207" s="314"/>
      <c r="G207" s="292"/>
      <c r="H207" s="292"/>
      <c r="I207" s="292"/>
      <c r="J207" s="292"/>
      <c r="K207" s="336"/>
    </row>
    <row r="208" spans="2:11" s="1" customFormat="1" ht="15" customHeight="1">
      <c r="B208" s="315"/>
      <c r="C208" s="292" t="s">
        <v>1518</v>
      </c>
      <c r="D208" s="292"/>
      <c r="E208" s="292"/>
      <c r="F208" s="314" t="s">
        <v>79</v>
      </c>
      <c r="G208" s="292"/>
      <c r="H208" s="292" t="s">
        <v>1578</v>
      </c>
      <c r="I208" s="292"/>
      <c r="J208" s="292"/>
      <c r="K208" s="336"/>
    </row>
    <row r="209" spans="2:11" s="1" customFormat="1" ht="15" customHeight="1">
      <c r="B209" s="315"/>
      <c r="C209" s="321"/>
      <c r="D209" s="292"/>
      <c r="E209" s="292"/>
      <c r="F209" s="314" t="s">
        <v>1413</v>
      </c>
      <c r="G209" s="292"/>
      <c r="H209" s="292" t="s">
        <v>1414</v>
      </c>
      <c r="I209" s="292"/>
      <c r="J209" s="292"/>
      <c r="K209" s="336"/>
    </row>
    <row r="210" spans="2:11" s="1" customFormat="1" ht="15" customHeight="1">
      <c r="B210" s="315"/>
      <c r="C210" s="292"/>
      <c r="D210" s="292"/>
      <c r="E210" s="292"/>
      <c r="F210" s="314" t="s">
        <v>1411</v>
      </c>
      <c r="G210" s="292"/>
      <c r="H210" s="292" t="s">
        <v>1579</v>
      </c>
      <c r="I210" s="292"/>
      <c r="J210" s="292"/>
      <c r="K210" s="336"/>
    </row>
    <row r="211" spans="2:11" s="1" customFormat="1" ht="15" customHeight="1">
      <c r="B211" s="353"/>
      <c r="C211" s="321"/>
      <c r="D211" s="321"/>
      <c r="E211" s="321"/>
      <c r="F211" s="314" t="s">
        <v>1415</v>
      </c>
      <c r="G211" s="299"/>
      <c r="H211" s="340" t="s">
        <v>1416</v>
      </c>
      <c r="I211" s="340"/>
      <c r="J211" s="340"/>
      <c r="K211" s="354"/>
    </row>
    <row r="212" spans="2:11" s="1" customFormat="1" ht="15" customHeight="1">
      <c r="B212" s="353"/>
      <c r="C212" s="321"/>
      <c r="D212" s="321"/>
      <c r="E212" s="321"/>
      <c r="F212" s="314" t="s">
        <v>1417</v>
      </c>
      <c r="G212" s="299"/>
      <c r="H212" s="340" t="s">
        <v>194</v>
      </c>
      <c r="I212" s="340"/>
      <c r="J212" s="340"/>
      <c r="K212" s="354"/>
    </row>
    <row r="213" spans="2:11" s="1" customFormat="1" ht="15" customHeight="1">
      <c r="B213" s="353"/>
      <c r="C213" s="321"/>
      <c r="D213" s="321"/>
      <c r="E213" s="321"/>
      <c r="F213" s="355"/>
      <c r="G213" s="299"/>
      <c r="H213" s="356"/>
      <c r="I213" s="356"/>
      <c r="J213" s="356"/>
      <c r="K213" s="354"/>
    </row>
    <row r="214" spans="2:11" s="1" customFormat="1" ht="15" customHeight="1">
      <c r="B214" s="353"/>
      <c r="C214" s="292" t="s">
        <v>1542</v>
      </c>
      <c r="D214" s="321"/>
      <c r="E214" s="321"/>
      <c r="F214" s="314">
        <v>1</v>
      </c>
      <c r="G214" s="299"/>
      <c r="H214" s="340" t="s">
        <v>1580</v>
      </c>
      <c r="I214" s="340"/>
      <c r="J214" s="340"/>
      <c r="K214" s="354"/>
    </row>
    <row r="215" spans="2:11" s="1" customFormat="1" ht="15" customHeight="1">
      <c r="B215" s="353"/>
      <c r="C215" s="321"/>
      <c r="D215" s="321"/>
      <c r="E215" s="321"/>
      <c r="F215" s="314">
        <v>2</v>
      </c>
      <c r="G215" s="299"/>
      <c r="H215" s="340" t="s">
        <v>1581</v>
      </c>
      <c r="I215" s="340"/>
      <c r="J215" s="340"/>
      <c r="K215" s="354"/>
    </row>
    <row r="216" spans="2:11" s="1" customFormat="1" ht="15" customHeight="1">
      <c r="B216" s="353"/>
      <c r="C216" s="321"/>
      <c r="D216" s="321"/>
      <c r="E216" s="321"/>
      <c r="F216" s="314">
        <v>3</v>
      </c>
      <c r="G216" s="299"/>
      <c r="H216" s="340" t="s">
        <v>1582</v>
      </c>
      <c r="I216" s="340"/>
      <c r="J216" s="340"/>
      <c r="K216" s="354"/>
    </row>
    <row r="217" spans="2:11" s="1" customFormat="1" ht="15" customHeight="1">
      <c r="B217" s="353"/>
      <c r="C217" s="321"/>
      <c r="D217" s="321"/>
      <c r="E217" s="321"/>
      <c r="F217" s="314">
        <v>4</v>
      </c>
      <c r="G217" s="299"/>
      <c r="H217" s="340" t="s">
        <v>1583</v>
      </c>
      <c r="I217" s="340"/>
      <c r="J217" s="340"/>
      <c r="K217" s="354"/>
    </row>
    <row r="218" spans="2:11" s="1" customFormat="1" ht="12.75" customHeight="1">
      <c r="B218" s="357"/>
      <c r="C218" s="358"/>
      <c r="D218" s="358"/>
      <c r="E218" s="358"/>
      <c r="F218" s="358"/>
      <c r="G218" s="358"/>
      <c r="H218" s="358"/>
      <c r="I218" s="358"/>
      <c r="J218" s="358"/>
      <c r="K218" s="359"/>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10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8"/>
      <c r="L2" s="1"/>
      <c r="M2" s="1"/>
      <c r="N2" s="1"/>
      <c r="O2" s="1"/>
      <c r="P2" s="1"/>
      <c r="Q2" s="1"/>
      <c r="R2" s="1"/>
      <c r="S2" s="1"/>
      <c r="T2" s="1"/>
      <c r="U2" s="1"/>
      <c r="V2" s="1"/>
      <c r="AT2" s="17" t="s">
        <v>81</v>
      </c>
    </row>
    <row r="3" spans="2:46" s="1" customFormat="1" ht="6.95" customHeight="1">
      <c r="B3" s="129"/>
      <c r="C3" s="130"/>
      <c r="D3" s="130"/>
      <c r="E3" s="130"/>
      <c r="F3" s="130"/>
      <c r="G3" s="130"/>
      <c r="H3" s="130"/>
      <c r="I3" s="131"/>
      <c r="J3" s="130"/>
      <c r="K3" s="130"/>
      <c r="L3" s="20"/>
      <c r="AT3" s="17" t="s">
        <v>82</v>
      </c>
    </row>
    <row r="4" spans="2:46" s="1" customFormat="1" ht="24.95" customHeight="1">
      <c r="B4" s="20"/>
      <c r="D4" s="132" t="s">
        <v>125</v>
      </c>
      <c r="I4" s="128"/>
      <c r="L4" s="20"/>
      <c r="M4" s="133" t="s">
        <v>10</v>
      </c>
      <c r="AT4" s="17" t="s">
        <v>4</v>
      </c>
    </row>
    <row r="5" spans="2:12" s="1" customFormat="1" ht="6.95" customHeight="1">
      <c r="B5" s="20"/>
      <c r="I5" s="128"/>
      <c r="L5" s="20"/>
    </row>
    <row r="6" spans="2:12" s="1" customFormat="1" ht="12" customHeight="1">
      <c r="B6" s="20"/>
      <c r="D6" s="134" t="s">
        <v>16</v>
      </c>
      <c r="I6" s="128"/>
      <c r="L6" s="20"/>
    </row>
    <row r="7" spans="2:12" s="1" customFormat="1" ht="16.5" customHeight="1">
      <c r="B7" s="20"/>
      <c r="E7" s="135" t="str">
        <f>'Rekapitulace stavby'!K6</f>
        <v>Oprava povrchu komunikací v Klatovech 2021, 2.část</v>
      </c>
      <c r="F7" s="134"/>
      <c r="G7" s="134"/>
      <c r="H7" s="134"/>
      <c r="I7" s="128"/>
      <c r="L7" s="20"/>
    </row>
    <row r="8" spans="1:31" s="2" customFormat="1" ht="12" customHeight="1">
      <c r="A8" s="38"/>
      <c r="B8" s="44"/>
      <c r="C8" s="38"/>
      <c r="D8" s="134" t="s">
        <v>126</v>
      </c>
      <c r="E8" s="38"/>
      <c r="F8" s="38"/>
      <c r="G8" s="38"/>
      <c r="H8" s="38"/>
      <c r="I8" s="136"/>
      <c r="J8" s="38"/>
      <c r="K8" s="38"/>
      <c r="L8" s="137"/>
      <c r="S8" s="38"/>
      <c r="T8" s="38"/>
      <c r="U8" s="38"/>
      <c r="V8" s="38"/>
      <c r="W8" s="38"/>
      <c r="X8" s="38"/>
      <c r="Y8" s="38"/>
      <c r="Z8" s="38"/>
      <c r="AA8" s="38"/>
      <c r="AB8" s="38"/>
      <c r="AC8" s="38"/>
      <c r="AD8" s="38"/>
      <c r="AE8" s="38"/>
    </row>
    <row r="9" spans="1:31" s="2" customFormat="1" ht="16.5" customHeight="1">
      <c r="A9" s="38"/>
      <c r="B9" s="44"/>
      <c r="C9" s="38"/>
      <c r="D9" s="38"/>
      <c r="E9" s="138" t="s">
        <v>127</v>
      </c>
      <c r="F9" s="38"/>
      <c r="G9" s="38"/>
      <c r="H9" s="38"/>
      <c r="I9" s="136"/>
      <c r="J9" s="38"/>
      <c r="K9" s="38"/>
      <c r="L9" s="137"/>
      <c r="S9" s="38"/>
      <c r="T9" s="38"/>
      <c r="U9" s="38"/>
      <c r="V9" s="38"/>
      <c r="W9" s="38"/>
      <c r="X9" s="38"/>
      <c r="Y9" s="38"/>
      <c r="Z9" s="38"/>
      <c r="AA9" s="38"/>
      <c r="AB9" s="38"/>
      <c r="AC9" s="38"/>
      <c r="AD9" s="38"/>
      <c r="AE9" s="38"/>
    </row>
    <row r="10" spans="1:31" s="2" customFormat="1" ht="12">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pans="1:31" s="2" customFormat="1" ht="12" customHeight="1">
      <c r="A11" s="38"/>
      <c r="B11" s="44"/>
      <c r="C11" s="38"/>
      <c r="D11" s="134" t="s">
        <v>18</v>
      </c>
      <c r="E11" s="38"/>
      <c r="F11" s="139" t="s">
        <v>19</v>
      </c>
      <c r="G11" s="38"/>
      <c r="H11" s="38"/>
      <c r="I11" s="140" t="s">
        <v>20</v>
      </c>
      <c r="J11" s="139" t="s">
        <v>19</v>
      </c>
      <c r="K11" s="38"/>
      <c r="L11" s="137"/>
      <c r="S11" s="38"/>
      <c r="T11" s="38"/>
      <c r="U11" s="38"/>
      <c r="V11" s="38"/>
      <c r="W11" s="38"/>
      <c r="X11" s="38"/>
      <c r="Y11" s="38"/>
      <c r="Z11" s="38"/>
      <c r="AA11" s="38"/>
      <c r="AB11" s="38"/>
      <c r="AC11" s="38"/>
      <c r="AD11" s="38"/>
      <c r="AE11" s="38"/>
    </row>
    <row r="12" spans="1:31" s="2" customFormat="1" ht="12" customHeight="1">
      <c r="A12" s="38"/>
      <c r="B12" s="44"/>
      <c r="C12" s="38"/>
      <c r="D12" s="134" t="s">
        <v>21</v>
      </c>
      <c r="E12" s="38"/>
      <c r="F12" s="139" t="s">
        <v>128</v>
      </c>
      <c r="G12" s="38"/>
      <c r="H12" s="38"/>
      <c r="I12" s="140" t="s">
        <v>23</v>
      </c>
      <c r="J12" s="141" t="str">
        <f>'Rekapitulace stavby'!AN8</f>
        <v>18. 12. 2020</v>
      </c>
      <c r="K12" s="38"/>
      <c r="L12" s="137"/>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36"/>
      <c r="J13" s="38"/>
      <c r="K13" s="38"/>
      <c r="L13" s="137"/>
      <c r="S13" s="38"/>
      <c r="T13" s="38"/>
      <c r="U13" s="38"/>
      <c r="V13" s="38"/>
      <c r="W13" s="38"/>
      <c r="X13" s="38"/>
      <c r="Y13" s="38"/>
      <c r="Z13" s="38"/>
      <c r="AA13" s="38"/>
      <c r="AB13" s="38"/>
      <c r="AC13" s="38"/>
      <c r="AD13" s="38"/>
      <c r="AE13" s="38"/>
    </row>
    <row r="14" spans="1:31" s="2" customFormat="1" ht="12" customHeight="1">
      <c r="A14" s="38"/>
      <c r="B14" s="44"/>
      <c r="C14" s="38"/>
      <c r="D14" s="134" t="s">
        <v>25</v>
      </c>
      <c r="E14" s="38"/>
      <c r="F14" s="38"/>
      <c r="G14" s="38"/>
      <c r="H14" s="38"/>
      <c r="I14" s="140" t="s">
        <v>26</v>
      </c>
      <c r="J14" s="139" t="str">
        <f>IF('Rekapitulace stavby'!AN10="","",'Rekapitulace stavby'!AN10)</f>
        <v>00255661</v>
      </c>
      <c r="K14" s="38"/>
      <c r="L14" s="137"/>
      <c r="S14" s="38"/>
      <c r="T14" s="38"/>
      <c r="U14" s="38"/>
      <c r="V14" s="38"/>
      <c r="W14" s="38"/>
      <c r="X14" s="38"/>
      <c r="Y14" s="38"/>
      <c r="Z14" s="38"/>
      <c r="AA14" s="38"/>
      <c r="AB14" s="38"/>
      <c r="AC14" s="38"/>
      <c r="AD14" s="38"/>
      <c r="AE14" s="38"/>
    </row>
    <row r="15" spans="1:31" s="2" customFormat="1" ht="18" customHeight="1">
      <c r="A15" s="38"/>
      <c r="B15" s="44"/>
      <c r="C15" s="38"/>
      <c r="D15" s="38"/>
      <c r="E15" s="139" t="str">
        <f>IF('Rekapitulace stavby'!E11="","",'Rekapitulace stavby'!E11)</f>
        <v>Město Klatovy</v>
      </c>
      <c r="F15" s="38"/>
      <c r="G15" s="38"/>
      <c r="H15" s="38"/>
      <c r="I15" s="140" t="s">
        <v>29</v>
      </c>
      <c r="J15" s="139" t="str">
        <f>IF('Rekapitulace stavby'!AN11="","",'Rekapitulace stavby'!AN11)</f>
        <v/>
      </c>
      <c r="K15" s="38"/>
      <c r="L15" s="137"/>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pans="1:31" s="2" customFormat="1" ht="12" customHeight="1">
      <c r="A17" s="38"/>
      <c r="B17" s="44"/>
      <c r="C17" s="38"/>
      <c r="D17" s="134" t="s">
        <v>30</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40" t="s">
        <v>29</v>
      </c>
      <c r="J18" s="33" t="str">
        <f>'Rekapitulace stavby'!AN14</f>
        <v>Vyplň údaj</v>
      </c>
      <c r="K18" s="38"/>
      <c r="L18" s="137"/>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pans="1:31" s="2" customFormat="1" ht="12" customHeight="1">
      <c r="A20" s="38"/>
      <c r="B20" s="44"/>
      <c r="C20" s="38"/>
      <c r="D20" s="134" t="s">
        <v>32</v>
      </c>
      <c r="E20" s="38"/>
      <c r="F20" s="38"/>
      <c r="G20" s="38"/>
      <c r="H20" s="38"/>
      <c r="I20" s="140" t="s">
        <v>26</v>
      </c>
      <c r="J20" s="139" t="str">
        <f>IF('Rekapitulace stavby'!AN16="","",'Rekapitulace stavby'!AN16)</f>
        <v/>
      </c>
      <c r="K20" s="38"/>
      <c r="L20" s="137"/>
      <c r="S20" s="38"/>
      <c r="T20" s="38"/>
      <c r="U20" s="38"/>
      <c r="V20" s="38"/>
      <c r="W20" s="38"/>
      <c r="X20" s="38"/>
      <c r="Y20" s="38"/>
      <c r="Z20" s="38"/>
      <c r="AA20" s="38"/>
      <c r="AB20" s="38"/>
      <c r="AC20" s="38"/>
      <c r="AD20" s="38"/>
      <c r="AE20" s="38"/>
    </row>
    <row r="21" spans="1:31" s="2" customFormat="1" ht="18" customHeight="1">
      <c r="A21" s="38"/>
      <c r="B21" s="44"/>
      <c r="C21" s="38"/>
      <c r="D21" s="38"/>
      <c r="E21" s="139" t="str">
        <f>IF('Rekapitulace stavby'!E17="","",'Rekapitulace stavby'!E17)</f>
        <v>Josef Kohout</v>
      </c>
      <c r="F21" s="38"/>
      <c r="G21" s="38"/>
      <c r="H21" s="38"/>
      <c r="I21" s="140" t="s">
        <v>29</v>
      </c>
      <c r="J21" s="139" t="str">
        <f>IF('Rekapitulace stavby'!AN17="","",'Rekapitulace stavby'!AN17)</f>
        <v/>
      </c>
      <c r="K21" s="38"/>
      <c r="L21" s="137"/>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pans="1:31" s="2" customFormat="1" ht="12" customHeight="1">
      <c r="A23" s="38"/>
      <c r="B23" s="44"/>
      <c r="C23" s="38"/>
      <c r="D23" s="134" t="s">
        <v>35</v>
      </c>
      <c r="E23" s="38"/>
      <c r="F23" s="38"/>
      <c r="G23" s="38"/>
      <c r="H23" s="38"/>
      <c r="I23" s="140" t="s">
        <v>26</v>
      </c>
      <c r="J23" s="139" t="str">
        <f>IF('Rekapitulace stavby'!AN19="","",'Rekapitulace stavby'!AN19)</f>
        <v>00255661</v>
      </c>
      <c r="K23" s="38"/>
      <c r="L23" s="137"/>
      <c r="S23" s="38"/>
      <c r="T23" s="38"/>
      <c r="U23" s="38"/>
      <c r="V23" s="38"/>
      <c r="W23" s="38"/>
      <c r="X23" s="38"/>
      <c r="Y23" s="38"/>
      <c r="Z23" s="38"/>
      <c r="AA23" s="38"/>
      <c r="AB23" s="38"/>
      <c r="AC23" s="38"/>
      <c r="AD23" s="38"/>
      <c r="AE23" s="38"/>
    </row>
    <row r="24" spans="1:31" s="2" customFormat="1" ht="18" customHeight="1">
      <c r="A24" s="38"/>
      <c r="B24" s="44"/>
      <c r="C24" s="38"/>
      <c r="D24" s="38"/>
      <c r="E24" s="139" t="str">
        <f>IF('Rekapitulace stavby'!E20="","",'Rekapitulace stavby'!E20)</f>
        <v>Město Klatovy</v>
      </c>
      <c r="F24" s="38"/>
      <c r="G24" s="38"/>
      <c r="H24" s="38"/>
      <c r="I24" s="140" t="s">
        <v>29</v>
      </c>
      <c r="J24" s="139" t="str">
        <f>IF('Rekapitulace stavby'!AN20="","",'Rekapitulace stavby'!AN20)</f>
        <v/>
      </c>
      <c r="K24" s="38"/>
      <c r="L24" s="137"/>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pans="1:31" s="2" customFormat="1" ht="12" customHeight="1">
      <c r="A26" s="38"/>
      <c r="B26" s="44"/>
      <c r="C26" s="38"/>
      <c r="D26" s="134" t="s">
        <v>36</v>
      </c>
      <c r="E26" s="38"/>
      <c r="F26" s="38"/>
      <c r="G26" s="38"/>
      <c r="H26" s="38"/>
      <c r="I26" s="136"/>
      <c r="J26" s="38"/>
      <c r="K26" s="38"/>
      <c r="L26" s="137"/>
      <c r="S26" s="38"/>
      <c r="T26" s="38"/>
      <c r="U26" s="38"/>
      <c r="V26" s="38"/>
      <c r="W26" s="38"/>
      <c r="X26" s="38"/>
      <c r="Y26" s="38"/>
      <c r="Z26" s="38"/>
      <c r="AA26" s="38"/>
      <c r="AB26" s="38"/>
      <c r="AC26" s="38"/>
      <c r="AD26" s="38"/>
      <c r="AE26" s="38"/>
    </row>
    <row r="27" spans="1:31" s="8" customFormat="1" ht="16.5" customHeight="1">
      <c r="A27" s="142"/>
      <c r="B27" s="143"/>
      <c r="C27" s="142"/>
      <c r="D27" s="142"/>
      <c r="E27" s="144" t="s">
        <v>19</v>
      </c>
      <c r="F27" s="144"/>
      <c r="G27" s="144"/>
      <c r="H27" s="144"/>
      <c r="I27" s="145"/>
      <c r="J27" s="142"/>
      <c r="K27" s="142"/>
      <c r="L27" s="146"/>
      <c r="S27" s="142"/>
      <c r="T27" s="142"/>
      <c r="U27" s="142"/>
      <c r="V27" s="142"/>
      <c r="W27" s="142"/>
      <c r="X27" s="142"/>
      <c r="Y27" s="142"/>
      <c r="Z27" s="142"/>
      <c r="AA27" s="142"/>
      <c r="AB27" s="142"/>
      <c r="AC27" s="142"/>
      <c r="AD27" s="142"/>
      <c r="AE27" s="142"/>
    </row>
    <row r="28" spans="1:31" s="2" customFormat="1" ht="6.95"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pans="1:31" s="2" customFormat="1" ht="6.95" customHeight="1">
      <c r="A29" s="38"/>
      <c r="B29" s="44"/>
      <c r="C29" s="38"/>
      <c r="D29" s="147"/>
      <c r="E29" s="147"/>
      <c r="F29" s="147"/>
      <c r="G29" s="147"/>
      <c r="H29" s="147"/>
      <c r="I29" s="148"/>
      <c r="J29" s="147"/>
      <c r="K29" s="147"/>
      <c r="L29" s="137"/>
      <c r="S29" s="38"/>
      <c r="T29" s="38"/>
      <c r="U29" s="38"/>
      <c r="V29" s="38"/>
      <c r="W29" s="38"/>
      <c r="X29" s="38"/>
      <c r="Y29" s="38"/>
      <c r="Z29" s="38"/>
      <c r="AA29" s="38"/>
      <c r="AB29" s="38"/>
      <c r="AC29" s="38"/>
      <c r="AD29" s="38"/>
      <c r="AE29" s="38"/>
    </row>
    <row r="30" spans="1:31" s="2" customFormat="1" ht="25.4" customHeight="1">
      <c r="A30" s="38"/>
      <c r="B30" s="44"/>
      <c r="C30" s="38"/>
      <c r="D30" s="149" t="s">
        <v>38</v>
      </c>
      <c r="E30" s="38"/>
      <c r="F30" s="38"/>
      <c r="G30" s="38"/>
      <c r="H30" s="38"/>
      <c r="I30" s="136"/>
      <c r="J30" s="150">
        <f>ROUND(J84,2)</f>
        <v>0</v>
      </c>
      <c r="K30" s="38"/>
      <c r="L30" s="137"/>
      <c r="S30" s="38"/>
      <c r="T30" s="38"/>
      <c r="U30" s="38"/>
      <c r="V30" s="38"/>
      <c r="W30" s="38"/>
      <c r="X30" s="38"/>
      <c r="Y30" s="38"/>
      <c r="Z30" s="38"/>
      <c r="AA30" s="38"/>
      <c r="AB30" s="38"/>
      <c r="AC30" s="38"/>
      <c r="AD30" s="38"/>
      <c r="AE30" s="38"/>
    </row>
    <row r="31" spans="1:31" s="2" customFormat="1" ht="6.95" customHeight="1">
      <c r="A31" s="38"/>
      <c r="B31" s="44"/>
      <c r="C31" s="38"/>
      <c r="D31" s="147"/>
      <c r="E31" s="147"/>
      <c r="F31" s="147"/>
      <c r="G31" s="147"/>
      <c r="H31" s="147"/>
      <c r="I31" s="148"/>
      <c r="J31" s="147"/>
      <c r="K31" s="147"/>
      <c r="L31" s="137"/>
      <c r="S31" s="38"/>
      <c r="T31" s="38"/>
      <c r="U31" s="38"/>
      <c r="V31" s="38"/>
      <c r="W31" s="38"/>
      <c r="X31" s="38"/>
      <c r="Y31" s="38"/>
      <c r="Z31" s="38"/>
      <c r="AA31" s="38"/>
      <c r="AB31" s="38"/>
      <c r="AC31" s="38"/>
      <c r="AD31" s="38"/>
      <c r="AE31" s="38"/>
    </row>
    <row r="32" spans="1:31" s="2" customFormat="1" ht="14.4" customHeight="1">
      <c r="A32" s="38"/>
      <c r="B32" s="44"/>
      <c r="C32" s="38"/>
      <c r="D32" s="38"/>
      <c r="E32" s="38"/>
      <c r="F32" s="151" t="s">
        <v>40</v>
      </c>
      <c r="G32" s="38"/>
      <c r="H32" s="38"/>
      <c r="I32" s="152" t="s">
        <v>39</v>
      </c>
      <c r="J32" s="151" t="s">
        <v>41</v>
      </c>
      <c r="K32" s="38"/>
      <c r="L32" s="137"/>
      <c r="S32" s="38"/>
      <c r="T32" s="38"/>
      <c r="U32" s="38"/>
      <c r="V32" s="38"/>
      <c r="W32" s="38"/>
      <c r="X32" s="38"/>
      <c r="Y32" s="38"/>
      <c r="Z32" s="38"/>
      <c r="AA32" s="38"/>
      <c r="AB32" s="38"/>
      <c r="AC32" s="38"/>
      <c r="AD32" s="38"/>
      <c r="AE32" s="38"/>
    </row>
    <row r="33" spans="1:31" s="2" customFormat="1" ht="14.4" customHeight="1">
      <c r="A33" s="38"/>
      <c r="B33" s="44"/>
      <c r="C33" s="38"/>
      <c r="D33" s="153" t="s">
        <v>42</v>
      </c>
      <c r="E33" s="134" t="s">
        <v>43</v>
      </c>
      <c r="F33" s="154">
        <f>ROUND((SUM(BE84:BE105)),2)</f>
        <v>0</v>
      </c>
      <c r="G33" s="38"/>
      <c r="H33" s="38"/>
      <c r="I33" s="155">
        <v>0.21</v>
      </c>
      <c r="J33" s="154">
        <f>ROUND(((SUM(BE84:BE105))*I33),2)</f>
        <v>0</v>
      </c>
      <c r="K33" s="38"/>
      <c r="L33" s="137"/>
      <c r="S33" s="38"/>
      <c r="T33" s="38"/>
      <c r="U33" s="38"/>
      <c r="V33" s="38"/>
      <c r="W33" s="38"/>
      <c r="X33" s="38"/>
      <c r="Y33" s="38"/>
      <c r="Z33" s="38"/>
      <c r="AA33" s="38"/>
      <c r="AB33" s="38"/>
      <c r="AC33" s="38"/>
      <c r="AD33" s="38"/>
      <c r="AE33" s="38"/>
    </row>
    <row r="34" spans="1:31" s="2" customFormat="1" ht="14.4" customHeight="1">
      <c r="A34" s="38"/>
      <c r="B34" s="44"/>
      <c r="C34" s="38"/>
      <c r="D34" s="38"/>
      <c r="E34" s="134" t="s">
        <v>44</v>
      </c>
      <c r="F34" s="154">
        <f>ROUND((SUM(BF84:BF105)),2)</f>
        <v>0</v>
      </c>
      <c r="G34" s="38"/>
      <c r="H34" s="38"/>
      <c r="I34" s="155">
        <v>0.15</v>
      </c>
      <c r="J34" s="154">
        <f>ROUND(((SUM(BF84:BF105))*I34),2)</f>
        <v>0</v>
      </c>
      <c r="K34" s="38"/>
      <c r="L34" s="137"/>
      <c r="S34" s="38"/>
      <c r="T34" s="38"/>
      <c r="U34" s="38"/>
      <c r="V34" s="38"/>
      <c r="W34" s="38"/>
      <c r="X34" s="38"/>
      <c r="Y34" s="38"/>
      <c r="Z34" s="38"/>
      <c r="AA34" s="38"/>
      <c r="AB34" s="38"/>
      <c r="AC34" s="38"/>
      <c r="AD34" s="38"/>
      <c r="AE34" s="38"/>
    </row>
    <row r="35" spans="1:31" s="2" customFormat="1" ht="14.4" customHeight="1" hidden="1">
      <c r="A35" s="38"/>
      <c r="B35" s="44"/>
      <c r="C35" s="38"/>
      <c r="D35" s="38"/>
      <c r="E35" s="134" t="s">
        <v>45</v>
      </c>
      <c r="F35" s="154">
        <f>ROUND((SUM(BG84:BG105)),2)</f>
        <v>0</v>
      </c>
      <c r="G35" s="38"/>
      <c r="H35" s="38"/>
      <c r="I35" s="155">
        <v>0.21</v>
      </c>
      <c r="J35" s="154">
        <f>0</f>
        <v>0</v>
      </c>
      <c r="K35" s="38"/>
      <c r="L35" s="137"/>
      <c r="S35" s="38"/>
      <c r="T35" s="38"/>
      <c r="U35" s="38"/>
      <c r="V35" s="38"/>
      <c r="W35" s="38"/>
      <c r="X35" s="38"/>
      <c r="Y35" s="38"/>
      <c r="Z35" s="38"/>
      <c r="AA35" s="38"/>
      <c r="AB35" s="38"/>
      <c r="AC35" s="38"/>
      <c r="AD35" s="38"/>
      <c r="AE35" s="38"/>
    </row>
    <row r="36" spans="1:31" s="2" customFormat="1" ht="14.4" customHeight="1" hidden="1">
      <c r="A36" s="38"/>
      <c r="B36" s="44"/>
      <c r="C36" s="38"/>
      <c r="D36" s="38"/>
      <c r="E36" s="134" t="s">
        <v>46</v>
      </c>
      <c r="F36" s="154">
        <f>ROUND((SUM(BH84:BH105)),2)</f>
        <v>0</v>
      </c>
      <c r="G36" s="38"/>
      <c r="H36" s="38"/>
      <c r="I36" s="155">
        <v>0.15</v>
      </c>
      <c r="J36" s="154">
        <f>0</f>
        <v>0</v>
      </c>
      <c r="K36" s="38"/>
      <c r="L36" s="137"/>
      <c r="S36" s="38"/>
      <c r="T36" s="38"/>
      <c r="U36" s="38"/>
      <c r="V36" s="38"/>
      <c r="W36" s="38"/>
      <c r="X36" s="38"/>
      <c r="Y36" s="38"/>
      <c r="Z36" s="38"/>
      <c r="AA36" s="38"/>
      <c r="AB36" s="38"/>
      <c r="AC36" s="38"/>
      <c r="AD36" s="38"/>
      <c r="AE36" s="38"/>
    </row>
    <row r="37" spans="1:31" s="2" customFormat="1" ht="14.4" customHeight="1" hidden="1">
      <c r="A37" s="38"/>
      <c r="B37" s="44"/>
      <c r="C37" s="38"/>
      <c r="D37" s="38"/>
      <c r="E37" s="134" t="s">
        <v>47</v>
      </c>
      <c r="F37" s="154">
        <f>ROUND((SUM(BI84:BI105)),2)</f>
        <v>0</v>
      </c>
      <c r="G37" s="38"/>
      <c r="H37" s="38"/>
      <c r="I37" s="155">
        <v>0</v>
      </c>
      <c r="J37" s="154">
        <f>0</f>
        <v>0</v>
      </c>
      <c r="K37" s="38"/>
      <c r="L37" s="137"/>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pans="1:31" s="2" customFormat="1" ht="25.4" customHeight="1">
      <c r="A39" s="38"/>
      <c r="B39" s="44"/>
      <c r="C39" s="156"/>
      <c r="D39" s="157" t="s">
        <v>48</v>
      </c>
      <c r="E39" s="158"/>
      <c r="F39" s="158"/>
      <c r="G39" s="159" t="s">
        <v>49</v>
      </c>
      <c r="H39" s="160" t="s">
        <v>50</v>
      </c>
      <c r="I39" s="161"/>
      <c r="J39" s="162">
        <f>SUM(J30:J37)</f>
        <v>0</v>
      </c>
      <c r="K39" s="163"/>
      <c r="L39" s="137"/>
      <c r="S39" s="38"/>
      <c r="T39" s="38"/>
      <c r="U39" s="38"/>
      <c r="V39" s="38"/>
      <c r="W39" s="38"/>
      <c r="X39" s="38"/>
      <c r="Y39" s="38"/>
      <c r="Z39" s="38"/>
      <c r="AA39" s="38"/>
      <c r="AB39" s="38"/>
      <c r="AC39" s="38"/>
      <c r="AD39" s="38"/>
      <c r="AE39" s="38"/>
    </row>
    <row r="40" spans="1:31" s="2" customFormat="1" ht="14.4" customHeight="1">
      <c r="A40" s="38"/>
      <c r="B40" s="164"/>
      <c r="C40" s="165"/>
      <c r="D40" s="165"/>
      <c r="E40" s="165"/>
      <c r="F40" s="165"/>
      <c r="G40" s="165"/>
      <c r="H40" s="165"/>
      <c r="I40" s="166"/>
      <c r="J40" s="165"/>
      <c r="K40" s="165"/>
      <c r="L40" s="137"/>
      <c r="S40" s="38"/>
      <c r="T40" s="38"/>
      <c r="U40" s="38"/>
      <c r="V40" s="38"/>
      <c r="W40" s="38"/>
      <c r="X40" s="38"/>
      <c r="Y40" s="38"/>
      <c r="Z40" s="38"/>
      <c r="AA40" s="38"/>
      <c r="AB40" s="38"/>
      <c r="AC40" s="38"/>
      <c r="AD40" s="38"/>
      <c r="AE40" s="38"/>
    </row>
    <row r="44" spans="1:31" s="2" customFormat="1" ht="6.95" customHeight="1">
      <c r="A44" s="38"/>
      <c r="B44" s="167"/>
      <c r="C44" s="168"/>
      <c r="D44" s="168"/>
      <c r="E44" s="168"/>
      <c r="F44" s="168"/>
      <c r="G44" s="168"/>
      <c r="H44" s="168"/>
      <c r="I44" s="169"/>
      <c r="J44" s="168"/>
      <c r="K44" s="168"/>
      <c r="L44" s="137"/>
      <c r="S44" s="38"/>
      <c r="T44" s="38"/>
      <c r="U44" s="38"/>
      <c r="V44" s="38"/>
      <c r="W44" s="38"/>
      <c r="X44" s="38"/>
      <c r="Y44" s="38"/>
      <c r="Z44" s="38"/>
      <c r="AA44" s="38"/>
      <c r="AB44" s="38"/>
      <c r="AC44" s="38"/>
      <c r="AD44" s="38"/>
      <c r="AE44" s="38"/>
    </row>
    <row r="45" spans="1:31" s="2" customFormat="1" ht="24.95" customHeight="1">
      <c r="A45" s="38"/>
      <c r="B45" s="39"/>
      <c r="C45" s="23" t="s">
        <v>129</v>
      </c>
      <c r="D45" s="40"/>
      <c r="E45" s="40"/>
      <c r="F45" s="40"/>
      <c r="G45" s="40"/>
      <c r="H45" s="40"/>
      <c r="I45" s="136"/>
      <c r="J45" s="40"/>
      <c r="K45" s="40"/>
      <c r="L45" s="137"/>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pans="1:31" s="2" customFormat="1" ht="16.5" customHeight="1">
      <c r="A48" s="38"/>
      <c r="B48" s="39"/>
      <c r="C48" s="40"/>
      <c r="D48" s="40"/>
      <c r="E48" s="170" t="str">
        <f>E7</f>
        <v>Oprava povrchu komunikací v Klatovech 2021, 2.část</v>
      </c>
      <c r="F48" s="32"/>
      <c r="G48" s="32"/>
      <c r="H48" s="32"/>
      <c r="I48" s="136"/>
      <c r="J48" s="40"/>
      <c r="K48" s="40"/>
      <c r="L48" s="137"/>
      <c r="S48" s="38"/>
      <c r="T48" s="38"/>
      <c r="U48" s="38"/>
      <c r="V48" s="38"/>
      <c r="W48" s="38"/>
      <c r="X48" s="38"/>
      <c r="Y48" s="38"/>
      <c r="Z48" s="38"/>
      <c r="AA48" s="38"/>
      <c r="AB48" s="38"/>
      <c r="AC48" s="38"/>
      <c r="AD48" s="38"/>
      <c r="AE48" s="38"/>
    </row>
    <row r="49" spans="1:31" s="2" customFormat="1" ht="12" customHeight="1">
      <c r="A49" s="38"/>
      <c r="B49" s="39"/>
      <c r="C49" s="32" t="s">
        <v>126</v>
      </c>
      <c r="D49" s="40"/>
      <c r="E49" s="40"/>
      <c r="F49" s="40"/>
      <c r="G49" s="40"/>
      <c r="H49" s="40"/>
      <c r="I49" s="136"/>
      <c r="J49" s="40"/>
      <c r="K49" s="40"/>
      <c r="L49" s="137"/>
      <c r="S49" s="38"/>
      <c r="T49" s="38"/>
      <c r="U49" s="38"/>
      <c r="V49" s="38"/>
      <c r="W49" s="38"/>
      <c r="X49" s="38"/>
      <c r="Y49" s="38"/>
      <c r="Z49" s="38"/>
      <c r="AA49" s="38"/>
      <c r="AB49" s="38"/>
      <c r="AC49" s="38"/>
      <c r="AD49" s="38"/>
      <c r="AE49" s="38"/>
    </row>
    <row r="50" spans="1:31" s="2" customFormat="1" ht="16.5" customHeight="1">
      <c r="A50" s="38"/>
      <c r="B50" s="39"/>
      <c r="C50" s="40"/>
      <c r="D50" s="40"/>
      <c r="E50" s="69" t="str">
        <f>E9</f>
        <v>SO 100 - Vedlejší rozpočtové náklady</v>
      </c>
      <c r="F50" s="40"/>
      <c r="G50" s="40"/>
      <c r="H50" s="40"/>
      <c r="I50" s="136"/>
      <c r="J50" s="40"/>
      <c r="K50" s="40"/>
      <c r="L50" s="137"/>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 xml:space="preserve"> </v>
      </c>
      <c r="G52" s="40"/>
      <c r="H52" s="40"/>
      <c r="I52" s="140" t="s">
        <v>23</v>
      </c>
      <c r="J52" s="72" t="str">
        <f>IF(J12="","",J12)</f>
        <v>18. 12. 2020</v>
      </c>
      <c r="K52" s="40"/>
      <c r="L52" s="137"/>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pans="1:31" s="2" customFormat="1" ht="15.15" customHeight="1">
      <c r="A54" s="38"/>
      <c r="B54" s="39"/>
      <c r="C54" s="32" t="s">
        <v>25</v>
      </c>
      <c r="D54" s="40"/>
      <c r="E54" s="40"/>
      <c r="F54" s="27" t="str">
        <f>E15</f>
        <v>Město Klatovy</v>
      </c>
      <c r="G54" s="40"/>
      <c r="H54" s="40"/>
      <c r="I54" s="140" t="s">
        <v>32</v>
      </c>
      <c r="J54" s="36" t="str">
        <f>E21</f>
        <v>Josef Kohout</v>
      </c>
      <c r="K54" s="40"/>
      <c r="L54" s="137"/>
      <c r="S54" s="38"/>
      <c r="T54" s="38"/>
      <c r="U54" s="38"/>
      <c r="V54" s="38"/>
      <c r="W54" s="38"/>
      <c r="X54" s="38"/>
      <c r="Y54" s="38"/>
      <c r="Z54" s="38"/>
      <c r="AA54" s="38"/>
      <c r="AB54" s="38"/>
      <c r="AC54" s="38"/>
      <c r="AD54" s="38"/>
      <c r="AE54" s="38"/>
    </row>
    <row r="55" spans="1:31" s="2" customFormat="1" ht="15.15" customHeight="1">
      <c r="A55" s="38"/>
      <c r="B55" s="39"/>
      <c r="C55" s="32" t="s">
        <v>30</v>
      </c>
      <c r="D55" s="40"/>
      <c r="E55" s="40"/>
      <c r="F55" s="27" t="str">
        <f>IF(E18="","",E18)</f>
        <v>Vyplň údaj</v>
      </c>
      <c r="G55" s="40"/>
      <c r="H55" s="40"/>
      <c r="I55" s="140" t="s">
        <v>35</v>
      </c>
      <c r="J55" s="36" t="str">
        <f>E24</f>
        <v>Město Klatovy</v>
      </c>
      <c r="K55" s="40"/>
      <c r="L55" s="137"/>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pans="1:31" s="2" customFormat="1" ht="29.25" customHeight="1">
      <c r="A57" s="38"/>
      <c r="B57" s="39"/>
      <c r="C57" s="171" t="s">
        <v>130</v>
      </c>
      <c r="D57" s="172"/>
      <c r="E57" s="172"/>
      <c r="F57" s="172"/>
      <c r="G57" s="172"/>
      <c r="H57" s="172"/>
      <c r="I57" s="173"/>
      <c r="J57" s="174" t="s">
        <v>131</v>
      </c>
      <c r="K57" s="172"/>
      <c r="L57" s="137"/>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pans="1:47" s="2" customFormat="1" ht="22.8" customHeight="1">
      <c r="A59" s="38"/>
      <c r="B59" s="39"/>
      <c r="C59" s="175" t="s">
        <v>70</v>
      </c>
      <c r="D59" s="40"/>
      <c r="E59" s="40"/>
      <c r="F59" s="40"/>
      <c r="G59" s="40"/>
      <c r="H59" s="40"/>
      <c r="I59" s="136"/>
      <c r="J59" s="102">
        <f>J84</f>
        <v>0</v>
      </c>
      <c r="K59" s="40"/>
      <c r="L59" s="137"/>
      <c r="S59" s="38"/>
      <c r="T59" s="38"/>
      <c r="U59" s="38"/>
      <c r="V59" s="38"/>
      <c r="W59" s="38"/>
      <c r="X59" s="38"/>
      <c r="Y59" s="38"/>
      <c r="Z59" s="38"/>
      <c r="AA59" s="38"/>
      <c r="AB59" s="38"/>
      <c r="AC59" s="38"/>
      <c r="AD59" s="38"/>
      <c r="AE59" s="38"/>
      <c r="AU59" s="17" t="s">
        <v>132</v>
      </c>
    </row>
    <row r="60" spans="1:31" s="9" customFormat="1" ht="24.95" customHeight="1">
      <c r="A60" s="9"/>
      <c r="B60" s="176"/>
      <c r="C60" s="177"/>
      <c r="D60" s="178" t="s">
        <v>133</v>
      </c>
      <c r="E60" s="179"/>
      <c r="F60" s="179"/>
      <c r="G60" s="179"/>
      <c r="H60" s="179"/>
      <c r="I60" s="180"/>
      <c r="J60" s="181">
        <f>J85</f>
        <v>0</v>
      </c>
      <c r="K60" s="177"/>
      <c r="L60" s="182"/>
      <c r="S60" s="9"/>
      <c r="T60" s="9"/>
      <c r="U60" s="9"/>
      <c r="V60" s="9"/>
      <c r="W60" s="9"/>
      <c r="X60" s="9"/>
      <c r="Y60" s="9"/>
      <c r="Z60" s="9"/>
      <c r="AA60" s="9"/>
      <c r="AB60" s="9"/>
      <c r="AC60" s="9"/>
      <c r="AD60" s="9"/>
      <c r="AE60" s="9"/>
    </row>
    <row r="61" spans="1:31" s="10" customFormat="1" ht="19.9" customHeight="1">
      <c r="A61" s="10"/>
      <c r="B61" s="183"/>
      <c r="C61" s="184"/>
      <c r="D61" s="185" t="s">
        <v>134</v>
      </c>
      <c r="E61" s="186"/>
      <c r="F61" s="186"/>
      <c r="G61" s="186"/>
      <c r="H61" s="186"/>
      <c r="I61" s="187"/>
      <c r="J61" s="188">
        <f>J86</f>
        <v>0</v>
      </c>
      <c r="K61" s="184"/>
      <c r="L61" s="189"/>
      <c r="S61" s="10"/>
      <c r="T61" s="10"/>
      <c r="U61" s="10"/>
      <c r="V61" s="10"/>
      <c r="W61" s="10"/>
      <c r="X61" s="10"/>
      <c r="Y61" s="10"/>
      <c r="Z61" s="10"/>
      <c r="AA61" s="10"/>
      <c r="AB61" s="10"/>
      <c r="AC61" s="10"/>
      <c r="AD61" s="10"/>
      <c r="AE61" s="10"/>
    </row>
    <row r="62" spans="1:31" s="10" customFormat="1" ht="19.9" customHeight="1">
      <c r="A62" s="10"/>
      <c r="B62" s="183"/>
      <c r="C62" s="184"/>
      <c r="D62" s="185" t="s">
        <v>135</v>
      </c>
      <c r="E62" s="186"/>
      <c r="F62" s="186"/>
      <c r="G62" s="186"/>
      <c r="H62" s="186"/>
      <c r="I62" s="187"/>
      <c r="J62" s="188">
        <f>J93</f>
        <v>0</v>
      </c>
      <c r="K62" s="184"/>
      <c r="L62" s="189"/>
      <c r="S62" s="10"/>
      <c r="T62" s="10"/>
      <c r="U62" s="10"/>
      <c r="V62" s="10"/>
      <c r="W62" s="10"/>
      <c r="X62" s="10"/>
      <c r="Y62" s="10"/>
      <c r="Z62" s="10"/>
      <c r="AA62" s="10"/>
      <c r="AB62" s="10"/>
      <c r="AC62" s="10"/>
      <c r="AD62" s="10"/>
      <c r="AE62" s="10"/>
    </row>
    <row r="63" spans="1:31" s="10" customFormat="1" ht="19.9" customHeight="1">
      <c r="A63" s="10"/>
      <c r="B63" s="183"/>
      <c r="C63" s="184"/>
      <c r="D63" s="185" t="s">
        <v>136</v>
      </c>
      <c r="E63" s="186"/>
      <c r="F63" s="186"/>
      <c r="G63" s="186"/>
      <c r="H63" s="186"/>
      <c r="I63" s="187"/>
      <c r="J63" s="188">
        <f>J98</f>
        <v>0</v>
      </c>
      <c r="K63" s="184"/>
      <c r="L63" s="189"/>
      <c r="S63" s="10"/>
      <c r="T63" s="10"/>
      <c r="U63" s="10"/>
      <c r="V63" s="10"/>
      <c r="W63" s="10"/>
      <c r="X63" s="10"/>
      <c r="Y63" s="10"/>
      <c r="Z63" s="10"/>
      <c r="AA63" s="10"/>
      <c r="AB63" s="10"/>
      <c r="AC63" s="10"/>
      <c r="AD63" s="10"/>
      <c r="AE63" s="10"/>
    </row>
    <row r="64" spans="1:31" s="10" customFormat="1" ht="19.9" customHeight="1">
      <c r="A64" s="10"/>
      <c r="B64" s="183"/>
      <c r="C64" s="184"/>
      <c r="D64" s="185" t="s">
        <v>137</v>
      </c>
      <c r="E64" s="186"/>
      <c r="F64" s="186"/>
      <c r="G64" s="186"/>
      <c r="H64" s="186"/>
      <c r="I64" s="187"/>
      <c r="J64" s="188">
        <f>J101</f>
        <v>0</v>
      </c>
      <c r="K64" s="184"/>
      <c r="L64" s="189"/>
      <c r="S64" s="10"/>
      <c r="T64" s="10"/>
      <c r="U64" s="10"/>
      <c r="V64" s="10"/>
      <c r="W64" s="10"/>
      <c r="X64" s="10"/>
      <c r="Y64" s="10"/>
      <c r="Z64" s="10"/>
      <c r="AA64" s="10"/>
      <c r="AB64" s="10"/>
      <c r="AC64" s="10"/>
      <c r="AD64" s="10"/>
      <c r="AE64" s="10"/>
    </row>
    <row r="65" spans="1:31" s="2" customFormat="1" ht="21.8" customHeight="1">
      <c r="A65" s="38"/>
      <c r="B65" s="39"/>
      <c r="C65" s="40"/>
      <c r="D65" s="40"/>
      <c r="E65" s="40"/>
      <c r="F65" s="40"/>
      <c r="G65" s="40"/>
      <c r="H65" s="40"/>
      <c r="I65" s="136"/>
      <c r="J65" s="40"/>
      <c r="K65" s="40"/>
      <c r="L65" s="137"/>
      <c r="S65" s="38"/>
      <c r="T65" s="38"/>
      <c r="U65" s="38"/>
      <c r="V65" s="38"/>
      <c r="W65" s="38"/>
      <c r="X65" s="38"/>
      <c r="Y65" s="38"/>
      <c r="Z65" s="38"/>
      <c r="AA65" s="38"/>
      <c r="AB65" s="38"/>
      <c r="AC65" s="38"/>
      <c r="AD65" s="38"/>
      <c r="AE65" s="38"/>
    </row>
    <row r="66" spans="1:31" s="2" customFormat="1" ht="6.95" customHeight="1">
      <c r="A66" s="38"/>
      <c r="B66" s="59"/>
      <c r="C66" s="60"/>
      <c r="D66" s="60"/>
      <c r="E66" s="60"/>
      <c r="F66" s="60"/>
      <c r="G66" s="60"/>
      <c r="H66" s="60"/>
      <c r="I66" s="166"/>
      <c r="J66" s="60"/>
      <c r="K66" s="60"/>
      <c r="L66" s="137"/>
      <c r="S66" s="38"/>
      <c r="T66" s="38"/>
      <c r="U66" s="38"/>
      <c r="V66" s="38"/>
      <c r="W66" s="38"/>
      <c r="X66" s="38"/>
      <c r="Y66" s="38"/>
      <c r="Z66" s="38"/>
      <c r="AA66" s="38"/>
      <c r="AB66" s="38"/>
      <c r="AC66" s="38"/>
      <c r="AD66" s="38"/>
      <c r="AE66" s="38"/>
    </row>
    <row r="70" spans="1:31" s="2" customFormat="1" ht="6.95" customHeight="1">
      <c r="A70" s="38"/>
      <c r="B70" s="61"/>
      <c r="C70" s="62"/>
      <c r="D70" s="62"/>
      <c r="E70" s="62"/>
      <c r="F70" s="62"/>
      <c r="G70" s="62"/>
      <c r="H70" s="62"/>
      <c r="I70" s="169"/>
      <c r="J70" s="62"/>
      <c r="K70" s="62"/>
      <c r="L70" s="137"/>
      <c r="S70" s="38"/>
      <c r="T70" s="38"/>
      <c r="U70" s="38"/>
      <c r="V70" s="38"/>
      <c r="W70" s="38"/>
      <c r="X70" s="38"/>
      <c r="Y70" s="38"/>
      <c r="Z70" s="38"/>
      <c r="AA70" s="38"/>
      <c r="AB70" s="38"/>
      <c r="AC70" s="38"/>
      <c r="AD70" s="38"/>
      <c r="AE70" s="38"/>
    </row>
    <row r="71" spans="1:31" s="2" customFormat="1" ht="24.95" customHeight="1">
      <c r="A71" s="38"/>
      <c r="B71" s="39"/>
      <c r="C71" s="23" t="s">
        <v>138</v>
      </c>
      <c r="D71" s="40"/>
      <c r="E71" s="40"/>
      <c r="F71" s="40"/>
      <c r="G71" s="40"/>
      <c r="H71" s="40"/>
      <c r="I71" s="136"/>
      <c r="J71" s="40"/>
      <c r="K71" s="40"/>
      <c r="L71" s="137"/>
      <c r="S71" s="38"/>
      <c r="T71" s="38"/>
      <c r="U71" s="38"/>
      <c r="V71" s="38"/>
      <c r="W71" s="38"/>
      <c r="X71" s="38"/>
      <c r="Y71" s="38"/>
      <c r="Z71" s="38"/>
      <c r="AA71" s="38"/>
      <c r="AB71" s="38"/>
      <c r="AC71" s="38"/>
      <c r="AD71" s="38"/>
      <c r="AE71" s="38"/>
    </row>
    <row r="72" spans="1:31" s="2" customFormat="1" ht="6.95" customHeight="1">
      <c r="A72" s="38"/>
      <c r="B72" s="39"/>
      <c r="C72" s="40"/>
      <c r="D72" s="40"/>
      <c r="E72" s="40"/>
      <c r="F72" s="40"/>
      <c r="G72" s="40"/>
      <c r="H72" s="40"/>
      <c r="I72" s="136"/>
      <c r="J72" s="40"/>
      <c r="K72" s="40"/>
      <c r="L72" s="137"/>
      <c r="S72" s="38"/>
      <c r="T72" s="38"/>
      <c r="U72" s="38"/>
      <c r="V72" s="38"/>
      <c r="W72" s="38"/>
      <c r="X72" s="38"/>
      <c r="Y72" s="38"/>
      <c r="Z72" s="38"/>
      <c r="AA72" s="38"/>
      <c r="AB72" s="38"/>
      <c r="AC72" s="38"/>
      <c r="AD72" s="38"/>
      <c r="AE72" s="38"/>
    </row>
    <row r="73" spans="1:31" s="2" customFormat="1" ht="12" customHeight="1">
      <c r="A73" s="38"/>
      <c r="B73" s="39"/>
      <c r="C73" s="32" t="s">
        <v>16</v>
      </c>
      <c r="D73" s="40"/>
      <c r="E73" s="40"/>
      <c r="F73" s="40"/>
      <c r="G73" s="40"/>
      <c r="H73" s="40"/>
      <c r="I73" s="136"/>
      <c r="J73" s="40"/>
      <c r="K73" s="40"/>
      <c r="L73" s="137"/>
      <c r="S73" s="38"/>
      <c r="T73" s="38"/>
      <c r="U73" s="38"/>
      <c r="V73" s="38"/>
      <c r="W73" s="38"/>
      <c r="X73" s="38"/>
      <c r="Y73" s="38"/>
      <c r="Z73" s="38"/>
      <c r="AA73" s="38"/>
      <c r="AB73" s="38"/>
      <c r="AC73" s="38"/>
      <c r="AD73" s="38"/>
      <c r="AE73" s="38"/>
    </row>
    <row r="74" spans="1:31" s="2" customFormat="1" ht="16.5" customHeight="1">
      <c r="A74" s="38"/>
      <c r="B74" s="39"/>
      <c r="C74" s="40"/>
      <c r="D74" s="40"/>
      <c r="E74" s="170" t="str">
        <f>E7</f>
        <v>Oprava povrchu komunikací v Klatovech 2021, 2.část</v>
      </c>
      <c r="F74" s="32"/>
      <c r="G74" s="32"/>
      <c r="H74" s="32"/>
      <c r="I74" s="136"/>
      <c r="J74" s="40"/>
      <c r="K74" s="40"/>
      <c r="L74" s="137"/>
      <c r="S74" s="38"/>
      <c r="T74" s="38"/>
      <c r="U74" s="38"/>
      <c r="V74" s="38"/>
      <c r="W74" s="38"/>
      <c r="X74" s="38"/>
      <c r="Y74" s="38"/>
      <c r="Z74" s="38"/>
      <c r="AA74" s="38"/>
      <c r="AB74" s="38"/>
      <c r="AC74" s="38"/>
      <c r="AD74" s="38"/>
      <c r="AE74" s="38"/>
    </row>
    <row r="75" spans="1:31" s="2" customFormat="1" ht="12" customHeight="1">
      <c r="A75" s="38"/>
      <c r="B75" s="39"/>
      <c r="C75" s="32" t="s">
        <v>126</v>
      </c>
      <c r="D75" s="40"/>
      <c r="E75" s="40"/>
      <c r="F75" s="40"/>
      <c r="G75" s="40"/>
      <c r="H75" s="40"/>
      <c r="I75" s="136"/>
      <c r="J75" s="40"/>
      <c r="K75" s="40"/>
      <c r="L75" s="137"/>
      <c r="S75" s="38"/>
      <c r="T75" s="38"/>
      <c r="U75" s="38"/>
      <c r="V75" s="38"/>
      <c r="W75" s="38"/>
      <c r="X75" s="38"/>
      <c r="Y75" s="38"/>
      <c r="Z75" s="38"/>
      <c r="AA75" s="38"/>
      <c r="AB75" s="38"/>
      <c r="AC75" s="38"/>
      <c r="AD75" s="38"/>
      <c r="AE75" s="38"/>
    </row>
    <row r="76" spans="1:31" s="2" customFormat="1" ht="16.5" customHeight="1">
      <c r="A76" s="38"/>
      <c r="B76" s="39"/>
      <c r="C76" s="40"/>
      <c r="D76" s="40"/>
      <c r="E76" s="69" t="str">
        <f>E9</f>
        <v>SO 100 - Vedlejší rozpočtové náklady</v>
      </c>
      <c r="F76" s="40"/>
      <c r="G76" s="40"/>
      <c r="H76" s="40"/>
      <c r="I76" s="136"/>
      <c r="J76" s="40"/>
      <c r="K76" s="40"/>
      <c r="L76" s="137"/>
      <c r="S76" s="38"/>
      <c r="T76" s="38"/>
      <c r="U76" s="38"/>
      <c r="V76" s="38"/>
      <c r="W76" s="38"/>
      <c r="X76" s="38"/>
      <c r="Y76" s="38"/>
      <c r="Z76" s="38"/>
      <c r="AA76" s="38"/>
      <c r="AB76" s="38"/>
      <c r="AC76" s="38"/>
      <c r="AD76" s="38"/>
      <c r="AE76" s="38"/>
    </row>
    <row r="77" spans="1:31" s="2" customFormat="1" ht="6.95" customHeight="1">
      <c r="A77" s="38"/>
      <c r="B77" s="39"/>
      <c r="C77" s="40"/>
      <c r="D77" s="40"/>
      <c r="E77" s="40"/>
      <c r="F77" s="40"/>
      <c r="G77" s="40"/>
      <c r="H77" s="40"/>
      <c r="I77" s="136"/>
      <c r="J77" s="40"/>
      <c r="K77" s="40"/>
      <c r="L77" s="137"/>
      <c r="S77" s="38"/>
      <c r="T77" s="38"/>
      <c r="U77" s="38"/>
      <c r="V77" s="38"/>
      <c r="W77" s="38"/>
      <c r="X77" s="38"/>
      <c r="Y77" s="38"/>
      <c r="Z77" s="38"/>
      <c r="AA77" s="38"/>
      <c r="AB77" s="38"/>
      <c r="AC77" s="38"/>
      <c r="AD77" s="38"/>
      <c r="AE77" s="38"/>
    </row>
    <row r="78" spans="1:31" s="2" customFormat="1" ht="12" customHeight="1">
      <c r="A78" s="38"/>
      <c r="B78" s="39"/>
      <c r="C78" s="32" t="s">
        <v>21</v>
      </c>
      <c r="D78" s="40"/>
      <c r="E78" s="40"/>
      <c r="F78" s="27" t="str">
        <f>F12</f>
        <v xml:space="preserve"> </v>
      </c>
      <c r="G78" s="40"/>
      <c r="H78" s="40"/>
      <c r="I78" s="140" t="s">
        <v>23</v>
      </c>
      <c r="J78" s="72" t="str">
        <f>IF(J12="","",J12)</f>
        <v>18. 12. 2020</v>
      </c>
      <c r="K78" s="40"/>
      <c r="L78" s="137"/>
      <c r="S78" s="38"/>
      <c r="T78" s="38"/>
      <c r="U78" s="38"/>
      <c r="V78" s="38"/>
      <c r="W78" s="38"/>
      <c r="X78" s="38"/>
      <c r="Y78" s="38"/>
      <c r="Z78" s="38"/>
      <c r="AA78" s="38"/>
      <c r="AB78" s="38"/>
      <c r="AC78" s="38"/>
      <c r="AD78" s="38"/>
      <c r="AE78" s="38"/>
    </row>
    <row r="79" spans="1:31" s="2" customFormat="1" ht="6.95" customHeight="1">
      <c r="A79" s="38"/>
      <c r="B79" s="39"/>
      <c r="C79" s="40"/>
      <c r="D79" s="40"/>
      <c r="E79" s="40"/>
      <c r="F79" s="40"/>
      <c r="G79" s="40"/>
      <c r="H79" s="40"/>
      <c r="I79" s="136"/>
      <c r="J79" s="40"/>
      <c r="K79" s="40"/>
      <c r="L79" s="137"/>
      <c r="S79" s="38"/>
      <c r="T79" s="38"/>
      <c r="U79" s="38"/>
      <c r="V79" s="38"/>
      <c r="W79" s="38"/>
      <c r="X79" s="38"/>
      <c r="Y79" s="38"/>
      <c r="Z79" s="38"/>
      <c r="AA79" s="38"/>
      <c r="AB79" s="38"/>
      <c r="AC79" s="38"/>
      <c r="AD79" s="38"/>
      <c r="AE79" s="38"/>
    </row>
    <row r="80" spans="1:31" s="2" customFormat="1" ht="15.15" customHeight="1">
      <c r="A80" s="38"/>
      <c r="B80" s="39"/>
      <c r="C80" s="32" t="s">
        <v>25</v>
      </c>
      <c r="D80" s="40"/>
      <c r="E80" s="40"/>
      <c r="F80" s="27" t="str">
        <f>E15</f>
        <v>Město Klatovy</v>
      </c>
      <c r="G80" s="40"/>
      <c r="H80" s="40"/>
      <c r="I80" s="140" t="s">
        <v>32</v>
      </c>
      <c r="J80" s="36" t="str">
        <f>E21</f>
        <v>Josef Kohout</v>
      </c>
      <c r="K80" s="40"/>
      <c r="L80" s="137"/>
      <c r="S80" s="38"/>
      <c r="T80" s="38"/>
      <c r="U80" s="38"/>
      <c r="V80" s="38"/>
      <c r="W80" s="38"/>
      <c r="X80" s="38"/>
      <c r="Y80" s="38"/>
      <c r="Z80" s="38"/>
      <c r="AA80" s="38"/>
      <c r="AB80" s="38"/>
      <c r="AC80" s="38"/>
      <c r="AD80" s="38"/>
      <c r="AE80" s="38"/>
    </row>
    <row r="81" spans="1:31" s="2" customFormat="1" ht="15.15" customHeight="1">
      <c r="A81" s="38"/>
      <c r="B81" s="39"/>
      <c r="C81" s="32" t="s">
        <v>30</v>
      </c>
      <c r="D81" s="40"/>
      <c r="E81" s="40"/>
      <c r="F81" s="27" t="str">
        <f>IF(E18="","",E18)</f>
        <v>Vyplň údaj</v>
      </c>
      <c r="G81" s="40"/>
      <c r="H81" s="40"/>
      <c r="I81" s="140" t="s">
        <v>35</v>
      </c>
      <c r="J81" s="36" t="str">
        <f>E24</f>
        <v>Město Klatovy</v>
      </c>
      <c r="K81" s="40"/>
      <c r="L81" s="137"/>
      <c r="S81" s="38"/>
      <c r="T81" s="38"/>
      <c r="U81" s="38"/>
      <c r="V81" s="38"/>
      <c r="W81" s="38"/>
      <c r="X81" s="38"/>
      <c r="Y81" s="38"/>
      <c r="Z81" s="38"/>
      <c r="AA81" s="38"/>
      <c r="AB81" s="38"/>
      <c r="AC81" s="38"/>
      <c r="AD81" s="38"/>
      <c r="AE81" s="38"/>
    </row>
    <row r="82" spans="1:31" s="2" customFormat="1" ht="10.3" customHeight="1">
      <c r="A82" s="38"/>
      <c r="B82" s="39"/>
      <c r="C82" s="40"/>
      <c r="D82" s="40"/>
      <c r="E82" s="40"/>
      <c r="F82" s="40"/>
      <c r="G82" s="40"/>
      <c r="H82" s="40"/>
      <c r="I82" s="136"/>
      <c r="J82" s="40"/>
      <c r="K82" s="40"/>
      <c r="L82" s="137"/>
      <c r="S82" s="38"/>
      <c r="T82" s="38"/>
      <c r="U82" s="38"/>
      <c r="V82" s="38"/>
      <c r="W82" s="38"/>
      <c r="X82" s="38"/>
      <c r="Y82" s="38"/>
      <c r="Z82" s="38"/>
      <c r="AA82" s="38"/>
      <c r="AB82" s="38"/>
      <c r="AC82" s="38"/>
      <c r="AD82" s="38"/>
      <c r="AE82" s="38"/>
    </row>
    <row r="83" spans="1:31" s="11" customFormat="1" ht="29.25" customHeight="1">
      <c r="A83" s="190"/>
      <c r="B83" s="191"/>
      <c r="C83" s="192" t="s">
        <v>139</v>
      </c>
      <c r="D83" s="193" t="s">
        <v>57</v>
      </c>
      <c r="E83" s="193" t="s">
        <v>53</v>
      </c>
      <c r="F83" s="193" t="s">
        <v>54</v>
      </c>
      <c r="G83" s="193" t="s">
        <v>140</v>
      </c>
      <c r="H83" s="193" t="s">
        <v>141</v>
      </c>
      <c r="I83" s="194" t="s">
        <v>142</v>
      </c>
      <c r="J83" s="193" t="s">
        <v>131</v>
      </c>
      <c r="K83" s="195" t="s">
        <v>143</v>
      </c>
      <c r="L83" s="196"/>
      <c r="M83" s="92" t="s">
        <v>19</v>
      </c>
      <c r="N83" s="93" t="s">
        <v>42</v>
      </c>
      <c r="O83" s="93" t="s">
        <v>144</v>
      </c>
      <c r="P83" s="93" t="s">
        <v>145</v>
      </c>
      <c r="Q83" s="93" t="s">
        <v>146</v>
      </c>
      <c r="R83" s="93" t="s">
        <v>147</v>
      </c>
      <c r="S83" s="93" t="s">
        <v>148</v>
      </c>
      <c r="T83" s="94" t="s">
        <v>149</v>
      </c>
      <c r="U83" s="190"/>
      <c r="V83" s="190"/>
      <c r="W83" s="190"/>
      <c r="X83" s="190"/>
      <c r="Y83" s="190"/>
      <c r="Z83" s="190"/>
      <c r="AA83" s="190"/>
      <c r="AB83" s="190"/>
      <c r="AC83" s="190"/>
      <c r="AD83" s="190"/>
      <c r="AE83" s="190"/>
    </row>
    <row r="84" spans="1:63" s="2" customFormat="1" ht="22.8" customHeight="1">
      <c r="A84" s="38"/>
      <c r="B84" s="39"/>
      <c r="C84" s="99" t="s">
        <v>150</v>
      </c>
      <c r="D84" s="40"/>
      <c r="E84" s="40"/>
      <c r="F84" s="40"/>
      <c r="G84" s="40"/>
      <c r="H84" s="40"/>
      <c r="I84" s="136"/>
      <c r="J84" s="197">
        <f>BK84</f>
        <v>0</v>
      </c>
      <c r="K84" s="40"/>
      <c r="L84" s="44"/>
      <c r="M84" s="95"/>
      <c r="N84" s="198"/>
      <c r="O84" s="96"/>
      <c r="P84" s="199">
        <f>P85</f>
        <v>0</v>
      </c>
      <c r="Q84" s="96"/>
      <c r="R84" s="199">
        <f>R85</f>
        <v>0</v>
      </c>
      <c r="S84" s="96"/>
      <c r="T84" s="200">
        <f>T85</f>
        <v>0</v>
      </c>
      <c r="U84" s="38"/>
      <c r="V84" s="38"/>
      <c r="W84" s="38"/>
      <c r="X84" s="38"/>
      <c r="Y84" s="38"/>
      <c r="Z84" s="38"/>
      <c r="AA84" s="38"/>
      <c r="AB84" s="38"/>
      <c r="AC84" s="38"/>
      <c r="AD84" s="38"/>
      <c r="AE84" s="38"/>
      <c r="AT84" s="17" t="s">
        <v>71</v>
      </c>
      <c r="AU84" s="17" t="s">
        <v>132</v>
      </c>
      <c r="BK84" s="201">
        <f>BK85</f>
        <v>0</v>
      </c>
    </row>
    <row r="85" spans="1:63" s="12" customFormat="1" ht="25.9" customHeight="1">
      <c r="A85" s="12"/>
      <c r="B85" s="202"/>
      <c r="C85" s="203"/>
      <c r="D85" s="204" t="s">
        <v>71</v>
      </c>
      <c r="E85" s="205" t="s">
        <v>151</v>
      </c>
      <c r="F85" s="205" t="s">
        <v>78</v>
      </c>
      <c r="G85" s="203"/>
      <c r="H85" s="203"/>
      <c r="I85" s="206"/>
      <c r="J85" s="207">
        <f>BK85</f>
        <v>0</v>
      </c>
      <c r="K85" s="203"/>
      <c r="L85" s="208"/>
      <c r="M85" s="209"/>
      <c r="N85" s="210"/>
      <c r="O85" s="210"/>
      <c r="P85" s="211">
        <f>P86+P93+P98+P101</f>
        <v>0</v>
      </c>
      <c r="Q85" s="210"/>
      <c r="R85" s="211">
        <f>R86+R93+R98+R101</f>
        <v>0</v>
      </c>
      <c r="S85" s="210"/>
      <c r="T85" s="212">
        <f>T86+T93+T98+T101</f>
        <v>0</v>
      </c>
      <c r="U85" s="12"/>
      <c r="V85" s="12"/>
      <c r="W85" s="12"/>
      <c r="X85" s="12"/>
      <c r="Y85" s="12"/>
      <c r="Z85" s="12"/>
      <c r="AA85" s="12"/>
      <c r="AB85" s="12"/>
      <c r="AC85" s="12"/>
      <c r="AD85" s="12"/>
      <c r="AE85" s="12"/>
      <c r="AR85" s="213" t="s">
        <v>152</v>
      </c>
      <c r="AT85" s="214" t="s">
        <v>71</v>
      </c>
      <c r="AU85" s="214" t="s">
        <v>72</v>
      </c>
      <c r="AY85" s="213" t="s">
        <v>153</v>
      </c>
      <c r="BK85" s="215">
        <f>BK86+BK93+BK98+BK101</f>
        <v>0</v>
      </c>
    </row>
    <row r="86" spans="1:63" s="12" customFormat="1" ht="22.8" customHeight="1">
      <c r="A86" s="12"/>
      <c r="B86" s="202"/>
      <c r="C86" s="203"/>
      <c r="D86" s="204" t="s">
        <v>71</v>
      </c>
      <c r="E86" s="216" t="s">
        <v>154</v>
      </c>
      <c r="F86" s="216" t="s">
        <v>155</v>
      </c>
      <c r="G86" s="203"/>
      <c r="H86" s="203"/>
      <c r="I86" s="206"/>
      <c r="J86" s="217">
        <f>BK86</f>
        <v>0</v>
      </c>
      <c r="K86" s="203"/>
      <c r="L86" s="208"/>
      <c r="M86" s="209"/>
      <c r="N86" s="210"/>
      <c r="O86" s="210"/>
      <c r="P86" s="211">
        <f>SUM(P87:P92)</f>
        <v>0</v>
      </c>
      <c r="Q86" s="210"/>
      <c r="R86" s="211">
        <f>SUM(R87:R92)</f>
        <v>0</v>
      </c>
      <c r="S86" s="210"/>
      <c r="T86" s="212">
        <f>SUM(T87:T92)</f>
        <v>0</v>
      </c>
      <c r="U86" s="12"/>
      <c r="V86" s="12"/>
      <c r="W86" s="12"/>
      <c r="X86" s="12"/>
      <c r="Y86" s="12"/>
      <c r="Z86" s="12"/>
      <c r="AA86" s="12"/>
      <c r="AB86" s="12"/>
      <c r="AC86" s="12"/>
      <c r="AD86" s="12"/>
      <c r="AE86" s="12"/>
      <c r="AR86" s="213" t="s">
        <v>152</v>
      </c>
      <c r="AT86" s="214" t="s">
        <v>71</v>
      </c>
      <c r="AU86" s="214" t="s">
        <v>80</v>
      </c>
      <c r="AY86" s="213" t="s">
        <v>153</v>
      </c>
      <c r="BK86" s="215">
        <f>SUM(BK87:BK92)</f>
        <v>0</v>
      </c>
    </row>
    <row r="87" spans="1:65" s="2" customFormat="1" ht="21.75" customHeight="1">
      <c r="A87" s="38"/>
      <c r="B87" s="39"/>
      <c r="C87" s="218" t="s">
        <v>80</v>
      </c>
      <c r="D87" s="218" t="s">
        <v>156</v>
      </c>
      <c r="E87" s="219" t="s">
        <v>157</v>
      </c>
      <c r="F87" s="220" t="s">
        <v>158</v>
      </c>
      <c r="G87" s="221" t="s">
        <v>159</v>
      </c>
      <c r="H87" s="222">
        <v>1</v>
      </c>
      <c r="I87" s="223"/>
      <c r="J87" s="224">
        <f>ROUND(I87*H87,2)</f>
        <v>0</v>
      </c>
      <c r="K87" s="220" t="s">
        <v>160</v>
      </c>
      <c r="L87" s="44"/>
      <c r="M87" s="225" t="s">
        <v>19</v>
      </c>
      <c r="N87" s="226" t="s">
        <v>43</v>
      </c>
      <c r="O87" s="84"/>
      <c r="P87" s="227">
        <f>O87*H87</f>
        <v>0</v>
      </c>
      <c r="Q87" s="227">
        <v>0</v>
      </c>
      <c r="R87" s="227">
        <f>Q87*H87</f>
        <v>0</v>
      </c>
      <c r="S87" s="227">
        <v>0</v>
      </c>
      <c r="T87" s="228">
        <f>S87*H87</f>
        <v>0</v>
      </c>
      <c r="U87" s="38"/>
      <c r="V87" s="38"/>
      <c r="W87" s="38"/>
      <c r="X87" s="38"/>
      <c r="Y87" s="38"/>
      <c r="Z87" s="38"/>
      <c r="AA87" s="38"/>
      <c r="AB87" s="38"/>
      <c r="AC87" s="38"/>
      <c r="AD87" s="38"/>
      <c r="AE87" s="38"/>
      <c r="AR87" s="229" t="s">
        <v>161</v>
      </c>
      <c r="AT87" s="229" t="s">
        <v>156</v>
      </c>
      <c r="AU87" s="229" t="s">
        <v>82</v>
      </c>
      <c r="AY87" s="17" t="s">
        <v>153</v>
      </c>
      <c r="BE87" s="230">
        <f>IF(N87="základní",J87,0)</f>
        <v>0</v>
      </c>
      <c r="BF87" s="230">
        <f>IF(N87="snížená",J87,0)</f>
        <v>0</v>
      </c>
      <c r="BG87" s="230">
        <f>IF(N87="zákl. přenesená",J87,0)</f>
        <v>0</v>
      </c>
      <c r="BH87" s="230">
        <f>IF(N87="sníž. přenesená",J87,0)</f>
        <v>0</v>
      </c>
      <c r="BI87" s="230">
        <f>IF(N87="nulová",J87,0)</f>
        <v>0</v>
      </c>
      <c r="BJ87" s="17" t="s">
        <v>80</v>
      </c>
      <c r="BK87" s="230">
        <f>ROUND(I87*H87,2)</f>
        <v>0</v>
      </c>
      <c r="BL87" s="17" t="s">
        <v>161</v>
      </c>
      <c r="BM87" s="229" t="s">
        <v>162</v>
      </c>
    </row>
    <row r="88" spans="1:47" s="2" customFormat="1" ht="12">
      <c r="A88" s="38"/>
      <c r="B88" s="39"/>
      <c r="C88" s="40"/>
      <c r="D88" s="231" t="s">
        <v>163</v>
      </c>
      <c r="E88" s="40"/>
      <c r="F88" s="232" t="s">
        <v>164</v>
      </c>
      <c r="G88" s="40"/>
      <c r="H88" s="40"/>
      <c r="I88" s="136"/>
      <c r="J88" s="40"/>
      <c r="K88" s="40"/>
      <c r="L88" s="44"/>
      <c r="M88" s="233"/>
      <c r="N88" s="234"/>
      <c r="O88" s="84"/>
      <c r="P88" s="84"/>
      <c r="Q88" s="84"/>
      <c r="R88" s="84"/>
      <c r="S88" s="84"/>
      <c r="T88" s="85"/>
      <c r="U88" s="38"/>
      <c r="V88" s="38"/>
      <c r="W88" s="38"/>
      <c r="X88" s="38"/>
      <c r="Y88" s="38"/>
      <c r="Z88" s="38"/>
      <c r="AA88" s="38"/>
      <c r="AB88" s="38"/>
      <c r="AC88" s="38"/>
      <c r="AD88" s="38"/>
      <c r="AE88" s="38"/>
      <c r="AT88" s="17" t="s">
        <v>163</v>
      </c>
      <c r="AU88" s="17" t="s">
        <v>82</v>
      </c>
    </row>
    <row r="89" spans="1:65" s="2" customFormat="1" ht="33" customHeight="1">
      <c r="A89" s="38"/>
      <c r="B89" s="39"/>
      <c r="C89" s="218" t="s">
        <v>82</v>
      </c>
      <c r="D89" s="218" t="s">
        <v>156</v>
      </c>
      <c r="E89" s="219" t="s">
        <v>165</v>
      </c>
      <c r="F89" s="220" t="s">
        <v>166</v>
      </c>
      <c r="G89" s="221" t="s">
        <v>159</v>
      </c>
      <c r="H89" s="222">
        <v>1</v>
      </c>
      <c r="I89" s="223"/>
      <c r="J89" s="224">
        <f>ROUND(I89*H89,2)</f>
        <v>0</v>
      </c>
      <c r="K89" s="220" t="s">
        <v>160</v>
      </c>
      <c r="L89" s="44"/>
      <c r="M89" s="225" t="s">
        <v>19</v>
      </c>
      <c r="N89" s="226" t="s">
        <v>43</v>
      </c>
      <c r="O89" s="84"/>
      <c r="P89" s="227">
        <f>O89*H89</f>
        <v>0</v>
      </c>
      <c r="Q89" s="227">
        <v>0</v>
      </c>
      <c r="R89" s="227">
        <f>Q89*H89</f>
        <v>0</v>
      </c>
      <c r="S89" s="227">
        <v>0</v>
      </c>
      <c r="T89" s="228">
        <f>S89*H89</f>
        <v>0</v>
      </c>
      <c r="U89" s="38"/>
      <c r="V89" s="38"/>
      <c r="W89" s="38"/>
      <c r="X89" s="38"/>
      <c r="Y89" s="38"/>
      <c r="Z89" s="38"/>
      <c r="AA89" s="38"/>
      <c r="AB89" s="38"/>
      <c r="AC89" s="38"/>
      <c r="AD89" s="38"/>
      <c r="AE89" s="38"/>
      <c r="AR89" s="229" t="s">
        <v>161</v>
      </c>
      <c r="AT89" s="229" t="s">
        <v>156</v>
      </c>
      <c r="AU89" s="229" t="s">
        <v>82</v>
      </c>
      <c r="AY89" s="17" t="s">
        <v>153</v>
      </c>
      <c r="BE89" s="230">
        <f>IF(N89="základní",J89,0)</f>
        <v>0</v>
      </c>
      <c r="BF89" s="230">
        <f>IF(N89="snížená",J89,0)</f>
        <v>0</v>
      </c>
      <c r="BG89" s="230">
        <f>IF(N89="zákl. přenesená",J89,0)</f>
        <v>0</v>
      </c>
      <c r="BH89" s="230">
        <f>IF(N89="sníž. přenesená",J89,0)</f>
        <v>0</v>
      </c>
      <c r="BI89" s="230">
        <f>IF(N89="nulová",J89,0)</f>
        <v>0</v>
      </c>
      <c r="BJ89" s="17" t="s">
        <v>80</v>
      </c>
      <c r="BK89" s="230">
        <f>ROUND(I89*H89,2)</f>
        <v>0</v>
      </c>
      <c r="BL89" s="17" t="s">
        <v>161</v>
      </c>
      <c r="BM89" s="229" t="s">
        <v>167</v>
      </c>
    </row>
    <row r="90" spans="1:47" s="2" customFormat="1" ht="12">
      <c r="A90" s="38"/>
      <c r="B90" s="39"/>
      <c r="C90" s="40"/>
      <c r="D90" s="231" t="s">
        <v>163</v>
      </c>
      <c r="E90" s="40"/>
      <c r="F90" s="232" t="s">
        <v>168</v>
      </c>
      <c r="G90" s="40"/>
      <c r="H90" s="40"/>
      <c r="I90" s="136"/>
      <c r="J90" s="40"/>
      <c r="K90" s="40"/>
      <c r="L90" s="44"/>
      <c r="M90" s="233"/>
      <c r="N90" s="234"/>
      <c r="O90" s="84"/>
      <c r="P90" s="84"/>
      <c r="Q90" s="84"/>
      <c r="R90" s="84"/>
      <c r="S90" s="84"/>
      <c r="T90" s="85"/>
      <c r="U90" s="38"/>
      <c r="V90" s="38"/>
      <c r="W90" s="38"/>
      <c r="X90" s="38"/>
      <c r="Y90" s="38"/>
      <c r="Z90" s="38"/>
      <c r="AA90" s="38"/>
      <c r="AB90" s="38"/>
      <c r="AC90" s="38"/>
      <c r="AD90" s="38"/>
      <c r="AE90" s="38"/>
      <c r="AT90" s="17" t="s">
        <v>163</v>
      </c>
      <c r="AU90" s="17" t="s">
        <v>82</v>
      </c>
    </row>
    <row r="91" spans="1:65" s="2" customFormat="1" ht="21.75" customHeight="1">
      <c r="A91" s="38"/>
      <c r="B91" s="39"/>
      <c r="C91" s="218" t="s">
        <v>169</v>
      </c>
      <c r="D91" s="218" t="s">
        <v>156</v>
      </c>
      <c r="E91" s="219" t="s">
        <v>170</v>
      </c>
      <c r="F91" s="220" t="s">
        <v>171</v>
      </c>
      <c r="G91" s="221" t="s">
        <v>159</v>
      </c>
      <c r="H91" s="222">
        <v>3</v>
      </c>
      <c r="I91" s="223"/>
      <c r="J91" s="224">
        <f>ROUND(I91*H91,2)</f>
        <v>0</v>
      </c>
      <c r="K91" s="220" t="s">
        <v>19</v>
      </c>
      <c r="L91" s="44"/>
      <c r="M91" s="225" t="s">
        <v>19</v>
      </c>
      <c r="N91" s="226" t="s">
        <v>43</v>
      </c>
      <c r="O91" s="84"/>
      <c r="P91" s="227">
        <f>O91*H91</f>
        <v>0</v>
      </c>
      <c r="Q91" s="227">
        <v>0</v>
      </c>
      <c r="R91" s="227">
        <f>Q91*H91</f>
        <v>0</v>
      </c>
      <c r="S91" s="227">
        <v>0</v>
      </c>
      <c r="T91" s="228">
        <f>S91*H91</f>
        <v>0</v>
      </c>
      <c r="U91" s="38"/>
      <c r="V91" s="38"/>
      <c r="W91" s="38"/>
      <c r="X91" s="38"/>
      <c r="Y91" s="38"/>
      <c r="Z91" s="38"/>
      <c r="AA91" s="38"/>
      <c r="AB91" s="38"/>
      <c r="AC91" s="38"/>
      <c r="AD91" s="38"/>
      <c r="AE91" s="38"/>
      <c r="AR91" s="229" t="s">
        <v>172</v>
      </c>
      <c r="AT91" s="229" t="s">
        <v>156</v>
      </c>
      <c r="AU91" s="229" t="s">
        <v>82</v>
      </c>
      <c r="AY91" s="17" t="s">
        <v>153</v>
      </c>
      <c r="BE91" s="230">
        <f>IF(N91="základní",J91,0)</f>
        <v>0</v>
      </c>
      <c r="BF91" s="230">
        <f>IF(N91="snížená",J91,0)</f>
        <v>0</v>
      </c>
      <c r="BG91" s="230">
        <f>IF(N91="zákl. přenesená",J91,0)</f>
        <v>0</v>
      </c>
      <c r="BH91" s="230">
        <f>IF(N91="sníž. přenesená",J91,0)</f>
        <v>0</v>
      </c>
      <c r="BI91" s="230">
        <f>IF(N91="nulová",J91,0)</f>
        <v>0</v>
      </c>
      <c r="BJ91" s="17" t="s">
        <v>80</v>
      </c>
      <c r="BK91" s="230">
        <f>ROUND(I91*H91,2)</f>
        <v>0</v>
      </c>
      <c r="BL91" s="17" t="s">
        <v>172</v>
      </c>
      <c r="BM91" s="229" t="s">
        <v>173</v>
      </c>
    </row>
    <row r="92" spans="1:51" s="13" customFormat="1" ht="12">
      <c r="A92" s="13"/>
      <c r="B92" s="235"/>
      <c r="C92" s="236"/>
      <c r="D92" s="231" t="s">
        <v>174</v>
      </c>
      <c r="E92" s="237" t="s">
        <v>19</v>
      </c>
      <c r="F92" s="238" t="s">
        <v>175</v>
      </c>
      <c r="G92" s="236"/>
      <c r="H92" s="239">
        <v>3</v>
      </c>
      <c r="I92" s="240"/>
      <c r="J92" s="236"/>
      <c r="K92" s="236"/>
      <c r="L92" s="241"/>
      <c r="M92" s="242"/>
      <c r="N92" s="243"/>
      <c r="O92" s="243"/>
      <c r="P92" s="243"/>
      <c r="Q92" s="243"/>
      <c r="R92" s="243"/>
      <c r="S92" s="243"/>
      <c r="T92" s="244"/>
      <c r="U92" s="13"/>
      <c r="V92" s="13"/>
      <c r="W92" s="13"/>
      <c r="X92" s="13"/>
      <c r="Y92" s="13"/>
      <c r="Z92" s="13"/>
      <c r="AA92" s="13"/>
      <c r="AB92" s="13"/>
      <c r="AC92" s="13"/>
      <c r="AD92" s="13"/>
      <c r="AE92" s="13"/>
      <c r="AT92" s="245" t="s">
        <v>174</v>
      </c>
      <c r="AU92" s="245" t="s">
        <v>82</v>
      </c>
      <c r="AV92" s="13" t="s">
        <v>82</v>
      </c>
      <c r="AW92" s="13" t="s">
        <v>34</v>
      </c>
      <c r="AX92" s="13" t="s">
        <v>80</v>
      </c>
      <c r="AY92" s="245" t="s">
        <v>153</v>
      </c>
    </row>
    <row r="93" spans="1:63" s="12" customFormat="1" ht="22.8" customHeight="1">
      <c r="A93" s="12"/>
      <c r="B93" s="202"/>
      <c r="C93" s="203"/>
      <c r="D93" s="204" t="s">
        <v>71</v>
      </c>
      <c r="E93" s="216" t="s">
        <v>176</v>
      </c>
      <c r="F93" s="216" t="s">
        <v>177</v>
      </c>
      <c r="G93" s="203"/>
      <c r="H93" s="203"/>
      <c r="I93" s="206"/>
      <c r="J93" s="217">
        <f>BK93</f>
        <v>0</v>
      </c>
      <c r="K93" s="203"/>
      <c r="L93" s="208"/>
      <c r="M93" s="209"/>
      <c r="N93" s="210"/>
      <c r="O93" s="210"/>
      <c r="P93" s="211">
        <f>SUM(P94:P97)</f>
        <v>0</v>
      </c>
      <c r="Q93" s="210"/>
      <c r="R93" s="211">
        <f>SUM(R94:R97)</f>
        <v>0</v>
      </c>
      <c r="S93" s="210"/>
      <c r="T93" s="212">
        <f>SUM(T94:T97)</f>
        <v>0</v>
      </c>
      <c r="U93" s="12"/>
      <c r="V93" s="12"/>
      <c r="W93" s="12"/>
      <c r="X93" s="12"/>
      <c r="Y93" s="12"/>
      <c r="Z93" s="12"/>
      <c r="AA93" s="12"/>
      <c r="AB93" s="12"/>
      <c r="AC93" s="12"/>
      <c r="AD93" s="12"/>
      <c r="AE93" s="12"/>
      <c r="AR93" s="213" t="s">
        <v>152</v>
      </c>
      <c r="AT93" s="214" t="s">
        <v>71</v>
      </c>
      <c r="AU93" s="214" t="s">
        <v>80</v>
      </c>
      <c r="AY93" s="213" t="s">
        <v>153</v>
      </c>
      <c r="BK93" s="215">
        <f>SUM(BK94:BK97)</f>
        <v>0</v>
      </c>
    </row>
    <row r="94" spans="1:65" s="2" customFormat="1" ht="21.75" customHeight="1">
      <c r="A94" s="38"/>
      <c r="B94" s="39"/>
      <c r="C94" s="218" t="s">
        <v>175</v>
      </c>
      <c r="D94" s="218" t="s">
        <v>156</v>
      </c>
      <c r="E94" s="219" t="s">
        <v>178</v>
      </c>
      <c r="F94" s="220" t="s">
        <v>179</v>
      </c>
      <c r="G94" s="221" t="s">
        <v>159</v>
      </c>
      <c r="H94" s="222">
        <v>1</v>
      </c>
      <c r="I94" s="223"/>
      <c r="J94" s="224">
        <f>ROUND(I94*H94,2)</f>
        <v>0</v>
      </c>
      <c r="K94" s="220" t="s">
        <v>160</v>
      </c>
      <c r="L94" s="44"/>
      <c r="M94" s="225" t="s">
        <v>19</v>
      </c>
      <c r="N94" s="226" t="s">
        <v>43</v>
      </c>
      <c r="O94" s="84"/>
      <c r="P94" s="227">
        <f>O94*H94</f>
        <v>0</v>
      </c>
      <c r="Q94" s="227">
        <v>0</v>
      </c>
      <c r="R94" s="227">
        <f>Q94*H94</f>
        <v>0</v>
      </c>
      <c r="S94" s="227">
        <v>0</v>
      </c>
      <c r="T94" s="228">
        <f>S94*H94</f>
        <v>0</v>
      </c>
      <c r="U94" s="38"/>
      <c r="V94" s="38"/>
      <c r="W94" s="38"/>
      <c r="X94" s="38"/>
      <c r="Y94" s="38"/>
      <c r="Z94" s="38"/>
      <c r="AA94" s="38"/>
      <c r="AB94" s="38"/>
      <c r="AC94" s="38"/>
      <c r="AD94" s="38"/>
      <c r="AE94" s="38"/>
      <c r="AR94" s="229" t="s">
        <v>161</v>
      </c>
      <c r="AT94" s="229" t="s">
        <v>156</v>
      </c>
      <c r="AU94" s="229" t="s">
        <v>82</v>
      </c>
      <c r="AY94" s="17" t="s">
        <v>153</v>
      </c>
      <c r="BE94" s="230">
        <f>IF(N94="základní",J94,0)</f>
        <v>0</v>
      </c>
      <c r="BF94" s="230">
        <f>IF(N94="snížená",J94,0)</f>
        <v>0</v>
      </c>
      <c r="BG94" s="230">
        <f>IF(N94="zákl. přenesená",J94,0)</f>
        <v>0</v>
      </c>
      <c r="BH94" s="230">
        <f>IF(N94="sníž. přenesená",J94,0)</f>
        <v>0</v>
      </c>
      <c r="BI94" s="230">
        <f>IF(N94="nulová",J94,0)</f>
        <v>0</v>
      </c>
      <c r="BJ94" s="17" t="s">
        <v>80</v>
      </c>
      <c r="BK94" s="230">
        <f>ROUND(I94*H94,2)</f>
        <v>0</v>
      </c>
      <c r="BL94" s="17" t="s">
        <v>161</v>
      </c>
      <c r="BM94" s="229" t="s">
        <v>180</v>
      </c>
    </row>
    <row r="95" spans="1:47" s="2" customFormat="1" ht="12">
      <c r="A95" s="38"/>
      <c r="B95" s="39"/>
      <c r="C95" s="40"/>
      <c r="D95" s="231" t="s">
        <v>163</v>
      </c>
      <c r="E95" s="40"/>
      <c r="F95" s="232" t="s">
        <v>181</v>
      </c>
      <c r="G95" s="40"/>
      <c r="H95" s="40"/>
      <c r="I95" s="136"/>
      <c r="J95" s="40"/>
      <c r="K95" s="40"/>
      <c r="L95" s="44"/>
      <c r="M95" s="233"/>
      <c r="N95" s="234"/>
      <c r="O95" s="84"/>
      <c r="P95" s="84"/>
      <c r="Q95" s="84"/>
      <c r="R95" s="84"/>
      <c r="S95" s="84"/>
      <c r="T95" s="85"/>
      <c r="U95" s="38"/>
      <c r="V95" s="38"/>
      <c r="W95" s="38"/>
      <c r="X95" s="38"/>
      <c r="Y95" s="38"/>
      <c r="Z95" s="38"/>
      <c r="AA95" s="38"/>
      <c r="AB95" s="38"/>
      <c r="AC95" s="38"/>
      <c r="AD95" s="38"/>
      <c r="AE95" s="38"/>
      <c r="AT95" s="17" t="s">
        <v>163</v>
      </c>
      <c r="AU95" s="17" t="s">
        <v>82</v>
      </c>
    </row>
    <row r="96" spans="1:65" s="2" customFormat="1" ht="21.75" customHeight="1">
      <c r="A96" s="38"/>
      <c r="B96" s="39"/>
      <c r="C96" s="218" t="s">
        <v>172</v>
      </c>
      <c r="D96" s="218" t="s">
        <v>156</v>
      </c>
      <c r="E96" s="219" t="s">
        <v>182</v>
      </c>
      <c r="F96" s="220" t="s">
        <v>183</v>
      </c>
      <c r="G96" s="221" t="s">
        <v>159</v>
      </c>
      <c r="H96" s="222">
        <v>1</v>
      </c>
      <c r="I96" s="223"/>
      <c r="J96" s="224">
        <f>ROUND(I96*H96,2)</f>
        <v>0</v>
      </c>
      <c r="K96" s="220" t="s">
        <v>160</v>
      </c>
      <c r="L96" s="44"/>
      <c r="M96" s="225" t="s">
        <v>19</v>
      </c>
      <c r="N96" s="226" t="s">
        <v>43</v>
      </c>
      <c r="O96" s="84"/>
      <c r="P96" s="227">
        <f>O96*H96</f>
        <v>0</v>
      </c>
      <c r="Q96" s="227">
        <v>0</v>
      </c>
      <c r="R96" s="227">
        <f>Q96*H96</f>
        <v>0</v>
      </c>
      <c r="S96" s="227">
        <v>0</v>
      </c>
      <c r="T96" s="228">
        <f>S96*H96</f>
        <v>0</v>
      </c>
      <c r="U96" s="38"/>
      <c r="V96" s="38"/>
      <c r="W96" s="38"/>
      <c r="X96" s="38"/>
      <c r="Y96" s="38"/>
      <c r="Z96" s="38"/>
      <c r="AA96" s="38"/>
      <c r="AB96" s="38"/>
      <c r="AC96" s="38"/>
      <c r="AD96" s="38"/>
      <c r="AE96" s="38"/>
      <c r="AR96" s="229" t="s">
        <v>161</v>
      </c>
      <c r="AT96" s="229" t="s">
        <v>156</v>
      </c>
      <c r="AU96" s="229" t="s">
        <v>82</v>
      </c>
      <c r="AY96" s="17" t="s">
        <v>153</v>
      </c>
      <c r="BE96" s="230">
        <f>IF(N96="základní",J96,0)</f>
        <v>0</v>
      </c>
      <c r="BF96" s="230">
        <f>IF(N96="snížená",J96,0)</f>
        <v>0</v>
      </c>
      <c r="BG96" s="230">
        <f>IF(N96="zákl. přenesená",J96,0)</f>
        <v>0</v>
      </c>
      <c r="BH96" s="230">
        <f>IF(N96="sníž. přenesená",J96,0)</f>
        <v>0</v>
      </c>
      <c r="BI96" s="230">
        <f>IF(N96="nulová",J96,0)</f>
        <v>0</v>
      </c>
      <c r="BJ96" s="17" t="s">
        <v>80</v>
      </c>
      <c r="BK96" s="230">
        <f>ROUND(I96*H96,2)</f>
        <v>0</v>
      </c>
      <c r="BL96" s="17" t="s">
        <v>161</v>
      </c>
      <c r="BM96" s="229" t="s">
        <v>184</v>
      </c>
    </row>
    <row r="97" spans="1:47" s="2" customFormat="1" ht="12">
      <c r="A97" s="38"/>
      <c r="B97" s="39"/>
      <c r="C97" s="40"/>
      <c r="D97" s="231" t="s">
        <v>163</v>
      </c>
      <c r="E97" s="40"/>
      <c r="F97" s="232" t="s">
        <v>185</v>
      </c>
      <c r="G97" s="40"/>
      <c r="H97" s="40"/>
      <c r="I97" s="136"/>
      <c r="J97" s="40"/>
      <c r="K97" s="40"/>
      <c r="L97" s="44"/>
      <c r="M97" s="233"/>
      <c r="N97" s="234"/>
      <c r="O97" s="84"/>
      <c r="P97" s="84"/>
      <c r="Q97" s="84"/>
      <c r="R97" s="84"/>
      <c r="S97" s="84"/>
      <c r="T97" s="85"/>
      <c r="U97" s="38"/>
      <c r="V97" s="38"/>
      <c r="W97" s="38"/>
      <c r="X97" s="38"/>
      <c r="Y97" s="38"/>
      <c r="Z97" s="38"/>
      <c r="AA97" s="38"/>
      <c r="AB97" s="38"/>
      <c r="AC97" s="38"/>
      <c r="AD97" s="38"/>
      <c r="AE97" s="38"/>
      <c r="AT97" s="17" t="s">
        <v>163</v>
      </c>
      <c r="AU97" s="17" t="s">
        <v>82</v>
      </c>
    </row>
    <row r="98" spans="1:63" s="12" customFormat="1" ht="22.8" customHeight="1">
      <c r="A98" s="12"/>
      <c r="B98" s="202"/>
      <c r="C98" s="203"/>
      <c r="D98" s="204" t="s">
        <v>71</v>
      </c>
      <c r="E98" s="216" t="s">
        <v>186</v>
      </c>
      <c r="F98" s="216" t="s">
        <v>187</v>
      </c>
      <c r="G98" s="203"/>
      <c r="H98" s="203"/>
      <c r="I98" s="206"/>
      <c r="J98" s="217">
        <f>BK98</f>
        <v>0</v>
      </c>
      <c r="K98" s="203"/>
      <c r="L98" s="208"/>
      <c r="M98" s="209"/>
      <c r="N98" s="210"/>
      <c r="O98" s="210"/>
      <c r="P98" s="211">
        <f>SUM(P99:P100)</f>
        <v>0</v>
      </c>
      <c r="Q98" s="210"/>
      <c r="R98" s="211">
        <f>SUM(R99:R100)</f>
        <v>0</v>
      </c>
      <c r="S98" s="210"/>
      <c r="T98" s="212">
        <f>SUM(T99:T100)</f>
        <v>0</v>
      </c>
      <c r="U98" s="12"/>
      <c r="V98" s="12"/>
      <c r="W98" s="12"/>
      <c r="X98" s="12"/>
      <c r="Y98" s="12"/>
      <c r="Z98" s="12"/>
      <c r="AA98" s="12"/>
      <c r="AB98" s="12"/>
      <c r="AC98" s="12"/>
      <c r="AD98" s="12"/>
      <c r="AE98" s="12"/>
      <c r="AR98" s="213" t="s">
        <v>152</v>
      </c>
      <c r="AT98" s="214" t="s">
        <v>71</v>
      </c>
      <c r="AU98" s="214" t="s">
        <v>80</v>
      </c>
      <c r="AY98" s="213" t="s">
        <v>153</v>
      </c>
      <c r="BK98" s="215">
        <f>SUM(BK99:BK100)</f>
        <v>0</v>
      </c>
    </row>
    <row r="99" spans="1:65" s="2" customFormat="1" ht="21.75" customHeight="1">
      <c r="A99" s="38"/>
      <c r="B99" s="39"/>
      <c r="C99" s="218" t="s">
        <v>152</v>
      </c>
      <c r="D99" s="218" t="s">
        <v>156</v>
      </c>
      <c r="E99" s="219" t="s">
        <v>188</v>
      </c>
      <c r="F99" s="220" t="s">
        <v>189</v>
      </c>
      <c r="G99" s="221" t="s">
        <v>190</v>
      </c>
      <c r="H99" s="222">
        <v>5</v>
      </c>
      <c r="I99" s="223"/>
      <c r="J99" s="224">
        <f>ROUND(I99*H99,2)</f>
        <v>0</v>
      </c>
      <c r="K99" s="220" t="s">
        <v>160</v>
      </c>
      <c r="L99" s="44"/>
      <c r="M99" s="225" t="s">
        <v>19</v>
      </c>
      <c r="N99" s="226" t="s">
        <v>43</v>
      </c>
      <c r="O99" s="84"/>
      <c r="P99" s="227">
        <f>O99*H99</f>
        <v>0</v>
      </c>
      <c r="Q99" s="227">
        <v>0</v>
      </c>
      <c r="R99" s="227">
        <f>Q99*H99</f>
        <v>0</v>
      </c>
      <c r="S99" s="227">
        <v>0</v>
      </c>
      <c r="T99" s="228">
        <f>S99*H99</f>
        <v>0</v>
      </c>
      <c r="U99" s="38"/>
      <c r="V99" s="38"/>
      <c r="W99" s="38"/>
      <c r="X99" s="38"/>
      <c r="Y99" s="38"/>
      <c r="Z99" s="38"/>
      <c r="AA99" s="38"/>
      <c r="AB99" s="38"/>
      <c r="AC99" s="38"/>
      <c r="AD99" s="38"/>
      <c r="AE99" s="38"/>
      <c r="AR99" s="229" t="s">
        <v>161</v>
      </c>
      <c r="AT99" s="229" t="s">
        <v>156</v>
      </c>
      <c r="AU99" s="229" t="s">
        <v>82</v>
      </c>
      <c r="AY99" s="17" t="s">
        <v>153</v>
      </c>
      <c r="BE99" s="230">
        <f>IF(N99="základní",J99,0)</f>
        <v>0</v>
      </c>
      <c r="BF99" s="230">
        <f>IF(N99="snížená",J99,0)</f>
        <v>0</v>
      </c>
      <c r="BG99" s="230">
        <f>IF(N99="zákl. přenesená",J99,0)</f>
        <v>0</v>
      </c>
      <c r="BH99" s="230">
        <f>IF(N99="sníž. přenesená",J99,0)</f>
        <v>0</v>
      </c>
      <c r="BI99" s="230">
        <f>IF(N99="nulová",J99,0)</f>
        <v>0</v>
      </c>
      <c r="BJ99" s="17" t="s">
        <v>80</v>
      </c>
      <c r="BK99" s="230">
        <f>ROUND(I99*H99,2)</f>
        <v>0</v>
      </c>
      <c r="BL99" s="17" t="s">
        <v>161</v>
      </c>
      <c r="BM99" s="229" t="s">
        <v>191</v>
      </c>
    </row>
    <row r="100" spans="1:47" s="2" customFormat="1" ht="12">
      <c r="A100" s="38"/>
      <c r="B100" s="39"/>
      <c r="C100" s="40"/>
      <c r="D100" s="231" t="s">
        <v>163</v>
      </c>
      <c r="E100" s="40"/>
      <c r="F100" s="232" t="s">
        <v>192</v>
      </c>
      <c r="G100" s="40"/>
      <c r="H100" s="40"/>
      <c r="I100" s="136"/>
      <c r="J100" s="40"/>
      <c r="K100" s="40"/>
      <c r="L100" s="44"/>
      <c r="M100" s="233"/>
      <c r="N100" s="234"/>
      <c r="O100" s="84"/>
      <c r="P100" s="84"/>
      <c r="Q100" s="84"/>
      <c r="R100" s="84"/>
      <c r="S100" s="84"/>
      <c r="T100" s="85"/>
      <c r="U100" s="38"/>
      <c r="V100" s="38"/>
      <c r="W100" s="38"/>
      <c r="X100" s="38"/>
      <c r="Y100" s="38"/>
      <c r="Z100" s="38"/>
      <c r="AA100" s="38"/>
      <c r="AB100" s="38"/>
      <c r="AC100" s="38"/>
      <c r="AD100" s="38"/>
      <c r="AE100" s="38"/>
      <c r="AT100" s="17" t="s">
        <v>163</v>
      </c>
      <c r="AU100" s="17" t="s">
        <v>82</v>
      </c>
    </row>
    <row r="101" spans="1:63" s="12" customFormat="1" ht="22.8" customHeight="1">
      <c r="A101" s="12"/>
      <c r="B101" s="202"/>
      <c r="C101" s="203"/>
      <c r="D101" s="204" t="s">
        <v>71</v>
      </c>
      <c r="E101" s="216" t="s">
        <v>193</v>
      </c>
      <c r="F101" s="216" t="s">
        <v>194</v>
      </c>
      <c r="G101" s="203"/>
      <c r="H101" s="203"/>
      <c r="I101" s="206"/>
      <c r="J101" s="217">
        <f>BK101</f>
        <v>0</v>
      </c>
      <c r="K101" s="203"/>
      <c r="L101" s="208"/>
      <c r="M101" s="209"/>
      <c r="N101" s="210"/>
      <c r="O101" s="210"/>
      <c r="P101" s="211">
        <f>SUM(P102:P105)</f>
        <v>0</v>
      </c>
      <c r="Q101" s="210"/>
      <c r="R101" s="211">
        <f>SUM(R102:R105)</f>
        <v>0</v>
      </c>
      <c r="S101" s="210"/>
      <c r="T101" s="212">
        <f>SUM(T102:T105)</f>
        <v>0</v>
      </c>
      <c r="U101" s="12"/>
      <c r="V101" s="12"/>
      <c r="W101" s="12"/>
      <c r="X101" s="12"/>
      <c r="Y101" s="12"/>
      <c r="Z101" s="12"/>
      <c r="AA101" s="12"/>
      <c r="AB101" s="12"/>
      <c r="AC101" s="12"/>
      <c r="AD101" s="12"/>
      <c r="AE101" s="12"/>
      <c r="AR101" s="213" t="s">
        <v>152</v>
      </c>
      <c r="AT101" s="214" t="s">
        <v>71</v>
      </c>
      <c r="AU101" s="214" t="s">
        <v>80</v>
      </c>
      <c r="AY101" s="213" t="s">
        <v>153</v>
      </c>
      <c r="BK101" s="215">
        <f>SUM(BK102:BK105)</f>
        <v>0</v>
      </c>
    </row>
    <row r="102" spans="1:65" s="2" customFormat="1" ht="21.75" customHeight="1">
      <c r="A102" s="38"/>
      <c r="B102" s="39"/>
      <c r="C102" s="218" t="s">
        <v>195</v>
      </c>
      <c r="D102" s="218" t="s">
        <v>156</v>
      </c>
      <c r="E102" s="219" t="s">
        <v>196</v>
      </c>
      <c r="F102" s="220" t="s">
        <v>197</v>
      </c>
      <c r="G102" s="221" t="s">
        <v>159</v>
      </c>
      <c r="H102" s="222">
        <v>1</v>
      </c>
      <c r="I102" s="223"/>
      <c r="J102" s="224">
        <f>ROUND(I102*H102,2)</f>
        <v>0</v>
      </c>
      <c r="K102" s="220" t="s">
        <v>160</v>
      </c>
      <c r="L102" s="44"/>
      <c r="M102" s="225" t="s">
        <v>19</v>
      </c>
      <c r="N102" s="226" t="s">
        <v>43</v>
      </c>
      <c r="O102" s="84"/>
      <c r="P102" s="227">
        <f>O102*H102</f>
        <v>0</v>
      </c>
      <c r="Q102" s="227">
        <v>0</v>
      </c>
      <c r="R102" s="227">
        <f>Q102*H102</f>
        <v>0</v>
      </c>
      <c r="S102" s="227">
        <v>0</v>
      </c>
      <c r="T102" s="228">
        <f>S102*H102</f>
        <v>0</v>
      </c>
      <c r="U102" s="38"/>
      <c r="V102" s="38"/>
      <c r="W102" s="38"/>
      <c r="X102" s="38"/>
      <c r="Y102" s="38"/>
      <c r="Z102" s="38"/>
      <c r="AA102" s="38"/>
      <c r="AB102" s="38"/>
      <c r="AC102" s="38"/>
      <c r="AD102" s="38"/>
      <c r="AE102" s="38"/>
      <c r="AR102" s="229" t="s">
        <v>161</v>
      </c>
      <c r="AT102" s="229" t="s">
        <v>156</v>
      </c>
      <c r="AU102" s="229" t="s">
        <v>82</v>
      </c>
      <c r="AY102" s="17" t="s">
        <v>153</v>
      </c>
      <c r="BE102" s="230">
        <f>IF(N102="základní",J102,0)</f>
        <v>0</v>
      </c>
      <c r="BF102" s="230">
        <f>IF(N102="snížená",J102,0)</f>
        <v>0</v>
      </c>
      <c r="BG102" s="230">
        <f>IF(N102="zákl. přenesená",J102,0)</f>
        <v>0</v>
      </c>
      <c r="BH102" s="230">
        <f>IF(N102="sníž. přenesená",J102,0)</f>
        <v>0</v>
      </c>
      <c r="BI102" s="230">
        <f>IF(N102="nulová",J102,0)</f>
        <v>0</v>
      </c>
      <c r="BJ102" s="17" t="s">
        <v>80</v>
      </c>
      <c r="BK102" s="230">
        <f>ROUND(I102*H102,2)</f>
        <v>0</v>
      </c>
      <c r="BL102" s="17" t="s">
        <v>161</v>
      </c>
      <c r="BM102" s="229" t="s">
        <v>198</v>
      </c>
    </row>
    <row r="103" spans="1:47" s="2" customFormat="1" ht="12">
      <c r="A103" s="38"/>
      <c r="B103" s="39"/>
      <c r="C103" s="40"/>
      <c r="D103" s="231" t="s">
        <v>163</v>
      </c>
      <c r="E103" s="40"/>
      <c r="F103" s="232" t="s">
        <v>199</v>
      </c>
      <c r="G103" s="40"/>
      <c r="H103" s="40"/>
      <c r="I103" s="136"/>
      <c r="J103" s="40"/>
      <c r="K103" s="40"/>
      <c r="L103" s="44"/>
      <c r="M103" s="233"/>
      <c r="N103" s="234"/>
      <c r="O103" s="84"/>
      <c r="P103" s="84"/>
      <c r="Q103" s="84"/>
      <c r="R103" s="84"/>
      <c r="S103" s="84"/>
      <c r="T103" s="85"/>
      <c r="U103" s="38"/>
      <c r="V103" s="38"/>
      <c r="W103" s="38"/>
      <c r="X103" s="38"/>
      <c r="Y103" s="38"/>
      <c r="Z103" s="38"/>
      <c r="AA103" s="38"/>
      <c r="AB103" s="38"/>
      <c r="AC103" s="38"/>
      <c r="AD103" s="38"/>
      <c r="AE103" s="38"/>
      <c r="AT103" s="17" t="s">
        <v>163</v>
      </c>
      <c r="AU103" s="17" t="s">
        <v>82</v>
      </c>
    </row>
    <row r="104" spans="1:65" s="2" customFormat="1" ht="21.75" customHeight="1">
      <c r="A104" s="38"/>
      <c r="B104" s="39"/>
      <c r="C104" s="218" t="s">
        <v>200</v>
      </c>
      <c r="D104" s="218" t="s">
        <v>156</v>
      </c>
      <c r="E104" s="219" t="s">
        <v>201</v>
      </c>
      <c r="F104" s="220" t="s">
        <v>202</v>
      </c>
      <c r="G104" s="221" t="s">
        <v>159</v>
      </c>
      <c r="H104" s="222">
        <v>1</v>
      </c>
      <c r="I104" s="223"/>
      <c r="J104" s="224">
        <f>ROUND(I104*H104,2)</f>
        <v>0</v>
      </c>
      <c r="K104" s="220" t="s">
        <v>160</v>
      </c>
      <c r="L104" s="44"/>
      <c r="M104" s="225" t="s">
        <v>19</v>
      </c>
      <c r="N104" s="226" t="s">
        <v>43</v>
      </c>
      <c r="O104" s="84"/>
      <c r="P104" s="227">
        <f>O104*H104</f>
        <v>0</v>
      </c>
      <c r="Q104" s="227">
        <v>0</v>
      </c>
      <c r="R104" s="227">
        <f>Q104*H104</f>
        <v>0</v>
      </c>
      <c r="S104" s="227">
        <v>0</v>
      </c>
      <c r="T104" s="228">
        <f>S104*H104</f>
        <v>0</v>
      </c>
      <c r="U104" s="38"/>
      <c r="V104" s="38"/>
      <c r="W104" s="38"/>
      <c r="X104" s="38"/>
      <c r="Y104" s="38"/>
      <c r="Z104" s="38"/>
      <c r="AA104" s="38"/>
      <c r="AB104" s="38"/>
      <c r="AC104" s="38"/>
      <c r="AD104" s="38"/>
      <c r="AE104" s="38"/>
      <c r="AR104" s="229" t="s">
        <v>161</v>
      </c>
      <c r="AT104" s="229" t="s">
        <v>156</v>
      </c>
      <c r="AU104" s="229" t="s">
        <v>82</v>
      </c>
      <c r="AY104" s="17" t="s">
        <v>153</v>
      </c>
      <c r="BE104" s="230">
        <f>IF(N104="základní",J104,0)</f>
        <v>0</v>
      </c>
      <c r="BF104" s="230">
        <f>IF(N104="snížená",J104,0)</f>
        <v>0</v>
      </c>
      <c r="BG104" s="230">
        <f>IF(N104="zákl. přenesená",J104,0)</f>
        <v>0</v>
      </c>
      <c r="BH104" s="230">
        <f>IF(N104="sníž. přenesená",J104,0)</f>
        <v>0</v>
      </c>
      <c r="BI104" s="230">
        <f>IF(N104="nulová",J104,0)</f>
        <v>0</v>
      </c>
      <c r="BJ104" s="17" t="s">
        <v>80</v>
      </c>
      <c r="BK104" s="230">
        <f>ROUND(I104*H104,2)</f>
        <v>0</v>
      </c>
      <c r="BL104" s="17" t="s">
        <v>161</v>
      </c>
      <c r="BM104" s="229" t="s">
        <v>203</v>
      </c>
    </row>
    <row r="105" spans="1:47" s="2" customFormat="1" ht="12">
      <c r="A105" s="38"/>
      <c r="B105" s="39"/>
      <c r="C105" s="40"/>
      <c r="D105" s="231" t="s">
        <v>163</v>
      </c>
      <c r="E105" s="40"/>
      <c r="F105" s="232" t="s">
        <v>204</v>
      </c>
      <c r="G105" s="40"/>
      <c r="H105" s="40"/>
      <c r="I105" s="136"/>
      <c r="J105" s="40"/>
      <c r="K105" s="40"/>
      <c r="L105" s="44"/>
      <c r="M105" s="246"/>
      <c r="N105" s="247"/>
      <c r="O105" s="248"/>
      <c r="P105" s="248"/>
      <c r="Q105" s="248"/>
      <c r="R105" s="248"/>
      <c r="S105" s="248"/>
      <c r="T105" s="249"/>
      <c r="U105" s="38"/>
      <c r="V105" s="38"/>
      <c r="W105" s="38"/>
      <c r="X105" s="38"/>
      <c r="Y105" s="38"/>
      <c r="Z105" s="38"/>
      <c r="AA105" s="38"/>
      <c r="AB105" s="38"/>
      <c r="AC105" s="38"/>
      <c r="AD105" s="38"/>
      <c r="AE105" s="38"/>
      <c r="AT105" s="17" t="s">
        <v>163</v>
      </c>
      <c r="AU105" s="17" t="s">
        <v>82</v>
      </c>
    </row>
    <row r="106" spans="1:31" s="2" customFormat="1" ht="6.95" customHeight="1">
      <c r="A106" s="38"/>
      <c r="B106" s="59"/>
      <c r="C106" s="60"/>
      <c r="D106" s="60"/>
      <c r="E106" s="60"/>
      <c r="F106" s="60"/>
      <c r="G106" s="60"/>
      <c r="H106" s="60"/>
      <c r="I106" s="166"/>
      <c r="J106" s="60"/>
      <c r="K106" s="60"/>
      <c r="L106" s="44"/>
      <c r="M106" s="38"/>
      <c r="O106" s="38"/>
      <c r="P106" s="38"/>
      <c r="Q106" s="38"/>
      <c r="R106" s="38"/>
      <c r="S106" s="38"/>
      <c r="T106" s="38"/>
      <c r="U106" s="38"/>
      <c r="V106" s="38"/>
      <c r="W106" s="38"/>
      <c r="X106" s="38"/>
      <c r="Y106" s="38"/>
      <c r="Z106" s="38"/>
      <c r="AA106" s="38"/>
      <c r="AB106" s="38"/>
      <c r="AC106" s="38"/>
      <c r="AD106" s="38"/>
      <c r="AE106" s="38"/>
    </row>
  </sheetData>
  <sheetProtection password="CC35" sheet="1" objects="1" scenarios="1" formatColumns="0" formatRows="0" autoFilter="0"/>
  <autoFilter ref="C83:K105"/>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7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8"/>
      <c r="L2" s="1"/>
      <c r="M2" s="1"/>
      <c r="N2" s="1"/>
      <c r="O2" s="1"/>
      <c r="P2" s="1"/>
      <c r="Q2" s="1"/>
      <c r="R2" s="1"/>
      <c r="S2" s="1"/>
      <c r="T2" s="1"/>
      <c r="U2" s="1"/>
      <c r="V2" s="1"/>
      <c r="AT2" s="17" t="s">
        <v>85</v>
      </c>
    </row>
    <row r="3" spans="2:46" s="1" customFormat="1" ht="6.95" customHeight="1">
      <c r="B3" s="129"/>
      <c r="C3" s="130"/>
      <c r="D3" s="130"/>
      <c r="E3" s="130"/>
      <c r="F3" s="130"/>
      <c r="G3" s="130"/>
      <c r="H3" s="130"/>
      <c r="I3" s="131"/>
      <c r="J3" s="130"/>
      <c r="K3" s="130"/>
      <c r="L3" s="20"/>
      <c r="AT3" s="17" t="s">
        <v>82</v>
      </c>
    </row>
    <row r="4" spans="2:46" s="1" customFormat="1" ht="24.95" customHeight="1">
      <c r="B4" s="20"/>
      <c r="D4" s="132" t="s">
        <v>125</v>
      </c>
      <c r="I4" s="128"/>
      <c r="L4" s="20"/>
      <c r="M4" s="133" t="s">
        <v>10</v>
      </c>
      <c r="AT4" s="17" t="s">
        <v>4</v>
      </c>
    </row>
    <row r="5" spans="2:12" s="1" customFormat="1" ht="6.95" customHeight="1">
      <c r="B5" s="20"/>
      <c r="I5" s="128"/>
      <c r="L5" s="20"/>
    </row>
    <row r="6" spans="2:12" s="1" customFormat="1" ht="12" customHeight="1">
      <c r="B6" s="20"/>
      <c r="D6" s="134" t="s">
        <v>16</v>
      </c>
      <c r="I6" s="128"/>
      <c r="L6" s="20"/>
    </row>
    <row r="7" spans="2:12" s="1" customFormat="1" ht="16.5" customHeight="1">
      <c r="B7" s="20"/>
      <c r="E7" s="135" t="str">
        <f>'Rekapitulace stavby'!K6</f>
        <v>Oprava povrchu komunikací v Klatovech 2021, 2.část</v>
      </c>
      <c r="F7" s="134"/>
      <c r="G7" s="134"/>
      <c r="H7" s="134"/>
      <c r="I7" s="128"/>
      <c r="L7" s="20"/>
    </row>
    <row r="8" spans="1:31" s="2" customFormat="1" ht="12" customHeight="1">
      <c r="A8" s="38"/>
      <c r="B8" s="44"/>
      <c r="C8" s="38"/>
      <c r="D8" s="134" t="s">
        <v>126</v>
      </c>
      <c r="E8" s="38"/>
      <c r="F8" s="38"/>
      <c r="G8" s="38"/>
      <c r="H8" s="38"/>
      <c r="I8" s="136"/>
      <c r="J8" s="38"/>
      <c r="K8" s="38"/>
      <c r="L8" s="137"/>
      <c r="S8" s="38"/>
      <c r="T8" s="38"/>
      <c r="U8" s="38"/>
      <c r="V8" s="38"/>
      <c r="W8" s="38"/>
      <c r="X8" s="38"/>
      <c r="Y8" s="38"/>
      <c r="Z8" s="38"/>
      <c r="AA8" s="38"/>
      <c r="AB8" s="38"/>
      <c r="AC8" s="38"/>
      <c r="AD8" s="38"/>
      <c r="AE8" s="38"/>
    </row>
    <row r="9" spans="1:31" s="2" customFormat="1" ht="16.5" customHeight="1">
      <c r="A9" s="38"/>
      <c r="B9" s="44"/>
      <c r="C9" s="38"/>
      <c r="D9" s="38"/>
      <c r="E9" s="138" t="s">
        <v>205</v>
      </c>
      <c r="F9" s="38"/>
      <c r="G9" s="38"/>
      <c r="H9" s="38"/>
      <c r="I9" s="136"/>
      <c r="J9" s="38"/>
      <c r="K9" s="38"/>
      <c r="L9" s="137"/>
      <c r="S9" s="38"/>
      <c r="T9" s="38"/>
      <c r="U9" s="38"/>
      <c r="V9" s="38"/>
      <c r="W9" s="38"/>
      <c r="X9" s="38"/>
      <c r="Y9" s="38"/>
      <c r="Z9" s="38"/>
      <c r="AA9" s="38"/>
      <c r="AB9" s="38"/>
      <c r="AC9" s="38"/>
      <c r="AD9" s="38"/>
      <c r="AE9" s="38"/>
    </row>
    <row r="10" spans="1:31" s="2" customFormat="1" ht="12">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pans="1:31" s="2" customFormat="1" ht="12" customHeight="1">
      <c r="A11" s="38"/>
      <c r="B11" s="44"/>
      <c r="C11" s="38"/>
      <c r="D11" s="134" t="s">
        <v>18</v>
      </c>
      <c r="E11" s="38"/>
      <c r="F11" s="139" t="s">
        <v>19</v>
      </c>
      <c r="G11" s="38"/>
      <c r="H11" s="38"/>
      <c r="I11" s="140" t="s">
        <v>20</v>
      </c>
      <c r="J11" s="139" t="s">
        <v>19</v>
      </c>
      <c r="K11" s="38"/>
      <c r="L11" s="137"/>
      <c r="S11" s="38"/>
      <c r="T11" s="38"/>
      <c r="U11" s="38"/>
      <c r="V11" s="38"/>
      <c r="W11" s="38"/>
      <c r="X11" s="38"/>
      <c r="Y11" s="38"/>
      <c r="Z11" s="38"/>
      <c r="AA11" s="38"/>
      <c r="AB11" s="38"/>
      <c r="AC11" s="38"/>
      <c r="AD11" s="38"/>
      <c r="AE11" s="38"/>
    </row>
    <row r="12" spans="1:31" s="2" customFormat="1" ht="12" customHeight="1">
      <c r="A12" s="38"/>
      <c r="B12" s="44"/>
      <c r="C12" s="38"/>
      <c r="D12" s="134" t="s">
        <v>21</v>
      </c>
      <c r="E12" s="38"/>
      <c r="F12" s="139" t="s">
        <v>22</v>
      </c>
      <c r="G12" s="38"/>
      <c r="H12" s="38"/>
      <c r="I12" s="140" t="s">
        <v>23</v>
      </c>
      <c r="J12" s="141" t="str">
        <f>'Rekapitulace stavby'!AN8</f>
        <v>18. 12. 2020</v>
      </c>
      <c r="K12" s="38"/>
      <c r="L12" s="137"/>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36"/>
      <c r="J13" s="38"/>
      <c r="K13" s="38"/>
      <c r="L13" s="137"/>
      <c r="S13" s="38"/>
      <c r="T13" s="38"/>
      <c r="U13" s="38"/>
      <c r="V13" s="38"/>
      <c r="W13" s="38"/>
      <c r="X13" s="38"/>
      <c r="Y13" s="38"/>
      <c r="Z13" s="38"/>
      <c r="AA13" s="38"/>
      <c r="AB13" s="38"/>
      <c r="AC13" s="38"/>
      <c r="AD13" s="38"/>
      <c r="AE13" s="38"/>
    </row>
    <row r="14" spans="1:31" s="2" customFormat="1" ht="12" customHeight="1">
      <c r="A14" s="38"/>
      <c r="B14" s="44"/>
      <c r="C14" s="38"/>
      <c r="D14" s="134" t="s">
        <v>25</v>
      </c>
      <c r="E14" s="38"/>
      <c r="F14" s="38"/>
      <c r="G14" s="38"/>
      <c r="H14" s="38"/>
      <c r="I14" s="140" t="s">
        <v>26</v>
      </c>
      <c r="J14" s="139" t="s">
        <v>19</v>
      </c>
      <c r="K14" s="38"/>
      <c r="L14" s="137"/>
      <c r="S14" s="38"/>
      <c r="T14" s="38"/>
      <c r="U14" s="38"/>
      <c r="V14" s="38"/>
      <c r="W14" s="38"/>
      <c r="X14" s="38"/>
      <c r="Y14" s="38"/>
      <c r="Z14" s="38"/>
      <c r="AA14" s="38"/>
      <c r="AB14" s="38"/>
      <c r="AC14" s="38"/>
      <c r="AD14" s="38"/>
      <c r="AE14" s="38"/>
    </row>
    <row r="15" spans="1:31" s="2" customFormat="1" ht="18" customHeight="1">
      <c r="A15" s="38"/>
      <c r="B15" s="44"/>
      <c r="C15" s="38"/>
      <c r="D15" s="38"/>
      <c r="E15" s="139" t="s">
        <v>28</v>
      </c>
      <c r="F15" s="38"/>
      <c r="G15" s="38"/>
      <c r="H15" s="38"/>
      <c r="I15" s="140" t="s">
        <v>29</v>
      </c>
      <c r="J15" s="139" t="s">
        <v>19</v>
      </c>
      <c r="K15" s="38"/>
      <c r="L15" s="137"/>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pans="1:31" s="2" customFormat="1" ht="12" customHeight="1">
      <c r="A17" s="38"/>
      <c r="B17" s="44"/>
      <c r="C17" s="38"/>
      <c r="D17" s="134" t="s">
        <v>30</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40" t="s">
        <v>29</v>
      </c>
      <c r="J18" s="33" t="str">
        <f>'Rekapitulace stavby'!AN14</f>
        <v>Vyplň údaj</v>
      </c>
      <c r="K18" s="38"/>
      <c r="L18" s="137"/>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pans="1:31" s="2" customFormat="1" ht="12" customHeight="1">
      <c r="A20" s="38"/>
      <c r="B20" s="44"/>
      <c r="C20" s="38"/>
      <c r="D20" s="134" t="s">
        <v>32</v>
      </c>
      <c r="E20" s="38"/>
      <c r="F20" s="38"/>
      <c r="G20" s="38"/>
      <c r="H20" s="38"/>
      <c r="I20" s="140" t="s">
        <v>26</v>
      </c>
      <c r="J20" s="139" t="str">
        <f>IF('Rekapitulace stavby'!AN16="","",'Rekapitulace stavby'!AN16)</f>
        <v/>
      </c>
      <c r="K20" s="38"/>
      <c r="L20" s="137"/>
      <c r="S20" s="38"/>
      <c r="T20" s="38"/>
      <c r="U20" s="38"/>
      <c r="V20" s="38"/>
      <c r="W20" s="38"/>
      <c r="X20" s="38"/>
      <c r="Y20" s="38"/>
      <c r="Z20" s="38"/>
      <c r="AA20" s="38"/>
      <c r="AB20" s="38"/>
      <c r="AC20" s="38"/>
      <c r="AD20" s="38"/>
      <c r="AE20" s="38"/>
    </row>
    <row r="21" spans="1:31" s="2" customFormat="1" ht="18" customHeight="1">
      <c r="A21" s="38"/>
      <c r="B21" s="44"/>
      <c r="C21" s="38"/>
      <c r="D21" s="38"/>
      <c r="E21" s="139" t="str">
        <f>IF('Rekapitulace stavby'!E17="","",'Rekapitulace stavby'!E17)</f>
        <v>Josef Kohout</v>
      </c>
      <c r="F21" s="38"/>
      <c r="G21" s="38"/>
      <c r="H21" s="38"/>
      <c r="I21" s="140" t="s">
        <v>29</v>
      </c>
      <c r="J21" s="139" t="str">
        <f>IF('Rekapitulace stavby'!AN17="","",'Rekapitulace stavby'!AN17)</f>
        <v/>
      </c>
      <c r="K21" s="38"/>
      <c r="L21" s="137"/>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pans="1:31" s="2" customFormat="1" ht="12" customHeight="1">
      <c r="A23" s="38"/>
      <c r="B23" s="44"/>
      <c r="C23" s="38"/>
      <c r="D23" s="134" t="s">
        <v>35</v>
      </c>
      <c r="E23" s="38"/>
      <c r="F23" s="38"/>
      <c r="G23" s="38"/>
      <c r="H23" s="38"/>
      <c r="I23" s="140" t="s">
        <v>26</v>
      </c>
      <c r="J23" s="139" t="s">
        <v>19</v>
      </c>
      <c r="K23" s="38"/>
      <c r="L23" s="137"/>
      <c r="S23" s="38"/>
      <c r="T23" s="38"/>
      <c r="U23" s="38"/>
      <c r="V23" s="38"/>
      <c r="W23" s="38"/>
      <c r="X23" s="38"/>
      <c r="Y23" s="38"/>
      <c r="Z23" s="38"/>
      <c r="AA23" s="38"/>
      <c r="AB23" s="38"/>
      <c r="AC23" s="38"/>
      <c r="AD23" s="38"/>
      <c r="AE23" s="38"/>
    </row>
    <row r="24" spans="1:31" s="2" customFormat="1" ht="18" customHeight="1">
      <c r="A24" s="38"/>
      <c r="B24" s="44"/>
      <c r="C24" s="38"/>
      <c r="D24" s="38"/>
      <c r="E24" s="139" t="s">
        <v>206</v>
      </c>
      <c r="F24" s="38"/>
      <c r="G24" s="38"/>
      <c r="H24" s="38"/>
      <c r="I24" s="140" t="s">
        <v>29</v>
      </c>
      <c r="J24" s="139" t="s">
        <v>19</v>
      </c>
      <c r="K24" s="38"/>
      <c r="L24" s="137"/>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pans="1:31" s="2" customFormat="1" ht="12" customHeight="1">
      <c r="A26" s="38"/>
      <c r="B26" s="44"/>
      <c r="C26" s="38"/>
      <c r="D26" s="134" t="s">
        <v>36</v>
      </c>
      <c r="E26" s="38"/>
      <c r="F26" s="38"/>
      <c r="G26" s="38"/>
      <c r="H26" s="38"/>
      <c r="I26" s="136"/>
      <c r="J26" s="38"/>
      <c r="K26" s="38"/>
      <c r="L26" s="137"/>
      <c r="S26" s="38"/>
      <c r="T26" s="38"/>
      <c r="U26" s="38"/>
      <c r="V26" s="38"/>
      <c r="W26" s="38"/>
      <c r="X26" s="38"/>
      <c r="Y26" s="38"/>
      <c r="Z26" s="38"/>
      <c r="AA26" s="38"/>
      <c r="AB26" s="38"/>
      <c r="AC26" s="38"/>
      <c r="AD26" s="38"/>
      <c r="AE26" s="38"/>
    </row>
    <row r="27" spans="1:31" s="8" customFormat="1" ht="16.5" customHeight="1">
      <c r="A27" s="142"/>
      <c r="B27" s="143"/>
      <c r="C27" s="142"/>
      <c r="D27" s="142"/>
      <c r="E27" s="144" t="s">
        <v>19</v>
      </c>
      <c r="F27" s="144"/>
      <c r="G27" s="144"/>
      <c r="H27" s="144"/>
      <c r="I27" s="145"/>
      <c r="J27" s="142"/>
      <c r="K27" s="142"/>
      <c r="L27" s="146"/>
      <c r="S27" s="142"/>
      <c r="T27" s="142"/>
      <c r="U27" s="142"/>
      <c r="V27" s="142"/>
      <c r="W27" s="142"/>
      <c r="X27" s="142"/>
      <c r="Y27" s="142"/>
      <c r="Z27" s="142"/>
      <c r="AA27" s="142"/>
      <c r="AB27" s="142"/>
      <c r="AC27" s="142"/>
      <c r="AD27" s="142"/>
      <c r="AE27" s="142"/>
    </row>
    <row r="28" spans="1:31" s="2" customFormat="1" ht="6.95"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pans="1:31" s="2" customFormat="1" ht="6.95" customHeight="1">
      <c r="A29" s="38"/>
      <c r="B29" s="44"/>
      <c r="C29" s="38"/>
      <c r="D29" s="147"/>
      <c r="E29" s="147"/>
      <c r="F29" s="147"/>
      <c r="G29" s="147"/>
      <c r="H29" s="147"/>
      <c r="I29" s="148"/>
      <c r="J29" s="147"/>
      <c r="K29" s="147"/>
      <c r="L29" s="137"/>
      <c r="S29" s="38"/>
      <c r="T29" s="38"/>
      <c r="U29" s="38"/>
      <c r="V29" s="38"/>
      <c r="W29" s="38"/>
      <c r="X29" s="38"/>
      <c r="Y29" s="38"/>
      <c r="Z29" s="38"/>
      <c r="AA29" s="38"/>
      <c r="AB29" s="38"/>
      <c r="AC29" s="38"/>
      <c r="AD29" s="38"/>
      <c r="AE29" s="38"/>
    </row>
    <row r="30" spans="1:31" s="2" customFormat="1" ht="25.4" customHeight="1">
      <c r="A30" s="38"/>
      <c r="B30" s="44"/>
      <c r="C30" s="38"/>
      <c r="D30" s="149" t="s">
        <v>38</v>
      </c>
      <c r="E30" s="38"/>
      <c r="F30" s="38"/>
      <c r="G30" s="38"/>
      <c r="H30" s="38"/>
      <c r="I30" s="136"/>
      <c r="J30" s="150">
        <f>ROUND(J85,2)</f>
        <v>0</v>
      </c>
      <c r="K30" s="38"/>
      <c r="L30" s="137"/>
      <c r="S30" s="38"/>
      <c r="T30" s="38"/>
      <c r="U30" s="38"/>
      <c r="V30" s="38"/>
      <c r="W30" s="38"/>
      <c r="X30" s="38"/>
      <c r="Y30" s="38"/>
      <c r="Z30" s="38"/>
      <c r="AA30" s="38"/>
      <c r="AB30" s="38"/>
      <c r="AC30" s="38"/>
      <c r="AD30" s="38"/>
      <c r="AE30" s="38"/>
    </row>
    <row r="31" spans="1:31" s="2" customFormat="1" ht="6.95" customHeight="1">
      <c r="A31" s="38"/>
      <c r="B31" s="44"/>
      <c r="C31" s="38"/>
      <c r="D31" s="147"/>
      <c r="E31" s="147"/>
      <c r="F31" s="147"/>
      <c r="G31" s="147"/>
      <c r="H31" s="147"/>
      <c r="I31" s="148"/>
      <c r="J31" s="147"/>
      <c r="K31" s="147"/>
      <c r="L31" s="137"/>
      <c r="S31" s="38"/>
      <c r="T31" s="38"/>
      <c r="U31" s="38"/>
      <c r="V31" s="38"/>
      <c r="W31" s="38"/>
      <c r="X31" s="38"/>
      <c r="Y31" s="38"/>
      <c r="Z31" s="38"/>
      <c r="AA31" s="38"/>
      <c r="AB31" s="38"/>
      <c r="AC31" s="38"/>
      <c r="AD31" s="38"/>
      <c r="AE31" s="38"/>
    </row>
    <row r="32" spans="1:31" s="2" customFormat="1" ht="14.4" customHeight="1">
      <c r="A32" s="38"/>
      <c r="B32" s="44"/>
      <c r="C32" s="38"/>
      <c r="D32" s="38"/>
      <c r="E32" s="38"/>
      <c r="F32" s="151" t="s">
        <v>40</v>
      </c>
      <c r="G32" s="38"/>
      <c r="H32" s="38"/>
      <c r="I32" s="152" t="s">
        <v>39</v>
      </c>
      <c r="J32" s="151" t="s">
        <v>41</v>
      </c>
      <c r="K32" s="38"/>
      <c r="L32" s="137"/>
      <c r="S32" s="38"/>
      <c r="T32" s="38"/>
      <c r="U32" s="38"/>
      <c r="V32" s="38"/>
      <c r="W32" s="38"/>
      <c r="X32" s="38"/>
      <c r="Y32" s="38"/>
      <c r="Z32" s="38"/>
      <c r="AA32" s="38"/>
      <c r="AB32" s="38"/>
      <c r="AC32" s="38"/>
      <c r="AD32" s="38"/>
      <c r="AE32" s="38"/>
    </row>
    <row r="33" spans="1:31" s="2" customFormat="1" ht="14.4" customHeight="1">
      <c r="A33" s="38"/>
      <c r="B33" s="44"/>
      <c r="C33" s="38"/>
      <c r="D33" s="153" t="s">
        <v>42</v>
      </c>
      <c r="E33" s="134" t="s">
        <v>43</v>
      </c>
      <c r="F33" s="154">
        <f>ROUND((SUM(BE85:BE171)),2)</f>
        <v>0</v>
      </c>
      <c r="G33" s="38"/>
      <c r="H33" s="38"/>
      <c r="I33" s="155">
        <v>0.21</v>
      </c>
      <c r="J33" s="154">
        <f>ROUND(((SUM(BE85:BE171))*I33),2)</f>
        <v>0</v>
      </c>
      <c r="K33" s="38"/>
      <c r="L33" s="137"/>
      <c r="S33" s="38"/>
      <c r="T33" s="38"/>
      <c r="U33" s="38"/>
      <c r="V33" s="38"/>
      <c r="W33" s="38"/>
      <c r="X33" s="38"/>
      <c r="Y33" s="38"/>
      <c r="Z33" s="38"/>
      <c r="AA33" s="38"/>
      <c r="AB33" s="38"/>
      <c r="AC33" s="38"/>
      <c r="AD33" s="38"/>
      <c r="AE33" s="38"/>
    </row>
    <row r="34" spans="1:31" s="2" customFormat="1" ht="14.4" customHeight="1">
      <c r="A34" s="38"/>
      <c r="B34" s="44"/>
      <c r="C34" s="38"/>
      <c r="D34" s="38"/>
      <c r="E34" s="134" t="s">
        <v>44</v>
      </c>
      <c r="F34" s="154">
        <f>ROUND((SUM(BF85:BF171)),2)</f>
        <v>0</v>
      </c>
      <c r="G34" s="38"/>
      <c r="H34" s="38"/>
      <c r="I34" s="155">
        <v>0.15</v>
      </c>
      <c r="J34" s="154">
        <f>ROUND(((SUM(BF85:BF171))*I34),2)</f>
        <v>0</v>
      </c>
      <c r="K34" s="38"/>
      <c r="L34" s="137"/>
      <c r="S34" s="38"/>
      <c r="T34" s="38"/>
      <c r="U34" s="38"/>
      <c r="V34" s="38"/>
      <c r="W34" s="38"/>
      <c r="X34" s="38"/>
      <c r="Y34" s="38"/>
      <c r="Z34" s="38"/>
      <c r="AA34" s="38"/>
      <c r="AB34" s="38"/>
      <c r="AC34" s="38"/>
      <c r="AD34" s="38"/>
      <c r="AE34" s="38"/>
    </row>
    <row r="35" spans="1:31" s="2" customFormat="1" ht="14.4" customHeight="1" hidden="1">
      <c r="A35" s="38"/>
      <c r="B35" s="44"/>
      <c r="C35" s="38"/>
      <c r="D35" s="38"/>
      <c r="E35" s="134" t="s">
        <v>45</v>
      </c>
      <c r="F35" s="154">
        <f>ROUND((SUM(BG85:BG171)),2)</f>
        <v>0</v>
      </c>
      <c r="G35" s="38"/>
      <c r="H35" s="38"/>
      <c r="I35" s="155">
        <v>0.21</v>
      </c>
      <c r="J35" s="154">
        <f>0</f>
        <v>0</v>
      </c>
      <c r="K35" s="38"/>
      <c r="L35" s="137"/>
      <c r="S35" s="38"/>
      <c r="T35" s="38"/>
      <c r="U35" s="38"/>
      <c r="V35" s="38"/>
      <c r="W35" s="38"/>
      <c r="X35" s="38"/>
      <c r="Y35" s="38"/>
      <c r="Z35" s="38"/>
      <c r="AA35" s="38"/>
      <c r="AB35" s="38"/>
      <c r="AC35" s="38"/>
      <c r="AD35" s="38"/>
      <c r="AE35" s="38"/>
    </row>
    <row r="36" spans="1:31" s="2" customFormat="1" ht="14.4" customHeight="1" hidden="1">
      <c r="A36" s="38"/>
      <c r="B36" s="44"/>
      <c r="C36" s="38"/>
      <c r="D36" s="38"/>
      <c r="E36" s="134" t="s">
        <v>46</v>
      </c>
      <c r="F36" s="154">
        <f>ROUND((SUM(BH85:BH171)),2)</f>
        <v>0</v>
      </c>
      <c r="G36" s="38"/>
      <c r="H36" s="38"/>
      <c r="I36" s="155">
        <v>0.15</v>
      </c>
      <c r="J36" s="154">
        <f>0</f>
        <v>0</v>
      </c>
      <c r="K36" s="38"/>
      <c r="L36" s="137"/>
      <c r="S36" s="38"/>
      <c r="T36" s="38"/>
      <c r="U36" s="38"/>
      <c r="V36" s="38"/>
      <c r="W36" s="38"/>
      <c r="X36" s="38"/>
      <c r="Y36" s="38"/>
      <c r="Z36" s="38"/>
      <c r="AA36" s="38"/>
      <c r="AB36" s="38"/>
      <c r="AC36" s="38"/>
      <c r="AD36" s="38"/>
      <c r="AE36" s="38"/>
    </row>
    <row r="37" spans="1:31" s="2" customFormat="1" ht="14.4" customHeight="1" hidden="1">
      <c r="A37" s="38"/>
      <c r="B37" s="44"/>
      <c r="C37" s="38"/>
      <c r="D37" s="38"/>
      <c r="E37" s="134" t="s">
        <v>47</v>
      </c>
      <c r="F37" s="154">
        <f>ROUND((SUM(BI85:BI171)),2)</f>
        <v>0</v>
      </c>
      <c r="G37" s="38"/>
      <c r="H37" s="38"/>
      <c r="I37" s="155">
        <v>0</v>
      </c>
      <c r="J37" s="154">
        <f>0</f>
        <v>0</v>
      </c>
      <c r="K37" s="38"/>
      <c r="L37" s="137"/>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pans="1:31" s="2" customFormat="1" ht="25.4" customHeight="1">
      <c r="A39" s="38"/>
      <c r="B39" s="44"/>
      <c r="C39" s="156"/>
      <c r="D39" s="157" t="s">
        <v>48</v>
      </c>
      <c r="E39" s="158"/>
      <c r="F39" s="158"/>
      <c r="G39" s="159" t="s">
        <v>49</v>
      </c>
      <c r="H39" s="160" t="s">
        <v>50</v>
      </c>
      <c r="I39" s="161"/>
      <c r="J39" s="162">
        <f>SUM(J30:J37)</f>
        <v>0</v>
      </c>
      <c r="K39" s="163"/>
      <c r="L39" s="137"/>
      <c r="S39" s="38"/>
      <c r="T39" s="38"/>
      <c r="U39" s="38"/>
      <c r="V39" s="38"/>
      <c r="W39" s="38"/>
      <c r="X39" s="38"/>
      <c r="Y39" s="38"/>
      <c r="Z39" s="38"/>
      <c r="AA39" s="38"/>
      <c r="AB39" s="38"/>
      <c r="AC39" s="38"/>
      <c r="AD39" s="38"/>
      <c r="AE39" s="38"/>
    </row>
    <row r="40" spans="1:31" s="2" customFormat="1" ht="14.4" customHeight="1">
      <c r="A40" s="38"/>
      <c r="B40" s="164"/>
      <c r="C40" s="165"/>
      <c r="D40" s="165"/>
      <c r="E40" s="165"/>
      <c r="F40" s="165"/>
      <c r="G40" s="165"/>
      <c r="H40" s="165"/>
      <c r="I40" s="166"/>
      <c r="J40" s="165"/>
      <c r="K40" s="165"/>
      <c r="L40" s="137"/>
      <c r="S40" s="38"/>
      <c r="T40" s="38"/>
      <c r="U40" s="38"/>
      <c r="V40" s="38"/>
      <c r="W40" s="38"/>
      <c r="X40" s="38"/>
      <c r="Y40" s="38"/>
      <c r="Z40" s="38"/>
      <c r="AA40" s="38"/>
      <c r="AB40" s="38"/>
      <c r="AC40" s="38"/>
      <c r="AD40" s="38"/>
      <c r="AE40" s="38"/>
    </row>
    <row r="44" spans="1:31" s="2" customFormat="1" ht="6.95" customHeight="1">
      <c r="A44" s="38"/>
      <c r="B44" s="167"/>
      <c r="C44" s="168"/>
      <c r="D44" s="168"/>
      <c r="E44" s="168"/>
      <c r="F44" s="168"/>
      <c r="G44" s="168"/>
      <c r="H44" s="168"/>
      <c r="I44" s="169"/>
      <c r="J44" s="168"/>
      <c r="K44" s="168"/>
      <c r="L44" s="137"/>
      <c r="S44" s="38"/>
      <c r="T44" s="38"/>
      <c r="U44" s="38"/>
      <c r="V44" s="38"/>
      <c r="W44" s="38"/>
      <c r="X44" s="38"/>
      <c r="Y44" s="38"/>
      <c r="Z44" s="38"/>
      <c r="AA44" s="38"/>
      <c r="AB44" s="38"/>
      <c r="AC44" s="38"/>
      <c r="AD44" s="38"/>
      <c r="AE44" s="38"/>
    </row>
    <row r="45" spans="1:31" s="2" customFormat="1" ht="24.95" customHeight="1">
      <c r="A45" s="38"/>
      <c r="B45" s="39"/>
      <c r="C45" s="23" t="s">
        <v>129</v>
      </c>
      <c r="D45" s="40"/>
      <c r="E45" s="40"/>
      <c r="F45" s="40"/>
      <c r="G45" s="40"/>
      <c r="H45" s="40"/>
      <c r="I45" s="136"/>
      <c r="J45" s="40"/>
      <c r="K45" s="40"/>
      <c r="L45" s="137"/>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pans="1:31" s="2" customFormat="1" ht="16.5" customHeight="1">
      <c r="A48" s="38"/>
      <c r="B48" s="39"/>
      <c r="C48" s="40"/>
      <c r="D48" s="40"/>
      <c r="E48" s="170" t="str">
        <f>E7</f>
        <v>Oprava povrchu komunikací v Klatovech 2021, 2.část</v>
      </c>
      <c r="F48" s="32"/>
      <c r="G48" s="32"/>
      <c r="H48" s="32"/>
      <c r="I48" s="136"/>
      <c r="J48" s="40"/>
      <c r="K48" s="40"/>
      <c r="L48" s="137"/>
      <c r="S48" s="38"/>
      <c r="T48" s="38"/>
      <c r="U48" s="38"/>
      <c r="V48" s="38"/>
      <c r="W48" s="38"/>
      <c r="X48" s="38"/>
      <c r="Y48" s="38"/>
      <c r="Z48" s="38"/>
      <c r="AA48" s="38"/>
      <c r="AB48" s="38"/>
      <c r="AC48" s="38"/>
      <c r="AD48" s="38"/>
      <c r="AE48" s="38"/>
    </row>
    <row r="49" spans="1:31" s="2" customFormat="1" ht="12" customHeight="1">
      <c r="A49" s="38"/>
      <c r="B49" s="39"/>
      <c r="C49" s="32" t="s">
        <v>126</v>
      </c>
      <c r="D49" s="40"/>
      <c r="E49" s="40"/>
      <c r="F49" s="40"/>
      <c r="G49" s="40"/>
      <c r="H49" s="40"/>
      <c r="I49" s="136"/>
      <c r="J49" s="40"/>
      <c r="K49" s="40"/>
      <c r="L49" s="137"/>
      <c r="S49" s="38"/>
      <c r="T49" s="38"/>
      <c r="U49" s="38"/>
      <c r="V49" s="38"/>
      <c r="W49" s="38"/>
      <c r="X49" s="38"/>
      <c r="Y49" s="38"/>
      <c r="Z49" s="38"/>
      <c r="AA49" s="38"/>
      <c r="AB49" s="38"/>
      <c r="AC49" s="38"/>
      <c r="AD49" s="38"/>
      <c r="AE49" s="38"/>
    </row>
    <row r="50" spans="1:31" s="2" customFormat="1" ht="16.5" customHeight="1">
      <c r="A50" s="38"/>
      <c r="B50" s="39"/>
      <c r="C50" s="40"/>
      <c r="D50" s="40"/>
      <c r="E50" s="69" t="str">
        <f>E9</f>
        <v>SO 101 - Procházkova ul.1 část,chodník</v>
      </c>
      <c r="F50" s="40"/>
      <c r="G50" s="40"/>
      <c r="H50" s="40"/>
      <c r="I50" s="136"/>
      <c r="J50" s="40"/>
      <c r="K50" s="40"/>
      <c r="L50" s="137"/>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Klatovy</v>
      </c>
      <c r="G52" s="40"/>
      <c r="H52" s="40"/>
      <c r="I52" s="140" t="s">
        <v>23</v>
      </c>
      <c r="J52" s="72" t="str">
        <f>IF(J12="","",J12)</f>
        <v>18. 12. 2020</v>
      </c>
      <c r="K52" s="40"/>
      <c r="L52" s="137"/>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pans="1:31" s="2" customFormat="1" ht="15.15" customHeight="1">
      <c r="A54" s="38"/>
      <c r="B54" s="39"/>
      <c r="C54" s="32" t="s">
        <v>25</v>
      </c>
      <c r="D54" s="40"/>
      <c r="E54" s="40"/>
      <c r="F54" s="27" t="str">
        <f>E15</f>
        <v>Město Klatovy</v>
      </c>
      <c r="G54" s="40"/>
      <c r="H54" s="40"/>
      <c r="I54" s="140" t="s">
        <v>32</v>
      </c>
      <c r="J54" s="36" t="str">
        <f>E21</f>
        <v>Josef Kohout</v>
      </c>
      <c r="K54" s="40"/>
      <c r="L54" s="137"/>
      <c r="S54" s="38"/>
      <c r="T54" s="38"/>
      <c r="U54" s="38"/>
      <c r="V54" s="38"/>
      <c r="W54" s="38"/>
      <c r="X54" s="38"/>
      <c r="Y54" s="38"/>
      <c r="Z54" s="38"/>
      <c r="AA54" s="38"/>
      <c r="AB54" s="38"/>
      <c r="AC54" s="38"/>
      <c r="AD54" s="38"/>
      <c r="AE54" s="38"/>
    </row>
    <row r="55" spans="1:31" s="2" customFormat="1" ht="15.15" customHeight="1">
      <c r="A55" s="38"/>
      <c r="B55" s="39"/>
      <c r="C55" s="32" t="s">
        <v>30</v>
      </c>
      <c r="D55" s="40"/>
      <c r="E55" s="40"/>
      <c r="F55" s="27" t="str">
        <f>IF(E18="","",E18)</f>
        <v>Vyplň údaj</v>
      </c>
      <c r="G55" s="40"/>
      <c r="H55" s="40"/>
      <c r="I55" s="140" t="s">
        <v>35</v>
      </c>
      <c r="J55" s="36" t="str">
        <f>E24</f>
        <v>Kohout</v>
      </c>
      <c r="K55" s="40"/>
      <c r="L55" s="137"/>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pans="1:31" s="2" customFormat="1" ht="29.25" customHeight="1">
      <c r="A57" s="38"/>
      <c r="B57" s="39"/>
      <c r="C57" s="171" t="s">
        <v>130</v>
      </c>
      <c r="D57" s="172"/>
      <c r="E57" s="172"/>
      <c r="F57" s="172"/>
      <c r="G57" s="172"/>
      <c r="H57" s="172"/>
      <c r="I57" s="173"/>
      <c r="J57" s="174" t="s">
        <v>131</v>
      </c>
      <c r="K57" s="172"/>
      <c r="L57" s="137"/>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pans="1:47" s="2" customFormat="1" ht="22.8" customHeight="1">
      <c r="A59" s="38"/>
      <c r="B59" s="39"/>
      <c r="C59" s="175" t="s">
        <v>70</v>
      </c>
      <c r="D59" s="40"/>
      <c r="E59" s="40"/>
      <c r="F59" s="40"/>
      <c r="G59" s="40"/>
      <c r="H59" s="40"/>
      <c r="I59" s="136"/>
      <c r="J59" s="102">
        <f>J85</f>
        <v>0</v>
      </c>
      <c r="K59" s="40"/>
      <c r="L59" s="137"/>
      <c r="S59" s="38"/>
      <c r="T59" s="38"/>
      <c r="U59" s="38"/>
      <c r="V59" s="38"/>
      <c r="W59" s="38"/>
      <c r="X59" s="38"/>
      <c r="Y59" s="38"/>
      <c r="Z59" s="38"/>
      <c r="AA59" s="38"/>
      <c r="AB59" s="38"/>
      <c r="AC59" s="38"/>
      <c r="AD59" s="38"/>
      <c r="AE59" s="38"/>
      <c r="AU59" s="17" t="s">
        <v>132</v>
      </c>
    </row>
    <row r="60" spans="1:31" s="9" customFormat="1" ht="24.95" customHeight="1">
      <c r="A60" s="9"/>
      <c r="B60" s="176"/>
      <c r="C60" s="177"/>
      <c r="D60" s="178" t="s">
        <v>207</v>
      </c>
      <c r="E60" s="179"/>
      <c r="F60" s="179"/>
      <c r="G60" s="179"/>
      <c r="H60" s="179"/>
      <c r="I60" s="180"/>
      <c r="J60" s="181">
        <f>J86</f>
        <v>0</v>
      </c>
      <c r="K60" s="177"/>
      <c r="L60" s="182"/>
      <c r="S60" s="9"/>
      <c r="T60" s="9"/>
      <c r="U60" s="9"/>
      <c r="V60" s="9"/>
      <c r="W60" s="9"/>
      <c r="X60" s="9"/>
      <c r="Y60" s="9"/>
      <c r="Z60" s="9"/>
      <c r="AA60" s="9"/>
      <c r="AB60" s="9"/>
      <c r="AC60" s="9"/>
      <c r="AD60" s="9"/>
      <c r="AE60" s="9"/>
    </row>
    <row r="61" spans="1:31" s="10" customFormat="1" ht="19.9" customHeight="1">
      <c r="A61" s="10"/>
      <c r="B61" s="183"/>
      <c r="C61" s="184"/>
      <c r="D61" s="185" t="s">
        <v>208</v>
      </c>
      <c r="E61" s="186"/>
      <c r="F61" s="186"/>
      <c r="G61" s="186"/>
      <c r="H61" s="186"/>
      <c r="I61" s="187"/>
      <c r="J61" s="188">
        <f>J87</f>
        <v>0</v>
      </c>
      <c r="K61" s="184"/>
      <c r="L61" s="189"/>
      <c r="S61" s="10"/>
      <c r="T61" s="10"/>
      <c r="U61" s="10"/>
      <c r="V61" s="10"/>
      <c r="W61" s="10"/>
      <c r="X61" s="10"/>
      <c r="Y61" s="10"/>
      <c r="Z61" s="10"/>
      <c r="AA61" s="10"/>
      <c r="AB61" s="10"/>
      <c r="AC61" s="10"/>
      <c r="AD61" s="10"/>
      <c r="AE61" s="10"/>
    </row>
    <row r="62" spans="1:31" s="10" customFormat="1" ht="19.9" customHeight="1">
      <c r="A62" s="10"/>
      <c r="B62" s="183"/>
      <c r="C62" s="184"/>
      <c r="D62" s="185" t="s">
        <v>209</v>
      </c>
      <c r="E62" s="186"/>
      <c r="F62" s="186"/>
      <c r="G62" s="186"/>
      <c r="H62" s="186"/>
      <c r="I62" s="187"/>
      <c r="J62" s="188">
        <f>J126</f>
        <v>0</v>
      </c>
      <c r="K62" s="184"/>
      <c r="L62" s="189"/>
      <c r="S62" s="10"/>
      <c r="T62" s="10"/>
      <c r="U62" s="10"/>
      <c r="V62" s="10"/>
      <c r="W62" s="10"/>
      <c r="X62" s="10"/>
      <c r="Y62" s="10"/>
      <c r="Z62" s="10"/>
      <c r="AA62" s="10"/>
      <c r="AB62" s="10"/>
      <c r="AC62" s="10"/>
      <c r="AD62" s="10"/>
      <c r="AE62" s="10"/>
    </row>
    <row r="63" spans="1:31" s="10" customFormat="1" ht="19.9" customHeight="1">
      <c r="A63" s="10"/>
      <c r="B63" s="183"/>
      <c r="C63" s="184"/>
      <c r="D63" s="185" t="s">
        <v>210</v>
      </c>
      <c r="E63" s="186"/>
      <c r="F63" s="186"/>
      <c r="G63" s="186"/>
      <c r="H63" s="186"/>
      <c r="I63" s="187"/>
      <c r="J63" s="188">
        <f>J145</f>
        <v>0</v>
      </c>
      <c r="K63" s="184"/>
      <c r="L63" s="189"/>
      <c r="S63" s="10"/>
      <c r="T63" s="10"/>
      <c r="U63" s="10"/>
      <c r="V63" s="10"/>
      <c r="W63" s="10"/>
      <c r="X63" s="10"/>
      <c r="Y63" s="10"/>
      <c r="Z63" s="10"/>
      <c r="AA63" s="10"/>
      <c r="AB63" s="10"/>
      <c r="AC63" s="10"/>
      <c r="AD63" s="10"/>
      <c r="AE63" s="10"/>
    </row>
    <row r="64" spans="1:31" s="10" customFormat="1" ht="19.9" customHeight="1">
      <c r="A64" s="10"/>
      <c r="B64" s="183"/>
      <c r="C64" s="184"/>
      <c r="D64" s="185" t="s">
        <v>211</v>
      </c>
      <c r="E64" s="186"/>
      <c r="F64" s="186"/>
      <c r="G64" s="186"/>
      <c r="H64" s="186"/>
      <c r="I64" s="187"/>
      <c r="J64" s="188">
        <f>J162</f>
        <v>0</v>
      </c>
      <c r="K64" s="184"/>
      <c r="L64" s="189"/>
      <c r="S64" s="10"/>
      <c r="T64" s="10"/>
      <c r="U64" s="10"/>
      <c r="V64" s="10"/>
      <c r="W64" s="10"/>
      <c r="X64" s="10"/>
      <c r="Y64" s="10"/>
      <c r="Z64" s="10"/>
      <c r="AA64" s="10"/>
      <c r="AB64" s="10"/>
      <c r="AC64" s="10"/>
      <c r="AD64" s="10"/>
      <c r="AE64" s="10"/>
    </row>
    <row r="65" spans="1:31" s="10" customFormat="1" ht="19.9" customHeight="1">
      <c r="A65" s="10"/>
      <c r="B65" s="183"/>
      <c r="C65" s="184"/>
      <c r="D65" s="185" t="s">
        <v>212</v>
      </c>
      <c r="E65" s="186"/>
      <c r="F65" s="186"/>
      <c r="G65" s="186"/>
      <c r="H65" s="186"/>
      <c r="I65" s="187"/>
      <c r="J65" s="188">
        <f>J169</f>
        <v>0</v>
      </c>
      <c r="K65" s="184"/>
      <c r="L65" s="189"/>
      <c r="S65" s="10"/>
      <c r="T65" s="10"/>
      <c r="U65" s="10"/>
      <c r="V65" s="10"/>
      <c r="W65" s="10"/>
      <c r="X65" s="10"/>
      <c r="Y65" s="10"/>
      <c r="Z65" s="10"/>
      <c r="AA65" s="10"/>
      <c r="AB65" s="10"/>
      <c r="AC65" s="10"/>
      <c r="AD65" s="10"/>
      <c r="AE65" s="10"/>
    </row>
    <row r="66" spans="1:31" s="2" customFormat="1" ht="21.8" customHeight="1">
      <c r="A66" s="38"/>
      <c r="B66" s="39"/>
      <c r="C66" s="40"/>
      <c r="D66" s="40"/>
      <c r="E66" s="40"/>
      <c r="F66" s="40"/>
      <c r="G66" s="40"/>
      <c r="H66" s="40"/>
      <c r="I66" s="136"/>
      <c r="J66" s="40"/>
      <c r="K66" s="40"/>
      <c r="L66" s="137"/>
      <c r="S66" s="38"/>
      <c r="T66" s="38"/>
      <c r="U66" s="38"/>
      <c r="V66" s="38"/>
      <c r="W66" s="38"/>
      <c r="X66" s="38"/>
      <c r="Y66" s="38"/>
      <c r="Z66" s="38"/>
      <c r="AA66" s="38"/>
      <c r="AB66" s="38"/>
      <c r="AC66" s="38"/>
      <c r="AD66" s="38"/>
      <c r="AE66" s="38"/>
    </row>
    <row r="67" spans="1:31" s="2" customFormat="1" ht="6.95" customHeight="1">
      <c r="A67" s="38"/>
      <c r="B67" s="59"/>
      <c r="C67" s="60"/>
      <c r="D67" s="60"/>
      <c r="E67" s="60"/>
      <c r="F67" s="60"/>
      <c r="G67" s="60"/>
      <c r="H67" s="60"/>
      <c r="I67" s="166"/>
      <c r="J67" s="60"/>
      <c r="K67" s="60"/>
      <c r="L67" s="137"/>
      <c r="S67" s="38"/>
      <c r="T67" s="38"/>
      <c r="U67" s="38"/>
      <c r="V67" s="38"/>
      <c r="W67" s="38"/>
      <c r="X67" s="38"/>
      <c r="Y67" s="38"/>
      <c r="Z67" s="38"/>
      <c r="AA67" s="38"/>
      <c r="AB67" s="38"/>
      <c r="AC67" s="38"/>
      <c r="AD67" s="38"/>
      <c r="AE67" s="38"/>
    </row>
    <row r="71" spans="1:31" s="2" customFormat="1" ht="6.95" customHeight="1">
      <c r="A71" s="38"/>
      <c r="B71" s="61"/>
      <c r="C71" s="62"/>
      <c r="D71" s="62"/>
      <c r="E71" s="62"/>
      <c r="F71" s="62"/>
      <c r="G71" s="62"/>
      <c r="H71" s="62"/>
      <c r="I71" s="169"/>
      <c r="J71" s="62"/>
      <c r="K71" s="62"/>
      <c r="L71" s="137"/>
      <c r="S71" s="38"/>
      <c r="T71" s="38"/>
      <c r="U71" s="38"/>
      <c r="V71" s="38"/>
      <c r="W71" s="38"/>
      <c r="X71" s="38"/>
      <c r="Y71" s="38"/>
      <c r="Z71" s="38"/>
      <c r="AA71" s="38"/>
      <c r="AB71" s="38"/>
      <c r="AC71" s="38"/>
      <c r="AD71" s="38"/>
      <c r="AE71" s="38"/>
    </row>
    <row r="72" spans="1:31" s="2" customFormat="1" ht="24.95" customHeight="1">
      <c r="A72" s="38"/>
      <c r="B72" s="39"/>
      <c r="C72" s="23" t="s">
        <v>138</v>
      </c>
      <c r="D72" s="40"/>
      <c r="E72" s="40"/>
      <c r="F72" s="40"/>
      <c r="G72" s="40"/>
      <c r="H72" s="40"/>
      <c r="I72" s="136"/>
      <c r="J72" s="40"/>
      <c r="K72" s="40"/>
      <c r="L72" s="137"/>
      <c r="S72" s="38"/>
      <c r="T72" s="38"/>
      <c r="U72" s="38"/>
      <c r="V72" s="38"/>
      <c r="W72" s="38"/>
      <c r="X72" s="38"/>
      <c r="Y72" s="38"/>
      <c r="Z72" s="38"/>
      <c r="AA72" s="38"/>
      <c r="AB72" s="38"/>
      <c r="AC72" s="38"/>
      <c r="AD72" s="38"/>
      <c r="AE72" s="38"/>
    </row>
    <row r="73" spans="1:31" s="2" customFormat="1" ht="6.95" customHeight="1">
      <c r="A73" s="38"/>
      <c r="B73" s="39"/>
      <c r="C73" s="40"/>
      <c r="D73" s="40"/>
      <c r="E73" s="40"/>
      <c r="F73" s="40"/>
      <c r="G73" s="40"/>
      <c r="H73" s="40"/>
      <c r="I73" s="136"/>
      <c r="J73" s="40"/>
      <c r="K73" s="40"/>
      <c r="L73" s="137"/>
      <c r="S73" s="38"/>
      <c r="T73" s="38"/>
      <c r="U73" s="38"/>
      <c r="V73" s="38"/>
      <c r="W73" s="38"/>
      <c r="X73" s="38"/>
      <c r="Y73" s="38"/>
      <c r="Z73" s="38"/>
      <c r="AA73" s="38"/>
      <c r="AB73" s="38"/>
      <c r="AC73" s="38"/>
      <c r="AD73" s="38"/>
      <c r="AE73" s="38"/>
    </row>
    <row r="74" spans="1:31" s="2" customFormat="1" ht="12" customHeight="1">
      <c r="A74" s="38"/>
      <c r="B74" s="39"/>
      <c r="C74" s="32" t="s">
        <v>16</v>
      </c>
      <c r="D74" s="40"/>
      <c r="E74" s="40"/>
      <c r="F74" s="40"/>
      <c r="G74" s="40"/>
      <c r="H74" s="40"/>
      <c r="I74" s="136"/>
      <c r="J74" s="40"/>
      <c r="K74" s="40"/>
      <c r="L74" s="137"/>
      <c r="S74" s="38"/>
      <c r="T74" s="38"/>
      <c r="U74" s="38"/>
      <c r="V74" s="38"/>
      <c r="W74" s="38"/>
      <c r="X74" s="38"/>
      <c r="Y74" s="38"/>
      <c r="Z74" s="38"/>
      <c r="AA74" s="38"/>
      <c r="AB74" s="38"/>
      <c r="AC74" s="38"/>
      <c r="AD74" s="38"/>
      <c r="AE74" s="38"/>
    </row>
    <row r="75" spans="1:31" s="2" customFormat="1" ht="16.5" customHeight="1">
      <c r="A75" s="38"/>
      <c r="B75" s="39"/>
      <c r="C75" s="40"/>
      <c r="D75" s="40"/>
      <c r="E75" s="170" t="str">
        <f>E7</f>
        <v>Oprava povrchu komunikací v Klatovech 2021, 2.část</v>
      </c>
      <c r="F75" s="32"/>
      <c r="G75" s="32"/>
      <c r="H75" s="32"/>
      <c r="I75" s="136"/>
      <c r="J75" s="40"/>
      <c r="K75" s="40"/>
      <c r="L75" s="137"/>
      <c r="S75" s="38"/>
      <c r="T75" s="38"/>
      <c r="U75" s="38"/>
      <c r="V75" s="38"/>
      <c r="W75" s="38"/>
      <c r="X75" s="38"/>
      <c r="Y75" s="38"/>
      <c r="Z75" s="38"/>
      <c r="AA75" s="38"/>
      <c r="AB75" s="38"/>
      <c r="AC75" s="38"/>
      <c r="AD75" s="38"/>
      <c r="AE75" s="38"/>
    </row>
    <row r="76" spans="1:31" s="2" customFormat="1" ht="12" customHeight="1">
      <c r="A76" s="38"/>
      <c r="B76" s="39"/>
      <c r="C76" s="32" t="s">
        <v>126</v>
      </c>
      <c r="D76" s="40"/>
      <c r="E76" s="40"/>
      <c r="F76" s="40"/>
      <c r="G76" s="40"/>
      <c r="H76" s="40"/>
      <c r="I76" s="136"/>
      <c r="J76" s="40"/>
      <c r="K76" s="40"/>
      <c r="L76" s="137"/>
      <c r="S76" s="38"/>
      <c r="T76" s="38"/>
      <c r="U76" s="38"/>
      <c r="V76" s="38"/>
      <c r="W76" s="38"/>
      <c r="X76" s="38"/>
      <c r="Y76" s="38"/>
      <c r="Z76" s="38"/>
      <c r="AA76" s="38"/>
      <c r="AB76" s="38"/>
      <c r="AC76" s="38"/>
      <c r="AD76" s="38"/>
      <c r="AE76" s="38"/>
    </row>
    <row r="77" spans="1:31" s="2" customFormat="1" ht="16.5" customHeight="1">
      <c r="A77" s="38"/>
      <c r="B77" s="39"/>
      <c r="C77" s="40"/>
      <c r="D77" s="40"/>
      <c r="E77" s="69" t="str">
        <f>E9</f>
        <v>SO 101 - Procházkova ul.1 část,chodník</v>
      </c>
      <c r="F77" s="40"/>
      <c r="G77" s="40"/>
      <c r="H77" s="40"/>
      <c r="I77" s="136"/>
      <c r="J77" s="40"/>
      <c r="K77" s="40"/>
      <c r="L77" s="137"/>
      <c r="S77" s="38"/>
      <c r="T77" s="38"/>
      <c r="U77" s="38"/>
      <c r="V77" s="38"/>
      <c r="W77" s="38"/>
      <c r="X77" s="38"/>
      <c r="Y77" s="38"/>
      <c r="Z77" s="38"/>
      <c r="AA77" s="38"/>
      <c r="AB77" s="38"/>
      <c r="AC77" s="38"/>
      <c r="AD77" s="38"/>
      <c r="AE77" s="38"/>
    </row>
    <row r="78" spans="1:31" s="2" customFormat="1" ht="6.95" customHeight="1">
      <c r="A78" s="38"/>
      <c r="B78" s="39"/>
      <c r="C78" s="40"/>
      <c r="D78" s="40"/>
      <c r="E78" s="40"/>
      <c r="F78" s="40"/>
      <c r="G78" s="40"/>
      <c r="H78" s="40"/>
      <c r="I78" s="136"/>
      <c r="J78" s="40"/>
      <c r="K78" s="40"/>
      <c r="L78" s="137"/>
      <c r="S78" s="38"/>
      <c r="T78" s="38"/>
      <c r="U78" s="38"/>
      <c r="V78" s="38"/>
      <c r="W78" s="38"/>
      <c r="X78" s="38"/>
      <c r="Y78" s="38"/>
      <c r="Z78" s="38"/>
      <c r="AA78" s="38"/>
      <c r="AB78" s="38"/>
      <c r="AC78" s="38"/>
      <c r="AD78" s="38"/>
      <c r="AE78" s="38"/>
    </row>
    <row r="79" spans="1:31" s="2" customFormat="1" ht="12" customHeight="1">
      <c r="A79" s="38"/>
      <c r="B79" s="39"/>
      <c r="C79" s="32" t="s">
        <v>21</v>
      </c>
      <c r="D79" s="40"/>
      <c r="E79" s="40"/>
      <c r="F79" s="27" t="str">
        <f>F12</f>
        <v>Klatovy</v>
      </c>
      <c r="G79" s="40"/>
      <c r="H79" s="40"/>
      <c r="I79" s="140" t="s">
        <v>23</v>
      </c>
      <c r="J79" s="72" t="str">
        <f>IF(J12="","",J12)</f>
        <v>18. 12. 2020</v>
      </c>
      <c r="K79" s="40"/>
      <c r="L79" s="137"/>
      <c r="S79" s="38"/>
      <c r="T79" s="38"/>
      <c r="U79" s="38"/>
      <c r="V79" s="38"/>
      <c r="W79" s="38"/>
      <c r="X79" s="38"/>
      <c r="Y79" s="38"/>
      <c r="Z79" s="38"/>
      <c r="AA79" s="38"/>
      <c r="AB79" s="38"/>
      <c r="AC79" s="38"/>
      <c r="AD79" s="38"/>
      <c r="AE79" s="38"/>
    </row>
    <row r="80" spans="1:31" s="2" customFormat="1" ht="6.95" customHeight="1">
      <c r="A80" s="38"/>
      <c r="B80" s="39"/>
      <c r="C80" s="40"/>
      <c r="D80" s="40"/>
      <c r="E80" s="40"/>
      <c r="F80" s="40"/>
      <c r="G80" s="40"/>
      <c r="H80" s="40"/>
      <c r="I80" s="136"/>
      <c r="J80" s="40"/>
      <c r="K80" s="40"/>
      <c r="L80" s="137"/>
      <c r="S80" s="38"/>
      <c r="T80" s="38"/>
      <c r="U80" s="38"/>
      <c r="V80" s="38"/>
      <c r="W80" s="38"/>
      <c r="X80" s="38"/>
      <c r="Y80" s="38"/>
      <c r="Z80" s="38"/>
      <c r="AA80" s="38"/>
      <c r="AB80" s="38"/>
      <c r="AC80" s="38"/>
      <c r="AD80" s="38"/>
      <c r="AE80" s="38"/>
    </row>
    <row r="81" spans="1:31" s="2" customFormat="1" ht="15.15" customHeight="1">
      <c r="A81" s="38"/>
      <c r="B81" s="39"/>
      <c r="C81" s="32" t="s">
        <v>25</v>
      </c>
      <c r="D81" s="40"/>
      <c r="E81" s="40"/>
      <c r="F81" s="27" t="str">
        <f>E15</f>
        <v>Město Klatovy</v>
      </c>
      <c r="G81" s="40"/>
      <c r="H81" s="40"/>
      <c r="I81" s="140" t="s">
        <v>32</v>
      </c>
      <c r="J81" s="36" t="str">
        <f>E21</f>
        <v>Josef Kohout</v>
      </c>
      <c r="K81" s="40"/>
      <c r="L81" s="137"/>
      <c r="S81" s="38"/>
      <c r="T81" s="38"/>
      <c r="U81" s="38"/>
      <c r="V81" s="38"/>
      <c r="W81" s="38"/>
      <c r="X81" s="38"/>
      <c r="Y81" s="38"/>
      <c r="Z81" s="38"/>
      <c r="AA81" s="38"/>
      <c r="AB81" s="38"/>
      <c r="AC81" s="38"/>
      <c r="AD81" s="38"/>
      <c r="AE81" s="38"/>
    </row>
    <row r="82" spans="1:31" s="2" customFormat="1" ht="15.15" customHeight="1">
      <c r="A82" s="38"/>
      <c r="B82" s="39"/>
      <c r="C82" s="32" t="s">
        <v>30</v>
      </c>
      <c r="D82" s="40"/>
      <c r="E82" s="40"/>
      <c r="F82" s="27" t="str">
        <f>IF(E18="","",E18)</f>
        <v>Vyplň údaj</v>
      </c>
      <c r="G82" s="40"/>
      <c r="H82" s="40"/>
      <c r="I82" s="140" t="s">
        <v>35</v>
      </c>
      <c r="J82" s="36" t="str">
        <f>E24</f>
        <v>Kohout</v>
      </c>
      <c r="K82" s="40"/>
      <c r="L82" s="137"/>
      <c r="S82" s="38"/>
      <c r="T82" s="38"/>
      <c r="U82" s="38"/>
      <c r="V82" s="38"/>
      <c r="W82" s="38"/>
      <c r="X82" s="38"/>
      <c r="Y82" s="38"/>
      <c r="Z82" s="38"/>
      <c r="AA82" s="38"/>
      <c r="AB82" s="38"/>
      <c r="AC82" s="38"/>
      <c r="AD82" s="38"/>
      <c r="AE82" s="38"/>
    </row>
    <row r="83" spans="1:31" s="2" customFormat="1" ht="10.3" customHeight="1">
      <c r="A83" s="38"/>
      <c r="B83" s="39"/>
      <c r="C83" s="40"/>
      <c r="D83" s="40"/>
      <c r="E83" s="40"/>
      <c r="F83" s="40"/>
      <c r="G83" s="40"/>
      <c r="H83" s="40"/>
      <c r="I83" s="136"/>
      <c r="J83" s="40"/>
      <c r="K83" s="40"/>
      <c r="L83" s="137"/>
      <c r="S83" s="38"/>
      <c r="T83" s="38"/>
      <c r="U83" s="38"/>
      <c r="V83" s="38"/>
      <c r="W83" s="38"/>
      <c r="X83" s="38"/>
      <c r="Y83" s="38"/>
      <c r="Z83" s="38"/>
      <c r="AA83" s="38"/>
      <c r="AB83" s="38"/>
      <c r="AC83" s="38"/>
      <c r="AD83" s="38"/>
      <c r="AE83" s="38"/>
    </row>
    <row r="84" spans="1:31" s="11" customFormat="1" ht="29.25" customHeight="1">
      <c r="A84" s="190"/>
      <c r="B84" s="191"/>
      <c r="C84" s="192" t="s">
        <v>139</v>
      </c>
      <c r="D84" s="193" t="s">
        <v>57</v>
      </c>
      <c r="E84" s="193" t="s">
        <v>53</v>
      </c>
      <c r="F84" s="193" t="s">
        <v>54</v>
      </c>
      <c r="G84" s="193" t="s">
        <v>140</v>
      </c>
      <c r="H84" s="193" t="s">
        <v>141</v>
      </c>
      <c r="I84" s="194" t="s">
        <v>142</v>
      </c>
      <c r="J84" s="193" t="s">
        <v>131</v>
      </c>
      <c r="K84" s="195" t="s">
        <v>143</v>
      </c>
      <c r="L84" s="196"/>
      <c r="M84" s="92" t="s">
        <v>19</v>
      </c>
      <c r="N84" s="93" t="s">
        <v>42</v>
      </c>
      <c r="O84" s="93" t="s">
        <v>144</v>
      </c>
      <c r="P84" s="93" t="s">
        <v>145</v>
      </c>
      <c r="Q84" s="93" t="s">
        <v>146</v>
      </c>
      <c r="R84" s="93" t="s">
        <v>147</v>
      </c>
      <c r="S84" s="93" t="s">
        <v>148</v>
      </c>
      <c r="T84" s="94" t="s">
        <v>149</v>
      </c>
      <c r="U84" s="190"/>
      <c r="V84" s="190"/>
      <c r="W84" s="190"/>
      <c r="X84" s="190"/>
      <c r="Y84" s="190"/>
      <c r="Z84" s="190"/>
      <c r="AA84" s="190"/>
      <c r="AB84" s="190"/>
      <c r="AC84" s="190"/>
      <c r="AD84" s="190"/>
      <c r="AE84" s="190"/>
    </row>
    <row r="85" spans="1:63" s="2" customFormat="1" ht="22.8" customHeight="1">
      <c r="A85" s="38"/>
      <c r="B85" s="39"/>
      <c r="C85" s="99" t="s">
        <v>150</v>
      </c>
      <c r="D85" s="40"/>
      <c r="E85" s="40"/>
      <c r="F85" s="40"/>
      <c r="G85" s="40"/>
      <c r="H85" s="40"/>
      <c r="I85" s="136"/>
      <c r="J85" s="197">
        <f>BK85</f>
        <v>0</v>
      </c>
      <c r="K85" s="40"/>
      <c r="L85" s="44"/>
      <c r="M85" s="95"/>
      <c r="N85" s="198"/>
      <c r="O85" s="96"/>
      <c r="P85" s="199">
        <f>P86</f>
        <v>0</v>
      </c>
      <c r="Q85" s="96"/>
      <c r="R85" s="199">
        <f>R86</f>
        <v>72.60513</v>
      </c>
      <c r="S85" s="96"/>
      <c r="T85" s="200">
        <f>T86</f>
        <v>106.45549999999999</v>
      </c>
      <c r="U85" s="38"/>
      <c r="V85" s="38"/>
      <c r="W85" s="38"/>
      <c r="X85" s="38"/>
      <c r="Y85" s="38"/>
      <c r="Z85" s="38"/>
      <c r="AA85" s="38"/>
      <c r="AB85" s="38"/>
      <c r="AC85" s="38"/>
      <c r="AD85" s="38"/>
      <c r="AE85" s="38"/>
      <c r="AT85" s="17" t="s">
        <v>71</v>
      </c>
      <c r="AU85" s="17" t="s">
        <v>132</v>
      </c>
      <c r="BK85" s="201">
        <f>BK86</f>
        <v>0</v>
      </c>
    </row>
    <row r="86" spans="1:63" s="12" customFormat="1" ht="25.9" customHeight="1">
      <c r="A86" s="12"/>
      <c r="B86" s="202"/>
      <c r="C86" s="203"/>
      <c r="D86" s="204" t="s">
        <v>71</v>
      </c>
      <c r="E86" s="205" t="s">
        <v>213</v>
      </c>
      <c r="F86" s="205" t="s">
        <v>214</v>
      </c>
      <c r="G86" s="203"/>
      <c r="H86" s="203"/>
      <c r="I86" s="206"/>
      <c r="J86" s="207">
        <f>BK86</f>
        <v>0</v>
      </c>
      <c r="K86" s="203"/>
      <c r="L86" s="208"/>
      <c r="M86" s="209"/>
      <c r="N86" s="210"/>
      <c r="O86" s="210"/>
      <c r="P86" s="211">
        <f>P87+P126+P145+P162+P169</f>
        <v>0</v>
      </c>
      <c r="Q86" s="210"/>
      <c r="R86" s="211">
        <f>R87+R126+R145+R162+R169</f>
        <v>72.60513</v>
      </c>
      <c r="S86" s="210"/>
      <c r="T86" s="212">
        <f>T87+T126+T145+T162+T169</f>
        <v>106.45549999999999</v>
      </c>
      <c r="U86" s="12"/>
      <c r="V86" s="12"/>
      <c r="W86" s="12"/>
      <c r="X86" s="12"/>
      <c r="Y86" s="12"/>
      <c r="Z86" s="12"/>
      <c r="AA86" s="12"/>
      <c r="AB86" s="12"/>
      <c r="AC86" s="12"/>
      <c r="AD86" s="12"/>
      <c r="AE86" s="12"/>
      <c r="AR86" s="213" t="s">
        <v>80</v>
      </c>
      <c r="AT86" s="214" t="s">
        <v>71</v>
      </c>
      <c r="AU86" s="214" t="s">
        <v>72</v>
      </c>
      <c r="AY86" s="213" t="s">
        <v>153</v>
      </c>
      <c r="BK86" s="215">
        <f>BK87+BK126+BK145+BK162+BK169</f>
        <v>0</v>
      </c>
    </row>
    <row r="87" spans="1:63" s="12" customFormat="1" ht="22.8" customHeight="1">
      <c r="A87" s="12"/>
      <c r="B87" s="202"/>
      <c r="C87" s="203"/>
      <c r="D87" s="204" t="s">
        <v>71</v>
      </c>
      <c r="E87" s="216" t="s">
        <v>80</v>
      </c>
      <c r="F87" s="216" t="s">
        <v>215</v>
      </c>
      <c r="G87" s="203"/>
      <c r="H87" s="203"/>
      <c r="I87" s="206"/>
      <c r="J87" s="217">
        <f>BK87</f>
        <v>0</v>
      </c>
      <c r="K87" s="203"/>
      <c r="L87" s="208"/>
      <c r="M87" s="209"/>
      <c r="N87" s="210"/>
      <c r="O87" s="210"/>
      <c r="P87" s="211">
        <f>SUM(P88:P125)</f>
        <v>0</v>
      </c>
      <c r="Q87" s="210"/>
      <c r="R87" s="211">
        <f>SUM(R88:R125)</f>
        <v>12.51081</v>
      </c>
      <c r="S87" s="210"/>
      <c r="T87" s="212">
        <f>SUM(T88:T125)</f>
        <v>106.45549999999999</v>
      </c>
      <c r="U87" s="12"/>
      <c r="V87" s="12"/>
      <c r="W87" s="12"/>
      <c r="X87" s="12"/>
      <c r="Y87" s="12"/>
      <c r="Z87" s="12"/>
      <c r="AA87" s="12"/>
      <c r="AB87" s="12"/>
      <c r="AC87" s="12"/>
      <c r="AD87" s="12"/>
      <c r="AE87" s="12"/>
      <c r="AR87" s="213" t="s">
        <v>80</v>
      </c>
      <c r="AT87" s="214" t="s">
        <v>71</v>
      </c>
      <c r="AU87" s="214" t="s">
        <v>80</v>
      </c>
      <c r="AY87" s="213" t="s">
        <v>153</v>
      </c>
      <c r="BK87" s="215">
        <f>SUM(BK88:BK125)</f>
        <v>0</v>
      </c>
    </row>
    <row r="88" spans="1:65" s="2" customFormat="1" ht="44.25" customHeight="1">
      <c r="A88" s="38"/>
      <c r="B88" s="39"/>
      <c r="C88" s="218" t="s">
        <v>80</v>
      </c>
      <c r="D88" s="218" t="s">
        <v>156</v>
      </c>
      <c r="E88" s="219" t="s">
        <v>216</v>
      </c>
      <c r="F88" s="220" t="s">
        <v>217</v>
      </c>
      <c r="G88" s="221" t="s">
        <v>218</v>
      </c>
      <c r="H88" s="222">
        <v>379.525</v>
      </c>
      <c r="I88" s="223"/>
      <c r="J88" s="224">
        <f>ROUND(I88*H88,2)</f>
        <v>0</v>
      </c>
      <c r="K88" s="220" t="s">
        <v>219</v>
      </c>
      <c r="L88" s="44"/>
      <c r="M88" s="225" t="s">
        <v>19</v>
      </c>
      <c r="N88" s="226" t="s">
        <v>43</v>
      </c>
      <c r="O88" s="84"/>
      <c r="P88" s="227">
        <f>O88*H88</f>
        <v>0</v>
      </c>
      <c r="Q88" s="227">
        <v>0</v>
      </c>
      <c r="R88" s="227">
        <f>Q88*H88</f>
        <v>0</v>
      </c>
      <c r="S88" s="227">
        <v>0.22</v>
      </c>
      <c r="T88" s="228">
        <f>S88*H88</f>
        <v>83.49549999999999</v>
      </c>
      <c r="U88" s="38"/>
      <c r="V88" s="38"/>
      <c r="W88" s="38"/>
      <c r="X88" s="38"/>
      <c r="Y88" s="38"/>
      <c r="Z88" s="38"/>
      <c r="AA88" s="38"/>
      <c r="AB88" s="38"/>
      <c r="AC88" s="38"/>
      <c r="AD88" s="38"/>
      <c r="AE88" s="38"/>
      <c r="AR88" s="229" t="s">
        <v>172</v>
      </c>
      <c r="AT88" s="229" t="s">
        <v>156</v>
      </c>
      <c r="AU88" s="229" t="s">
        <v>82</v>
      </c>
      <c r="AY88" s="17" t="s">
        <v>153</v>
      </c>
      <c r="BE88" s="230">
        <f>IF(N88="základní",J88,0)</f>
        <v>0</v>
      </c>
      <c r="BF88" s="230">
        <f>IF(N88="snížená",J88,0)</f>
        <v>0</v>
      </c>
      <c r="BG88" s="230">
        <f>IF(N88="zákl. přenesená",J88,0)</f>
        <v>0</v>
      </c>
      <c r="BH88" s="230">
        <f>IF(N88="sníž. přenesená",J88,0)</f>
        <v>0</v>
      </c>
      <c r="BI88" s="230">
        <f>IF(N88="nulová",J88,0)</f>
        <v>0</v>
      </c>
      <c r="BJ88" s="17" t="s">
        <v>80</v>
      </c>
      <c r="BK88" s="230">
        <f>ROUND(I88*H88,2)</f>
        <v>0</v>
      </c>
      <c r="BL88" s="17" t="s">
        <v>172</v>
      </c>
      <c r="BM88" s="229" t="s">
        <v>220</v>
      </c>
    </row>
    <row r="89" spans="1:47" s="2" customFormat="1" ht="12">
      <c r="A89" s="38"/>
      <c r="B89" s="39"/>
      <c r="C89" s="40"/>
      <c r="D89" s="231" t="s">
        <v>221</v>
      </c>
      <c r="E89" s="40"/>
      <c r="F89" s="232" t="s">
        <v>222</v>
      </c>
      <c r="G89" s="40"/>
      <c r="H89" s="40"/>
      <c r="I89" s="136"/>
      <c r="J89" s="40"/>
      <c r="K89" s="40"/>
      <c r="L89" s="44"/>
      <c r="M89" s="233"/>
      <c r="N89" s="234"/>
      <c r="O89" s="84"/>
      <c r="P89" s="84"/>
      <c r="Q89" s="84"/>
      <c r="R89" s="84"/>
      <c r="S89" s="84"/>
      <c r="T89" s="85"/>
      <c r="U89" s="38"/>
      <c r="V89" s="38"/>
      <c r="W89" s="38"/>
      <c r="X89" s="38"/>
      <c r="Y89" s="38"/>
      <c r="Z89" s="38"/>
      <c r="AA89" s="38"/>
      <c r="AB89" s="38"/>
      <c r="AC89" s="38"/>
      <c r="AD89" s="38"/>
      <c r="AE89" s="38"/>
      <c r="AT89" s="17" t="s">
        <v>221</v>
      </c>
      <c r="AU89" s="17" t="s">
        <v>82</v>
      </c>
    </row>
    <row r="90" spans="1:51" s="13" customFormat="1" ht="12">
      <c r="A90" s="13"/>
      <c r="B90" s="235"/>
      <c r="C90" s="236"/>
      <c r="D90" s="231" t="s">
        <v>174</v>
      </c>
      <c r="E90" s="237" t="s">
        <v>19</v>
      </c>
      <c r="F90" s="238" t="s">
        <v>223</v>
      </c>
      <c r="G90" s="236"/>
      <c r="H90" s="239">
        <v>78.4</v>
      </c>
      <c r="I90" s="240"/>
      <c r="J90" s="236"/>
      <c r="K90" s="236"/>
      <c r="L90" s="241"/>
      <c r="M90" s="242"/>
      <c r="N90" s="243"/>
      <c r="O90" s="243"/>
      <c r="P90" s="243"/>
      <c r="Q90" s="243"/>
      <c r="R90" s="243"/>
      <c r="S90" s="243"/>
      <c r="T90" s="244"/>
      <c r="U90" s="13"/>
      <c r="V90" s="13"/>
      <c r="W90" s="13"/>
      <c r="X90" s="13"/>
      <c r="Y90" s="13"/>
      <c r="Z90" s="13"/>
      <c r="AA90" s="13"/>
      <c r="AB90" s="13"/>
      <c r="AC90" s="13"/>
      <c r="AD90" s="13"/>
      <c r="AE90" s="13"/>
      <c r="AT90" s="245" t="s">
        <v>174</v>
      </c>
      <c r="AU90" s="245" t="s">
        <v>82</v>
      </c>
      <c r="AV90" s="13" t="s">
        <v>82</v>
      </c>
      <c r="AW90" s="13" t="s">
        <v>34</v>
      </c>
      <c r="AX90" s="13" t="s">
        <v>72</v>
      </c>
      <c r="AY90" s="245" t="s">
        <v>153</v>
      </c>
    </row>
    <row r="91" spans="1:51" s="13" customFormat="1" ht="12">
      <c r="A91" s="13"/>
      <c r="B91" s="235"/>
      <c r="C91" s="236"/>
      <c r="D91" s="231" t="s">
        <v>174</v>
      </c>
      <c r="E91" s="237" t="s">
        <v>19</v>
      </c>
      <c r="F91" s="238" t="s">
        <v>224</v>
      </c>
      <c r="G91" s="236"/>
      <c r="H91" s="239">
        <v>301.125</v>
      </c>
      <c r="I91" s="240"/>
      <c r="J91" s="236"/>
      <c r="K91" s="236"/>
      <c r="L91" s="241"/>
      <c r="M91" s="242"/>
      <c r="N91" s="243"/>
      <c r="O91" s="243"/>
      <c r="P91" s="243"/>
      <c r="Q91" s="243"/>
      <c r="R91" s="243"/>
      <c r="S91" s="243"/>
      <c r="T91" s="244"/>
      <c r="U91" s="13"/>
      <c r="V91" s="13"/>
      <c r="W91" s="13"/>
      <c r="X91" s="13"/>
      <c r="Y91" s="13"/>
      <c r="Z91" s="13"/>
      <c r="AA91" s="13"/>
      <c r="AB91" s="13"/>
      <c r="AC91" s="13"/>
      <c r="AD91" s="13"/>
      <c r="AE91" s="13"/>
      <c r="AT91" s="245" t="s">
        <v>174</v>
      </c>
      <c r="AU91" s="245" t="s">
        <v>82</v>
      </c>
      <c r="AV91" s="13" t="s">
        <v>82</v>
      </c>
      <c r="AW91" s="13" t="s">
        <v>34</v>
      </c>
      <c r="AX91" s="13" t="s">
        <v>72</v>
      </c>
      <c r="AY91" s="245" t="s">
        <v>153</v>
      </c>
    </row>
    <row r="92" spans="1:51" s="14" customFormat="1" ht="12">
      <c r="A92" s="14"/>
      <c r="B92" s="250"/>
      <c r="C92" s="251"/>
      <c r="D92" s="231" t="s">
        <v>174</v>
      </c>
      <c r="E92" s="252" t="s">
        <v>19</v>
      </c>
      <c r="F92" s="253" t="s">
        <v>225</v>
      </c>
      <c r="G92" s="251"/>
      <c r="H92" s="254">
        <v>379.525</v>
      </c>
      <c r="I92" s="255"/>
      <c r="J92" s="251"/>
      <c r="K92" s="251"/>
      <c r="L92" s="256"/>
      <c r="M92" s="257"/>
      <c r="N92" s="258"/>
      <c r="O92" s="258"/>
      <c r="P92" s="258"/>
      <c r="Q92" s="258"/>
      <c r="R92" s="258"/>
      <c r="S92" s="258"/>
      <c r="T92" s="259"/>
      <c r="U92" s="14"/>
      <c r="V92" s="14"/>
      <c r="W92" s="14"/>
      <c r="X92" s="14"/>
      <c r="Y92" s="14"/>
      <c r="Z92" s="14"/>
      <c r="AA92" s="14"/>
      <c r="AB92" s="14"/>
      <c r="AC92" s="14"/>
      <c r="AD92" s="14"/>
      <c r="AE92" s="14"/>
      <c r="AT92" s="260" t="s">
        <v>174</v>
      </c>
      <c r="AU92" s="260" t="s">
        <v>82</v>
      </c>
      <c r="AV92" s="14" t="s">
        <v>172</v>
      </c>
      <c r="AW92" s="14" t="s">
        <v>34</v>
      </c>
      <c r="AX92" s="14" t="s">
        <v>80</v>
      </c>
      <c r="AY92" s="260" t="s">
        <v>153</v>
      </c>
    </row>
    <row r="93" spans="1:65" s="2" customFormat="1" ht="44.25" customHeight="1">
      <c r="A93" s="38"/>
      <c r="B93" s="39"/>
      <c r="C93" s="218" t="s">
        <v>82</v>
      </c>
      <c r="D93" s="218" t="s">
        <v>156</v>
      </c>
      <c r="E93" s="219" t="s">
        <v>226</v>
      </c>
      <c r="F93" s="220" t="s">
        <v>227</v>
      </c>
      <c r="G93" s="221" t="s">
        <v>228</v>
      </c>
      <c r="H93" s="222">
        <v>112</v>
      </c>
      <c r="I93" s="223"/>
      <c r="J93" s="224">
        <f>ROUND(I93*H93,2)</f>
        <v>0</v>
      </c>
      <c r="K93" s="220" t="s">
        <v>219</v>
      </c>
      <c r="L93" s="44"/>
      <c r="M93" s="225" t="s">
        <v>19</v>
      </c>
      <c r="N93" s="226" t="s">
        <v>43</v>
      </c>
      <c r="O93" s="84"/>
      <c r="P93" s="227">
        <f>O93*H93</f>
        <v>0</v>
      </c>
      <c r="Q93" s="227">
        <v>0</v>
      </c>
      <c r="R93" s="227">
        <f>Q93*H93</f>
        <v>0</v>
      </c>
      <c r="S93" s="227">
        <v>0.205</v>
      </c>
      <c r="T93" s="228">
        <f>S93*H93</f>
        <v>22.959999999999997</v>
      </c>
      <c r="U93" s="38"/>
      <c r="V93" s="38"/>
      <c r="W93" s="38"/>
      <c r="X93" s="38"/>
      <c r="Y93" s="38"/>
      <c r="Z93" s="38"/>
      <c r="AA93" s="38"/>
      <c r="AB93" s="38"/>
      <c r="AC93" s="38"/>
      <c r="AD93" s="38"/>
      <c r="AE93" s="38"/>
      <c r="AR93" s="229" t="s">
        <v>172</v>
      </c>
      <c r="AT93" s="229" t="s">
        <v>156</v>
      </c>
      <c r="AU93" s="229" t="s">
        <v>82</v>
      </c>
      <c r="AY93" s="17" t="s">
        <v>153</v>
      </c>
      <c r="BE93" s="230">
        <f>IF(N93="základní",J93,0)</f>
        <v>0</v>
      </c>
      <c r="BF93" s="230">
        <f>IF(N93="snížená",J93,0)</f>
        <v>0</v>
      </c>
      <c r="BG93" s="230">
        <f>IF(N93="zákl. přenesená",J93,0)</f>
        <v>0</v>
      </c>
      <c r="BH93" s="230">
        <f>IF(N93="sníž. přenesená",J93,0)</f>
        <v>0</v>
      </c>
      <c r="BI93" s="230">
        <f>IF(N93="nulová",J93,0)</f>
        <v>0</v>
      </c>
      <c r="BJ93" s="17" t="s">
        <v>80</v>
      </c>
      <c r="BK93" s="230">
        <f>ROUND(I93*H93,2)</f>
        <v>0</v>
      </c>
      <c r="BL93" s="17" t="s">
        <v>172</v>
      </c>
      <c r="BM93" s="229" t="s">
        <v>229</v>
      </c>
    </row>
    <row r="94" spans="1:47" s="2" customFormat="1" ht="12">
      <c r="A94" s="38"/>
      <c r="B94" s="39"/>
      <c r="C94" s="40"/>
      <c r="D94" s="231" t="s">
        <v>221</v>
      </c>
      <c r="E94" s="40"/>
      <c r="F94" s="232" t="s">
        <v>230</v>
      </c>
      <c r="G94" s="40"/>
      <c r="H94" s="40"/>
      <c r="I94" s="136"/>
      <c r="J94" s="40"/>
      <c r="K94" s="40"/>
      <c r="L94" s="44"/>
      <c r="M94" s="233"/>
      <c r="N94" s="234"/>
      <c r="O94" s="84"/>
      <c r="P94" s="84"/>
      <c r="Q94" s="84"/>
      <c r="R94" s="84"/>
      <c r="S94" s="84"/>
      <c r="T94" s="85"/>
      <c r="U94" s="38"/>
      <c r="V94" s="38"/>
      <c r="W94" s="38"/>
      <c r="X94" s="38"/>
      <c r="Y94" s="38"/>
      <c r="Z94" s="38"/>
      <c r="AA94" s="38"/>
      <c r="AB94" s="38"/>
      <c r="AC94" s="38"/>
      <c r="AD94" s="38"/>
      <c r="AE94" s="38"/>
      <c r="AT94" s="17" t="s">
        <v>221</v>
      </c>
      <c r="AU94" s="17" t="s">
        <v>82</v>
      </c>
    </row>
    <row r="95" spans="1:51" s="13" customFormat="1" ht="12">
      <c r="A95" s="13"/>
      <c r="B95" s="235"/>
      <c r="C95" s="236"/>
      <c r="D95" s="231" t="s">
        <v>174</v>
      </c>
      <c r="E95" s="237" t="s">
        <v>19</v>
      </c>
      <c r="F95" s="238" t="s">
        <v>231</v>
      </c>
      <c r="G95" s="236"/>
      <c r="H95" s="239">
        <v>132</v>
      </c>
      <c r="I95" s="240"/>
      <c r="J95" s="236"/>
      <c r="K95" s="236"/>
      <c r="L95" s="241"/>
      <c r="M95" s="242"/>
      <c r="N95" s="243"/>
      <c r="O95" s="243"/>
      <c r="P95" s="243"/>
      <c r="Q95" s="243"/>
      <c r="R95" s="243"/>
      <c r="S95" s="243"/>
      <c r="T95" s="244"/>
      <c r="U95" s="13"/>
      <c r="V95" s="13"/>
      <c r="W95" s="13"/>
      <c r="X95" s="13"/>
      <c r="Y95" s="13"/>
      <c r="Z95" s="13"/>
      <c r="AA95" s="13"/>
      <c r="AB95" s="13"/>
      <c r="AC95" s="13"/>
      <c r="AD95" s="13"/>
      <c r="AE95" s="13"/>
      <c r="AT95" s="245" t="s">
        <v>174</v>
      </c>
      <c r="AU95" s="245" t="s">
        <v>82</v>
      </c>
      <c r="AV95" s="13" t="s">
        <v>82</v>
      </c>
      <c r="AW95" s="13" t="s">
        <v>34</v>
      </c>
      <c r="AX95" s="13" t="s">
        <v>72</v>
      </c>
      <c r="AY95" s="245" t="s">
        <v>153</v>
      </c>
    </row>
    <row r="96" spans="1:51" s="13" customFormat="1" ht="12">
      <c r="A96" s="13"/>
      <c r="B96" s="235"/>
      <c r="C96" s="236"/>
      <c r="D96" s="231" t="s">
        <v>174</v>
      </c>
      <c r="E96" s="237" t="s">
        <v>19</v>
      </c>
      <c r="F96" s="238" t="s">
        <v>232</v>
      </c>
      <c r="G96" s="236"/>
      <c r="H96" s="239">
        <v>112</v>
      </c>
      <c r="I96" s="240"/>
      <c r="J96" s="236"/>
      <c r="K96" s="236"/>
      <c r="L96" s="241"/>
      <c r="M96" s="242"/>
      <c r="N96" s="243"/>
      <c r="O96" s="243"/>
      <c r="P96" s="243"/>
      <c r="Q96" s="243"/>
      <c r="R96" s="243"/>
      <c r="S96" s="243"/>
      <c r="T96" s="244"/>
      <c r="U96" s="13"/>
      <c r="V96" s="13"/>
      <c r="W96" s="13"/>
      <c r="X96" s="13"/>
      <c r="Y96" s="13"/>
      <c r="Z96" s="13"/>
      <c r="AA96" s="13"/>
      <c r="AB96" s="13"/>
      <c r="AC96" s="13"/>
      <c r="AD96" s="13"/>
      <c r="AE96" s="13"/>
      <c r="AT96" s="245" t="s">
        <v>174</v>
      </c>
      <c r="AU96" s="245" t="s">
        <v>82</v>
      </c>
      <c r="AV96" s="13" t="s">
        <v>82</v>
      </c>
      <c r="AW96" s="13" t="s">
        <v>34</v>
      </c>
      <c r="AX96" s="13" t="s">
        <v>80</v>
      </c>
      <c r="AY96" s="245" t="s">
        <v>153</v>
      </c>
    </row>
    <row r="97" spans="1:65" s="2" customFormat="1" ht="33" customHeight="1">
      <c r="A97" s="38"/>
      <c r="B97" s="39"/>
      <c r="C97" s="218" t="s">
        <v>175</v>
      </c>
      <c r="D97" s="218" t="s">
        <v>156</v>
      </c>
      <c r="E97" s="219" t="s">
        <v>233</v>
      </c>
      <c r="F97" s="220" t="s">
        <v>234</v>
      </c>
      <c r="G97" s="221" t="s">
        <v>235</v>
      </c>
      <c r="H97" s="222">
        <v>86.675</v>
      </c>
      <c r="I97" s="223"/>
      <c r="J97" s="224">
        <f>ROUND(I97*H97,2)</f>
        <v>0</v>
      </c>
      <c r="K97" s="220" t="s">
        <v>219</v>
      </c>
      <c r="L97" s="44"/>
      <c r="M97" s="225" t="s">
        <v>19</v>
      </c>
      <c r="N97" s="226" t="s">
        <v>43</v>
      </c>
      <c r="O97" s="84"/>
      <c r="P97" s="227">
        <f>O97*H97</f>
        <v>0</v>
      </c>
      <c r="Q97" s="227">
        <v>0</v>
      </c>
      <c r="R97" s="227">
        <f>Q97*H97</f>
        <v>0</v>
      </c>
      <c r="S97" s="227">
        <v>0</v>
      </c>
      <c r="T97" s="228">
        <f>S97*H97</f>
        <v>0</v>
      </c>
      <c r="U97" s="38"/>
      <c r="V97" s="38"/>
      <c r="W97" s="38"/>
      <c r="X97" s="38"/>
      <c r="Y97" s="38"/>
      <c r="Z97" s="38"/>
      <c r="AA97" s="38"/>
      <c r="AB97" s="38"/>
      <c r="AC97" s="38"/>
      <c r="AD97" s="38"/>
      <c r="AE97" s="38"/>
      <c r="AR97" s="229" t="s">
        <v>172</v>
      </c>
      <c r="AT97" s="229" t="s">
        <v>156</v>
      </c>
      <c r="AU97" s="229" t="s">
        <v>82</v>
      </c>
      <c r="AY97" s="17" t="s">
        <v>153</v>
      </c>
      <c r="BE97" s="230">
        <f>IF(N97="základní",J97,0)</f>
        <v>0</v>
      </c>
      <c r="BF97" s="230">
        <f>IF(N97="snížená",J97,0)</f>
        <v>0</v>
      </c>
      <c r="BG97" s="230">
        <f>IF(N97="zákl. přenesená",J97,0)</f>
        <v>0</v>
      </c>
      <c r="BH97" s="230">
        <f>IF(N97="sníž. přenesená",J97,0)</f>
        <v>0</v>
      </c>
      <c r="BI97" s="230">
        <f>IF(N97="nulová",J97,0)</f>
        <v>0</v>
      </c>
      <c r="BJ97" s="17" t="s">
        <v>80</v>
      </c>
      <c r="BK97" s="230">
        <f>ROUND(I97*H97,2)</f>
        <v>0</v>
      </c>
      <c r="BL97" s="17" t="s">
        <v>172</v>
      </c>
      <c r="BM97" s="229" t="s">
        <v>236</v>
      </c>
    </row>
    <row r="98" spans="1:47" s="2" customFormat="1" ht="12">
      <c r="A98" s="38"/>
      <c r="B98" s="39"/>
      <c r="C98" s="40"/>
      <c r="D98" s="231" t="s">
        <v>221</v>
      </c>
      <c r="E98" s="40"/>
      <c r="F98" s="232" t="s">
        <v>237</v>
      </c>
      <c r="G98" s="40"/>
      <c r="H98" s="40"/>
      <c r="I98" s="136"/>
      <c r="J98" s="40"/>
      <c r="K98" s="40"/>
      <c r="L98" s="44"/>
      <c r="M98" s="233"/>
      <c r="N98" s="234"/>
      <c r="O98" s="84"/>
      <c r="P98" s="84"/>
      <c r="Q98" s="84"/>
      <c r="R98" s="84"/>
      <c r="S98" s="84"/>
      <c r="T98" s="85"/>
      <c r="U98" s="38"/>
      <c r="V98" s="38"/>
      <c r="W98" s="38"/>
      <c r="X98" s="38"/>
      <c r="Y98" s="38"/>
      <c r="Z98" s="38"/>
      <c r="AA98" s="38"/>
      <c r="AB98" s="38"/>
      <c r="AC98" s="38"/>
      <c r="AD98" s="38"/>
      <c r="AE98" s="38"/>
      <c r="AT98" s="17" t="s">
        <v>221</v>
      </c>
      <c r="AU98" s="17" t="s">
        <v>82</v>
      </c>
    </row>
    <row r="99" spans="1:51" s="13" customFormat="1" ht="12">
      <c r="A99" s="13"/>
      <c r="B99" s="235"/>
      <c r="C99" s="236"/>
      <c r="D99" s="231" t="s">
        <v>174</v>
      </c>
      <c r="E99" s="237" t="s">
        <v>19</v>
      </c>
      <c r="F99" s="238" t="s">
        <v>238</v>
      </c>
      <c r="G99" s="236"/>
      <c r="H99" s="239">
        <v>22.4</v>
      </c>
      <c r="I99" s="240"/>
      <c r="J99" s="236"/>
      <c r="K99" s="236"/>
      <c r="L99" s="241"/>
      <c r="M99" s="242"/>
      <c r="N99" s="243"/>
      <c r="O99" s="243"/>
      <c r="P99" s="243"/>
      <c r="Q99" s="243"/>
      <c r="R99" s="243"/>
      <c r="S99" s="243"/>
      <c r="T99" s="244"/>
      <c r="U99" s="13"/>
      <c r="V99" s="13"/>
      <c r="W99" s="13"/>
      <c r="X99" s="13"/>
      <c r="Y99" s="13"/>
      <c r="Z99" s="13"/>
      <c r="AA99" s="13"/>
      <c r="AB99" s="13"/>
      <c r="AC99" s="13"/>
      <c r="AD99" s="13"/>
      <c r="AE99" s="13"/>
      <c r="AT99" s="245" t="s">
        <v>174</v>
      </c>
      <c r="AU99" s="245" t="s">
        <v>82</v>
      </c>
      <c r="AV99" s="13" t="s">
        <v>82</v>
      </c>
      <c r="AW99" s="13" t="s">
        <v>34</v>
      </c>
      <c r="AX99" s="13" t="s">
        <v>72</v>
      </c>
      <c r="AY99" s="245" t="s">
        <v>153</v>
      </c>
    </row>
    <row r="100" spans="1:51" s="13" customFormat="1" ht="12">
      <c r="A100" s="13"/>
      <c r="B100" s="235"/>
      <c r="C100" s="236"/>
      <c r="D100" s="231" t="s">
        <v>174</v>
      </c>
      <c r="E100" s="237" t="s">
        <v>19</v>
      </c>
      <c r="F100" s="238" t="s">
        <v>239</v>
      </c>
      <c r="G100" s="236"/>
      <c r="H100" s="239">
        <v>64.275</v>
      </c>
      <c r="I100" s="240"/>
      <c r="J100" s="236"/>
      <c r="K100" s="236"/>
      <c r="L100" s="241"/>
      <c r="M100" s="242"/>
      <c r="N100" s="243"/>
      <c r="O100" s="243"/>
      <c r="P100" s="243"/>
      <c r="Q100" s="243"/>
      <c r="R100" s="243"/>
      <c r="S100" s="243"/>
      <c r="T100" s="244"/>
      <c r="U100" s="13"/>
      <c r="V100" s="13"/>
      <c r="W100" s="13"/>
      <c r="X100" s="13"/>
      <c r="Y100" s="13"/>
      <c r="Z100" s="13"/>
      <c r="AA100" s="13"/>
      <c r="AB100" s="13"/>
      <c r="AC100" s="13"/>
      <c r="AD100" s="13"/>
      <c r="AE100" s="13"/>
      <c r="AT100" s="245" t="s">
        <v>174</v>
      </c>
      <c r="AU100" s="245" t="s">
        <v>82</v>
      </c>
      <c r="AV100" s="13" t="s">
        <v>82</v>
      </c>
      <c r="AW100" s="13" t="s">
        <v>34</v>
      </c>
      <c r="AX100" s="13" t="s">
        <v>72</v>
      </c>
      <c r="AY100" s="245" t="s">
        <v>153</v>
      </c>
    </row>
    <row r="101" spans="1:51" s="14" customFormat="1" ht="12">
      <c r="A101" s="14"/>
      <c r="B101" s="250"/>
      <c r="C101" s="251"/>
      <c r="D101" s="231" t="s">
        <v>174</v>
      </c>
      <c r="E101" s="252" t="s">
        <v>19</v>
      </c>
      <c r="F101" s="253" t="s">
        <v>225</v>
      </c>
      <c r="G101" s="251"/>
      <c r="H101" s="254">
        <v>86.675</v>
      </c>
      <c r="I101" s="255"/>
      <c r="J101" s="251"/>
      <c r="K101" s="251"/>
      <c r="L101" s="256"/>
      <c r="M101" s="257"/>
      <c r="N101" s="258"/>
      <c r="O101" s="258"/>
      <c r="P101" s="258"/>
      <c r="Q101" s="258"/>
      <c r="R101" s="258"/>
      <c r="S101" s="258"/>
      <c r="T101" s="259"/>
      <c r="U101" s="14"/>
      <c r="V101" s="14"/>
      <c r="W101" s="14"/>
      <c r="X101" s="14"/>
      <c r="Y101" s="14"/>
      <c r="Z101" s="14"/>
      <c r="AA101" s="14"/>
      <c r="AB101" s="14"/>
      <c r="AC101" s="14"/>
      <c r="AD101" s="14"/>
      <c r="AE101" s="14"/>
      <c r="AT101" s="260" t="s">
        <v>174</v>
      </c>
      <c r="AU101" s="260" t="s">
        <v>82</v>
      </c>
      <c r="AV101" s="14" t="s">
        <v>172</v>
      </c>
      <c r="AW101" s="14" t="s">
        <v>34</v>
      </c>
      <c r="AX101" s="14" t="s">
        <v>80</v>
      </c>
      <c r="AY101" s="260" t="s">
        <v>153</v>
      </c>
    </row>
    <row r="102" spans="1:65" s="2" customFormat="1" ht="33" customHeight="1">
      <c r="A102" s="38"/>
      <c r="B102" s="39"/>
      <c r="C102" s="218" t="s">
        <v>172</v>
      </c>
      <c r="D102" s="218" t="s">
        <v>156</v>
      </c>
      <c r="E102" s="219" t="s">
        <v>240</v>
      </c>
      <c r="F102" s="220" t="s">
        <v>241</v>
      </c>
      <c r="G102" s="221" t="s">
        <v>235</v>
      </c>
      <c r="H102" s="222">
        <v>9</v>
      </c>
      <c r="I102" s="223"/>
      <c r="J102" s="224">
        <f>ROUND(I102*H102,2)</f>
        <v>0</v>
      </c>
      <c r="K102" s="220" t="s">
        <v>219</v>
      </c>
      <c r="L102" s="44"/>
      <c r="M102" s="225" t="s">
        <v>19</v>
      </c>
      <c r="N102" s="226" t="s">
        <v>43</v>
      </c>
      <c r="O102" s="84"/>
      <c r="P102" s="227">
        <f>O102*H102</f>
        <v>0</v>
      </c>
      <c r="Q102" s="227">
        <v>0</v>
      </c>
      <c r="R102" s="227">
        <f>Q102*H102</f>
        <v>0</v>
      </c>
      <c r="S102" s="227">
        <v>0</v>
      </c>
      <c r="T102" s="228">
        <f>S102*H102</f>
        <v>0</v>
      </c>
      <c r="U102" s="38"/>
      <c r="V102" s="38"/>
      <c r="W102" s="38"/>
      <c r="X102" s="38"/>
      <c r="Y102" s="38"/>
      <c r="Z102" s="38"/>
      <c r="AA102" s="38"/>
      <c r="AB102" s="38"/>
      <c r="AC102" s="38"/>
      <c r="AD102" s="38"/>
      <c r="AE102" s="38"/>
      <c r="AR102" s="229" t="s">
        <v>172</v>
      </c>
      <c r="AT102" s="229" t="s">
        <v>156</v>
      </c>
      <c r="AU102" s="229" t="s">
        <v>82</v>
      </c>
      <c r="AY102" s="17" t="s">
        <v>153</v>
      </c>
      <c r="BE102" s="230">
        <f>IF(N102="základní",J102,0)</f>
        <v>0</v>
      </c>
      <c r="BF102" s="230">
        <f>IF(N102="snížená",J102,0)</f>
        <v>0</v>
      </c>
      <c r="BG102" s="230">
        <f>IF(N102="zákl. přenesená",J102,0)</f>
        <v>0</v>
      </c>
      <c r="BH102" s="230">
        <f>IF(N102="sníž. přenesená",J102,0)</f>
        <v>0</v>
      </c>
      <c r="BI102" s="230">
        <f>IF(N102="nulová",J102,0)</f>
        <v>0</v>
      </c>
      <c r="BJ102" s="17" t="s">
        <v>80</v>
      </c>
      <c r="BK102" s="230">
        <f>ROUND(I102*H102,2)</f>
        <v>0</v>
      </c>
      <c r="BL102" s="17" t="s">
        <v>172</v>
      </c>
      <c r="BM102" s="229" t="s">
        <v>242</v>
      </c>
    </row>
    <row r="103" spans="1:47" s="2" customFormat="1" ht="12">
      <c r="A103" s="38"/>
      <c r="B103" s="39"/>
      <c r="C103" s="40"/>
      <c r="D103" s="231" t="s">
        <v>221</v>
      </c>
      <c r="E103" s="40"/>
      <c r="F103" s="232" t="s">
        <v>243</v>
      </c>
      <c r="G103" s="40"/>
      <c r="H103" s="40"/>
      <c r="I103" s="136"/>
      <c r="J103" s="40"/>
      <c r="K103" s="40"/>
      <c r="L103" s="44"/>
      <c r="M103" s="233"/>
      <c r="N103" s="234"/>
      <c r="O103" s="84"/>
      <c r="P103" s="84"/>
      <c r="Q103" s="84"/>
      <c r="R103" s="84"/>
      <c r="S103" s="84"/>
      <c r="T103" s="85"/>
      <c r="U103" s="38"/>
      <c r="V103" s="38"/>
      <c r="W103" s="38"/>
      <c r="X103" s="38"/>
      <c r="Y103" s="38"/>
      <c r="Z103" s="38"/>
      <c r="AA103" s="38"/>
      <c r="AB103" s="38"/>
      <c r="AC103" s="38"/>
      <c r="AD103" s="38"/>
      <c r="AE103" s="38"/>
      <c r="AT103" s="17" t="s">
        <v>221</v>
      </c>
      <c r="AU103" s="17" t="s">
        <v>82</v>
      </c>
    </row>
    <row r="104" spans="1:51" s="13" customFormat="1" ht="12">
      <c r="A104" s="13"/>
      <c r="B104" s="235"/>
      <c r="C104" s="236"/>
      <c r="D104" s="231" t="s">
        <v>174</v>
      </c>
      <c r="E104" s="237" t="s">
        <v>19</v>
      </c>
      <c r="F104" s="238" t="s">
        <v>244</v>
      </c>
      <c r="G104" s="236"/>
      <c r="H104" s="239">
        <v>9</v>
      </c>
      <c r="I104" s="240"/>
      <c r="J104" s="236"/>
      <c r="K104" s="236"/>
      <c r="L104" s="241"/>
      <c r="M104" s="242"/>
      <c r="N104" s="243"/>
      <c r="O104" s="243"/>
      <c r="P104" s="243"/>
      <c r="Q104" s="243"/>
      <c r="R104" s="243"/>
      <c r="S104" s="243"/>
      <c r="T104" s="244"/>
      <c r="U104" s="13"/>
      <c r="V104" s="13"/>
      <c r="W104" s="13"/>
      <c r="X104" s="13"/>
      <c r="Y104" s="13"/>
      <c r="Z104" s="13"/>
      <c r="AA104" s="13"/>
      <c r="AB104" s="13"/>
      <c r="AC104" s="13"/>
      <c r="AD104" s="13"/>
      <c r="AE104" s="13"/>
      <c r="AT104" s="245" t="s">
        <v>174</v>
      </c>
      <c r="AU104" s="245" t="s">
        <v>82</v>
      </c>
      <c r="AV104" s="13" t="s">
        <v>82</v>
      </c>
      <c r="AW104" s="13" t="s">
        <v>34</v>
      </c>
      <c r="AX104" s="13" t="s">
        <v>80</v>
      </c>
      <c r="AY104" s="245" t="s">
        <v>153</v>
      </c>
    </row>
    <row r="105" spans="1:65" s="2" customFormat="1" ht="44.25" customHeight="1">
      <c r="A105" s="38"/>
      <c r="B105" s="39"/>
      <c r="C105" s="218" t="s">
        <v>152</v>
      </c>
      <c r="D105" s="218" t="s">
        <v>156</v>
      </c>
      <c r="E105" s="219" t="s">
        <v>245</v>
      </c>
      <c r="F105" s="220" t="s">
        <v>246</v>
      </c>
      <c r="G105" s="221" t="s">
        <v>235</v>
      </c>
      <c r="H105" s="222">
        <v>9.9</v>
      </c>
      <c r="I105" s="223"/>
      <c r="J105" s="224">
        <f>ROUND(I105*H105,2)</f>
        <v>0</v>
      </c>
      <c r="K105" s="220" t="s">
        <v>219</v>
      </c>
      <c r="L105" s="44"/>
      <c r="M105" s="225" t="s">
        <v>19</v>
      </c>
      <c r="N105" s="226" t="s">
        <v>43</v>
      </c>
      <c r="O105" s="84"/>
      <c r="P105" s="227">
        <f>O105*H105</f>
        <v>0</v>
      </c>
      <c r="Q105" s="227">
        <v>0</v>
      </c>
      <c r="R105" s="227">
        <f>Q105*H105</f>
        <v>0</v>
      </c>
      <c r="S105" s="227">
        <v>0</v>
      </c>
      <c r="T105" s="228">
        <f>S105*H105</f>
        <v>0</v>
      </c>
      <c r="U105" s="38"/>
      <c r="V105" s="38"/>
      <c r="W105" s="38"/>
      <c r="X105" s="38"/>
      <c r="Y105" s="38"/>
      <c r="Z105" s="38"/>
      <c r="AA105" s="38"/>
      <c r="AB105" s="38"/>
      <c r="AC105" s="38"/>
      <c r="AD105" s="38"/>
      <c r="AE105" s="38"/>
      <c r="AR105" s="229" t="s">
        <v>172</v>
      </c>
      <c r="AT105" s="229" t="s">
        <v>156</v>
      </c>
      <c r="AU105" s="229" t="s">
        <v>82</v>
      </c>
      <c r="AY105" s="17" t="s">
        <v>153</v>
      </c>
      <c r="BE105" s="230">
        <f>IF(N105="základní",J105,0)</f>
        <v>0</v>
      </c>
      <c r="BF105" s="230">
        <f>IF(N105="snížená",J105,0)</f>
        <v>0</v>
      </c>
      <c r="BG105" s="230">
        <f>IF(N105="zákl. přenesená",J105,0)</f>
        <v>0</v>
      </c>
      <c r="BH105" s="230">
        <f>IF(N105="sníž. přenesená",J105,0)</f>
        <v>0</v>
      </c>
      <c r="BI105" s="230">
        <f>IF(N105="nulová",J105,0)</f>
        <v>0</v>
      </c>
      <c r="BJ105" s="17" t="s">
        <v>80</v>
      </c>
      <c r="BK105" s="230">
        <f>ROUND(I105*H105,2)</f>
        <v>0</v>
      </c>
      <c r="BL105" s="17" t="s">
        <v>172</v>
      </c>
      <c r="BM105" s="229" t="s">
        <v>247</v>
      </c>
    </row>
    <row r="106" spans="1:47" s="2" customFormat="1" ht="12">
      <c r="A106" s="38"/>
      <c r="B106" s="39"/>
      <c r="C106" s="40"/>
      <c r="D106" s="231" t="s">
        <v>221</v>
      </c>
      <c r="E106" s="40"/>
      <c r="F106" s="232" t="s">
        <v>248</v>
      </c>
      <c r="G106" s="40"/>
      <c r="H106" s="40"/>
      <c r="I106" s="136"/>
      <c r="J106" s="40"/>
      <c r="K106" s="40"/>
      <c r="L106" s="44"/>
      <c r="M106" s="233"/>
      <c r="N106" s="234"/>
      <c r="O106" s="84"/>
      <c r="P106" s="84"/>
      <c r="Q106" s="84"/>
      <c r="R106" s="84"/>
      <c r="S106" s="84"/>
      <c r="T106" s="85"/>
      <c r="U106" s="38"/>
      <c r="V106" s="38"/>
      <c r="W106" s="38"/>
      <c r="X106" s="38"/>
      <c r="Y106" s="38"/>
      <c r="Z106" s="38"/>
      <c r="AA106" s="38"/>
      <c r="AB106" s="38"/>
      <c r="AC106" s="38"/>
      <c r="AD106" s="38"/>
      <c r="AE106" s="38"/>
      <c r="AT106" s="17" t="s">
        <v>221</v>
      </c>
      <c r="AU106" s="17" t="s">
        <v>82</v>
      </c>
    </row>
    <row r="107" spans="1:51" s="13" customFormat="1" ht="12">
      <c r="A107" s="13"/>
      <c r="B107" s="235"/>
      <c r="C107" s="236"/>
      <c r="D107" s="231" t="s">
        <v>174</v>
      </c>
      <c r="E107" s="237" t="s">
        <v>19</v>
      </c>
      <c r="F107" s="238" t="s">
        <v>249</v>
      </c>
      <c r="G107" s="236"/>
      <c r="H107" s="239">
        <v>9.9</v>
      </c>
      <c r="I107" s="240"/>
      <c r="J107" s="236"/>
      <c r="K107" s="236"/>
      <c r="L107" s="241"/>
      <c r="M107" s="242"/>
      <c r="N107" s="243"/>
      <c r="O107" s="243"/>
      <c r="P107" s="243"/>
      <c r="Q107" s="243"/>
      <c r="R107" s="243"/>
      <c r="S107" s="243"/>
      <c r="T107" s="244"/>
      <c r="U107" s="13"/>
      <c r="V107" s="13"/>
      <c r="W107" s="13"/>
      <c r="X107" s="13"/>
      <c r="Y107" s="13"/>
      <c r="Z107" s="13"/>
      <c r="AA107" s="13"/>
      <c r="AB107" s="13"/>
      <c r="AC107" s="13"/>
      <c r="AD107" s="13"/>
      <c r="AE107" s="13"/>
      <c r="AT107" s="245" t="s">
        <v>174</v>
      </c>
      <c r="AU107" s="245" t="s">
        <v>82</v>
      </c>
      <c r="AV107" s="13" t="s">
        <v>82</v>
      </c>
      <c r="AW107" s="13" t="s">
        <v>34</v>
      </c>
      <c r="AX107" s="13" t="s">
        <v>80</v>
      </c>
      <c r="AY107" s="245" t="s">
        <v>153</v>
      </c>
    </row>
    <row r="108" spans="1:65" s="2" customFormat="1" ht="55.5" customHeight="1">
      <c r="A108" s="38"/>
      <c r="B108" s="39"/>
      <c r="C108" s="218" t="s">
        <v>195</v>
      </c>
      <c r="D108" s="218" t="s">
        <v>156</v>
      </c>
      <c r="E108" s="219" t="s">
        <v>250</v>
      </c>
      <c r="F108" s="220" t="s">
        <v>251</v>
      </c>
      <c r="G108" s="221" t="s">
        <v>235</v>
      </c>
      <c r="H108" s="222">
        <v>105.037</v>
      </c>
      <c r="I108" s="223"/>
      <c r="J108" s="224">
        <f>ROUND(I108*H108,2)</f>
        <v>0</v>
      </c>
      <c r="K108" s="220" t="s">
        <v>19</v>
      </c>
      <c r="L108" s="44"/>
      <c r="M108" s="225" t="s">
        <v>19</v>
      </c>
      <c r="N108" s="226" t="s">
        <v>43</v>
      </c>
      <c r="O108" s="84"/>
      <c r="P108" s="227">
        <f>O108*H108</f>
        <v>0</v>
      </c>
      <c r="Q108" s="227">
        <v>0</v>
      </c>
      <c r="R108" s="227">
        <f>Q108*H108</f>
        <v>0</v>
      </c>
      <c r="S108" s="227">
        <v>0</v>
      </c>
      <c r="T108" s="228">
        <f>S108*H108</f>
        <v>0</v>
      </c>
      <c r="U108" s="38"/>
      <c r="V108" s="38"/>
      <c r="W108" s="38"/>
      <c r="X108" s="38"/>
      <c r="Y108" s="38"/>
      <c r="Z108" s="38"/>
      <c r="AA108" s="38"/>
      <c r="AB108" s="38"/>
      <c r="AC108" s="38"/>
      <c r="AD108" s="38"/>
      <c r="AE108" s="38"/>
      <c r="AR108" s="229" t="s">
        <v>172</v>
      </c>
      <c r="AT108" s="229" t="s">
        <v>156</v>
      </c>
      <c r="AU108" s="229" t="s">
        <v>82</v>
      </c>
      <c r="AY108" s="17" t="s">
        <v>153</v>
      </c>
      <c r="BE108" s="230">
        <f>IF(N108="základní",J108,0)</f>
        <v>0</v>
      </c>
      <c r="BF108" s="230">
        <f>IF(N108="snížená",J108,0)</f>
        <v>0</v>
      </c>
      <c r="BG108" s="230">
        <f>IF(N108="zákl. přenesená",J108,0)</f>
        <v>0</v>
      </c>
      <c r="BH108" s="230">
        <f>IF(N108="sníž. přenesená",J108,0)</f>
        <v>0</v>
      </c>
      <c r="BI108" s="230">
        <f>IF(N108="nulová",J108,0)</f>
        <v>0</v>
      </c>
      <c r="BJ108" s="17" t="s">
        <v>80</v>
      </c>
      <c r="BK108" s="230">
        <f>ROUND(I108*H108,2)</f>
        <v>0</v>
      </c>
      <c r="BL108" s="17" t="s">
        <v>172</v>
      </c>
      <c r="BM108" s="229" t="s">
        <v>252</v>
      </c>
    </row>
    <row r="109" spans="1:47" s="2" customFormat="1" ht="12">
      <c r="A109" s="38"/>
      <c r="B109" s="39"/>
      <c r="C109" s="40"/>
      <c r="D109" s="231" t="s">
        <v>221</v>
      </c>
      <c r="E109" s="40"/>
      <c r="F109" s="232" t="s">
        <v>253</v>
      </c>
      <c r="G109" s="40"/>
      <c r="H109" s="40"/>
      <c r="I109" s="136"/>
      <c r="J109" s="40"/>
      <c r="K109" s="40"/>
      <c r="L109" s="44"/>
      <c r="M109" s="233"/>
      <c r="N109" s="234"/>
      <c r="O109" s="84"/>
      <c r="P109" s="84"/>
      <c r="Q109" s="84"/>
      <c r="R109" s="84"/>
      <c r="S109" s="84"/>
      <c r="T109" s="85"/>
      <c r="U109" s="38"/>
      <c r="V109" s="38"/>
      <c r="W109" s="38"/>
      <c r="X109" s="38"/>
      <c r="Y109" s="38"/>
      <c r="Z109" s="38"/>
      <c r="AA109" s="38"/>
      <c r="AB109" s="38"/>
      <c r="AC109" s="38"/>
      <c r="AD109" s="38"/>
      <c r="AE109" s="38"/>
      <c r="AT109" s="17" t="s">
        <v>221</v>
      </c>
      <c r="AU109" s="17" t="s">
        <v>82</v>
      </c>
    </row>
    <row r="110" spans="1:51" s="13" customFormat="1" ht="12">
      <c r="A110" s="13"/>
      <c r="B110" s="235"/>
      <c r="C110" s="236"/>
      <c r="D110" s="231" t="s">
        <v>174</v>
      </c>
      <c r="E110" s="237" t="s">
        <v>19</v>
      </c>
      <c r="F110" s="238" t="s">
        <v>254</v>
      </c>
      <c r="G110" s="236"/>
      <c r="H110" s="239">
        <v>105.037</v>
      </c>
      <c r="I110" s="240"/>
      <c r="J110" s="236"/>
      <c r="K110" s="236"/>
      <c r="L110" s="241"/>
      <c r="M110" s="242"/>
      <c r="N110" s="243"/>
      <c r="O110" s="243"/>
      <c r="P110" s="243"/>
      <c r="Q110" s="243"/>
      <c r="R110" s="243"/>
      <c r="S110" s="243"/>
      <c r="T110" s="244"/>
      <c r="U110" s="13"/>
      <c r="V110" s="13"/>
      <c r="W110" s="13"/>
      <c r="X110" s="13"/>
      <c r="Y110" s="13"/>
      <c r="Z110" s="13"/>
      <c r="AA110" s="13"/>
      <c r="AB110" s="13"/>
      <c r="AC110" s="13"/>
      <c r="AD110" s="13"/>
      <c r="AE110" s="13"/>
      <c r="AT110" s="245" t="s">
        <v>174</v>
      </c>
      <c r="AU110" s="245" t="s">
        <v>82</v>
      </c>
      <c r="AV110" s="13" t="s">
        <v>82</v>
      </c>
      <c r="AW110" s="13" t="s">
        <v>34</v>
      </c>
      <c r="AX110" s="13" t="s">
        <v>80</v>
      </c>
      <c r="AY110" s="245" t="s">
        <v>153</v>
      </c>
    </row>
    <row r="111" spans="1:65" s="2" customFormat="1" ht="16.5" customHeight="1">
      <c r="A111" s="38"/>
      <c r="B111" s="39"/>
      <c r="C111" s="218" t="s">
        <v>200</v>
      </c>
      <c r="D111" s="218" t="s">
        <v>156</v>
      </c>
      <c r="E111" s="219" t="s">
        <v>255</v>
      </c>
      <c r="F111" s="220" t="s">
        <v>256</v>
      </c>
      <c r="G111" s="221" t="s">
        <v>218</v>
      </c>
      <c r="H111" s="222">
        <v>27</v>
      </c>
      <c r="I111" s="223"/>
      <c r="J111" s="224">
        <f>ROUND(I111*H111,2)</f>
        <v>0</v>
      </c>
      <c r="K111" s="220" t="s">
        <v>219</v>
      </c>
      <c r="L111" s="44"/>
      <c r="M111" s="225" t="s">
        <v>19</v>
      </c>
      <c r="N111" s="226" t="s">
        <v>43</v>
      </c>
      <c r="O111" s="84"/>
      <c r="P111" s="227">
        <f>O111*H111</f>
        <v>0</v>
      </c>
      <c r="Q111" s="227">
        <v>0</v>
      </c>
      <c r="R111" s="227">
        <f>Q111*H111</f>
        <v>0</v>
      </c>
      <c r="S111" s="227">
        <v>0</v>
      </c>
      <c r="T111" s="228">
        <f>S111*H111</f>
        <v>0</v>
      </c>
      <c r="U111" s="38"/>
      <c r="V111" s="38"/>
      <c r="W111" s="38"/>
      <c r="X111" s="38"/>
      <c r="Y111" s="38"/>
      <c r="Z111" s="38"/>
      <c r="AA111" s="38"/>
      <c r="AB111" s="38"/>
      <c r="AC111" s="38"/>
      <c r="AD111" s="38"/>
      <c r="AE111" s="38"/>
      <c r="AR111" s="229" t="s">
        <v>172</v>
      </c>
      <c r="AT111" s="229" t="s">
        <v>156</v>
      </c>
      <c r="AU111" s="229" t="s">
        <v>82</v>
      </c>
      <c r="AY111" s="17" t="s">
        <v>153</v>
      </c>
      <c r="BE111" s="230">
        <f>IF(N111="základní",J111,0)</f>
        <v>0</v>
      </c>
      <c r="BF111" s="230">
        <f>IF(N111="snížená",J111,0)</f>
        <v>0</v>
      </c>
      <c r="BG111" s="230">
        <f>IF(N111="zákl. přenesená",J111,0)</f>
        <v>0</v>
      </c>
      <c r="BH111" s="230">
        <f>IF(N111="sníž. přenesená",J111,0)</f>
        <v>0</v>
      </c>
      <c r="BI111" s="230">
        <f>IF(N111="nulová",J111,0)</f>
        <v>0</v>
      </c>
      <c r="BJ111" s="17" t="s">
        <v>80</v>
      </c>
      <c r="BK111" s="230">
        <f>ROUND(I111*H111,2)</f>
        <v>0</v>
      </c>
      <c r="BL111" s="17" t="s">
        <v>172</v>
      </c>
      <c r="BM111" s="229" t="s">
        <v>257</v>
      </c>
    </row>
    <row r="112" spans="1:47" s="2" customFormat="1" ht="12">
      <c r="A112" s="38"/>
      <c r="B112" s="39"/>
      <c r="C112" s="40"/>
      <c r="D112" s="231" t="s">
        <v>221</v>
      </c>
      <c r="E112" s="40"/>
      <c r="F112" s="232" t="s">
        <v>258</v>
      </c>
      <c r="G112" s="40"/>
      <c r="H112" s="40"/>
      <c r="I112" s="136"/>
      <c r="J112" s="40"/>
      <c r="K112" s="40"/>
      <c r="L112" s="44"/>
      <c r="M112" s="233"/>
      <c r="N112" s="234"/>
      <c r="O112" s="84"/>
      <c r="P112" s="84"/>
      <c r="Q112" s="84"/>
      <c r="R112" s="84"/>
      <c r="S112" s="84"/>
      <c r="T112" s="85"/>
      <c r="U112" s="38"/>
      <c r="V112" s="38"/>
      <c r="W112" s="38"/>
      <c r="X112" s="38"/>
      <c r="Y112" s="38"/>
      <c r="Z112" s="38"/>
      <c r="AA112" s="38"/>
      <c r="AB112" s="38"/>
      <c r="AC112" s="38"/>
      <c r="AD112" s="38"/>
      <c r="AE112" s="38"/>
      <c r="AT112" s="17" t="s">
        <v>221</v>
      </c>
      <c r="AU112" s="17" t="s">
        <v>82</v>
      </c>
    </row>
    <row r="113" spans="1:51" s="13" customFormat="1" ht="12">
      <c r="A113" s="13"/>
      <c r="B113" s="235"/>
      <c r="C113" s="236"/>
      <c r="D113" s="231" t="s">
        <v>174</v>
      </c>
      <c r="E113" s="237" t="s">
        <v>19</v>
      </c>
      <c r="F113" s="238" t="s">
        <v>259</v>
      </c>
      <c r="G113" s="236"/>
      <c r="H113" s="239">
        <v>27</v>
      </c>
      <c r="I113" s="240"/>
      <c r="J113" s="236"/>
      <c r="K113" s="236"/>
      <c r="L113" s="241"/>
      <c r="M113" s="242"/>
      <c r="N113" s="243"/>
      <c r="O113" s="243"/>
      <c r="P113" s="243"/>
      <c r="Q113" s="243"/>
      <c r="R113" s="243"/>
      <c r="S113" s="243"/>
      <c r="T113" s="244"/>
      <c r="U113" s="13"/>
      <c r="V113" s="13"/>
      <c r="W113" s="13"/>
      <c r="X113" s="13"/>
      <c r="Y113" s="13"/>
      <c r="Z113" s="13"/>
      <c r="AA113" s="13"/>
      <c r="AB113" s="13"/>
      <c r="AC113" s="13"/>
      <c r="AD113" s="13"/>
      <c r="AE113" s="13"/>
      <c r="AT113" s="245" t="s">
        <v>174</v>
      </c>
      <c r="AU113" s="245" t="s">
        <v>82</v>
      </c>
      <c r="AV113" s="13" t="s">
        <v>82</v>
      </c>
      <c r="AW113" s="13" t="s">
        <v>34</v>
      </c>
      <c r="AX113" s="13" t="s">
        <v>80</v>
      </c>
      <c r="AY113" s="245" t="s">
        <v>153</v>
      </c>
    </row>
    <row r="114" spans="1:65" s="2" customFormat="1" ht="16.5" customHeight="1">
      <c r="A114" s="38"/>
      <c r="B114" s="39"/>
      <c r="C114" s="261" t="s">
        <v>169</v>
      </c>
      <c r="D114" s="261" t="s">
        <v>260</v>
      </c>
      <c r="E114" s="262" t="s">
        <v>261</v>
      </c>
      <c r="F114" s="263" t="s">
        <v>262</v>
      </c>
      <c r="G114" s="264" t="s">
        <v>263</v>
      </c>
      <c r="H114" s="265">
        <v>0.81</v>
      </c>
      <c r="I114" s="266"/>
      <c r="J114" s="267">
        <f>ROUND(I114*H114,2)</f>
        <v>0</v>
      </c>
      <c r="K114" s="263" t="s">
        <v>219</v>
      </c>
      <c r="L114" s="268"/>
      <c r="M114" s="269" t="s">
        <v>19</v>
      </c>
      <c r="N114" s="270" t="s">
        <v>43</v>
      </c>
      <c r="O114" s="84"/>
      <c r="P114" s="227">
        <f>O114*H114</f>
        <v>0</v>
      </c>
      <c r="Q114" s="227">
        <v>0.001</v>
      </c>
      <c r="R114" s="227">
        <f>Q114*H114</f>
        <v>0.0008100000000000001</v>
      </c>
      <c r="S114" s="227">
        <v>0</v>
      </c>
      <c r="T114" s="228">
        <f>S114*H114</f>
        <v>0</v>
      </c>
      <c r="U114" s="38"/>
      <c r="V114" s="38"/>
      <c r="W114" s="38"/>
      <c r="X114" s="38"/>
      <c r="Y114" s="38"/>
      <c r="Z114" s="38"/>
      <c r="AA114" s="38"/>
      <c r="AB114" s="38"/>
      <c r="AC114" s="38"/>
      <c r="AD114" s="38"/>
      <c r="AE114" s="38"/>
      <c r="AR114" s="229" t="s">
        <v>169</v>
      </c>
      <c r="AT114" s="229" t="s">
        <v>260</v>
      </c>
      <c r="AU114" s="229" t="s">
        <v>82</v>
      </c>
      <c r="AY114" s="17" t="s">
        <v>153</v>
      </c>
      <c r="BE114" s="230">
        <f>IF(N114="základní",J114,0)</f>
        <v>0</v>
      </c>
      <c r="BF114" s="230">
        <f>IF(N114="snížená",J114,0)</f>
        <v>0</v>
      </c>
      <c r="BG114" s="230">
        <f>IF(N114="zákl. přenesená",J114,0)</f>
        <v>0</v>
      </c>
      <c r="BH114" s="230">
        <f>IF(N114="sníž. přenesená",J114,0)</f>
        <v>0</v>
      </c>
      <c r="BI114" s="230">
        <f>IF(N114="nulová",J114,0)</f>
        <v>0</v>
      </c>
      <c r="BJ114" s="17" t="s">
        <v>80</v>
      </c>
      <c r="BK114" s="230">
        <f>ROUND(I114*H114,2)</f>
        <v>0</v>
      </c>
      <c r="BL114" s="17" t="s">
        <v>172</v>
      </c>
      <c r="BM114" s="229" t="s">
        <v>264</v>
      </c>
    </row>
    <row r="115" spans="1:51" s="13" customFormat="1" ht="12">
      <c r="A115" s="13"/>
      <c r="B115" s="235"/>
      <c r="C115" s="236"/>
      <c r="D115" s="231" t="s">
        <v>174</v>
      </c>
      <c r="E115" s="236"/>
      <c r="F115" s="238" t="s">
        <v>265</v>
      </c>
      <c r="G115" s="236"/>
      <c r="H115" s="239">
        <v>0.81</v>
      </c>
      <c r="I115" s="240"/>
      <c r="J115" s="236"/>
      <c r="K115" s="236"/>
      <c r="L115" s="241"/>
      <c r="M115" s="242"/>
      <c r="N115" s="243"/>
      <c r="O115" s="243"/>
      <c r="P115" s="243"/>
      <c r="Q115" s="243"/>
      <c r="R115" s="243"/>
      <c r="S115" s="243"/>
      <c r="T115" s="244"/>
      <c r="U115" s="13"/>
      <c r="V115" s="13"/>
      <c r="W115" s="13"/>
      <c r="X115" s="13"/>
      <c r="Y115" s="13"/>
      <c r="Z115" s="13"/>
      <c r="AA115" s="13"/>
      <c r="AB115" s="13"/>
      <c r="AC115" s="13"/>
      <c r="AD115" s="13"/>
      <c r="AE115" s="13"/>
      <c r="AT115" s="245" t="s">
        <v>174</v>
      </c>
      <c r="AU115" s="245" t="s">
        <v>82</v>
      </c>
      <c r="AV115" s="13" t="s">
        <v>82</v>
      </c>
      <c r="AW115" s="13" t="s">
        <v>4</v>
      </c>
      <c r="AX115" s="13" t="s">
        <v>80</v>
      </c>
      <c r="AY115" s="245" t="s">
        <v>153</v>
      </c>
    </row>
    <row r="116" spans="1:65" s="2" customFormat="1" ht="33" customHeight="1">
      <c r="A116" s="38"/>
      <c r="B116" s="39"/>
      <c r="C116" s="218" t="s">
        <v>266</v>
      </c>
      <c r="D116" s="218" t="s">
        <v>156</v>
      </c>
      <c r="E116" s="219" t="s">
        <v>267</v>
      </c>
      <c r="F116" s="220" t="s">
        <v>268</v>
      </c>
      <c r="G116" s="221" t="s">
        <v>218</v>
      </c>
      <c r="H116" s="222">
        <v>139</v>
      </c>
      <c r="I116" s="223"/>
      <c r="J116" s="224">
        <f>ROUND(I116*H116,2)</f>
        <v>0</v>
      </c>
      <c r="K116" s="220" t="s">
        <v>219</v>
      </c>
      <c r="L116" s="44"/>
      <c r="M116" s="225" t="s">
        <v>19</v>
      </c>
      <c r="N116" s="226" t="s">
        <v>43</v>
      </c>
      <c r="O116" s="84"/>
      <c r="P116" s="227">
        <f>O116*H116</f>
        <v>0</v>
      </c>
      <c r="Q116" s="227">
        <v>0</v>
      </c>
      <c r="R116" s="227">
        <f>Q116*H116</f>
        <v>0</v>
      </c>
      <c r="S116" s="227">
        <v>0</v>
      </c>
      <c r="T116" s="228">
        <f>S116*H116</f>
        <v>0</v>
      </c>
      <c r="U116" s="38"/>
      <c r="V116" s="38"/>
      <c r="W116" s="38"/>
      <c r="X116" s="38"/>
      <c r="Y116" s="38"/>
      <c r="Z116" s="38"/>
      <c r="AA116" s="38"/>
      <c r="AB116" s="38"/>
      <c r="AC116" s="38"/>
      <c r="AD116" s="38"/>
      <c r="AE116" s="38"/>
      <c r="AR116" s="229" t="s">
        <v>172</v>
      </c>
      <c r="AT116" s="229" t="s">
        <v>156</v>
      </c>
      <c r="AU116" s="229" t="s">
        <v>82</v>
      </c>
      <c r="AY116" s="17" t="s">
        <v>153</v>
      </c>
      <c r="BE116" s="230">
        <f>IF(N116="základní",J116,0)</f>
        <v>0</v>
      </c>
      <c r="BF116" s="230">
        <f>IF(N116="snížená",J116,0)</f>
        <v>0</v>
      </c>
      <c r="BG116" s="230">
        <f>IF(N116="zákl. přenesená",J116,0)</f>
        <v>0</v>
      </c>
      <c r="BH116" s="230">
        <f>IF(N116="sníž. přenesená",J116,0)</f>
        <v>0</v>
      </c>
      <c r="BI116" s="230">
        <f>IF(N116="nulová",J116,0)</f>
        <v>0</v>
      </c>
      <c r="BJ116" s="17" t="s">
        <v>80</v>
      </c>
      <c r="BK116" s="230">
        <f>ROUND(I116*H116,2)</f>
        <v>0</v>
      </c>
      <c r="BL116" s="17" t="s">
        <v>172</v>
      </c>
      <c r="BM116" s="229" t="s">
        <v>269</v>
      </c>
    </row>
    <row r="117" spans="1:47" s="2" customFormat="1" ht="12">
      <c r="A117" s="38"/>
      <c r="B117" s="39"/>
      <c r="C117" s="40"/>
      <c r="D117" s="231" t="s">
        <v>221</v>
      </c>
      <c r="E117" s="40"/>
      <c r="F117" s="232" t="s">
        <v>270</v>
      </c>
      <c r="G117" s="40"/>
      <c r="H117" s="40"/>
      <c r="I117" s="136"/>
      <c r="J117" s="40"/>
      <c r="K117" s="40"/>
      <c r="L117" s="44"/>
      <c r="M117" s="233"/>
      <c r="N117" s="234"/>
      <c r="O117" s="84"/>
      <c r="P117" s="84"/>
      <c r="Q117" s="84"/>
      <c r="R117" s="84"/>
      <c r="S117" s="84"/>
      <c r="T117" s="85"/>
      <c r="U117" s="38"/>
      <c r="V117" s="38"/>
      <c r="W117" s="38"/>
      <c r="X117" s="38"/>
      <c r="Y117" s="38"/>
      <c r="Z117" s="38"/>
      <c r="AA117" s="38"/>
      <c r="AB117" s="38"/>
      <c r="AC117" s="38"/>
      <c r="AD117" s="38"/>
      <c r="AE117" s="38"/>
      <c r="AT117" s="17" t="s">
        <v>221</v>
      </c>
      <c r="AU117" s="17" t="s">
        <v>82</v>
      </c>
    </row>
    <row r="118" spans="1:51" s="13" customFormat="1" ht="12">
      <c r="A118" s="13"/>
      <c r="B118" s="235"/>
      <c r="C118" s="236"/>
      <c r="D118" s="231" t="s">
        <v>174</v>
      </c>
      <c r="E118" s="237" t="s">
        <v>19</v>
      </c>
      <c r="F118" s="238" t="s">
        <v>271</v>
      </c>
      <c r="G118" s="236"/>
      <c r="H118" s="239">
        <v>112</v>
      </c>
      <c r="I118" s="240"/>
      <c r="J118" s="236"/>
      <c r="K118" s="236"/>
      <c r="L118" s="241"/>
      <c r="M118" s="242"/>
      <c r="N118" s="243"/>
      <c r="O118" s="243"/>
      <c r="P118" s="243"/>
      <c r="Q118" s="243"/>
      <c r="R118" s="243"/>
      <c r="S118" s="243"/>
      <c r="T118" s="244"/>
      <c r="U118" s="13"/>
      <c r="V118" s="13"/>
      <c r="W118" s="13"/>
      <c r="X118" s="13"/>
      <c r="Y118" s="13"/>
      <c r="Z118" s="13"/>
      <c r="AA118" s="13"/>
      <c r="AB118" s="13"/>
      <c r="AC118" s="13"/>
      <c r="AD118" s="13"/>
      <c r="AE118" s="13"/>
      <c r="AT118" s="245" t="s">
        <v>174</v>
      </c>
      <c r="AU118" s="245" t="s">
        <v>82</v>
      </c>
      <c r="AV118" s="13" t="s">
        <v>82</v>
      </c>
      <c r="AW118" s="13" t="s">
        <v>34</v>
      </c>
      <c r="AX118" s="13" t="s">
        <v>72</v>
      </c>
      <c r="AY118" s="245" t="s">
        <v>153</v>
      </c>
    </row>
    <row r="119" spans="1:51" s="13" customFormat="1" ht="12">
      <c r="A119" s="13"/>
      <c r="B119" s="235"/>
      <c r="C119" s="236"/>
      <c r="D119" s="231" t="s">
        <v>174</v>
      </c>
      <c r="E119" s="237" t="s">
        <v>19</v>
      </c>
      <c r="F119" s="238" t="s">
        <v>272</v>
      </c>
      <c r="G119" s="236"/>
      <c r="H119" s="239">
        <v>27</v>
      </c>
      <c r="I119" s="240"/>
      <c r="J119" s="236"/>
      <c r="K119" s="236"/>
      <c r="L119" s="241"/>
      <c r="M119" s="242"/>
      <c r="N119" s="243"/>
      <c r="O119" s="243"/>
      <c r="P119" s="243"/>
      <c r="Q119" s="243"/>
      <c r="R119" s="243"/>
      <c r="S119" s="243"/>
      <c r="T119" s="244"/>
      <c r="U119" s="13"/>
      <c r="V119" s="13"/>
      <c r="W119" s="13"/>
      <c r="X119" s="13"/>
      <c r="Y119" s="13"/>
      <c r="Z119" s="13"/>
      <c r="AA119" s="13"/>
      <c r="AB119" s="13"/>
      <c r="AC119" s="13"/>
      <c r="AD119" s="13"/>
      <c r="AE119" s="13"/>
      <c r="AT119" s="245" t="s">
        <v>174</v>
      </c>
      <c r="AU119" s="245" t="s">
        <v>82</v>
      </c>
      <c r="AV119" s="13" t="s">
        <v>82</v>
      </c>
      <c r="AW119" s="13" t="s">
        <v>34</v>
      </c>
      <c r="AX119" s="13" t="s">
        <v>72</v>
      </c>
      <c r="AY119" s="245" t="s">
        <v>153</v>
      </c>
    </row>
    <row r="120" spans="1:51" s="14" customFormat="1" ht="12">
      <c r="A120" s="14"/>
      <c r="B120" s="250"/>
      <c r="C120" s="251"/>
      <c r="D120" s="231" t="s">
        <v>174</v>
      </c>
      <c r="E120" s="252" t="s">
        <v>19</v>
      </c>
      <c r="F120" s="253" t="s">
        <v>225</v>
      </c>
      <c r="G120" s="251"/>
      <c r="H120" s="254">
        <v>139</v>
      </c>
      <c r="I120" s="255"/>
      <c r="J120" s="251"/>
      <c r="K120" s="251"/>
      <c r="L120" s="256"/>
      <c r="M120" s="257"/>
      <c r="N120" s="258"/>
      <c r="O120" s="258"/>
      <c r="P120" s="258"/>
      <c r="Q120" s="258"/>
      <c r="R120" s="258"/>
      <c r="S120" s="258"/>
      <c r="T120" s="259"/>
      <c r="U120" s="14"/>
      <c r="V120" s="14"/>
      <c r="W120" s="14"/>
      <c r="X120" s="14"/>
      <c r="Y120" s="14"/>
      <c r="Z120" s="14"/>
      <c r="AA120" s="14"/>
      <c r="AB120" s="14"/>
      <c r="AC120" s="14"/>
      <c r="AD120" s="14"/>
      <c r="AE120" s="14"/>
      <c r="AT120" s="260" t="s">
        <v>174</v>
      </c>
      <c r="AU120" s="260" t="s">
        <v>82</v>
      </c>
      <c r="AV120" s="14" t="s">
        <v>172</v>
      </c>
      <c r="AW120" s="14" t="s">
        <v>34</v>
      </c>
      <c r="AX120" s="14" t="s">
        <v>80</v>
      </c>
      <c r="AY120" s="260" t="s">
        <v>153</v>
      </c>
    </row>
    <row r="121" spans="1:65" s="2" customFormat="1" ht="16.5" customHeight="1">
      <c r="A121" s="38"/>
      <c r="B121" s="39"/>
      <c r="C121" s="261" t="s">
        <v>273</v>
      </c>
      <c r="D121" s="261" t="s">
        <v>260</v>
      </c>
      <c r="E121" s="262" t="s">
        <v>274</v>
      </c>
      <c r="F121" s="263" t="s">
        <v>275</v>
      </c>
      <c r="G121" s="264" t="s">
        <v>276</v>
      </c>
      <c r="H121" s="265">
        <v>12.51</v>
      </c>
      <c r="I121" s="266"/>
      <c r="J121" s="267">
        <f>ROUND(I121*H121,2)</f>
        <v>0</v>
      </c>
      <c r="K121" s="263" t="s">
        <v>219</v>
      </c>
      <c r="L121" s="268"/>
      <c r="M121" s="269" t="s">
        <v>19</v>
      </c>
      <c r="N121" s="270" t="s">
        <v>43</v>
      </c>
      <c r="O121" s="84"/>
      <c r="P121" s="227">
        <f>O121*H121</f>
        <v>0</v>
      </c>
      <c r="Q121" s="227">
        <v>1</v>
      </c>
      <c r="R121" s="227">
        <f>Q121*H121</f>
        <v>12.51</v>
      </c>
      <c r="S121" s="227">
        <v>0</v>
      </c>
      <c r="T121" s="228">
        <f>S121*H121</f>
        <v>0</v>
      </c>
      <c r="U121" s="38"/>
      <c r="V121" s="38"/>
      <c r="W121" s="38"/>
      <c r="X121" s="38"/>
      <c r="Y121" s="38"/>
      <c r="Z121" s="38"/>
      <c r="AA121" s="38"/>
      <c r="AB121" s="38"/>
      <c r="AC121" s="38"/>
      <c r="AD121" s="38"/>
      <c r="AE121" s="38"/>
      <c r="AR121" s="229" t="s">
        <v>169</v>
      </c>
      <c r="AT121" s="229" t="s">
        <v>260</v>
      </c>
      <c r="AU121" s="229" t="s">
        <v>82</v>
      </c>
      <c r="AY121" s="17" t="s">
        <v>153</v>
      </c>
      <c r="BE121" s="230">
        <f>IF(N121="základní",J121,0)</f>
        <v>0</v>
      </c>
      <c r="BF121" s="230">
        <f>IF(N121="snížená",J121,0)</f>
        <v>0</v>
      </c>
      <c r="BG121" s="230">
        <f>IF(N121="zákl. přenesená",J121,0)</f>
        <v>0</v>
      </c>
      <c r="BH121" s="230">
        <f>IF(N121="sníž. přenesená",J121,0)</f>
        <v>0</v>
      </c>
      <c r="BI121" s="230">
        <f>IF(N121="nulová",J121,0)</f>
        <v>0</v>
      </c>
      <c r="BJ121" s="17" t="s">
        <v>80</v>
      </c>
      <c r="BK121" s="230">
        <f>ROUND(I121*H121,2)</f>
        <v>0</v>
      </c>
      <c r="BL121" s="17" t="s">
        <v>172</v>
      </c>
      <c r="BM121" s="229" t="s">
        <v>277</v>
      </c>
    </row>
    <row r="122" spans="1:51" s="13" customFormat="1" ht="12">
      <c r="A122" s="13"/>
      <c r="B122" s="235"/>
      <c r="C122" s="236"/>
      <c r="D122" s="231" t="s">
        <v>174</v>
      </c>
      <c r="E122" s="237" t="s">
        <v>19</v>
      </c>
      <c r="F122" s="238" t="s">
        <v>278</v>
      </c>
      <c r="G122" s="236"/>
      <c r="H122" s="239">
        <v>12.51</v>
      </c>
      <c r="I122" s="240"/>
      <c r="J122" s="236"/>
      <c r="K122" s="236"/>
      <c r="L122" s="241"/>
      <c r="M122" s="242"/>
      <c r="N122" s="243"/>
      <c r="O122" s="243"/>
      <c r="P122" s="243"/>
      <c r="Q122" s="243"/>
      <c r="R122" s="243"/>
      <c r="S122" s="243"/>
      <c r="T122" s="244"/>
      <c r="U122" s="13"/>
      <c r="V122" s="13"/>
      <c r="W122" s="13"/>
      <c r="X122" s="13"/>
      <c r="Y122" s="13"/>
      <c r="Z122" s="13"/>
      <c r="AA122" s="13"/>
      <c r="AB122" s="13"/>
      <c r="AC122" s="13"/>
      <c r="AD122" s="13"/>
      <c r="AE122" s="13"/>
      <c r="AT122" s="245" t="s">
        <v>174</v>
      </c>
      <c r="AU122" s="245" t="s">
        <v>82</v>
      </c>
      <c r="AV122" s="13" t="s">
        <v>82</v>
      </c>
      <c r="AW122" s="13" t="s">
        <v>34</v>
      </c>
      <c r="AX122" s="13" t="s">
        <v>80</v>
      </c>
      <c r="AY122" s="245" t="s">
        <v>153</v>
      </c>
    </row>
    <row r="123" spans="1:65" s="2" customFormat="1" ht="21.75" customHeight="1">
      <c r="A123" s="38"/>
      <c r="B123" s="39"/>
      <c r="C123" s="218" t="s">
        <v>279</v>
      </c>
      <c r="D123" s="218" t="s">
        <v>156</v>
      </c>
      <c r="E123" s="219" t="s">
        <v>280</v>
      </c>
      <c r="F123" s="220" t="s">
        <v>281</v>
      </c>
      <c r="G123" s="221" t="s">
        <v>218</v>
      </c>
      <c r="H123" s="222">
        <v>413.125</v>
      </c>
      <c r="I123" s="223"/>
      <c r="J123" s="224">
        <f>ROUND(I123*H123,2)</f>
        <v>0</v>
      </c>
      <c r="K123" s="220" t="s">
        <v>219</v>
      </c>
      <c r="L123" s="44"/>
      <c r="M123" s="225" t="s">
        <v>19</v>
      </c>
      <c r="N123" s="226" t="s">
        <v>43</v>
      </c>
      <c r="O123" s="84"/>
      <c r="P123" s="227">
        <f>O123*H123</f>
        <v>0</v>
      </c>
      <c r="Q123" s="227">
        <v>0</v>
      </c>
      <c r="R123" s="227">
        <f>Q123*H123</f>
        <v>0</v>
      </c>
      <c r="S123" s="227">
        <v>0</v>
      </c>
      <c r="T123" s="228">
        <f>S123*H123</f>
        <v>0</v>
      </c>
      <c r="U123" s="38"/>
      <c r="V123" s="38"/>
      <c r="W123" s="38"/>
      <c r="X123" s="38"/>
      <c r="Y123" s="38"/>
      <c r="Z123" s="38"/>
      <c r="AA123" s="38"/>
      <c r="AB123" s="38"/>
      <c r="AC123" s="38"/>
      <c r="AD123" s="38"/>
      <c r="AE123" s="38"/>
      <c r="AR123" s="229" t="s">
        <v>172</v>
      </c>
      <c r="AT123" s="229" t="s">
        <v>156</v>
      </c>
      <c r="AU123" s="229" t="s">
        <v>82</v>
      </c>
      <c r="AY123" s="17" t="s">
        <v>153</v>
      </c>
      <c r="BE123" s="230">
        <f>IF(N123="základní",J123,0)</f>
        <v>0</v>
      </c>
      <c r="BF123" s="230">
        <f>IF(N123="snížená",J123,0)</f>
        <v>0</v>
      </c>
      <c r="BG123" s="230">
        <f>IF(N123="zákl. přenesená",J123,0)</f>
        <v>0</v>
      </c>
      <c r="BH123" s="230">
        <f>IF(N123="sníž. přenesená",J123,0)</f>
        <v>0</v>
      </c>
      <c r="BI123" s="230">
        <f>IF(N123="nulová",J123,0)</f>
        <v>0</v>
      </c>
      <c r="BJ123" s="17" t="s">
        <v>80</v>
      </c>
      <c r="BK123" s="230">
        <f>ROUND(I123*H123,2)</f>
        <v>0</v>
      </c>
      <c r="BL123" s="17" t="s">
        <v>172</v>
      </c>
      <c r="BM123" s="229" t="s">
        <v>282</v>
      </c>
    </row>
    <row r="124" spans="1:47" s="2" customFormat="1" ht="12">
      <c r="A124" s="38"/>
      <c r="B124" s="39"/>
      <c r="C124" s="40"/>
      <c r="D124" s="231" t="s">
        <v>221</v>
      </c>
      <c r="E124" s="40"/>
      <c r="F124" s="232" t="s">
        <v>283</v>
      </c>
      <c r="G124" s="40"/>
      <c r="H124" s="40"/>
      <c r="I124" s="136"/>
      <c r="J124" s="40"/>
      <c r="K124" s="40"/>
      <c r="L124" s="44"/>
      <c r="M124" s="233"/>
      <c r="N124" s="234"/>
      <c r="O124" s="84"/>
      <c r="P124" s="84"/>
      <c r="Q124" s="84"/>
      <c r="R124" s="84"/>
      <c r="S124" s="84"/>
      <c r="T124" s="85"/>
      <c r="U124" s="38"/>
      <c r="V124" s="38"/>
      <c r="W124" s="38"/>
      <c r="X124" s="38"/>
      <c r="Y124" s="38"/>
      <c r="Z124" s="38"/>
      <c r="AA124" s="38"/>
      <c r="AB124" s="38"/>
      <c r="AC124" s="38"/>
      <c r="AD124" s="38"/>
      <c r="AE124" s="38"/>
      <c r="AT124" s="17" t="s">
        <v>221</v>
      </c>
      <c r="AU124" s="17" t="s">
        <v>82</v>
      </c>
    </row>
    <row r="125" spans="1:51" s="13" customFormat="1" ht="12">
      <c r="A125" s="13"/>
      <c r="B125" s="235"/>
      <c r="C125" s="236"/>
      <c r="D125" s="231" t="s">
        <v>174</v>
      </c>
      <c r="E125" s="237" t="s">
        <v>19</v>
      </c>
      <c r="F125" s="238" t="s">
        <v>284</v>
      </c>
      <c r="G125" s="236"/>
      <c r="H125" s="239">
        <v>413.125</v>
      </c>
      <c r="I125" s="240"/>
      <c r="J125" s="236"/>
      <c r="K125" s="236"/>
      <c r="L125" s="241"/>
      <c r="M125" s="242"/>
      <c r="N125" s="243"/>
      <c r="O125" s="243"/>
      <c r="P125" s="243"/>
      <c r="Q125" s="243"/>
      <c r="R125" s="243"/>
      <c r="S125" s="243"/>
      <c r="T125" s="244"/>
      <c r="U125" s="13"/>
      <c r="V125" s="13"/>
      <c r="W125" s="13"/>
      <c r="X125" s="13"/>
      <c r="Y125" s="13"/>
      <c r="Z125" s="13"/>
      <c r="AA125" s="13"/>
      <c r="AB125" s="13"/>
      <c r="AC125" s="13"/>
      <c r="AD125" s="13"/>
      <c r="AE125" s="13"/>
      <c r="AT125" s="245" t="s">
        <v>174</v>
      </c>
      <c r="AU125" s="245" t="s">
        <v>82</v>
      </c>
      <c r="AV125" s="13" t="s">
        <v>82</v>
      </c>
      <c r="AW125" s="13" t="s">
        <v>34</v>
      </c>
      <c r="AX125" s="13" t="s">
        <v>80</v>
      </c>
      <c r="AY125" s="245" t="s">
        <v>153</v>
      </c>
    </row>
    <row r="126" spans="1:63" s="12" customFormat="1" ht="22.8" customHeight="1">
      <c r="A126" s="12"/>
      <c r="B126" s="202"/>
      <c r="C126" s="203"/>
      <c r="D126" s="204" t="s">
        <v>71</v>
      </c>
      <c r="E126" s="216" t="s">
        <v>152</v>
      </c>
      <c r="F126" s="216" t="s">
        <v>285</v>
      </c>
      <c r="G126" s="203"/>
      <c r="H126" s="203"/>
      <c r="I126" s="206"/>
      <c r="J126" s="217">
        <f>BK126</f>
        <v>0</v>
      </c>
      <c r="K126" s="203"/>
      <c r="L126" s="208"/>
      <c r="M126" s="209"/>
      <c r="N126" s="210"/>
      <c r="O126" s="210"/>
      <c r="P126" s="211">
        <f>SUM(P127:P144)</f>
        <v>0</v>
      </c>
      <c r="Q126" s="210"/>
      <c r="R126" s="211">
        <f>SUM(R127:R144)</f>
        <v>2.53428</v>
      </c>
      <c r="S126" s="210"/>
      <c r="T126" s="212">
        <f>SUM(T127:T144)</f>
        <v>0</v>
      </c>
      <c r="U126" s="12"/>
      <c r="V126" s="12"/>
      <c r="W126" s="12"/>
      <c r="X126" s="12"/>
      <c r="Y126" s="12"/>
      <c r="Z126" s="12"/>
      <c r="AA126" s="12"/>
      <c r="AB126" s="12"/>
      <c r="AC126" s="12"/>
      <c r="AD126" s="12"/>
      <c r="AE126" s="12"/>
      <c r="AR126" s="213" t="s">
        <v>80</v>
      </c>
      <c r="AT126" s="214" t="s">
        <v>71</v>
      </c>
      <c r="AU126" s="214" t="s">
        <v>80</v>
      </c>
      <c r="AY126" s="213" t="s">
        <v>153</v>
      </c>
      <c r="BK126" s="215">
        <f>SUM(BK127:BK144)</f>
        <v>0</v>
      </c>
    </row>
    <row r="127" spans="1:65" s="2" customFormat="1" ht="21.75" customHeight="1">
      <c r="A127" s="38"/>
      <c r="B127" s="39"/>
      <c r="C127" s="218" t="s">
        <v>286</v>
      </c>
      <c r="D127" s="218" t="s">
        <v>156</v>
      </c>
      <c r="E127" s="219" t="s">
        <v>287</v>
      </c>
      <c r="F127" s="220" t="s">
        <v>288</v>
      </c>
      <c r="G127" s="221" t="s">
        <v>218</v>
      </c>
      <c r="H127" s="222">
        <v>482.125</v>
      </c>
      <c r="I127" s="223"/>
      <c r="J127" s="224">
        <f>ROUND(I127*H127,2)</f>
        <v>0</v>
      </c>
      <c r="K127" s="220" t="s">
        <v>219</v>
      </c>
      <c r="L127" s="44"/>
      <c r="M127" s="225" t="s">
        <v>19</v>
      </c>
      <c r="N127" s="226" t="s">
        <v>43</v>
      </c>
      <c r="O127" s="84"/>
      <c r="P127" s="227">
        <f>O127*H127</f>
        <v>0</v>
      </c>
      <c r="Q127" s="227">
        <v>0</v>
      </c>
      <c r="R127" s="227">
        <f>Q127*H127</f>
        <v>0</v>
      </c>
      <c r="S127" s="227">
        <v>0</v>
      </c>
      <c r="T127" s="228">
        <f>S127*H127</f>
        <v>0</v>
      </c>
      <c r="U127" s="38"/>
      <c r="V127" s="38"/>
      <c r="W127" s="38"/>
      <c r="X127" s="38"/>
      <c r="Y127" s="38"/>
      <c r="Z127" s="38"/>
      <c r="AA127" s="38"/>
      <c r="AB127" s="38"/>
      <c r="AC127" s="38"/>
      <c r="AD127" s="38"/>
      <c r="AE127" s="38"/>
      <c r="AR127" s="229" t="s">
        <v>172</v>
      </c>
      <c r="AT127" s="229" t="s">
        <v>156</v>
      </c>
      <c r="AU127" s="229" t="s">
        <v>82</v>
      </c>
      <c r="AY127" s="17" t="s">
        <v>153</v>
      </c>
      <c r="BE127" s="230">
        <f>IF(N127="základní",J127,0)</f>
        <v>0</v>
      </c>
      <c r="BF127" s="230">
        <f>IF(N127="snížená",J127,0)</f>
        <v>0</v>
      </c>
      <c r="BG127" s="230">
        <f>IF(N127="zákl. přenesená",J127,0)</f>
        <v>0</v>
      </c>
      <c r="BH127" s="230">
        <f>IF(N127="sníž. přenesená",J127,0)</f>
        <v>0</v>
      </c>
      <c r="BI127" s="230">
        <f>IF(N127="nulová",J127,0)</f>
        <v>0</v>
      </c>
      <c r="BJ127" s="17" t="s">
        <v>80</v>
      </c>
      <c r="BK127" s="230">
        <f>ROUND(I127*H127,2)</f>
        <v>0</v>
      </c>
      <c r="BL127" s="17" t="s">
        <v>172</v>
      </c>
      <c r="BM127" s="229" t="s">
        <v>289</v>
      </c>
    </row>
    <row r="128" spans="1:51" s="13" customFormat="1" ht="12">
      <c r="A128" s="13"/>
      <c r="B128" s="235"/>
      <c r="C128" s="236"/>
      <c r="D128" s="231" t="s">
        <v>174</v>
      </c>
      <c r="E128" s="237" t="s">
        <v>19</v>
      </c>
      <c r="F128" s="238" t="s">
        <v>290</v>
      </c>
      <c r="G128" s="236"/>
      <c r="H128" s="239">
        <v>301.125</v>
      </c>
      <c r="I128" s="240"/>
      <c r="J128" s="236"/>
      <c r="K128" s="236"/>
      <c r="L128" s="241"/>
      <c r="M128" s="242"/>
      <c r="N128" s="243"/>
      <c r="O128" s="243"/>
      <c r="P128" s="243"/>
      <c r="Q128" s="243"/>
      <c r="R128" s="243"/>
      <c r="S128" s="243"/>
      <c r="T128" s="244"/>
      <c r="U128" s="13"/>
      <c r="V128" s="13"/>
      <c r="W128" s="13"/>
      <c r="X128" s="13"/>
      <c r="Y128" s="13"/>
      <c r="Z128" s="13"/>
      <c r="AA128" s="13"/>
      <c r="AB128" s="13"/>
      <c r="AC128" s="13"/>
      <c r="AD128" s="13"/>
      <c r="AE128" s="13"/>
      <c r="AT128" s="245" t="s">
        <v>174</v>
      </c>
      <c r="AU128" s="245" t="s">
        <v>82</v>
      </c>
      <c r="AV128" s="13" t="s">
        <v>82</v>
      </c>
      <c r="AW128" s="13" t="s">
        <v>34</v>
      </c>
      <c r="AX128" s="13" t="s">
        <v>72</v>
      </c>
      <c r="AY128" s="245" t="s">
        <v>153</v>
      </c>
    </row>
    <row r="129" spans="1:51" s="13" customFormat="1" ht="12">
      <c r="A129" s="13"/>
      <c r="B129" s="235"/>
      <c r="C129" s="236"/>
      <c r="D129" s="231" t="s">
        <v>174</v>
      </c>
      <c r="E129" s="237" t="s">
        <v>19</v>
      </c>
      <c r="F129" s="238" t="s">
        <v>291</v>
      </c>
      <c r="G129" s="236"/>
      <c r="H129" s="239">
        <v>36</v>
      </c>
      <c r="I129" s="240"/>
      <c r="J129" s="236"/>
      <c r="K129" s="236"/>
      <c r="L129" s="241"/>
      <c r="M129" s="242"/>
      <c r="N129" s="243"/>
      <c r="O129" s="243"/>
      <c r="P129" s="243"/>
      <c r="Q129" s="243"/>
      <c r="R129" s="243"/>
      <c r="S129" s="243"/>
      <c r="T129" s="244"/>
      <c r="U129" s="13"/>
      <c r="V129" s="13"/>
      <c r="W129" s="13"/>
      <c r="X129" s="13"/>
      <c r="Y129" s="13"/>
      <c r="Z129" s="13"/>
      <c r="AA129" s="13"/>
      <c r="AB129" s="13"/>
      <c r="AC129" s="13"/>
      <c r="AD129" s="13"/>
      <c r="AE129" s="13"/>
      <c r="AT129" s="245" t="s">
        <v>174</v>
      </c>
      <c r="AU129" s="245" t="s">
        <v>82</v>
      </c>
      <c r="AV129" s="13" t="s">
        <v>82</v>
      </c>
      <c r="AW129" s="13" t="s">
        <v>34</v>
      </c>
      <c r="AX129" s="13" t="s">
        <v>72</v>
      </c>
      <c r="AY129" s="245" t="s">
        <v>153</v>
      </c>
    </row>
    <row r="130" spans="1:51" s="13" customFormat="1" ht="12">
      <c r="A130" s="13"/>
      <c r="B130" s="235"/>
      <c r="C130" s="236"/>
      <c r="D130" s="231" t="s">
        <v>174</v>
      </c>
      <c r="E130" s="237" t="s">
        <v>19</v>
      </c>
      <c r="F130" s="238" t="s">
        <v>292</v>
      </c>
      <c r="G130" s="236"/>
      <c r="H130" s="239">
        <v>112</v>
      </c>
      <c r="I130" s="240"/>
      <c r="J130" s="236"/>
      <c r="K130" s="236"/>
      <c r="L130" s="241"/>
      <c r="M130" s="242"/>
      <c r="N130" s="243"/>
      <c r="O130" s="243"/>
      <c r="P130" s="243"/>
      <c r="Q130" s="243"/>
      <c r="R130" s="243"/>
      <c r="S130" s="243"/>
      <c r="T130" s="244"/>
      <c r="U130" s="13"/>
      <c r="V130" s="13"/>
      <c r="W130" s="13"/>
      <c r="X130" s="13"/>
      <c r="Y130" s="13"/>
      <c r="Z130" s="13"/>
      <c r="AA130" s="13"/>
      <c r="AB130" s="13"/>
      <c r="AC130" s="13"/>
      <c r="AD130" s="13"/>
      <c r="AE130" s="13"/>
      <c r="AT130" s="245" t="s">
        <v>174</v>
      </c>
      <c r="AU130" s="245" t="s">
        <v>82</v>
      </c>
      <c r="AV130" s="13" t="s">
        <v>82</v>
      </c>
      <c r="AW130" s="13" t="s">
        <v>34</v>
      </c>
      <c r="AX130" s="13" t="s">
        <v>72</v>
      </c>
      <c r="AY130" s="245" t="s">
        <v>153</v>
      </c>
    </row>
    <row r="131" spans="1:51" s="13" customFormat="1" ht="12">
      <c r="A131" s="13"/>
      <c r="B131" s="235"/>
      <c r="C131" s="236"/>
      <c r="D131" s="231" t="s">
        <v>174</v>
      </c>
      <c r="E131" s="237" t="s">
        <v>19</v>
      </c>
      <c r="F131" s="238" t="s">
        <v>293</v>
      </c>
      <c r="G131" s="236"/>
      <c r="H131" s="239">
        <v>33</v>
      </c>
      <c r="I131" s="240"/>
      <c r="J131" s="236"/>
      <c r="K131" s="236"/>
      <c r="L131" s="241"/>
      <c r="M131" s="242"/>
      <c r="N131" s="243"/>
      <c r="O131" s="243"/>
      <c r="P131" s="243"/>
      <c r="Q131" s="243"/>
      <c r="R131" s="243"/>
      <c r="S131" s="243"/>
      <c r="T131" s="244"/>
      <c r="U131" s="13"/>
      <c r="V131" s="13"/>
      <c r="W131" s="13"/>
      <c r="X131" s="13"/>
      <c r="Y131" s="13"/>
      <c r="Z131" s="13"/>
      <c r="AA131" s="13"/>
      <c r="AB131" s="13"/>
      <c r="AC131" s="13"/>
      <c r="AD131" s="13"/>
      <c r="AE131" s="13"/>
      <c r="AT131" s="245" t="s">
        <v>174</v>
      </c>
      <c r="AU131" s="245" t="s">
        <v>82</v>
      </c>
      <c r="AV131" s="13" t="s">
        <v>82</v>
      </c>
      <c r="AW131" s="13" t="s">
        <v>34</v>
      </c>
      <c r="AX131" s="13" t="s">
        <v>72</v>
      </c>
      <c r="AY131" s="245" t="s">
        <v>153</v>
      </c>
    </row>
    <row r="132" spans="1:51" s="14" customFormat="1" ht="12">
      <c r="A132" s="14"/>
      <c r="B132" s="250"/>
      <c r="C132" s="251"/>
      <c r="D132" s="231" t="s">
        <v>174</v>
      </c>
      <c r="E132" s="252" t="s">
        <v>19</v>
      </c>
      <c r="F132" s="253" t="s">
        <v>225</v>
      </c>
      <c r="G132" s="251"/>
      <c r="H132" s="254">
        <v>482.125</v>
      </c>
      <c r="I132" s="255"/>
      <c r="J132" s="251"/>
      <c r="K132" s="251"/>
      <c r="L132" s="256"/>
      <c r="M132" s="257"/>
      <c r="N132" s="258"/>
      <c r="O132" s="258"/>
      <c r="P132" s="258"/>
      <c r="Q132" s="258"/>
      <c r="R132" s="258"/>
      <c r="S132" s="258"/>
      <c r="T132" s="259"/>
      <c r="U132" s="14"/>
      <c r="V132" s="14"/>
      <c r="W132" s="14"/>
      <c r="X132" s="14"/>
      <c r="Y132" s="14"/>
      <c r="Z132" s="14"/>
      <c r="AA132" s="14"/>
      <c r="AB132" s="14"/>
      <c r="AC132" s="14"/>
      <c r="AD132" s="14"/>
      <c r="AE132" s="14"/>
      <c r="AT132" s="260" t="s">
        <v>174</v>
      </c>
      <c r="AU132" s="260" t="s">
        <v>82</v>
      </c>
      <c r="AV132" s="14" t="s">
        <v>172</v>
      </c>
      <c r="AW132" s="14" t="s">
        <v>34</v>
      </c>
      <c r="AX132" s="14" t="s">
        <v>80</v>
      </c>
      <c r="AY132" s="260" t="s">
        <v>153</v>
      </c>
    </row>
    <row r="133" spans="1:65" s="2" customFormat="1" ht="33" customHeight="1">
      <c r="A133" s="38"/>
      <c r="B133" s="39"/>
      <c r="C133" s="218" t="s">
        <v>294</v>
      </c>
      <c r="D133" s="218" t="s">
        <v>156</v>
      </c>
      <c r="E133" s="219" t="s">
        <v>295</v>
      </c>
      <c r="F133" s="220" t="s">
        <v>296</v>
      </c>
      <c r="G133" s="221" t="s">
        <v>218</v>
      </c>
      <c r="H133" s="222">
        <v>379.525</v>
      </c>
      <c r="I133" s="223"/>
      <c r="J133" s="224">
        <f>ROUND(I133*H133,2)</f>
        <v>0</v>
      </c>
      <c r="K133" s="220" t="s">
        <v>219</v>
      </c>
      <c r="L133" s="44"/>
      <c r="M133" s="225" t="s">
        <v>19</v>
      </c>
      <c r="N133" s="226" t="s">
        <v>43</v>
      </c>
      <c r="O133" s="84"/>
      <c r="P133" s="227">
        <f>O133*H133</f>
        <v>0</v>
      </c>
      <c r="Q133" s="227">
        <v>0</v>
      </c>
      <c r="R133" s="227">
        <f>Q133*H133</f>
        <v>0</v>
      </c>
      <c r="S133" s="227">
        <v>0</v>
      </c>
      <c r="T133" s="228">
        <f>S133*H133</f>
        <v>0</v>
      </c>
      <c r="U133" s="38"/>
      <c r="V133" s="38"/>
      <c r="W133" s="38"/>
      <c r="X133" s="38"/>
      <c r="Y133" s="38"/>
      <c r="Z133" s="38"/>
      <c r="AA133" s="38"/>
      <c r="AB133" s="38"/>
      <c r="AC133" s="38"/>
      <c r="AD133" s="38"/>
      <c r="AE133" s="38"/>
      <c r="AR133" s="229" t="s">
        <v>172</v>
      </c>
      <c r="AT133" s="229" t="s">
        <v>156</v>
      </c>
      <c r="AU133" s="229" t="s">
        <v>82</v>
      </c>
      <c r="AY133" s="17" t="s">
        <v>153</v>
      </c>
      <c r="BE133" s="230">
        <f>IF(N133="základní",J133,0)</f>
        <v>0</v>
      </c>
      <c r="BF133" s="230">
        <f>IF(N133="snížená",J133,0)</f>
        <v>0</v>
      </c>
      <c r="BG133" s="230">
        <f>IF(N133="zákl. přenesená",J133,0)</f>
        <v>0</v>
      </c>
      <c r="BH133" s="230">
        <f>IF(N133="sníž. přenesená",J133,0)</f>
        <v>0</v>
      </c>
      <c r="BI133" s="230">
        <f>IF(N133="nulová",J133,0)</f>
        <v>0</v>
      </c>
      <c r="BJ133" s="17" t="s">
        <v>80</v>
      </c>
      <c r="BK133" s="230">
        <f>ROUND(I133*H133,2)</f>
        <v>0</v>
      </c>
      <c r="BL133" s="17" t="s">
        <v>172</v>
      </c>
      <c r="BM133" s="229" t="s">
        <v>297</v>
      </c>
    </row>
    <row r="134" spans="1:51" s="13" customFormat="1" ht="12">
      <c r="A134" s="13"/>
      <c r="B134" s="235"/>
      <c r="C134" s="236"/>
      <c r="D134" s="231" t="s">
        <v>174</v>
      </c>
      <c r="E134" s="237" t="s">
        <v>19</v>
      </c>
      <c r="F134" s="238" t="s">
        <v>298</v>
      </c>
      <c r="G134" s="236"/>
      <c r="H134" s="239">
        <v>379.525</v>
      </c>
      <c r="I134" s="240"/>
      <c r="J134" s="236"/>
      <c r="K134" s="236"/>
      <c r="L134" s="241"/>
      <c r="M134" s="242"/>
      <c r="N134" s="243"/>
      <c r="O134" s="243"/>
      <c r="P134" s="243"/>
      <c r="Q134" s="243"/>
      <c r="R134" s="243"/>
      <c r="S134" s="243"/>
      <c r="T134" s="244"/>
      <c r="U134" s="13"/>
      <c r="V134" s="13"/>
      <c r="W134" s="13"/>
      <c r="X134" s="13"/>
      <c r="Y134" s="13"/>
      <c r="Z134" s="13"/>
      <c r="AA134" s="13"/>
      <c r="AB134" s="13"/>
      <c r="AC134" s="13"/>
      <c r="AD134" s="13"/>
      <c r="AE134" s="13"/>
      <c r="AT134" s="245" t="s">
        <v>174</v>
      </c>
      <c r="AU134" s="245" t="s">
        <v>82</v>
      </c>
      <c r="AV134" s="13" t="s">
        <v>82</v>
      </c>
      <c r="AW134" s="13" t="s">
        <v>34</v>
      </c>
      <c r="AX134" s="13" t="s">
        <v>80</v>
      </c>
      <c r="AY134" s="245" t="s">
        <v>153</v>
      </c>
    </row>
    <row r="135" spans="1:65" s="2" customFormat="1" ht="33" customHeight="1">
      <c r="A135" s="38"/>
      <c r="B135" s="39"/>
      <c r="C135" s="218" t="s">
        <v>299</v>
      </c>
      <c r="D135" s="218" t="s">
        <v>156</v>
      </c>
      <c r="E135" s="219" t="s">
        <v>300</v>
      </c>
      <c r="F135" s="220" t="s">
        <v>301</v>
      </c>
      <c r="G135" s="221" t="s">
        <v>218</v>
      </c>
      <c r="H135" s="222">
        <v>81</v>
      </c>
      <c r="I135" s="223"/>
      <c r="J135" s="224">
        <f>ROUND(I135*H135,2)</f>
        <v>0</v>
      </c>
      <c r="K135" s="220" t="s">
        <v>219</v>
      </c>
      <c r="L135" s="44"/>
      <c r="M135" s="225" t="s">
        <v>19</v>
      </c>
      <c r="N135" s="226" t="s">
        <v>43</v>
      </c>
      <c r="O135" s="84"/>
      <c r="P135" s="227">
        <f>O135*H135</f>
        <v>0</v>
      </c>
      <c r="Q135" s="227">
        <v>0</v>
      </c>
      <c r="R135" s="227">
        <f>Q135*H135</f>
        <v>0</v>
      </c>
      <c r="S135" s="227">
        <v>0</v>
      </c>
      <c r="T135" s="228">
        <f>S135*H135</f>
        <v>0</v>
      </c>
      <c r="U135" s="38"/>
      <c r="V135" s="38"/>
      <c r="W135" s="38"/>
      <c r="X135" s="38"/>
      <c r="Y135" s="38"/>
      <c r="Z135" s="38"/>
      <c r="AA135" s="38"/>
      <c r="AB135" s="38"/>
      <c r="AC135" s="38"/>
      <c r="AD135" s="38"/>
      <c r="AE135" s="38"/>
      <c r="AR135" s="229" t="s">
        <v>172</v>
      </c>
      <c r="AT135" s="229" t="s">
        <v>156</v>
      </c>
      <c r="AU135" s="229" t="s">
        <v>82</v>
      </c>
      <c r="AY135" s="17" t="s">
        <v>153</v>
      </c>
      <c r="BE135" s="230">
        <f>IF(N135="základní",J135,0)</f>
        <v>0</v>
      </c>
      <c r="BF135" s="230">
        <f>IF(N135="snížená",J135,0)</f>
        <v>0</v>
      </c>
      <c r="BG135" s="230">
        <f>IF(N135="zákl. přenesená",J135,0)</f>
        <v>0</v>
      </c>
      <c r="BH135" s="230">
        <f>IF(N135="sníž. přenesená",J135,0)</f>
        <v>0</v>
      </c>
      <c r="BI135" s="230">
        <f>IF(N135="nulová",J135,0)</f>
        <v>0</v>
      </c>
      <c r="BJ135" s="17" t="s">
        <v>80</v>
      </c>
      <c r="BK135" s="230">
        <f>ROUND(I135*H135,2)</f>
        <v>0</v>
      </c>
      <c r="BL135" s="17" t="s">
        <v>172</v>
      </c>
      <c r="BM135" s="229" t="s">
        <v>302</v>
      </c>
    </row>
    <row r="136" spans="1:47" s="2" customFormat="1" ht="12">
      <c r="A136" s="38"/>
      <c r="B136" s="39"/>
      <c r="C136" s="40"/>
      <c r="D136" s="231" t="s">
        <v>221</v>
      </c>
      <c r="E136" s="40"/>
      <c r="F136" s="232" t="s">
        <v>303</v>
      </c>
      <c r="G136" s="40"/>
      <c r="H136" s="40"/>
      <c r="I136" s="136"/>
      <c r="J136" s="40"/>
      <c r="K136" s="40"/>
      <c r="L136" s="44"/>
      <c r="M136" s="233"/>
      <c r="N136" s="234"/>
      <c r="O136" s="84"/>
      <c r="P136" s="84"/>
      <c r="Q136" s="84"/>
      <c r="R136" s="84"/>
      <c r="S136" s="84"/>
      <c r="T136" s="85"/>
      <c r="U136" s="38"/>
      <c r="V136" s="38"/>
      <c r="W136" s="38"/>
      <c r="X136" s="38"/>
      <c r="Y136" s="38"/>
      <c r="Z136" s="38"/>
      <c r="AA136" s="38"/>
      <c r="AB136" s="38"/>
      <c r="AC136" s="38"/>
      <c r="AD136" s="38"/>
      <c r="AE136" s="38"/>
      <c r="AT136" s="17" t="s">
        <v>221</v>
      </c>
      <c r="AU136" s="17" t="s">
        <v>82</v>
      </c>
    </row>
    <row r="137" spans="1:51" s="13" customFormat="1" ht="12">
      <c r="A137" s="13"/>
      <c r="B137" s="235"/>
      <c r="C137" s="236"/>
      <c r="D137" s="231" t="s">
        <v>174</v>
      </c>
      <c r="E137" s="237" t="s">
        <v>19</v>
      </c>
      <c r="F137" s="238" t="s">
        <v>304</v>
      </c>
      <c r="G137" s="236"/>
      <c r="H137" s="239">
        <v>81</v>
      </c>
      <c r="I137" s="240"/>
      <c r="J137" s="236"/>
      <c r="K137" s="236"/>
      <c r="L137" s="241"/>
      <c r="M137" s="242"/>
      <c r="N137" s="243"/>
      <c r="O137" s="243"/>
      <c r="P137" s="243"/>
      <c r="Q137" s="243"/>
      <c r="R137" s="243"/>
      <c r="S137" s="243"/>
      <c r="T137" s="244"/>
      <c r="U137" s="13"/>
      <c r="V137" s="13"/>
      <c r="W137" s="13"/>
      <c r="X137" s="13"/>
      <c r="Y137" s="13"/>
      <c r="Z137" s="13"/>
      <c r="AA137" s="13"/>
      <c r="AB137" s="13"/>
      <c r="AC137" s="13"/>
      <c r="AD137" s="13"/>
      <c r="AE137" s="13"/>
      <c r="AT137" s="245" t="s">
        <v>174</v>
      </c>
      <c r="AU137" s="245" t="s">
        <v>82</v>
      </c>
      <c r="AV137" s="13" t="s">
        <v>82</v>
      </c>
      <c r="AW137" s="13" t="s">
        <v>34</v>
      </c>
      <c r="AX137" s="13" t="s">
        <v>80</v>
      </c>
      <c r="AY137" s="245" t="s">
        <v>153</v>
      </c>
    </row>
    <row r="138" spans="1:65" s="2" customFormat="1" ht="66.75" customHeight="1">
      <c r="A138" s="38"/>
      <c r="B138" s="39"/>
      <c r="C138" s="218" t="s">
        <v>8</v>
      </c>
      <c r="D138" s="218" t="s">
        <v>156</v>
      </c>
      <c r="E138" s="219" t="s">
        <v>305</v>
      </c>
      <c r="F138" s="220" t="s">
        <v>306</v>
      </c>
      <c r="G138" s="221" t="s">
        <v>218</v>
      </c>
      <c r="H138" s="222">
        <v>10.4</v>
      </c>
      <c r="I138" s="223"/>
      <c r="J138" s="224">
        <f>ROUND(I138*H138,2)</f>
        <v>0</v>
      </c>
      <c r="K138" s="220" t="s">
        <v>219</v>
      </c>
      <c r="L138" s="44"/>
      <c r="M138" s="225" t="s">
        <v>19</v>
      </c>
      <c r="N138" s="226" t="s">
        <v>43</v>
      </c>
      <c r="O138" s="84"/>
      <c r="P138" s="227">
        <f>O138*H138</f>
        <v>0</v>
      </c>
      <c r="Q138" s="227">
        <v>0.08425</v>
      </c>
      <c r="R138" s="227">
        <f>Q138*H138</f>
        <v>0.8762000000000001</v>
      </c>
      <c r="S138" s="227">
        <v>0</v>
      </c>
      <c r="T138" s="228">
        <f>S138*H138</f>
        <v>0</v>
      </c>
      <c r="U138" s="38"/>
      <c r="V138" s="38"/>
      <c r="W138" s="38"/>
      <c r="X138" s="38"/>
      <c r="Y138" s="38"/>
      <c r="Z138" s="38"/>
      <c r="AA138" s="38"/>
      <c r="AB138" s="38"/>
      <c r="AC138" s="38"/>
      <c r="AD138" s="38"/>
      <c r="AE138" s="38"/>
      <c r="AR138" s="229" t="s">
        <v>172</v>
      </c>
      <c r="AT138" s="229" t="s">
        <v>156</v>
      </c>
      <c r="AU138" s="229" t="s">
        <v>82</v>
      </c>
      <c r="AY138" s="17" t="s">
        <v>153</v>
      </c>
      <c r="BE138" s="230">
        <f>IF(N138="základní",J138,0)</f>
        <v>0</v>
      </c>
      <c r="BF138" s="230">
        <f>IF(N138="snížená",J138,0)</f>
        <v>0</v>
      </c>
      <c r="BG138" s="230">
        <f>IF(N138="zákl. přenesená",J138,0)</f>
        <v>0</v>
      </c>
      <c r="BH138" s="230">
        <f>IF(N138="sníž. přenesená",J138,0)</f>
        <v>0</v>
      </c>
      <c r="BI138" s="230">
        <f>IF(N138="nulová",J138,0)</f>
        <v>0</v>
      </c>
      <c r="BJ138" s="17" t="s">
        <v>80</v>
      </c>
      <c r="BK138" s="230">
        <f>ROUND(I138*H138,2)</f>
        <v>0</v>
      </c>
      <c r="BL138" s="17" t="s">
        <v>172</v>
      </c>
      <c r="BM138" s="229" t="s">
        <v>307</v>
      </c>
    </row>
    <row r="139" spans="1:47" s="2" customFormat="1" ht="12">
      <c r="A139" s="38"/>
      <c r="B139" s="39"/>
      <c r="C139" s="40"/>
      <c r="D139" s="231" t="s">
        <v>221</v>
      </c>
      <c r="E139" s="40"/>
      <c r="F139" s="232" t="s">
        <v>308</v>
      </c>
      <c r="G139" s="40"/>
      <c r="H139" s="40"/>
      <c r="I139" s="136"/>
      <c r="J139" s="40"/>
      <c r="K139" s="40"/>
      <c r="L139" s="44"/>
      <c r="M139" s="233"/>
      <c r="N139" s="234"/>
      <c r="O139" s="84"/>
      <c r="P139" s="84"/>
      <c r="Q139" s="84"/>
      <c r="R139" s="84"/>
      <c r="S139" s="84"/>
      <c r="T139" s="85"/>
      <c r="U139" s="38"/>
      <c r="V139" s="38"/>
      <c r="W139" s="38"/>
      <c r="X139" s="38"/>
      <c r="Y139" s="38"/>
      <c r="Z139" s="38"/>
      <c r="AA139" s="38"/>
      <c r="AB139" s="38"/>
      <c r="AC139" s="38"/>
      <c r="AD139" s="38"/>
      <c r="AE139" s="38"/>
      <c r="AT139" s="17" t="s">
        <v>221</v>
      </c>
      <c r="AU139" s="17" t="s">
        <v>82</v>
      </c>
    </row>
    <row r="140" spans="1:51" s="13" customFormat="1" ht="12">
      <c r="A140" s="13"/>
      <c r="B140" s="235"/>
      <c r="C140" s="236"/>
      <c r="D140" s="231" t="s">
        <v>174</v>
      </c>
      <c r="E140" s="237" t="s">
        <v>19</v>
      </c>
      <c r="F140" s="238" t="s">
        <v>309</v>
      </c>
      <c r="G140" s="236"/>
      <c r="H140" s="239">
        <v>10.4</v>
      </c>
      <c r="I140" s="240"/>
      <c r="J140" s="236"/>
      <c r="K140" s="236"/>
      <c r="L140" s="241"/>
      <c r="M140" s="242"/>
      <c r="N140" s="243"/>
      <c r="O140" s="243"/>
      <c r="P140" s="243"/>
      <c r="Q140" s="243"/>
      <c r="R140" s="243"/>
      <c r="S140" s="243"/>
      <c r="T140" s="244"/>
      <c r="U140" s="13"/>
      <c r="V140" s="13"/>
      <c r="W140" s="13"/>
      <c r="X140" s="13"/>
      <c r="Y140" s="13"/>
      <c r="Z140" s="13"/>
      <c r="AA140" s="13"/>
      <c r="AB140" s="13"/>
      <c r="AC140" s="13"/>
      <c r="AD140" s="13"/>
      <c r="AE140" s="13"/>
      <c r="AT140" s="245" t="s">
        <v>174</v>
      </c>
      <c r="AU140" s="245" t="s">
        <v>82</v>
      </c>
      <c r="AV140" s="13" t="s">
        <v>82</v>
      </c>
      <c r="AW140" s="13" t="s">
        <v>34</v>
      </c>
      <c r="AX140" s="13" t="s">
        <v>80</v>
      </c>
      <c r="AY140" s="245" t="s">
        <v>153</v>
      </c>
    </row>
    <row r="141" spans="1:65" s="2" customFormat="1" ht="21.75" customHeight="1">
      <c r="A141" s="38"/>
      <c r="B141" s="39"/>
      <c r="C141" s="261" t="s">
        <v>310</v>
      </c>
      <c r="D141" s="261" t="s">
        <v>260</v>
      </c>
      <c r="E141" s="262" t="s">
        <v>311</v>
      </c>
      <c r="F141" s="263" t="s">
        <v>312</v>
      </c>
      <c r="G141" s="264" t="s">
        <v>218</v>
      </c>
      <c r="H141" s="265">
        <v>10.4</v>
      </c>
      <c r="I141" s="266"/>
      <c r="J141" s="267">
        <f>ROUND(I141*H141,2)</f>
        <v>0</v>
      </c>
      <c r="K141" s="263" t="s">
        <v>219</v>
      </c>
      <c r="L141" s="268"/>
      <c r="M141" s="269" t="s">
        <v>19</v>
      </c>
      <c r="N141" s="270" t="s">
        <v>43</v>
      </c>
      <c r="O141" s="84"/>
      <c r="P141" s="227">
        <f>O141*H141</f>
        <v>0</v>
      </c>
      <c r="Q141" s="227">
        <v>0.131</v>
      </c>
      <c r="R141" s="227">
        <f>Q141*H141</f>
        <v>1.3624</v>
      </c>
      <c r="S141" s="227">
        <v>0</v>
      </c>
      <c r="T141" s="228">
        <f>S141*H141</f>
        <v>0</v>
      </c>
      <c r="U141" s="38"/>
      <c r="V141" s="38"/>
      <c r="W141" s="38"/>
      <c r="X141" s="38"/>
      <c r="Y141" s="38"/>
      <c r="Z141" s="38"/>
      <c r="AA141" s="38"/>
      <c r="AB141" s="38"/>
      <c r="AC141" s="38"/>
      <c r="AD141" s="38"/>
      <c r="AE141" s="38"/>
      <c r="AR141" s="229" t="s">
        <v>169</v>
      </c>
      <c r="AT141" s="229" t="s">
        <v>260</v>
      </c>
      <c r="AU141" s="229" t="s">
        <v>82</v>
      </c>
      <c r="AY141" s="17" t="s">
        <v>153</v>
      </c>
      <c r="BE141" s="230">
        <f>IF(N141="základní",J141,0)</f>
        <v>0</v>
      </c>
      <c r="BF141" s="230">
        <f>IF(N141="snížená",J141,0)</f>
        <v>0</v>
      </c>
      <c r="BG141" s="230">
        <f>IF(N141="zákl. přenesená",J141,0)</f>
        <v>0</v>
      </c>
      <c r="BH141" s="230">
        <f>IF(N141="sníž. přenesená",J141,0)</f>
        <v>0</v>
      </c>
      <c r="BI141" s="230">
        <f>IF(N141="nulová",J141,0)</f>
        <v>0</v>
      </c>
      <c r="BJ141" s="17" t="s">
        <v>80</v>
      </c>
      <c r="BK141" s="230">
        <f>ROUND(I141*H141,2)</f>
        <v>0</v>
      </c>
      <c r="BL141" s="17" t="s">
        <v>172</v>
      </c>
      <c r="BM141" s="229" t="s">
        <v>313</v>
      </c>
    </row>
    <row r="142" spans="1:51" s="13" customFormat="1" ht="12">
      <c r="A142" s="13"/>
      <c r="B142" s="235"/>
      <c r="C142" s="236"/>
      <c r="D142" s="231" t="s">
        <v>174</v>
      </c>
      <c r="E142" s="237" t="s">
        <v>19</v>
      </c>
      <c r="F142" s="238" t="s">
        <v>314</v>
      </c>
      <c r="G142" s="236"/>
      <c r="H142" s="239">
        <v>10.4</v>
      </c>
      <c r="I142" s="240"/>
      <c r="J142" s="236"/>
      <c r="K142" s="236"/>
      <c r="L142" s="241"/>
      <c r="M142" s="242"/>
      <c r="N142" s="243"/>
      <c r="O142" s="243"/>
      <c r="P142" s="243"/>
      <c r="Q142" s="243"/>
      <c r="R142" s="243"/>
      <c r="S142" s="243"/>
      <c r="T142" s="244"/>
      <c r="U142" s="13"/>
      <c r="V142" s="13"/>
      <c r="W142" s="13"/>
      <c r="X142" s="13"/>
      <c r="Y142" s="13"/>
      <c r="Z142" s="13"/>
      <c r="AA142" s="13"/>
      <c r="AB142" s="13"/>
      <c r="AC142" s="13"/>
      <c r="AD142" s="13"/>
      <c r="AE142" s="13"/>
      <c r="AT142" s="245" t="s">
        <v>174</v>
      </c>
      <c r="AU142" s="245" t="s">
        <v>82</v>
      </c>
      <c r="AV142" s="13" t="s">
        <v>82</v>
      </c>
      <c r="AW142" s="13" t="s">
        <v>34</v>
      </c>
      <c r="AX142" s="13" t="s">
        <v>80</v>
      </c>
      <c r="AY142" s="245" t="s">
        <v>153</v>
      </c>
    </row>
    <row r="143" spans="1:65" s="2" customFormat="1" ht="33" customHeight="1">
      <c r="A143" s="38"/>
      <c r="B143" s="39"/>
      <c r="C143" s="218" t="s">
        <v>315</v>
      </c>
      <c r="D143" s="218" t="s">
        <v>156</v>
      </c>
      <c r="E143" s="219" t="s">
        <v>316</v>
      </c>
      <c r="F143" s="220" t="s">
        <v>317</v>
      </c>
      <c r="G143" s="221" t="s">
        <v>228</v>
      </c>
      <c r="H143" s="222">
        <v>132</v>
      </c>
      <c r="I143" s="223"/>
      <c r="J143" s="224">
        <f>ROUND(I143*H143,2)</f>
        <v>0</v>
      </c>
      <c r="K143" s="220" t="s">
        <v>219</v>
      </c>
      <c r="L143" s="44"/>
      <c r="M143" s="225" t="s">
        <v>19</v>
      </c>
      <c r="N143" s="226" t="s">
        <v>43</v>
      </c>
      <c r="O143" s="84"/>
      <c r="P143" s="227">
        <f>O143*H143</f>
        <v>0</v>
      </c>
      <c r="Q143" s="227">
        <v>0.00224</v>
      </c>
      <c r="R143" s="227">
        <f>Q143*H143</f>
        <v>0.29568</v>
      </c>
      <c r="S143" s="227">
        <v>0</v>
      </c>
      <c r="T143" s="228">
        <f>S143*H143</f>
        <v>0</v>
      </c>
      <c r="U143" s="38"/>
      <c r="V143" s="38"/>
      <c r="W143" s="38"/>
      <c r="X143" s="38"/>
      <c r="Y143" s="38"/>
      <c r="Z143" s="38"/>
      <c r="AA143" s="38"/>
      <c r="AB143" s="38"/>
      <c r="AC143" s="38"/>
      <c r="AD143" s="38"/>
      <c r="AE143" s="38"/>
      <c r="AR143" s="229" t="s">
        <v>172</v>
      </c>
      <c r="AT143" s="229" t="s">
        <v>156</v>
      </c>
      <c r="AU143" s="229" t="s">
        <v>82</v>
      </c>
      <c r="AY143" s="17" t="s">
        <v>153</v>
      </c>
      <c r="BE143" s="230">
        <f>IF(N143="základní",J143,0)</f>
        <v>0</v>
      </c>
      <c r="BF143" s="230">
        <f>IF(N143="snížená",J143,0)</f>
        <v>0</v>
      </c>
      <c r="BG143" s="230">
        <f>IF(N143="zákl. přenesená",J143,0)</f>
        <v>0</v>
      </c>
      <c r="BH143" s="230">
        <f>IF(N143="sníž. přenesená",J143,0)</f>
        <v>0</v>
      </c>
      <c r="BI143" s="230">
        <f>IF(N143="nulová",J143,0)</f>
        <v>0</v>
      </c>
      <c r="BJ143" s="17" t="s">
        <v>80</v>
      </c>
      <c r="BK143" s="230">
        <f>ROUND(I143*H143,2)</f>
        <v>0</v>
      </c>
      <c r="BL143" s="17" t="s">
        <v>172</v>
      </c>
      <c r="BM143" s="229" t="s">
        <v>318</v>
      </c>
    </row>
    <row r="144" spans="1:47" s="2" customFormat="1" ht="12">
      <c r="A144" s="38"/>
      <c r="B144" s="39"/>
      <c r="C144" s="40"/>
      <c r="D144" s="231" t="s">
        <v>221</v>
      </c>
      <c r="E144" s="40"/>
      <c r="F144" s="232" t="s">
        <v>319</v>
      </c>
      <c r="G144" s="40"/>
      <c r="H144" s="40"/>
      <c r="I144" s="136"/>
      <c r="J144" s="40"/>
      <c r="K144" s="40"/>
      <c r="L144" s="44"/>
      <c r="M144" s="233"/>
      <c r="N144" s="234"/>
      <c r="O144" s="84"/>
      <c r="P144" s="84"/>
      <c r="Q144" s="84"/>
      <c r="R144" s="84"/>
      <c r="S144" s="84"/>
      <c r="T144" s="85"/>
      <c r="U144" s="38"/>
      <c r="V144" s="38"/>
      <c r="W144" s="38"/>
      <c r="X144" s="38"/>
      <c r="Y144" s="38"/>
      <c r="Z144" s="38"/>
      <c r="AA144" s="38"/>
      <c r="AB144" s="38"/>
      <c r="AC144" s="38"/>
      <c r="AD144" s="38"/>
      <c r="AE144" s="38"/>
      <c r="AT144" s="17" t="s">
        <v>221</v>
      </c>
      <c r="AU144" s="17" t="s">
        <v>82</v>
      </c>
    </row>
    <row r="145" spans="1:63" s="12" customFormat="1" ht="22.8" customHeight="1">
      <c r="A145" s="12"/>
      <c r="B145" s="202"/>
      <c r="C145" s="203"/>
      <c r="D145" s="204" t="s">
        <v>71</v>
      </c>
      <c r="E145" s="216" t="s">
        <v>266</v>
      </c>
      <c r="F145" s="216" t="s">
        <v>320</v>
      </c>
      <c r="G145" s="203"/>
      <c r="H145" s="203"/>
      <c r="I145" s="206"/>
      <c r="J145" s="217">
        <f>BK145</f>
        <v>0</v>
      </c>
      <c r="K145" s="203"/>
      <c r="L145" s="208"/>
      <c r="M145" s="209"/>
      <c r="N145" s="210"/>
      <c r="O145" s="210"/>
      <c r="P145" s="211">
        <f>SUM(P146:P161)</f>
        <v>0</v>
      </c>
      <c r="Q145" s="210"/>
      <c r="R145" s="211">
        <f>SUM(R146:R161)</f>
        <v>57.56004</v>
      </c>
      <c r="S145" s="210"/>
      <c r="T145" s="212">
        <f>SUM(T146:T161)</f>
        <v>0</v>
      </c>
      <c r="U145" s="12"/>
      <c r="V145" s="12"/>
      <c r="W145" s="12"/>
      <c r="X145" s="12"/>
      <c r="Y145" s="12"/>
      <c r="Z145" s="12"/>
      <c r="AA145" s="12"/>
      <c r="AB145" s="12"/>
      <c r="AC145" s="12"/>
      <c r="AD145" s="12"/>
      <c r="AE145" s="12"/>
      <c r="AR145" s="213" t="s">
        <v>80</v>
      </c>
      <c r="AT145" s="214" t="s">
        <v>71</v>
      </c>
      <c r="AU145" s="214" t="s">
        <v>80</v>
      </c>
      <c r="AY145" s="213" t="s">
        <v>153</v>
      </c>
      <c r="BK145" s="215">
        <f>SUM(BK146:BK161)</f>
        <v>0</v>
      </c>
    </row>
    <row r="146" spans="1:65" s="2" customFormat="1" ht="55.5" customHeight="1">
      <c r="A146" s="38"/>
      <c r="B146" s="39"/>
      <c r="C146" s="218" t="s">
        <v>321</v>
      </c>
      <c r="D146" s="218" t="s">
        <v>156</v>
      </c>
      <c r="E146" s="219" t="s">
        <v>322</v>
      </c>
      <c r="F146" s="220" t="s">
        <v>323</v>
      </c>
      <c r="G146" s="221" t="s">
        <v>228</v>
      </c>
      <c r="H146" s="222">
        <v>83</v>
      </c>
      <c r="I146" s="223"/>
      <c r="J146" s="224">
        <f>ROUND(I146*H146,2)</f>
        <v>0</v>
      </c>
      <c r="K146" s="220" t="s">
        <v>219</v>
      </c>
      <c r="L146" s="44"/>
      <c r="M146" s="225" t="s">
        <v>19</v>
      </c>
      <c r="N146" s="226" t="s">
        <v>43</v>
      </c>
      <c r="O146" s="84"/>
      <c r="P146" s="227">
        <f>O146*H146</f>
        <v>0</v>
      </c>
      <c r="Q146" s="227">
        <v>0.08978</v>
      </c>
      <c r="R146" s="227">
        <f>Q146*H146</f>
        <v>7.45174</v>
      </c>
      <c r="S146" s="227">
        <v>0</v>
      </c>
      <c r="T146" s="228">
        <f>S146*H146</f>
        <v>0</v>
      </c>
      <c r="U146" s="38"/>
      <c r="V146" s="38"/>
      <c r="W146" s="38"/>
      <c r="X146" s="38"/>
      <c r="Y146" s="38"/>
      <c r="Z146" s="38"/>
      <c r="AA146" s="38"/>
      <c r="AB146" s="38"/>
      <c r="AC146" s="38"/>
      <c r="AD146" s="38"/>
      <c r="AE146" s="38"/>
      <c r="AR146" s="229" t="s">
        <v>172</v>
      </c>
      <c r="AT146" s="229" t="s">
        <v>156</v>
      </c>
      <c r="AU146" s="229" t="s">
        <v>82</v>
      </c>
      <c r="AY146" s="17" t="s">
        <v>153</v>
      </c>
      <c r="BE146" s="230">
        <f>IF(N146="základní",J146,0)</f>
        <v>0</v>
      </c>
      <c r="BF146" s="230">
        <f>IF(N146="snížená",J146,0)</f>
        <v>0</v>
      </c>
      <c r="BG146" s="230">
        <f>IF(N146="zákl. přenesená",J146,0)</f>
        <v>0</v>
      </c>
      <c r="BH146" s="230">
        <f>IF(N146="sníž. přenesená",J146,0)</f>
        <v>0</v>
      </c>
      <c r="BI146" s="230">
        <f>IF(N146="nulová",J146,0)</f>
        <v>0</v>
      </c>
      <c r="BJ146" s="17" t="s">
        <v>80</v>
      </c>
      <c r="BK146" s="230">
        <f>ROUND(I146*H146,2)</f>
        <v>0</v>
      </c>
      <c r="BL146" s="17" t="s">
        <v>172</v>
      </c>
      <c r="BM146" s="229" t="s">
        <v>324</v>
      </c>
    </row>
    <row r="147" spans="1:47" s="2" customFormat="1" ht="12">
      <c r="A147" s="38"/>
      <c r="B147" s="39"/>
      <c r="C147" s="40"/>
      <c r="D147" s="231" t="s">
        <v>221</v>
      </c>
      <c r="E147" s="40"/>
      <c r="F147" s="232" t="s">
        <v>325</v>
      </c>
      <c r="G147" s="40"/>
      <c r="H147" s="40"/>
      <c r="I147" s="136"/>
      <c r="J147" s="40"/>
      <c r="K147" s="40"/>
      <c r="L147" s="44"/>
      <c r="M147" s="233"/>
      <c r="N147" s="234"/>
      <c r="O147" s="84"/>
      <c r="P147" s="84"/>
      <c r="Q147" s="84"/>
      <c r="R147" s="84"/>
      <c r="S147" s="84"/>
      <c r="T147" s="85"/>
      <c r="U147" s="38"/>
      <c r="V147" s="38"/>
      <c r="W147" s="38"/>
      <c r="X147" s="38"/>
      <c r="Y147" s="38"/>
      <c r="Z147" s="38"/>
      <c r="AA147" s="38"/>
      <c r="AB147" s="38"/>
      <c r="AC147" s="38"/>
      <c r="AD147" s="38"/>
      <c r="AE147" s="38"/>
      <c r="AT147" s="17" t="s">
        <v>221</v>
      </c>
      <c r="AU147" s="17" t="s">
        <v>82</v>
      </c>
    </row>
    <row r="148" spans="1:65" s="2" customFormat="1" ht="16.5" customHeight="1">
      <c r="A148" s="38"/>
      <c r="B148" s="39"/>
      <c r="C148" s="261" t="s">
        <v>326</v>
      </c>
      <c r="D148" s="261" t="s">
        <v>260</v>
      </c>
      <c r="E148" s="262" t="s">
        <v>327</v>
      </c>
      <c r="F148" s="263" t="s">
        <v>328</v>
      </c>
      <c r="G148" s="264" t="s">
        <v>218</v>
      </c>
      <c r="H148" s="265">
        <v>8.3</v>
      </c>
      <c r="I148" s="266"/>
      <c r="J148" s="267">
        <f>ROUND(I148*H148,2)</f>
        <v>0</v>
      </c>
      <c r="K148" s="263" t="s">
        <v>219</v>
      </c>
      <c r="L148" s="268"/>
      <c r="M148" s="269" t="s">
        <v>19</v>
      </c>
      <c r="N148" s="270" t="s">
        <v>43</v>
      </c>
      <c r="O148" s="84"/>
      <c r="P148" s="227">
        <f>O148*H148</f>
        <v>0</v>
      </c>
      <c r="Q148" s="227">
        <v>0.131</v>
      </c>
      <c r="R148" s="227">
        <f>Q148*H148</f>
        <v>1.0873000000000002</v>
      </c>
      <c r="S148" s="227">
        <v>0</v>
      </c>
      <c r="T148" s="228">
        <f>S148*H148</f>
        <v>0</v>
      </c>
      <c r="U148" s="38"/>
      <c r="V148" s="38"/>
      <c r="W148" s="38"/>
      <c r="X148" s="38"/>
      <c r="Y148" s="38"/>
      <c r="Z148" s="38"/>
      <c r="AA148" s="38"/>
      <c r="AB148" s="38"/>
      <c r="AC148" s="38"/>
      <c r="AD148" s="38"/>
      <c r="AE148" s="38"/>
      <c r="AR148" s="229" t="s">
        <v>169</v>
      </c>
      <c r="AT148" s="229" t="s">
        <v>260</v>
      </c>
      <c r="AU148" s="229" t="s">
        <v>82</v>
      </c>
      <c r="AY148" s="17" t="s">
        <v>153</v>
      </c>
      <c r="BE148" s="230">
        <f>IF(N148="základní",J148,0)</f>
        <v>0</v>
      </c>
      <c r="BF148" s="230">
        <f>IF(N148="snížená",J148,0)</f>
        <v>0</v>
      </c>
      <c r="BG148" s="230">
        <f>IF(N148="zákl. přenesená",J148,0)</f>
        <v>0</v>
      </c>
      <c r="BH148" s="230">
        <f>IF(N148="sníž. přenesená",J148,0)</f>
        <v>0</v>
      </c>
      <c r="BI148" s="230">
        <f>IF(N148="nulová",J148,0)</f>
        <v>0</v>
      </c>
      <c r="BJ148" s="17" t="s">
        <v>80</v>
      </c>
      <c r="BK148" s="230">
        <f>ROUND(I148*H148,2)</f>
        <v>0</v>
      </c>
      <c r="BL148" s="17" t="s">
        <v>172</v>
      </c>
      <c r="BM148" s="229" t="s">
        <v>329</v>
      </c>
    </row>
    <row r="149" spans="1:51" s="13" customFormat="1" ht="12">
      <c r="A149" s="13"/>
      <c r="B149" s="235"/>
      <c r="C149" s="236"/>
      <c r="D149" s="231" t="s">
        <v>174</v>
      </c>
      <c r="E149" s="237" t="s">
        <v>19</v>
      </c>
      <c r="F149" s="238" t="s">
        <v>330</v>
      </c>
      <c r="G149" s="236"/>
      <c r="H149" s="239">
        <v>8.3</v>
      </c>
      <c r="I149" s="240"/>
      <c r="J149" s="236"/>
      <c r="K149" s="236"/>
      <c r="L149" s="241"/>
      <c r="M149" s="242"/>
      <c r="N149" s="243"/>
      <c r="O149" s="243"/>
      <c r="P149" s="243"/>
      <c r="Q149" s="243"/>
      <c r="R149" s="243"/>
      <c r="S149" s="243"/>
      <c r="T149" s="244"/>
      <c r="U149" s="13"/>
      <c r="V149" s="13"/>
      <c r="W149" s="13"/>
      <c r="X149" s="13"/>
      <c r="Y149" s="13"/>
      <c r="Z149" s="13"/>
      <c r="AA149" s="13"/>
      <c r="AB149" s="13"/>
      <c r="AC149" s="13"/>
      <c r="AD149" s="13"/>
      <c r="AE149" s="13"/>
      <c r="AT149" s="245" t="s">
        <v>174</v>
      </c>
      <c r="AU149" s="245" t="s">
        <v>82</v>
      </c>
      <c r="AV149" s="13" t="s">
        <v>82</v>
      </c>
      <c r="AW149" s="13" t="s">
        <v>34</v>
      </c>
      <c r="AX149" s="13" t="s">
        <v>80</v>
      </c>
      <c r="AY149" s="245" t="s">
        <v>153</v>
      </c>
    </row>
    <row r="150" spans="1:65" s="2" customFormat="1" ht="44.25" customHeight="1">
      <c r="A150" s="38"/>
      <c r="B150" s="39"/>
      <c r="C150" s="218" t="s">
        <v>331</v>
      </c>
      <c r="D150" s="218" t="s">
        <v>156</v>
      </c>
      <c r="E150" s="219" t="s">
        <v>332</v>
      </c>
      <c r="F150" s="220" t="s">
        <v>333</v>
      </c>
      <c r="G150" s="221" t="s">
        <v>228</v>
      </c>
      <c r="H150" s="222">
        <v>184</v>
      </c>
      <c r="I150" s="223"/>
      <c r="J150" s="224">
        <f>ROUND(I150*H150,2)</f>
        <v>0</v>
      </c>
      <c r="K150" s="220" t="s">
        <v>219</v>
      </c>
      <c r="L150" s="44"/>
      <c r="M150" s="225" t="s">
        <v>19</v>
      </c>
      <c r="N150" s="226" t="s">
        <v>43</v>
      </c>
      <c r="O150" s="84"/>
      <c r="P150" s="227">
        <f>O150*H150</f>
        <v>0</v>
      </c>
      <c r="Q150" s="227">
        <v>0.1295</v>
      </c>
      <c r="R150" s="227">
        <f>Q150*H150</f>
        <v>23.828</v>
      </c>
      <c r="S150" s="227">
        <v>0</v>
      </c>
      <c r="T150" s="228">
        <f>S150*H150</f>
        <v>0</v>
      </c>
      <c r="U150" s="38"/>
      <c r="V150" s="38"/>
      <c r="W150" s="38"/>
      <c r="X150" s="38"/>
      <c r="Y150" s="38"/>
      <c r="Z150" s="38"/>
      <c r="AA150" s="38"/>
      <c r="AB150" s="38"/>
      <c r="AC150" s="38"/>
      <c r="AD150" s="38"/>
      <c r="AE150" s="38"/>
      <c r="AR150" s="229" t="s">
        <v>172</v>
      </c>
      <c r="AT150" s="229" t="s">
        <v>156</v>
      </c>
      <c r="AU150" s="229" t="s">
        <v>82</v>
      </c>
      <c r="AY150" s="17" t="s">
        <v>153</v>
      </c>
      <c r="BE150" s="230">
        <f>IF(N150="základní",J150,0)</f>
        <v>0</v>
      </c>
      <c r="BF150" s="230">
        <f>IF(N150="snížená",J150,0)</f>
        <v>0</v>
      </c>
      <c r="BG150" s="230">
        <f>IF(N150="zákl. přenesená",J150,0)</f>
        <v>0</v>
      </c>
      <c r="BH150" s="230">
        <f>IF(N150="sníž. přenesená",J150,0)</f>
        <v>0</v>
      </c>
      <c r="BI150" s="230">
        <f>IF(N150="nulová",J150,0)</f>
        <v>0</v>
      </c>
      <c r="BJ150" s="17" t="s">
        <v>80</v>
      </c>
      <c r="BK150" s="230">
        <f>ROUND(I150*H150,2)</f>
        <v>0</v>
      </c>
      <c r="BL150" s="17" t="s">
        <v>172</v>
      </c>
      <c r="BM150" s="229" t="s">
        <v>334</v>
      </c>
    </row>
    <row r="151" spans="1:47" s="2" customFormat="1" ht="12">
      <c r="A151" s="38"/>
      <c r="B151" s="39"/>
      <c r="C151" s="40"/>
      <c r="D151" s="231" t="s">
        <v>221</v>
      </c>
      <c r="E151" s="40"/>
      <c r="F151" s="232" t="s">
        <v>335</v>
      </c>
      <c r="G151" s="40"/>
      <c r="H151" s="40"/>
      <c r="I151" s="136"/>
      <c r="J151" s="40"/>
      <c r="K151" s="40"/>
      <c r="L151" s="44"/>
      <c r="M151" s="233"/>
      <c r="N151" s="234"/>
      <c r="O151" s="84"/>
      <c r="P151" s="84"/>
      <c r="Q151" s="84"/>
      <c r="R151" s="84"/>
      <c r="S151" s="84"/>
      <c r="T151" s="85"/>
      <c r="U151" s="38"/>
      <c r="V151" s="38"/>
      <c r="W151" s="38"/>
      <c r="X151" s="38"/>
      <c r="Y151" s="38"/>
      <c r="Z151" s="38"/>
      <c r="AA151" s="38"/>
      <c r="AB151" s="38"/>
      <c r="AC151" s="38"/>
      <c r="AD151" s="38"/>
      <c r="AE151" s="38"/>
      <c r="AT151" s="17" t="s">
        <v>221</v>
      </c>
      <c r="AU151" s="17" t="s">
        <v>82</v>
      </c>
    </row>
    <row r="152" spans="1:51" s="13" customFormat="1" ht="12">
      <c r="A152" s="13"/>
      <c r="B152" s="235"/>
      <c r="C152" s="236"/>
      <c r="D152" s="231" t="s">
        <v>174</v>
      </c>
      <c r="E152" s="237" t="s">
        <v>19</v>
      </c>
      <c r="F152" s="238" t="s">
        <v>336</v>
      </c>
      <c r="G152" s="236"/>
      <c r="H152" s="239">
        <v>184</v>
      </c>
      <c r="I152" s="240"/>
      <c r="J152" s="236"/>
      <c r="K152" s="236"/>
      <c r="L152" s="241"/>
      <c r="M152" s="242"/>
      <c r="N152" s="243"/>
      <c r="O152" s="243"/>
      <c r="P152" s="243"/>
      <c r="Q152" s="243"/>
      <c r="R152" s="243"/>
      <c r="S152" s="243"/>
      <c r="T152" s="244"/>
      <c r="U152" s="13"/>
      <c r="V152" s="13"/>
      <c r="W152" s="13"/>
      <c r="X152" s="13"/>
      <c r="Y152" s="13"/>
      <c r="Z152" s="13"/>
      <c r="AA152" s="13"/>
      <c r="AB152" s="13"/>
      <c r="AC152" s="13"/>
      <c r="AD152" s="13"/>
      <c r="AE152" s="13"/>
      <c r="AT152" s="245" t="s">
        <v>174</v>
      </c>
      <c r="AU152" s="245" t="s">
        <v>82</v>
      </c>
      <c r="AV152" s="13" t="s">
        <v>82</v>
      </c>
      <c r="AW152" s="13" t="s">
        <v>34</v>
      </c>
      <c r="AX152" s="13" t="s">
        <v>80</v>
      </c>
      <c r="AY152" s="245" t="s">
        <v>153</v>
      </c>
    </row>
    <row r="153" spans="1:65" s="2" customFormat="1" ht="16.5" customHeight="1">
      <c r="A153" s="38"/>
      <c r="B153" s="39"/>
      <c r="C153" s="261" t="s">
        <v>7</v>
      </c>
      <c r="D153" s="261" t="s">
        <v>260</v>
      </c>
      <c r="E153" s="262" t="s">
        <v>337</v>
      </c>
      <c r="F153" s="263" t="s">
        <v>338</v>
      </c>
      <c r="G153" s="264" t="s">
        <v>339</v>
      </c>
      <c r="H153" s="265">
        <v>184</v>
      </c>
      <c r="I153" s="266"/>
      <c r="J153" s="267">
        <f>ROUND(I153*H153,2)</f>
        <v>0</v>
      </c>
      <c r="K153" s="263" t="s">
        <v>19</v>
      </c>
      <c r="L153" s="268"/>
      <c r="M153" s="269" t="s">
        <v>19</v>
      </c>
      <c r="N153" s="270" t="s">
        <v>43</v>
      </c>
      <c r="O153" s="84"/>
      <c r="P153" s="227">
        <f>O153*H153</f>
        <v>0</v>
      </c>
      <c r="Q153" s="227">
        <v>0.036</v>
      </c>
      <c r="R153" s="227">
        <f>Q153*H153</f>
        <v>6.624</v>
      </c>
      <c r="S153" s="227">
        <v>0</v>
      </c>
      <c r="T153" s="228">
        <f>S153*H153</f>
        <v>0</v>
      </c>
      <c r="U153" s="38"/>
      <c r="V153" s="38"/>
      <c r="W153" s="38"/>
      <c r="X153" s="38"/>
      <c r="Y153" s="38"/>
      <c r="Z153" s="38"/>
      <c r="AA153" s="38"/>
      <c r="AB153" s="38"/>
      <c r="AC153" s="38"/>
      <c r="AD153" s="38"/>
      <c r="AE153" s="38"/>
      <c r="AR153" s="229" t="s">
        <v>169</v>
      </c>
      <c r="AT153" s="229" t="s">
        <v>260</v>
      </c>
      <c r="AU153" s="229" t="s">
        <v>82</v>
      </c>
      <c r="AY153" s="17" t="s">
        <v>153</v>
      </c>
      <c r="BE153" s="230">
        <f>IF(N153="základní",J153,0)</f>
        <v>0</v>
      </c>
      <c r="BF153" s="230">
        <f>IF(N153="snížená",J153,0)</f>
        <v>0</v>
      </c>
      <c r="BG153" s="230">
        <f>IF(N153="zákl. přenesená",J153,0)</f>
        <v>0</v>
      </c>
      <c r="BH153" s="230">
        <f>IF(N153="sníž. přenesená",J153,0)</f>
        <v>0</v>
      </c>
      <c r="BI153" s="230">
        <f>IF(N153="nulová",J153,0)</f>
        <v>0</v>
      </c>
      <c r="BJ153" s="17" t="s">
        <v>80</v>
      </c>
      <c r="BK153" s="230">
        <f>ROUND(I153*H153,2)</f>
        <v>0</v>
      </c>
      <c r="BL153" s="17" t="s">
        <v>172</v>
      </c>
      <c r="BM153" s="229" t="s">
        <v>340</v>
      </c>
    </row>
    <row r="154" spans="1:65" s="2" customFormat="1" ht="44.25" customHeight="1">
      <c r="A154" s="38"/>
      <c r="B154" s="39"/>
      <c r="C154" s="218" t="s">
        <v>341</v>
      </c>
      <c r="D154" s="218" t="s">
        <v>156</v>
      </c>
      <c r="E154" s="219" t="s">
        <v>342</v>
      </c>
      <c r="F154" s="220" t="s">
        <v>343</v>
      </c>
      <c r="G154" s="221" t="s">
        <v>228</v>
      </c>
      <c r="H154" s="222">
        <v>132</v>
      </c>
      <c r="I154" s="223"/>
      <c r="J154" s="224">
        <f>ROUND(I154*H154,2)</f>
        <v>0</v>
      </c>
      <c r="K154" s="220" t="s">
        <v>219</v>
      </c>
      <c r="L154" s="44"/>
      <c r="M154" s="225" t="s">
        <v>19</v>
      </c>
      <c r="N154" s="226" t="s">
        <v>43</v>
      </c>
      <c r="O154" s="84"/>
      <c r="P154" s="227">
        <f>O154*H154</f>
        <v>0</v>
      </c>
      <c r="Q154" s="227">
        <v>0.14067</v>
      </c>
      <c r="R154" s="227">
        <f>Q154*H154</f>
        <v>18.56844</v>
      </c>
      <c r="S154" s="227">
        <v>0</v>
      </c>
      <c r="T154" s="228">
        <f>S154*H154</f>
        <v>0</v>
      </c>
      <c r="U154" s="38"/>
      <c r="V154" s="38"/>
      <c r="W154" s="38"/>
      <c r="X154" s="38"/>
      <c r="Y154" s="38"/>
      <c r="Z154" s="38"/>
      <c r="AA154" s="38"/>
      <c r="AB154" s="38"/>
      <c r="AC154" s="38"/>
      <c r="AD154" s="38"/>
      <c r="AE154" s="38"/>
      <c r="AR154" s="229" t="s">
        <v>172</v>
      </c>
      <c r="AT154" s="229" t="s">
        <v>156</v>
      </c>
      <c r="AU154" s="229" t="s">
        <v>82</v>
      </c>
      <c r="AY154" s="17" t="s">
        <v>153</v>
      </c>
      <c r="BE154" s="230">
        <f>IF(N154="základní",J154,0)</f>
        <v>0</v>
      </c>
      <c r="BF154" s="230">
        <f>IF(N154="snížená",J154,0)</f>
        <v>0</v>
      </c>
      <c r="BG154" s="230">
        <f>IF(N154="zákl. přenesená",J154,0)</f>
        <v>0</v>
      </c>
      <c r="BH154" s="230">
        <f>IF(N154="sníž. přenesená",J154,0)</f>
        <v>0</v>
      </c>
      <c r="BI154" s="230">
        <f>IF(N154="nulová",J154,0)</f>
        <v>0</v>
      </c>
      <c r="BJ154" s="17" t="s">
        <v>80</v>
      </c>
      <c r="BK154" s="230">
        <f>ROUND(I154*H154,2)</f>
        <v>0</v>
      </c>
      <c r="BL154" s="17" t="s">
        <v>172</v>
      </c>
      <c r="BM154" s="229" t="s">
        <v>344</v>
      </c>
    </row>
    <row r="155" spans="1:47" s="2" customFormat="1" ht="12">
      <c r="A155" s="38"/>
      <c r="B155" s="39"/>
      <c r="C155" s="40"/>
      <c r="D155" s="231" t="s">
        <v>221</v>
      </c>
      <c r="E155" s="40"/>
      <c r="F155" s="232" t="s">
        <v>345</v>
      </c>
      <c r="G155" s="40"/>
      <c r="H155" s="40"/>
      <c r="I155" s="136"/>
      <c r="J155" s="40"/>
      <c r="K155" s="40"/>
      <c r="L155" s="44"/>
      <c r="M155" s="233"/>
      <c r="N155" s="234"/>
      <c r="O155" s="84"/>
      <c r="P155" s="84"/>
      <c r="Q155" s="84"/>
      <c r="R155" s="84"/>
      <c r="S155" s="84"/>
      <c r="T155" s="85"/>
      <c r="U155" s="38"/>
      <c r="V155" s="38"/>
      <c r="W155" s="38"/>
      <c r="X155" s="38"/>
      <c r="Y155" s="38"/>
      <c r="Z155" s="38"/>
      <c r="AA155" s="38"/>
      <c r="AB155" s="38"/>
      <c r="AC155" s="38"/>
      <c r="AD155" s="38"/>
      <c r="AE155" s="38"/>
      <c r="AT155" s="17" t="s">
        <v>221</v>
      </c>
      <c r="AU155" s="17" t="s">
        <v>82</v>
      </c>
    </row>
    <row r="156" spans="1:65" s="2" customFormat="1" ht="33" customHeight="1">
      <c r="A156" s="38"/>
      <c r="B156" s="39"/>
      <c r="C156" s="218" t="s">
        <v>346</v>
      </c>
      <c r="D156" s="218" t="s">
        <v>156</v>
      </c>
      <c r="E156" s="219" t="s">
        <v>347</v>
      </c>
      <c r="F156" s="220" t="s">
        <v>348</v>
      </c>
      <c r="G156" s="221" t="s">
        <v>228</v>
      </c>
      <c r="H156" s="222">
        <v>8</v>
      </c>
      <c r="I156" s="223"/>
      <c r="J156" s="224">
        <f>ROUND(I156*H156,2)</f>
        <v>0</v>
      </c>
      <c r="K156" s="220" t="s">
        <v>219</v>
      </c>
      <c r="L156" s="44"/>
      <c r="M156" s="225" t="s">
        <v>19</v>
      </c>
      <c r="N156" s="226" t="s">
        <v>43</v>
      </c>
      <c r="O156" s="84"/>
      <c r="P156" s="227">
        <f>O156*H156</f>
        <v>0</v>
      </c>
      <c r="Q156" s="227">
        <v>1E-05</v>
      </c>
      <c r="R156" s="227">
        <f>Q156*H156</f>
        <v>8E-05</v>
      </c>
      <c r="S156" s="227">
        <v>0</v>
      </c>
      <c r="T156" s="228">
        <f>S156*H156</f>
        <v>0</v>
      </c>
      <c r="U156" s="38"/>
      <c r="V156" s="38"/>
      <c r="W156" s="38"/>
      <c r="X156" s="38"/>
      <c r="Y156" s="38"/>
      <c r="Z156" s="38"/>
      <c r="AA156" s="38"/>
      <c r="AB156" s="38"/>
      <c r="AC156" s="38"/>
      <c r="AD156" s="38"/>
      <c r="AE156" s="38"/>
      <c r="AR156" s="229" t="s">
        <v>172</v>
      </c>
      <c r="AT156" s="229" t="s">
        <v>156</v>
      </c>
      <c r="AU156" s="229" t="s">
        <v>82</v>
      </c>
      <c r="AY156" s="17" t="s">
        <v>153</v>
      </c>
      <c r="BE156" s="230">
        <f>IF(N156="základní",J156,0)</f>
        <v>0</v>
      </c>
      <c r="BF156" s="230">
        <f>IF(N156="snížená",J156,0)</f>
        <v>0</v>
      </c>
      <c r="BG156" s="230">
        <f>IF(N156="zákl. přenesená",J156,0)</f>
        <v>0</v>
      </c>
      <c r="BH156" s="230">
        <f>IF(N156="sníž. přenesená",J156,0)</f>
        <v>0</v>
      </c>
      <c r="BI156" s="230">
        <f>IF(N156="nulová",J156,0)</f>
        <v>0</v>
      </c>
      <c r="BJ156" s="17" t="s">
        <v>80</v>
      </c>
      <c r="BK156" s="230">
        <f>ROUND(I156*H156,2)</f>
        <v>0</v>
      </c>
      <c r="BL156" s="17" t="s">
        <v>172</v>
      </c>
      <c r="BM156" s="229" t="s">
        <v>349</v>
      </c>
    </row>
    <row r="157" spans="1:47" s="2" customFormat="1" ht="12">
      <c r="A157" s="38"/>
      <c r="B157" s="39"/>
      <c r="C157" s="40"/>
      <c r="D157" s="231" t="s">
        <v>221</v>
      </c>
      <c r="E157" s="40"/>
      <c r="F157" s="232" t="s">
        <v>350</v>
      </c>
      <c r="G157" s="40"/>
      <c r="H157" s="40"/>
      <c r="I157" s="136"/>
      <c r="J157" s="40"/>
      <c r="K157" s="40"/>
      <c r="L157" s="44"/>
      <c r="M157" s="233"/>
      <c r="N157" s="234"/>
      <c r="O157" s="84"/>
      <c r="P157" s="84"/>
      <c r="Q157" s="84"/>
      <c r="R157" s="84"/>
      <c r="S157" s="84"/>
      <c r="T157" s="85"/>
      <c r="U157" s="38"/>
      <c r="V157" s="38"/>
      <c r="W157" s="38"/>
      <c r="X157" s="38"/>
      <c r="Y157" s="38"/>
      <c r="Z157" s="38"/>
      <c r="AA157" s="38"/>
      <c r="AB157" s="38"/>
      <c r="AC157" s="38"/>
      <c r="AD157" s="38"/>
      <c r="AE157" s="38"/>
      <c r="AT157" s="17" t="s">
        <v>221</v>
      </c>
      <c r="AU157" s="17" t="s">
        <v>82</v>
      </c>
    </row>
    <row r="158" spans="1:65" s="2" customFormat="1" ht="44.25" customHeight="1">
      <c r="A158" s="38"/>
      <c r="B158" s="39"/>
      <c r="C158" s="218" t="s">
        <v>351</v>
      </c>
      <c r="D158" s="218" t="s">
        <v>156</v>
      </c>
      <c r="E158" s="219" t="s">
        <v>352</v>
      </c>
      <c r="F158" s="220" t="s">
        <v>353</v>
      </c>
      <c r="G158" s="221" t="s">
        <v>228</v>
      </c>
      <c r="H158" s="222">
        <v>8</v>
      </c>
      <c r="I158" s="223"/>
      <c r="J158" s="224">
        <f>ROUND(I158*H158,2)</f>
        <v>0</v>
      </c>
      <c r="K158" s="220" t="s">
        <v>219</v>
      </c>
      <c r="L158" s="44"/>
      <c r="M158" s="225" t="s">
        <v>19</v>
      </c>
      <c r="N158" s="226" t="s">
        <v>43</v>
      </c>
      <c r="O158" s="84"/>
      <c r="P158" s="227">
        <f>O158*H158</f>
        <v>0</v>
      </c>
      <c r="Q158" s="227">
        <v>6E-05</v>
      </c>
      <c r="R158" s="227">
        <f>Q158*H158</f>
        <v>0.00048</v>
      </c>
      <c r="S158" s="227">
        <v>0</v>
      </c>
      <c r="T158" s="228">
        <f>S158*H158</f>
        <v>0</v>
      </c>
      <c r="U158" s="38"/>
      <c r="V158" s="38"/>
      <c r="W158" s="38"/>
      <c r="X158" s="38"/>
      <c r="Y158" s="38"/>
      <c r="Z158" s="38"/>
      <c r="AA158" s="38"/>
      <c r="AB158" s="38"/>
      <c r="AC158" s="38"/>
      <c r="AD158" s="38"/>
      <c r="AE158" s="38"/>
      <c r="AR158" s="229" t="s">
        <v>172</v>
      </c>
      <c r="AT158" s="229" t="s">
        <v>156</v>
      </c>
      <c r="AU158" s="229" t="s">
        <v>82</v>
      </c>
      <c r="AY158" s="17" t="s">
        <v>153</v>
      </c>
      <c r="BE158" s="230">
        <f>IF(N158="základní",J158,0)</f>
        <v>0</v>
      </c>
      <c r="BF158" s="230">
        <f>IF(N158="snížená",J158,0)</f>
        <v>0</v>
      </c>
      <c r="BG158" s="230">
        <f>IF(N158="zákl. přenesená",J158,0)</f>
        <v>0</v>
      </c>
      <c r="BH158" s="230">
        <f>IF(N158="sníž. přenesená",J158,0)</f>
        <v>0</v>
      </c>
      <c r="BI158" s="230">
        <f>IF(N158="nulová",J158,0)</f>
        <v>0</v>
      </c>
      <c r="BJ158" s="17" t="s">
        <v>80</v>
      </c>
      <c r="BK158" s="230">
        <f>ROUND(I158*H158,2)</f>
        <v>0</v>
      </c>
      <c r="BL158" s="17" t="s">
        <v>172</v>
      </c>
      <c r="BM158" s="229" t="s">
        <v>354</v>
      </c>
    </row>
    <row r="159" spans="1:47" s="2" customFormat="1" ht="12">
      <c r="A159" s="38"/>
      <c r="B159" s="39"/>
      <c r="C159" s="40"/>
      <c r="D159" s="231" t="s">
        <v>221</v>
      </c>
      <c r="E159" s="40"/>
      <c r="F159" s="232" t="s">
        <v>355</v>
      </c>
      <c r="G159" s="40"/>
      <c r="H159" s="40"/>
      <c r="I159" s="136"/>
      <c r="J159" s="40"/>
      <c r="K159" s="40"/>
      <c r="L159" s="44"/>
      <c r="M159" s="233"/>
      <c r="N159" s="234"/>
      <c r="O159" s="84"/>
      <c r="P159" s="84"/>
      <c r="Q159" s="84"/>
      <c r="R159" s="84"/>
      <c r="S159" s="84"/>
      <c r="T159" s="85"/>
      <c r="U159" s="38"/>
      <c r="V159" s="38"/>
      <c r="W159" s="38"/>
      <c r="X159" s="38"/>
      <c r="Y159" s="38"/>
      <c r="Z159" s="38"/>
      <c r="AA159" s="38"/>
      <c r="AB159" s="38"/>
      <c r="AC159" s="38"/>
      <c r="AD159" s="38"/>
      <c r="AE159" s="38"/>
      <c r="AT159" s="17" t="s">
        <v>221</v>
      </c>
      <c r="AU159" s="17" t="s">
        <v>82</v>
      </c>
    </row>
    <row r="160" spans="1:65" s="2" customFormat="1" ht="55.5" customHeight="1">
      <c r="A160" s="38"/>
      <c r="B160" s="39"/>
      <c r="C160" s="218" t="s">
        <v>356</v>
      </c>
      <c r="D160" s="218" t="s">
        <v>156</v>
      </c>
      <c r="E160" s="219" t="s">
        <v>357</v>
      </c>
      <c r="F160" s="220" t="s">
        <v>358</v>
      </c>
      <c r="G160" s="221" t="s">
        <v>228</v>
      </c>
      <c r="H160" s="222">
        <v>132</v>
      </c>
      <c r="I160" s="223"/>
      <c r="J160" s="224">
        <f>ROUND(I160*H160,2)</f>
        <v>0</v>
      </c>
      <c r="K160" s="220" t="s">
        <v>219</v>
      </c>
      <c r="L160" s="44"/>
      <c r="M160" s="225" t="s">
        <v>19</v>
      </c>
      <c r="N160" s="226" t="s">
        <v>43</v>
      </c>
      <c r="O160" s="84"/>
      <c r="P160" s="227">
        <f>O160*H160</f>
        <v>0</v>
      </c>
      <c r="Q160" s="227">
        <v>0</v>
      </c>
      <c r="R160" s="227">
        <f>Q160*H160</f>
        <v>0</v>
      </c>
      <c r="S160" s="227">
        <v>0</v>
      </c>
      <c r="T160" s="228">
        <f>S160*H160</f>
        <v>0</v>
      </c>
      <c r="U160" s="38"/>
      <c r="V160" s="38"/>
      <c r="W160" s="38"/>
      <c r="X160" s="38"/>
      <c r="Y160" s="38"/>
      <c r="Z160" s="38"/>
      <c r="AA160" s="38"/>
      <c r="AB160" s="38"/>
      <c r="AC160" s="38"/>
      <c r="AD160" s="38"/>
      <c r="AE160" s="38"/>
      <c r="AR160" s="229" t="s">
        <v>172</v>
      </c>
      <c r="AT160" s="229" t="s">
        <v>156</v>
      </c>
      <c r="AU160" s="229" t="s">
        <v>82</v>
      </c>
      <c r="AY160" s="17" t="s">
        <v>153</v>
      </c>
      <c r="BE160" s="230">
        <f>IF(N160="základní",J160,0)</f>
        <v>0</v>
      </c>
      <c r="BF160" s="230">
        <f>IF(N160="snížená",J160,0)</f>
        <v>0</v>
      </c>
      <c r="BG160" s="230">
        <f>IF(N160="zákl. přenesená",J160,0)</f>
        <v>0</v>
      </c>
      <c r="BH160" s="230">
        <f>IF(N160="sníž. přenesená",J160,0)</f>
        <v>0</v>
      </c>
      <c r="BI160" s="230">
        <f>IF(N160="nulová",J160,0)</f>
        <v>0</v>
      </c>
      <c r="BJ160" s="17" t="s">
        <v>80</v>
      </c>
      <c r="BK160" s="230">
        <f>ROUND(I160*H160,2)</f>
        <v>0</v>
      </c>
      <c r="BL160" s="17" t="s">
        <v>172</v>
      </c>
      <c r="BM160" s="229" t="s">
        <v>359</v>
      </c>
    </row>
    <row r="161" spans="1:47" s="2" customFormat="1" ht="12">
      <c r="A161" s="38"/>
      <c r="B161" s="39"/>
      <c r="C161" s="40"/>
      <c r="D161" s="231" t="s">
        <v>221</v>
      </c>
      <c r="E161" s="40"/>
      <c r="F161" s="232" t="s">
        <v>360</v>
      </c>
      <c r="G161" s="40"/>
      <c r="H161" s="40"/>
      <c r="I161" s="136"/>
      <c r="J161" s="40"/>
      <c r="K161" s="40"/>
      <c r="L161" s="44"/>
      <c r="M161" s="233"/>
      <c r="N161" s="234"/>
      <c r="O161" s="84"/>
      <c r="P161" s="84"/>
      <c r="Q161" s="84"/>
      <c r="R161" s="84"/>
      <c r="S161" s="84"/>
      <c r="T161" s="85"/>
      <c r="U161" s="38"/>
      <c r="V161" s="38"/>
      <c r="W161" s="38"/>
      <c r="X161" s="38"/>
      <c r="Y161" s="38"/>
      <c r="Z161" s="38"/>
      <c r="AA161" s="38"/>
      <c r="AB161" s="38"/>
      <c r="AC161" s="38"/>
      <c r="AD161" s="38"/>
      <c r="AE161" s="38"/>
      <c r="AT161" s="17" t="s">
        <v>221</v>
      </c>
      <c r="AU161" s="17" t="s">
        <v>82</v>
      </c>
    </row>
    <row r="162" spans="1:63" s="12" customFormat="1" ht="22.8" customHeight="1">
      <c r="A162" s="12"/>
      <c r="B162" s="202"/>
      <c r="C162" s="203"/>
      <c r="D162" s="204" t="s">
        <v>71</v>
      </c>
      <c r="E162" s="216" t="s">
        <v>361</v>
      </c>
      <c r="F162" s="216" t="s">
        <v>362</v>
      </c>
      <c r="G162" s="203"/>
      <c r="H162" s="203"/>
      <c r="I162" s="206"/>
      <c r="J162" s="217">
        <f>BK162</f>
        <v>0</v>
      </c>
      <c r="K162" s="203"/>
      <c r="L162" s="208"/>
      <c r="M162" s="209"/>
      <c r="N162" s="210"/>
      <c r="O162" s="210"/>
      <c r="P162" s="211">
        <f>SUM(P163:P168)</f>
        <v>0</v>
      </c>
      <c r="Q162" s="210"/>
      <c r="R162" s="211">
        <f>SUM(R163:R168)</f>
        <v>0</v>
      </c>
      <c r="S162" s="210"/>
      <c r="T162" s="212">
        <f>SUM(T163:T168)</f>
        <v>0</v>
      </c>
      <c r="U162" s="12"/>
      <c r="V162" s="12"/>
      <c r="W162" s="12"/>
      <c r="X162" s="12"/>
      <c r="Y162" s="12"/>
      <c r="Z162" s="12"/>
      <c r="AA162" s="12"/>
      <c r="AB162" s="12"/>
      <c r="AC162" s="12"/>
      <c r="AD162" s="12"/>
      <c r="AE162" s="12"/>
      <c r="AR162" s="213" t="s">
        <v>80</v>
      </c>
      <c r="AT162" s="214" t="s">
        <v>71</v>
      </c>
      <c r="AU162" s="214" t="s">
        <v>80</v>
      </c>
      <c r="AY162" s="213" t="s">
        <v>153</v>
      </c>
      <c r="BK162" s="215">
        <f>SUM(BK163:BK168)</f>
        <v>0</v>
      </c>
    </row>
    <row r="163" spans="1:65" s="2" customFormat="1" ht="44.25" customHeight="1">
      <c r="A163" s="38"/>
      <c r="B163" s="39"/>
      <c r="C163" s="218" t="s">
        <v>363</v>
      </c>
      <c r="D163" s="218" t="s">
        <v>156</v>
      </c>
      <c r="E163" s="219" t="s">
        <v>364</v>
      </c>
      <c r="F163" s="220" t="s">
        <v>365</v>
      </c>
      <c r="G163" s="221" t="s">
        <v>276</v>
      </c>
      <c r="H163" s="222">
        <v>106.456</v>
      </c>
      <c r="I163" s="223"/>
      <c r="J163" s="224">
        <f>ROUND(I163*H163,2)</f>
        <v>0</v>
      </c>
      <c r="K163" s="220" t="s">
        <v>366</v>
      </c>
      <c r="L163" s="44"/>
      <c r="M163" s="225" t="s">
        <v>19</v>
      </c>
      <c r="N163" s="226" t="s">
        <v>43</v>
      </c>
      <c r="O163" s="84"/>
      <c r="P163" s="227">
        <f>O163*H163</f>
        <v>0</v>
      </c>
      <c r="Q163" s="227">
        <v>0</v>
      </c>
      <c r="R163" s="227">
        <f>Q163*H163</f>
        <v>0</v>
      </c>
      <c r="S163" s="227">
        <v>0</v>
      </c>
      <c r="T163" s="228">
        <f>S163*H163</f>
        <v>0</v>
      </c>
      <c r="U163" s="38"/>
      <c r="V163" s="38"/>
      <c r="W163" s="38"/>
      <c r="X163" s="38"/>
      <c r="Y163" s="38"/>
      <c r="Z163" s="38"/>
      <c r="AA163" s="38"/>
      <c r="AB163" s="38"/>
      <c r="AC163" s="38"/>
      <c r="AD163" s="38"/>
      <c r="AE163" s="38"/>
      <c r="AR163" s="229" t="s">
        <v>172</v>
      </c>
      <c r="AT163" s="229" t="s">
        <v>156</v>
      </c>
      <c r="AU163" s="229" t="s">
        <v>82</v>
      </c>
      <c r="AY163" s="17" t="s">
        <v>153</v>
      </c>
      <c r="BE163" s="230">
        <f>IF(N163="základní",J163,0)</f>
        <v>0</v>
      </c>
      <c r="BF163" s="230">
        <f>IF(N163="snížená",J163,0)</f>
        <v>0</v>
      </c>
      <c r="BG163" s="230">
        <f>IF(N163="zákl. přenesená",J163,0)</f>
        <v>0</v>
      </c>
      <c r="BH163" s="230">
        <f>IF(N163="sníž. přenesená",J163,0)</f>
        <v>0</v>
      </c>
      <c r="BI163" s="230">
        <f>IF(N163="nulová",J163,0)</f>
        <v>0</v>
      </c>
      <c r="BJ163" s="17" t="s">
        <v>80</v>
      </c>
      <c r="BK163" s="230">
        <f>ROUND(I163*H163,2)</f>
        <v>0</v>
      </c>
      <c r="BL163" s="17" t="s">
        <v>172</v>
      </c>
      <c r="BM163" s="229" t="s">
        <v>367</v>
      </c>
    </row>
    <row r="164" spans="1:47" s="2" customFormat="1" ht="12">
      <c r="A164" s="38"/>
      <c r="B164" s="39"/>
      <c r="C164" s="40"/>
      <c r="D164" s="231" t="s">
        <v>221</v>
      </c>
      <c r="E164" s="40"/>
      <c r="F164" s="232" t="s">
        <v>368</v>
      </c>
      <c r="G164" s="40"/>
      <c r="H164" s="40"/>
      <c r="I164" s="136"/>
      <c r="J164" s="40"/>
      <c r="K164" s="40"/>
      <c r="L164" s="44"/>
      <c r="M164" s="233"/>
      <c r="N164" s="234"/>
      <c r="O164" s="84"/>
      <c r="P164" s="84"/>
      <c r="Q164" s="84"/>
      <c r="R164" s="84"/>
      <c r="S164" s="84"/>
      <c r="T164" s="85"/>
      <c r="U164" s="38"/>
      <c r="V164" s="38"/>
      <c r="W164" s="38"/>
      <c r="X164" s="38"/>
      <c r="Y164" s="38"/>
      <c r="Z164" s="38"/>
      <c r="AA164" s="38"/>
      <c r="AB164" s="38"/>
      <c r="AC164" s="38"/>
      <c r="AD164" s="38"/>
      <c r="AE164" s="38"/>
      <c r="AT164" s="17" t="s">
        <v>221</v>
      </c>
      <c r="AU164" s="17" t="s">
        <v>82</v>
      </c>
    </row>
    <row r="165" spans="1:47" s="2" customFormat="1" ht="12">
      <c r="A165" s="38"/>
      <c r="B165" s="39"/>
      <c r="C165" s="40"/>
      <c r="D165" s="231" t="s">
        <v>163</v>
      </c>
      <c r="E165" s="40"/>
      <c r="F165" s="232" t="s">
        <v>369</v>
      </c>
      <c r="G165" s="40"/>
      <c r="H165" s="40"/>
      <c r="I165" s="136"/>
      <c r="J165" s="40"/>
      <c r="K165" s="40"/>
      <c r="L165" s="44"/>
      <c r="M165" s="233"/>
      <c r="N165" s="234"/>
      <c r="O165" s="84"/>
      <c r="P165" s="84"/>
      <c r="Q165" s="84"/>
      <c r="R165" s="84"/>
      <c r="S165" s="84"/>
      <c r="T165" s="85"/>
      <c r="U165" s="38"/>
      <c r="V165" s="38"/>
      <c r="W165" s="38"/>
      <c r="X165" s="38"/>
      <c r="Y165" s="38"/>
      <c r="Z165" s="38"/>
      <c r="AA165" s="38"/>
      <c r="AB165" s="38"/>
      <c r="AC165" s="38"/>
      <c r="AD165" s="38"/>
      <c r="AE165" s="38"/>
      <c r="AT165" s="17" t="s">
        <v>163</v>
      </c>
      <c r="AU165" s="17" t="s">
        <v>82</v>
      </c>
    </row>
    <row r="166" spans="1:65" s="2" customFormat="1" ht="33" customHeight="1">
      <c r="A166" s="38"/>
      <c r="B166" s="39"/>
      <c r="C166" s="218" t="s">
        <v>272</v>
      </c>
      <c r="D166" s="218" t="s">
        <v>156</v>
      </c>
      <c r="E166" s="219" t="s">
        <v>370</v>
      </c>
      <c r="F166" s="220" t="s">
        <v>371</v>
      </c>
      <c r="G166" s="221" t="s">
        <v>276</v>
      </c>
      <c r="H166" s="222">
        <v>1596.84</v>
      </c>
      <c r="I166" s="223"/>
      <c r="J166" s="224">
        <f>ROUND(I166*H166,2)</f>
        <v>0</v>
      </c>
      <c r="K166" s="220" t="s">
        <v>219</v>
      </c>
      <c r="L166" s="44"/>
      <c r="M166" s="225" t="s">
        <v>19</v>
      </c>
      <c r="N166" s="226" t="s">
        <v>43</v>
      </c>
      <c r="O166" s="84"/>
      <c r="P166" s="227">
        <f>O166*H166</f>
        <v>0</v>
      </c>
      <c r="Q166" s="227">
        <v>0</v>
      </c>
      <c r="R166" s="227">
        <f>Q166*H166</f>
        <v>0</v>
      </c>
      <c r="S166" s="227">
        <v>0</v>
      </c>
      <c r="T166" s="228">
        <f>S166*H166</f>
        <v>0</v>
      </c>
      <c r="U166" s="38"/>
      <c r="V166" s="38"/>
      <c r="W166" s="38"/>
      <c r="X166" s="38"/>
      <c r="Y166" s="38"/>
      <c r="Z166" s="38"/>
      <c r="AA166" s="38"/>
      <c r="AB166" s="38"/>
      <c r="AC166" s="38"/>
      <c r="AD166" s="38"/>
      <c r="AE166" s="38"/>
      <c r="AR166" s="229" t="s">
        <v>172</v>
      </c>
      <c r="AT166" s="229" t="s">
        <v>156</v>
      </c>
      <c r="AU166" s="229" t="s">
        <v>82</v>
      </c>
      <c r="AY166" s="17" t="s">
        <v>153</v>
      </c>
      <c r="BE166" s="230">
        <f>IF(N166="základní",J166,0)</f>
        <v>0</v>
      </c>
      <c r="BF166" s="230">
        <f>IF(N166="snížená",J166,0)</f>
        <v>0</v>
      </c>
      <c r="BG166" s="230">
        <f>IF(N166="zákl. přenesená",J166,0)</f>
        <v>0</v>
      </c>
      <c r="BH166" s="230">
        <f>IF(N166="sníž. přenesená",J166,0)</f>
        <v>0</v>
      </c>
      <c r="BI166" s="230">
        <f>IF(N166="nulová",J166,0)</f>
        <v>0</v>
      </c>
      <c r="BJ166" s="17" t="s">
        <v>80</v>
      </c>
      <c r="BK166" s="230">
        <f>ROUND(I166*H166,2)</f>
        <v>0</v>
      </c>
      <c r="BL166" s="17" t="s">
        <v>172</v>
      </c>
      <c r="BM166" s="229" t="s">
        <v>372</v>
      </c>
    </row>
    <row r="167" spans="1:47" s="2" customFormat="1" ht="12">
      <c r="A167" s="38"/>
      <c r="B167" s="39"/>
      <c r="C167" s="40"/>
      <c r="D167" s="231" t="s">
        <v>221</v>
      </c>
      <c r="E167" s="40"/>
      <c r="F167" s="232" t="s">
        <v>368</v>
      </c>
      <c r="G167" s="40"/>
      <c r="H167" s="40"/>
      <c r="I167" s="136"/>
      <c r="J167" s="40"/>
      <c r="K167" s="40"/>
      <c r="L167" s="44"/>
      <c r="M167" s="233"/>
      <c r="N167" s="234"/>
      <c r="O167" s="84"/>
      <c r="P167" s="84"/>
      <c r="Q167" s="84"/>
      <c r="R167" s="84"/>
      <c r="S167" s="84"/>
      <c r="T167" s="85"/>
      <c r="U167" s="38"/>
      <c r="V167" s="38"/>
      <c r="W167" s="38"/>
      <c r="X167" s="38"/>
      <c r="Y167" s="38"/>
      <c r="Z167" s="38"/>
      <c r="AA167" s="38"/>
      <c r="AB167" s="38"/>
      <c r="AC167" s="38"/>
      <c r="AD167" s="38"/>
      <c r="AE167" s="38"/>
      <c r="AT167" s="17" t="s">
        <v>221</v>
      </c>
      <c r="AU167" s="17" t="s">
        <v>82</v>
      </c>
    </row>
    <row r="168" spans="1:51" s="13" customFormat="1" ht="12">
      <c r="A168" s="13"/>
      <c r="B168" s="235"/>
      <c r="C168" s="236"/>
      <c r="D168" s="231" t="s">
        <v>174</v>
      </c>
      <c r="E168" s="237" t="s">
        <v>19</v>
      </c>
      <c r="F168" s="238" t="s">
        <v>373</v>
      </c>
      <c r="G168" s="236"/>
      <c r="H168" s="239">
        <v>1596.84</v>
      </c>
      <c r="I168" s="240"/>
      <c r="J168" s="236"/>
      <c r="K168" s="236"/>
      <c r="L168" s="241"/>
      <c r="M168" s="242"/>
      <c r="N168" s="243"/>
      <c r="O168" s="243"/>
      <c r="P168" s="243"/>
      <c r="Q168" s="243"/>
      <c r="R168" s="243"/>
      <c r="S168" s="243"/>
      <c r="T168" s="244"/>
      <c r="U168" s="13"/>
      <c r="V168" s="13"/>
      <c r="W168" s="13"/>
      <c r="X168" s="13"/>
      <c r="Y168" s="13"/>
      <c r="Z168" s="13"/>
      <c r="AA168" s="13"/>
      <c r="AB168" s="13"/>
      <c r="AC168" s="13"/>
      <c r="AD168" s="13"/>
      <c r="AE168" s="13"/>
      <c r="AT168" s="245" t="s">
        <v>174</v>
      </c>
      <c r="AU168" s="245" t="s">
        <v>82</v>
      </c>
      <c r="AV168" s="13" t="s">
        <v>82</v>
      </c>
      <c r="AW168" s="13" t="s">
        <v>34</v>
      </c>
      <c r="AX168" s="13" t="s">
        <v>80</v>
      </c>
      <c r="AY168" s="245" t="s">
        <v>153</v>
      </c>
    </row>
    <row r="169" spans="1:63" s="12" customFormat="1" ht="22.8" customHeight="1">
      <c r="A169" s="12"/>
      <c r="B169" s="202"/>
      <c r="C169" s="203"/>
      <c r="D169" s="204" t="s">
        <v>71</v>
      </c>
      <c r="E169" s="216" t="s">
        <v>374</v>
      </c>
      <c r="F169" s="216" t="s">
        <v>375</v>
      </c>
      <c r="G169" s="203"/>
      <c r="H169" s="203"/>
      <c r="I169" s="206"/>
      <c r="J169" s="217">
        <f>BK169</f>
        <v>0</v>
      </c>
      <c r="K169" s="203"/>
      <c r="L169" s="208"/>
      <c r="M169" s="209"/>
      <c r="N169" s="210"/>
      <c r="O169" s="210"/>
      <c r="P169" s="211">
        <f>SUM(P170:P171)</f>
        <v>0</v>
      </c>
      <c r="Q169" s="210"/>
      <c r="R169" s="211">
        <f>SUM(R170:R171)</f>
        <v>0</v>
      </c>
      <c r="S169" s="210"/>
      <c r="T169" s="212">
        <f>SUM(T170:T171)</f>
        <v>0</v>
      </c>
      <c r="U169" s="12"/>
      <c r="V169" s="12"/>
      <c r="W169" s="12"/>
      <c r="X169" s="12"/>
      <c r="Y169" s="12"/>
      <c r="Z169" s="12"/>
      <c r="AA169" s="12"/>
      <c r="AB169" s="12"/>
      <c r="AC169" s="12"/>
      <c r="AD169" s="12"/>
      <c r="AE169" s="12"/>
      <c r="AR169" s="213" t="s">
        <v>80</v>
      </c>
      <c r="AT169" s="214" t="s">
        <v>71</v>
      </c>
      <c r="AU169" s="214" t="s">
        <v>80</v>
      </c>
      <c r="AY169" s="213" t="s">
        <v>153</v>
      </c>
      <c r="BK169" s="215">
        <f>SUM(BK170:BK171)</f>
        <v>0</v>
      </c>
    </row>
    <row r="170" spans="1:65" s="2" customFormat="1" ht="33" customHeight="1">
      <c r="A170" s="38"/>
      <c r="B170" s="39"/>
      <c r="C170" s="218" t="s">
        <v>376</v>
      </c>
      <c r="D170" s="218" t="s">
        <v>156</v>
      </c>
      <c r="E170" s="219" t="s">
        <v>377</v>
      </c>
      <c r="F170" s="220" t="s">
        <v>378</v>
      </c>
      <c r="G170" s="221" t="s">
        <v>276</v>
      </c>
      <c r="H170" s="222">
        <v>72.605</v>
      </c>
      <c r="I170" s="223"/>
      <c r="J170" s="224">
        <f>ROUND(I170*H170,2)</f>
        <v>0</v>
      </c>
      <c r="K170" s="220" t="s">
        <v>219</v>
      </c>
      <c r="L170" s="44"/>
      <c r="M170" s="225" t="s">
        <v>19</v>
      </c>
      <c r="N170" s="226" t="s">
        <v>43</v>
      </c>
      <c r="O170" s="84"/>
      <c r="P170" s="227">
        <f>O170*H170</f>
        <v>0</v>
      </c>
      <c r="Q170" s="227">
        <v>0</v>
      </c>
      <c r="R170" s="227">
        <f>Q170*H170</f>
        <v>0</v>
      </c>
      <c r="S170" s="227">
        <v>0</v>
      </c>
      <c r="T170" s="228">
        <f>S170*H170</f>
        <v>0</v>
      </c>
      <c r="U170" s="38"/>
      <c r="V170" s="38"/>
      <c r="W170" s="38"/>
      <c r="X170" s="38"/>
      <c r="Y170" s="38"/>
      <c r="Z170" s="38"/>
      <c r="AA170" s="38"/>
      <c r="AB170" s="38"/>
      <c r="AC170" s="38"/>
      <c r="AD170" s="38"/>
      <c r="AE170" s="38"/>
      <c r="AR170" s="229" t="s">
        <v>172</v>
      </c>
      <c r="AT170" s="229" t="s">
        <v>156</v>
      </c>
      <c r="AU170" s="229" t="s">
        <v>82</v>
      </c>
      <c r="AY170" s="17" t="s">
        <v>153</v>
      </c>
      <c r="BE170" s="230">
        <f>IF(N170="základní",J170,0)</f>
        <v>0</v>
      </c>
      <c r="BF170" s="230">
        <f>IF(N170="snížená",J170,0)</f>
        <v>0</v>
      </c>
      <c r="BG170" s="230">
        <f>IF(N170="zákl. přenesená",J170,0)</f>
        <v>0</v>
      </c>
      <c r="BH170" s="230">
        <f>IF(N170="sníž. přenesená",J170,0)</f>
        <v>0</v>
      </c>
      <c r="BI170" s="230">
        <f>IF(N170="nulová",J170,0)</f>
        <v>0</v>
      </c>
      <c r="BJ170" s="17" t="s">
        <v>80</v>
      </c>
      <c r="BK170" s="230">
        <f>ROUND(I170*H170,2)</f>
        <v>0</v>
      </c>
      <c r="BL170" s="17" t="s">
        <v>172</v>
      </c>
      <c r="BM170" s="229" t="s">
        <v>379</v>
      </c>
    </row>
    <row r="171" spans="1:47" s="2" customFormat="1" ht="12">
      <c r="A171" s="38"/>
      <c r="B171" s="39"/>
      <c r="C171" s="40"/>
      <c r="D171" s="231" t="s">
        <v>221</v>
      </c>
      <c r="E171" s="40"/>
      <c r="F171" s="232" t="s">
        <v>380</v>
      </c>
      <c r="G171" s="40"/>
      <c r="H171" s="40"/>
      <c r="I171" s="136"/>
      <c r="J171" s="40"/>
      <c r="K171" s="40"/>
      <c r="L171" s="44"/>
      <c r="M171" s="246"/>
      <c r="N171" s="247"/>
      <c r="O171" s="248"/>
      <c r="P171" s="248"/>
      <c r="Q171" s="248"/>
      <c r="R171" s="248"/>
      <c r="S171" s="248"/>
      <c r="T171" s="249"/>
      <c r="U171" s="38"/>
      <c r="V171" s="38"/>
      <c r="W171" s="38"/>
      <c r="X171" s="38"/>
      <c r="Y171" s="38"/>
      <c r="Z171" s="38"/>
      <c r="AA171" s="38"/>
      <c r="AB171" s="38"/>
      <c r="AC171" s="38"/>
      <c r="AD171" s="38"/>
      <c r="AE171" s="38"/>
      <c r="AT171" s="17" t="s">
        <v>221</v>
      </c>
      <c r="AU171" s="17" t="s">
        <v>82</v>
      </c>
    </row>
    <row r="172" spans="1:31" s="2" customFormat="1" ht="6.95" customHeight="1">
      <c r="A172" s="38"/>
      <c r="B172" s="59"/>
      <c r="C172" s="60"/>
      <c r="D172" s="60"/>
      <c r="E172" s="60"/>
      <c r="F172" s="60"/>
      <c r="G172" s="60"/>
      <c r="H172" s="60"/>
      <c r="I172" s="166"/>
      <c r="J172" s="60"/>
      <c r="K172" s="60"/>
      <c r="L172" s="44"/>
      <c r="M172" s="38"/>
      <c r="O172" s="38"/>
      <c r="P172" s="38"/>
      <c r="Q172" s="38"/>
      <c r="R172" s="38"/>
      <c r="S172" s="38"/>
      <c r="T172" s="38"/>
      <c r="U172" s="38"/>
      <c r="V172" s="38"/>
      <c r="W172" s="38"/>
      <c r="X172" s="38"/>
      <c r="Y172" s="38"/>
      <c r="Z172" s="38"/>
      <c r="AA172" s="38"/>
      <c r="AB172" s="38"/>
      <c r="AC172" s="38"/>
      <c r="AD172" s="38"/>
      <c r="AE172" s="38"/>
    </row>
  </sheetData>
  <sheetProtection password="CC35" sheet="1" objects="1" scenarios="1" formatColumns="0" formatRows="0" autoFilter="0"/>
  <autoFilter ref="C84:K171"/>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6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8"/>
      <c r="L2" s="1"/>
      <c r="M2" s="1"/>
      <c r="N2" s="1"/>
      <c r="O2" s="1"/>
      <c r="P2" s="1"/>
      <c r="Q2" s="1"/>
      <c r="R2" s="1"/>
      <c r="S2" s="1"/>
      <c r="T2" s="1"/>
      <c r="U2" s="1"/>
      <c r="V2" s="1"/>
      <c r="AT2" s="17" t="s">
        <v>88</v>
      </c>
    </row>
    <row r="3" spans="2:46" s="1" customFormat="1" ht="6.95" customHeight="1">
      <c r="B3" s="129"/>
      <c r="C3" s="130"/>
      <c r="D3" s="130"/>
      <c r="E3" s="130"/>
      <c r="F3" s="130"/>
      <c r="G3" s="130"/>
      <c r="H3" s="130"/>
      <c r="I3" s="131"/>
      <c r="J3" s="130"/>
      <c r="K3" s="130"/>
      <c r="L3" s="20"/>
      <c r="AT3" s="17" t="s">
        <v>82</v>
      </c>
    </row>
    <row r="4" spans="2:46" s="1" customFormat="1" ht="24.95" customHeight="1">
      <c r="B4" s="20"/>
      <c r="D4" s="132" t="s">
        <v>125</v>
      </c>
      <c r="I4" s="128"/>
      <c r="L4" s="20"/>
      <c r="M4" s="133" t="s">
        <v>10</v>
      </c>
      <c r="AT4" s="17" t="s">
        <v>4</v>
      </c>
    </row>
    <row r="5" spans="2:12" s="1" customFormat="1" ht="6.95" customHeight="1">
      <c r="B5" s="20"/>
      <c r="I5" s="128"/>
      <c r="L5" s="20"/>
    </row>
    <row r="6" spans="2:12" s="1" customFormat="1" ht="12" customHeight="1">
      <c r="B6" s="20"/>
      <c r="D6" s="134" t="s">
        <v>16</v>
      </c>
      <c r="I6" s="128"/>
      <c r="L6" s="20"/>
    </row>
    <row r="7" spans="2:12" s="1" customFormat="1" ht="16.5" customHeight="1">
      <c r="B7" s="20"/>
      <c r="E7" s="135" t="str">
        <f>'Rekapitulace stavby'!K6</f>
        <v>Oprava povrchu komunikací v Klatovech 2021, 2.část</v>
      </c>
      <c r="F7" s="134"/>
      <c r="G7" s="134"/>
      <c r="H7" s="134"/>
      <c r="I7" s="128"/>
      <c r="L7" s="20"/>
    </row>
    <row r="8" spans="1:31" s="2" customFormat="1" ht="12" customHeight="1">
      <c r="A8" s="38"/>
      <c r="B8" s="44"/>
      <c r="C8" s="38"/>
      <c r="D8" s="134" t="s">
        <v>126</v>
      </c>
      <c r="E8" s="38"/>
      <c r="F8" s="38"/>
      <c r="G8" s="38"/>
      <c r="H8" s="38"/>
      <c r="I8" s="136"/>
      <c r="J8" s="38"/>
      <c r="K8" s="38"/>
      <c r="L8" s="137"/>
      <c r="S8" s="38"/>
      <c r="T8" s="38"/>
      <c r="U8" s="38"/>
      <c r="V8" s="38"/>
      <c r="W8" s="38"/>
      <c r="X8" s="38"/>
      <c r="Y8" s="38"/>
      <c r="Z8" s="38"/>
      <c r="AA8" s="38"/>
      <c r="AB8" s="38"/>
      <c r="AC8" s="38"/>
      <c r="AD8" s="38"/>
      <c r="AE8" s="38"/>
    </row>
    <row r="9" spans="1:31" s="2" customFormat="1" ht="16.5" customHeight="1">
      <c r="A9" s="38"/>
      <c r="B9" s="44"/>
      <c r="C9" s="38"/>
      <c r="D9" s="38"/>
      <c r="E9" s="138" t="s">
        <v>381</v>
      </c>
      <c r="F9" s="38"/>
      <c r="G9" s="38"/>
      <c r="H9" s="38"/>
      <c r="I9" s="136"/>
      <c r="J9" s="38"/>
      <c r="K9" s="38"/>
      <c r="L9" s="137"/>
      <c r="S9" s="38"/>
      <c r="T9" s="38"/>
      <c r="U9" s="38"/>
      <c r="V9" s="38"/>
      <c r="W9" s="38"/>
      <c r="X9" s="38"/>
      <c r="Y9" s="38"/>
      <c r="Z9" s="38"/>
      <c r="AA9" s="38"/>
      <c r="AB9" s="38"/>
      <c r="AC9" s="38"/>
      <c r="AD9" s="38"/>
      <c r="AE9" s="38"/>
    </row>
    <row r="10" spans="1:31" s="2" customFormat="1" ht="12">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pans="1:31" s="2" customFormat="1" ht="12" customHeight="1">
      <c r="A11" s="38"/>
      <c r="B11" s="44"/>
      <c r="C11" s="38"/>
      <c r="D11" s="134" t="s">
        <v>18</v>
      </c>
      <c r="E11" s="38"/>
      <c r="F11" s="139" t="s">
        <v>19</v>
      </c>
      <c r="G11" s="38"/>
      <c r="H11" s="38"/>
      <c r="I11" s="140" t="s">
        <v>20</v>
      </c>
      <c r="J11" s="139" t="s">
        <v>19</v>
      </c>
      <c r="K11" s="38"/>
      <c r="L11" s="137"/>
      <c r="S11" s="38"/>
      <c r="T11" s="38"/>
      <c r="U11" s="38"/>
      <c r="V11" s="38"/>
      <c r="W11" s="38"/>
      <c r="X11" s="38"/>
      <c r="Y11" s="38"/>
      <c r="Z11" s="38"/>
      <c r="AA11" s="38"/>
      <c r="AB11" s="38"/>
      <c r="AC11" s="38"/>
      <c r="AD11" s="38"/>
      <c r="AE11" s="38"/>
    </row>
    <row r="12" spans="1:31" s="2" customFormat="1" ht="12" customHeight="1">
      <c r="A12" s="38"/>
      <c r="B12" s="44"/>
      <c r="C12" s="38"/>
      <c r="D12" s="134" t="s">
        <v>21</v>
      </c>
      <c r="E12" s="38"/>
      <c r="F12" s="139" t="s">
        <v>22</v>
      </c>
      <c r="G12" s="38"/>
      <c r="H12" s="38"/>
      <c r="I12" s="140" t="s">
        <v>23</v>
      </c>
      <c r="J12" s="141" t="str">
        <f>'Rekapitulace stavby'!AN8</f>
        <v>18. 12. 2020</v>
      </c>
      <c r="K12" s="38"/>
      <c r="L12" s="137"/>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36"/>
      <c r="J13" s="38"/>
      <c r="K13" s="38"/>
      <c r="L13" s="137"/>
      <c r="S13" s="38"/>
      <c r="T13" s="38"/>
      <c r="U13" s="38"/>
      <c r="V13" s="38"/>
      <c r="W13" s="38"/>
      <c r="X13" s="38"/>
      <c r="Y13" s="38"/>
      <c r="Z13" s="38"/>
      <c r="AA13" s="38"/>
      <c r="AB13" s="38"/>
      <c r="AC13" s="38"/>
      <c r="AD13" s="38"/>
      <c r="AE13" s="38"/>
    </row>
    <row r="14" spans="1:31" s="2" customFormat="1" ht="12" customHeight="1">
      <c r="A14" s="38"/>
      <c r="B14" s="44"/>
      <c r="C14" s="38"/>
      <c r="D14" s="134" t="s">
        <v>25</v>
      </c>
      <c r="E14" s="38"/>
      <c r="F14" s="38"/>
      <c r="G14" s="38"/>
      <c r="H14" s="38"/>
      <c r="I14" s="140" t="s">
        <v>26</v>
      </c>
      <c r="J14" s="139" t="s">
        <v>19</v>
      </c>
      <c r="K14" s="38"/>
      <c r="L14" s="137"/>
      <c r="S14" s="38"/>
      <c r="T14" s="38"/>
      <c r="U14" s="38"/>
      <c r="V14" s="38"/>
      <c r="W14" s="38"/>
      <c r="X14" s="38"/>
      <c r="Y14" s="38"/>
      <c r="Z14" s="38"/>
      <c r="AA14" s="38"/>
      <c r="AB14" s="38"/>
      <c r="AC14" s="38"/>
      <c r="AD14" s="38"/>
      <c r="AE14" s="38"/>
    </row>
    <row r="15" spans="1:31" s="2" customFormat="1" ht="18" customHeight="1">
      <c r="A15" s="38"/>
      <c r="B15" s="44"/>
      <c r="C15" s="38"/>
      <c r="D15" s="38"/>
      <c r="E15" s="139" t="s">
        <v>28</v>
      </c>
      <c r="F15" s="38"/>
      <c r="G15" s="38"/>
      <c r="H15" s="38"/>
      <c r="I15" s="140" t="s">
        <v>29</v>
      </c>
      <c r="J15" s="139" t="s">
        <v>19</v>
      </c>
      <c r="K15" s="38"/>
      <c r="L15" s="137"/>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pans="1:31" s="2" customFormat="1" ht="12" customHeight="1">
      <c r="A17" s="38"/>
      <c r="B17" s="44"/>
      <c r="C17" s="38"/>
      <c r="D17" s="134" t="s">
        <v>30</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40" t="s">
        <v>29</v>
      </c>
      <c r="J18" s="33" t="str">
        <f>'Rekapitulace stavby'!AN14</f>
        <v>Vyplň údaj</v>
      </c>
      <c r="K18" s="38"/>
      <c r="L18" s="137"/>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pans="1:31" s="2" customFormat="1" ht="12" customHeight="1">
      <c r="A20" s="38"/>
      <c r="B20" s="44"/>
      <c r="C20" s="38"/>
      <c r="D20" s="134" t="s">
        <v>32</v>
      </c>
      <c r="E20" s="38"/>
      <c r="F20" s="38"/>
      <c r="G20" s="38"/>
      <c r="H20" s="38"/>
      <c r="I20" s="140" t="s">
        <v>26</v>
      </c>
      <c r="J20" s="139" t="str">
        <f>IF('Rekapitulace stavby'!AN16="","",'Rekapitulace stavby'!AN16)</f>
        <v/>
      </c>
      <c r="K20" s="38"/>
      <c r="L20" s="137"/>
      <c r="S20" s="38"/>
      <c r="T20" s="38"/>
      <c r="U20" s="38"/>
      <c r="V20" s="38"/>
      <c r="W20" s="38"/>
      <c r="X20" s="38"/>
      <c r="Y20" s="38"/>
      <c r="Z20" s="38"/>
      <c r="AA20" s="38"/>
      <c r="AB20" s="38"/>
      <c r="AC20" s="38"/>
      <c r="AD20" s="38"/>
      <c r="AE20" s="38"/>
    </row>
    <row r="21" spans="1:31" s="2" customFormat="1" ht="18" customHeight="1">
      <c r="A21" s="38"/>
      <c r="B21" s="44"/>
      <c r="C21" s="38"/>
      <c r="D21" s="38"/>
      <c r="E21" s="139" t="str">
        <f>IF('Rekapitulace stavby'!E17="","",'Rekapitulace stavby'!E17)</f>
        <v>Josef Kohout</v>
      </c>
      <c r="F21" s="38"/>
      <c r="G21" s="38"/>
      <c r="H21" s="38"/>
      <c r="I21" s="140" t="s">
        <v>29</v>
      </c>
      <c r="J21" s="139" t="str">
        <f>IF('Rekapitulace stavby'!AN17="","",'Rekapitulace stavby'!AN17)</f>
        <v/>
      </c>
      <c r="K21" s="38"/>
      <c r="L21" s="137"/>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pans="1:31" s="2" customFormat="1" ht="12" customHeight="1">
      <c r="A23" s="38"/>
      <c r="B23" s="44"/>
      <c r="C23" s="38"/>
      <c r="D23" s="134" t="s">
        <v>35</v>
      </c>
      <c r="E23" s="38"/>
      <c r="F23" s="38"/>
      <c r="G23" s="38"/>
      <c r="H23" s="38"/>
      <c r="I23" s="140" t="s">
        <v>26</v>
      </c>
      <c r="J23" s="139" t="s">
        <v>19</v>
      </c>
      <c r="K23" s="38"/>
      <c r="L23" s="137"/>
      <c r="S23" s="38"/>
      <c r="T23" s="38"/>
      <c r="U23" s="38"/>
      <c r="V23" s="38"/>
      <c r="W23" s="38"/>
      <c r="X23" s="38"/>
      <c r="Y23" s="38"/>
      <c r="Z23" s="38"/>
      <c r="AA23" s="38"/>
      <c r="AB23" s="38"/>
      <c r="AC23" s="38"/>
      <c r="AD23" s="38"/>
      <c r="AE23" s="38"/>
    </row>
    <row r="24" spans="1:31" s="2" customFormat="1" ht="18" customHeight="1">
      <c r="A24" s="38"/>
      <c r="B24" s="44"/>
      <c r="C24" s="38"/>
      <c r="D24" s="38"/>
      <c r="E24" s="139" t="s">
        <v>206</v>
      </c>
      <c r="F24" s="38"/>
      <c r="G24" s="38"/>
      <c r="H24" s="38"/>
      <c r="I24" s="140" t="s">
        <v>29</v>
      </c>
      <c r="J24" s="139" t="s">
        <v>19</v>
      </c>
      <c r="K24" s="38"/>
      <c r="L24" s="137"/>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pans="1:31" s="2" customFormat="1" ht="12" customHeight="1">
      <c r="A26" s="38"/>
      <c r="B26" s="44"/>
      <c r="C26" s="38"/>
      <c r="D26" s="134" t="s">
        <v>36</v>
      </c>
      <c r="E26" s="38"/>
      <c r="F26" s="38"/>
      <c r="G26" s="38"/>
      <c r="H26" s="38"/>
      <c r="I26" s="136"/>
      <c r="J26" s="38"/>
      <c r="K26" s="38"/>
      <c r="L26" s="137"/>
      <c r="S26" s="38"/>
      <c r="T26" s="38"/>
      <c r="U26" s="38"/>
      <c r="V26" s="38"/>
      <c r="W26" s="38"/>
      <c r="X26" s="38"/>
      <c r="Y26" s="38"/>
      <c r="Z26" s="38"/>
      <c r="AA26" s="38"/>
      <c r="AB26" s="38"/>
      <c r="AC26" s="38"/>
      <c r="AD26" s="38"/>
      <c r="AE26" s="38"/>
    </row>
    <row r="27" spans="1:31" s="8" customFormat="1" ht="16.5" customHeight="1">
      <c r="A27" s="142"/>
      <c r="B27" s="143"/>
      <c r="C27" s="142"/>
      <c r="D27" s="142"/>
      <c r="E27" s="144" t="s">
        <v>19</v>
      </c>
      <c r="F27" s="144"/>
      <c r="G27" s="144"/>
      <c r="H27" s="144"/>
      <c r="I27" s="145"/>
      <c r="J27" s="142"/>
      <c r="K27" s="142"/>
      <c r="L27" s="146"/>
      <c r="S27" s="142"/>
      <c r="T27" s="142"/>
      <c r="U27" s="142"/>
      <c r="V27" s="142"/>
      <c r="W27" s="142"/>
      <c r="X27" s="142"/>
      <c r="Y27" s="142"/>
      <c r="Z27" s="142"/>
      <c r="AA27" s="142"/>
      <c r="AB27" s="142"/>
      <c r="AC27" s="142"/>
      <c r="AD27" s="142"/>
      <c r="AE27" s="142"/>
    </row>
    <row r="28" spans="1:31" s="2" customFormat="1" ht="6.95"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pans="1:31" s="2" customFormat="1" ht="6.95" customHeight="1">
      <c r="A29" s="38"/>
      <c r="B29" s="44"/>
      <c r="C29" s="38"/>
      <c r="D29" s="147"/>
      <c r="E29" s="147"/>
      <c r="F29" s="147"/>
      <c r="G29" s="147"/>
      <c r="H29" s="147"/>
      <c r="I29" s="148"/>
      <c r="J29" s="147"/>
      <c r="K29" s="147"/>
      <c r="L29" s="137"/>
      <c r="S29" s="38"/>
      <c r="T29" s="38"/>
      <c r="U29" s="38"/>
      <c r="V29" s="38"/>
      <c r="W29" s="38"/>
      <c r="X29" s="38"/>
      <c r="Y29" s="38"/>
      <c r="Z29" s="38"/>
      <c r="AA29" s="38"/>
      <c r="AB29" s="38"/>
      <c r="AC29" s="38"/>
      <c r="AD29" s="38"/>
      <c r="AE29" s="38"/>
    </row>
    <row r="30" spans="1:31" s="2" customFormat="1" ht="25.4" customHeight="1">
      <c r="A30" s="38"/>
      <c r="B30" s="44"/>
      <c r="C30" s="38"/>
      <c r="D30" s="149" t="s">
        <v>38</v>
      </c>
      <c r="E30" s="38"/>
      <c r="F30" s="38"/>
      <c r="G30" s="38"/>
      <c r="H30" s="38"/>
      <c r="I30" s="136"/>
      <c r="J30" s="150">
        <f>ROUND(J85,2)</f>
        <v>0</v>
      </c>
      <c r="K30" s="38"/>
      <c r="L30" s="137"/>
      <c r="S30" s="38"/>
      <c r="T30" s="38"/>
      <c r="U30" s="38"/>
      <c r="V30" s="38"/>
      <c r="W30" s="38"/>
      <c r="X30" s="38"/>
      <c r="Y30" s="38"/>
      <c r="Z30" s="38"/>
      <c r="AA30" s="38"/>
      <c r="AB30" s="38"/>
      <c r="AC30" s="38"/>
      <c r="AD30" s="38"/>
      <c r="AE30" s="38"/>
    </row>
    <row r="31" spans="1:31" s="2" customFormat="1" ht="6.95" customHeight="1">
      <c r="A31" s="38"/>
      <c r="B31" s="44"/>
      <c r="C31" s="38"/>
      <c r="D31" s="147"/>
      <c r="E31" s="147"/>
      <c r="F31" s="147"/>
      <c r="G31" s="147"/>
      <c r="H31" s="147"/>
      <c r="I31" s="148"/>
      <c r="J31" s="147"/>
      <c r="K31" s="147"/>
      <c r="L31" s="137"/>
      <c r="S31" s="38"/>
      <c r="T31" s="38"/>
      <c r="U31" s="38"/>
      <c r="V31" s="38"/>
      <c r="W31" s="38"/>
      <c r="X31" s="38"/>
      <c r="Y31" s="38"/>
      <c r="Z31" s="38"/>
      <c r="AA31" s="38"/>
      <c r="AB31" s="38"/>
      <c r="AC31" s="38"/>
      <c r="AD31" s="38"/>
      <c r="AE31" s="38"/>
    </row>
    <row r="32" spans="1:31" s="2" customFormat="1" ht="14.4" customHeight="1">
      <c r="A32" s="38"/>
      <c r="B32" s="44"/>
      <c r="C32" s="38"/>
      <c r="D32" s="38"/>
      <c r="E32" s="38"/>
      <c r="F32" s="151" t="s">
        <v>40</v>
      </c>
      <c r="G32" s="38"/>
      <c r="H32" s="38"/>
      <c r="I32" s="152" t="s">
        <v>39</v>
      </c>
      <c r="J32" s="151" t="s">
        <v>41</v>
      </c>
      <c r="K32" s="38"/>
      <c r="L32" s="137"/>
      <c r="S32" s="38"/>
      <c r="T32" s="38"/>
      <c r="U32" s="38"/>
      <c r="V32" s="38"/>
      <c r="W32" s="38"/>
      <c r="X32" s="38"/>
      <c r="Y32" s="38"/>
      <c r="Z32" s="38"/>
      <c r="AA32" s="38"/>
      <c r="AB32" s="38"/>
      <c r="AC32" s="38"/>
      <c r="AD32" s="38"/>
      <c r="AE32" s="38"/>
    </row>
    <row r="33" spans="1:31" s="2" customFormat="1" ht="14.4" customHeight="1">
      <c r="A33" s="38"/>
      <c r="B33" s="44"/>
      <c r="C33" s="38"/>
      <c r="D33" s="153" t="s">
        <v>42</v>
      </c>
      <c r="E33" s="134" t="s">
        <v>43</v>
      </c>
      <c r="F33" s="154">
        <f>ROUND((SUM(BE85:BE164)),2)</f>
        <v>0</v>
      </c>
      <c r="G33" s="38"/>
      <c r="H33" s="38"/>
      <c r="I33" s="155">
        <v>0.21</v>
      </c>
      <c r="J33" s="154">
        <f>ROUND(((SUM(BE85:BE164))*I33),2)</f>
        <v>0</v>
      </c>
      <c r="K33" s="38"/>
      <c r="L33" s="137"/>
      <c r="S33" s="38"/>
      <c r="T33" s="38"/>
      <c r="U33" s="38"/>
      <c r="V33" s="38"/>
      <c r="W33" s="38"/>
      <c r="X33" s="38"/>
      <c r="Y33" s="38"/>
      <c r="Z33" s="38"/>
      <c r="AA33" s="38"/>
      <c r="AB33" s="38"/>
      <c r="AC33" s="38"/>
      <c r="AD33" s="38"/>
      <c r="AE33" s="38"/>
    </row>
    <row r="34" spans="1:31" s="2" customFormat="1" ht="14.4" customHeight="1">
      <c r="A34" s="38"/>
      <c r="B34" s="44"/>
      <c r="C34" s="38"/>
      <c r="D34" s="38"/>
      <c r="E34" s="134" t="s">
        <v>44</v>
      </c>
      <c r="F34" s="154">
        <f>ROUND((SUM(BF85:BF164)),2)</f>
        <v>0</v>
      </c>
      <c r="G34" s="38"/>
      <c r="H34" s="38"/>
      <c r="I34" s="155">
        <v>0.15</v>
      </c>
      <c r="J34" s="154">
        <f>ROUND(((SUM(BF85:BF164))*I34),2)</f>
        <v>0</v>
      </c>
      <c r="K34" s="38"/>
      <c r="L34" s="137"/>
      <c r="S34" s="38"/>
      <c r="T34" s="38"/>
      <c r="U34" s="38"/>
      <c r="V34" s="38"/>
      <c r="W34" s="38"/>
      <c r="X34" s="38"/>
      <c r="Y34" s="38"/>
      <c r="Z34" s="38"/>
      <c r="AA34" s="38"/>
      <c r="AB34" s="38"/>
      <c r="AC34" s="38"/>
      <c r="AD34" s="38"/>
      <c r="AE34" s="38"/>
    </row>
    <row r="35" spans="1:31" s="2" customFormat="1" ht="14.4" customHeight="1" hidden="1">
      <c r="A35" s="38"/>
      <c r="B35" s="44"/>
      <c r="C35" s="38"/>
      <c r="D35" s="38"/>
      <c r="E35" s="134" t="s">
        <v>45</v>
      </c>
      <c r="F35" s="154">
        <f>ROUND((SUM(BG85:BG164)),2)</f>
        <v>0</v>
      </c>
      <c r="G35" s="38"/>
      <c r="H35" s="38"/>
      <c r="I35" s="155">
        <v>0.21</v>
      </c>
      <c r="J35" s="154">
        <f>0</f>
        <v>0</v>
      </c>
      <c r="K35" s="38"/>
      <c r="L35" s="137"/>
      <c r="S35" s="38"/>
      <c r="T35" s="38"/>
      <c r="U35" s="38"/>
      <c r="V35" s="38"/>
      <c r="W35" s="38"/>
      <c r="X35" s="38"/>
      <c r="Y35" s="38"/>
      <c r="Z35" s="38"/>
      <c r="AA35" s="38"/>
      <c r="AB35" s="38"/>
      <c r="AC35" s="38"/>
      <c r="AD35" s="38"/>
      <c r="AE35" s="38"/>
    </row>
    <row r="36" spans="1:31" s="2" customFormat="1" ht="14.4" customHeight="1" hidden="1">
      <c r="A36" s="38"/>
      <c r="B36" s="44"/>
      <c r="C36" s="38"/>
      <c r="D36" s="38"/>
      <c r="E36" s="134" t="s">
        <v>46</v>
      </c>
      <c r="F36" s="154">
        <f>ROUND((SUM(BH85:BH164)),2)</f>
        <v>0</v>
      </c>
      <c r="G36" s="38"/>
      <c r="H36" s="38"/>
      <c r="I36" s="155">
        <v>0.15</v>
      </c>
      <c r="J36" s="154">
        <f>0</f>
        <v>0</v>
      </c>
      <c r="K36" s="38"/>
      <c r="L36" s="137"/>
      <c r="S36" s="38"/>
      <c r="T36" s="38"/>
      <c r="U36" s="38"/>
      <c r="V36" s="38"/>
      <c r="W36" s="38"/>
      <c r="X36" s="38"/>
      <c r="Y36" s="38"/>
      <c r="Z36" s="38"/>
      <c r="AA36" s="38"/>
      <c r="AB36" s="38"/>
      <c r="AC36" s="38"/>
      <c r="AD36" s="38"/>
      <c r="AE36" s="38"/>
    </row>
    <row r="37" spans="1:31" s="2" customFormat="1" ht="14.4" customHeight="1" hidden="1">
      <c r="A37" s="38"/>
      <c r="B37" s="44"/>
      <c r="C37" s="38"/>
      <c r="D37" s="38"/>
      <c r="E37" s="134" t="s">
        <v>47</v>
      </c>
      <c r="F37" s="154">
        <f>ROUND((SUM(BI85:BI164)),2)</f>
        <v>0</v>
      </c>
      <c r="G37" s="38"/>
      <c r="H37" s="38"/>
      <c r="I37" s="155">
        <v>0</v>
      </c>
      <c r="J37" s="154">
        <f>0</f>
        <v>0</v>
      </c>
      <c r="K37" s="38"/>
      <c r="L37" s="137"/>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pans="1:31" s="2" customFormat="1" ht="25.4" customHeight="1">
      <c r="A39" s="38"/>
      <c r="B39" s="44"/>
      <c r="C39" s="156"/>
      <c r="D39" s="157" t="s">
        <v>48</v>
      </c>
      <c r="E39" s="158"/>
      <c r="F39" s="158"/>
      <c r="G39" s="159" t="s">
        <v>49</v>
      </c>
      <c r="H39" s="160" t="s">
        <v>50</v>
      </c>
      <c r="I39" s="161"/>
      <c r="J39" s="162">
        <f>SUM(J30:J37)</f>
        <v>0</v>
      </c>
      <c r="K39" s="163"/>
      <c r="L39" s="137"/>
      <c r="S39" s="38"/>
      <c r="T39" s="38"/>
      <c r="U39" s="38"/>
      <c r="V39" s="38"/>
      <c r="W39" s="38"/>
      <c r="X39" s="38"/>
      <c r="Y39" s="38"/>
      <c r="Z39" s="38"/>
      <c r="AA39" s="38"/>
      <c r="AB39" s="38"/>
      <c r="AC39" s="38"/>
      <c r="AD39" s="38"/>
      <c r="AE39" s="38"/>
    </row>
    <row r="40" spans="1:31" s="2" customFormat="1" ht="14.4" customHeight="1">
      <c r="A40" s="38"/>
      <c r="B40" s="164"/>
      <c r="C40" s="165"/>
      <c r="D40" s="165"/>
      <c r="E40" s="165"/>
      <c r="F40" s="165"/>
      <c r="G40" s="165"/>
      <c r="H40" s="165"/>
      <c r="I40" s="166"/>
      <c r="J40" s="165"/>
      <c r="K40" s="165"/>
      <c r="L40" s="137"/>
      <c r="S40" s="38"/>
      <c r="T40" s="38"/>
      <c r="U40" s="38"/>
      <c r="V40" s="38"/>
      <c r="W40" s="38"/>
      <c r="X40" s="38"/>
      <c r="Y40" s="38"/>
      <c r="Z40" s="38"/>
      <c r="AA40" s="38"/>
      <c r="AB40" s="38"/>
      <c r="AC40" s="38"/>
      <c r="AD40" s="38"/>
      <c r="AE40" s="38"/>
    </row>
    <row r="44" spans="1:31" s="2" customFormat="1" ht="6.95" customHeight="1">
      <c r="A44" s="38"/>
      <c r="B44" s="167"/>
      <c r="C44" s="168"/>
      <c r="D44" s="168"/>
      <c r="E44" s="168"/>
      <c r="F44" s="168"/>
      <c r="G44" s="168"/>
      <c r="H44" s="168"/>
      <c r="I44" s="169"/>
      <c r="J44" s="168"/>
      <c r="K44" s="168"/>
      <c r="L44" s="137"/>
      <c r="S44" s="38"/>
      <c r="T44" s="38"/>
      <c r="U44" s="38"/>
      <c r="V44" s="38"/>
      <c r="W44" s="38"/>
      <c r="X44" s="38"/>
      <c r="Y44" s="38"/>
      <c r="Z44" s="38"/>
      <c r="AA44" s="38"/>
      <c r="AB44" s="38"/>
      <c r="AC44" s="38"/>
      <c r="AD44" s="38"/>
      <c r="AE44" s="38"/>
    </row>
    <row r="45" spans="1:31" s="2" customFormat="1" ht="24.95" customHeight="1">
      <c r="A45" s="38"/>
      <c r="B45" s="39"/>
      <c r="C45" s="23" t="s">
        <v>129</v>
      </c>
      <c r="D45" s="40"/>
      <c r="E45" s="40"/>
      <c r="F45" s="40"/>
      <c r="G45" s="40"/>
      <c r="H45" s="40"/>
      <c r="I45" s="136"/>
      <c r="J45" s="40"/>
      <c r="K45" s="40"/>
      <c r="L45" s="137"/>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pans="1:31" s="2" customFormat="1" ht="16.5" customHeight="1">
      <c r="A48" s="38"/>
      <c r="B48" s="39"/>
      <c r="C48" s="40"/>
      <c r="D48" s="40"/>
      <c r="E48" s="170" t="str">
        <f>E7</f>
        <v>Oprava povrchu komunikací v Klatovech 2021, 2.část</v>
      </c>
      <c r="F48" s="32"/>
      <c r="G48" s="32"/>
      <c r="H48" s="32"/>
      <c r="I48" s="136"/>
      <c r="J48" s="40"/>
      <c r="K48" s="40"/>
      <c r="L48" s="137"/>
      <c r="S48" s="38"/>
      <c r="T48" s="38"/>
      <c r="U48" s="38"/>
      <c r="V48" s="38"/>
      <c r="W48" s="38"/>
      <c r="X48" s="38"/>
      <c r="Y48" s="38"/>
      <c r="Z48" s="38"/>
      <c r="AA48" s="38"/>
      <c r="AB48" s="38"/>
      <c r="AC48" s="38"/>
      <c r="AD48" s="38"/>
      <c r="AE48" s="38"/>
    </row>
    <row r="49" spans="1:31" s="2" customFormat="1" ht="12" customHeight="1">
      <c r="A49" s="38"/>
      <c r="B49" s="39"/>
      <c r="C49" s="32" t="s">
        <v>126</v>
      </c>
      <c r="D49" s="40"/>
      <c r="E49" s="40"/>
      <c r="F49" s="40"/>
      <c r="G49" s="40"/>
      <c r="H49" s="40"/>
      <c r="I49" s="136"/>
      <c r="J49" s="40"/>
      <c r="K49" s="40"/>
      <c r="L49" s="137"/>
      <c r="S49" s="38"/>
      <c r="T49" s="38"/>
      <c r="U49" s="38"/>
      <c r="V49" s="38"/>
      <c r="W49" s="38"/>
      <c r="X49" s="38"/>
      <c r="Y49" s="38"/>
      <c r="Z49" s="38"/>
      <c r="AA49" s="38"/>
      <c r="AB49" s="38"/>
      <c r="AC49" s="38"/>
      <c r="AD49" s="38"/>
      <c r="AE49" s="38"/>
    </row>
    <row r="50" spans="1:31" s="2" customFormat="1" ht="16.5" customHeight="1">
      <c r="A50" s="38"/>
      <c r="B50" s="39"/>
      <c r="C50" s="40"/>
      <c r="D50" s="40"/>
      <c r="E50" s="69" t="str">
        <f>E9</f>
        <v>SO 102 - Procházkova ul.2 část-chodník</v>
      </c>
      <c r="F50" s="40"/>
      <c r="G50" s="40"/>
      <c r="H50" s="40"/>
      <c r="I50" s="136"/>
      <c r="J50" s="40"/>
      <c r="K50" s="40"/>
      <c r="L50" s="137"/>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Klatovy</v>
      </c>
      <c r="G52" s="40"/>
      <c r="H52" s="40"/>
      <c r="I52" s="140" t="s">
        <v>23</v>
      </c>
      <c r="J52" s="72" t="str">
        <f>IF(J12="","",J12)</f>
        <v>18. 12. 2020</v>
      </c>
      <c r="K52" s="40"/>
      <c r="L52" s="137"/>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pans="1:31" s="2" customFormat="1" ht="15.15" customHeight="1">
      <c r="A54" s="38"/>
      <c r="B54" s="39"/>
      <c r="C54" s="32" t="s">
        <v>25</v>
      </c>
      <c r="D54" s="40"/>
      <c r="E54" s="40"/>
      <c r="F54" s="27" t="str">
        <f>E15</f>
        <v>Město Klatovy</v>
      </c>
      <c r="G54" s="40"/>
      <c r="H54" s="40"/>
      <c r="I54" s="140" t="s">
        <v>32</v>
      </c>
      <c r="J54" s="36" t="str">
        <f>E21</f>
        <v>Josef Kohout</v>
      </c>
      <c r="K54" s="40"/>
      <c r="L54" s="137"/>
      <c r="S54" s="38"/>
      <c r="T54" s="38"/>
      <c r="U54" s="38"/>
      <c r="V54" s="38"/>
      <c r="W54" s="38"/>
      <c r="X54" s="38"/>
      <c r="Y54" s="38"/>
      <c r="Z54" s="38"/>
      <c r="AA54" s="38"/>
      <c r="AB54" s="38"/>
      <c r="AC54" s="38"/>
      <c r="AD54" s="38"/>
      <c r="AE54" s="38"/>
    </row>
    <row r="55" spans="1:31" s="2" customFormat="1" ht="15.15" customHeight="1">
      <c r="A55" s="38"/>
      <c r="B55" s="39"/>
      <c r="C55" s="32" t="s">
        <v>30</v>
      </c>
      <c r="D55" s="40"/>
      <c r="E55" s="40"/>
      <c r="F55" s="27" t="str">
        <f>IF(E18="","",E18)</f>
        <v>Vyplň údaj</v>
      </c>
      <c r="G55" s="40"/>
      <c r="H55" s="40"/>
      <c r="I55" s="140" t="s">
        <v>35</v>
      </c>
      <c r="J55" s="36" t="str">
        <f>E24</f>
        <v>Kohout</v>
      </c>
      <c r="K55" s="40"/>
      <c r="L55" s="137"/>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pans="1:31" s="2" customFormat="1" ht="29.25" customHeight="1">
      <c r="A57" s="38"/>
      <c r="B57" s="39"/>
      <c r="C57" s="171" t="s">
        <v>130</v>
      </c>
      <c r="D57" s="172"/>
      <c r="E57" s="172"/>
      <c r="F57" s="172"/>
      <c r="G57" s="172"/>
      <c r="H57" s="172"/>
      <c r="I57" s="173"/>
      <c r="J57" s="174" t="s">
        <v>131</v>
      </c>
      <c r="K57" s="172"/>
      <c r="L57" s="137"/>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pans="1:47" s="2" customFormat="1" ht="22.8" customHeight="1">
      <c r="A59" s="38"/>
      <c r="B59" s="39"/>
      <c r="C59" s="175" t="s">
        <v>70</v>
      </c>
      <c r="D59" s="40"/>
      <c r="E59" s="40"/>
      <c r="F59" s="40"/>
      <c r="G59" s="40"/>
      <c r="H59" s="40"/>
      <c r="I59" s="136"/>
      <c r="J59" s="102">
        <f>J85</f>
        <v>0</v>
      </c>
      <c r="K59" s="40"/>
      <c r="L59" s="137"/>
      <c r="S59" s="38"/>
      <c r="T59" s="38"/>
      <c r="U59" s="38"/>
      <c r="V59" s="38"/>
      <c r="W59" s="38"/>
      <c r="X59" s="38"/>
      <c r="Y59" s="38"/>
      <c r="Z59" s="38"/>
      <c r="AA59" s="38"/>
      <c r="AB59" s="38"/>
      <c r="AC59" s="38"/>
      <c r="AD59" s="38"/>
      <c r="AE59" s="38"/>
      <c r="AU59" s="17" t="s">
        <v>132</v>
      </c>
    </row>
    <row r="60" spans="1:31" s="9" customFormat="1" ht="24.95" customHeight="1">
      <c r="A60" s="9"/>
      <c r="B60" s="176"/>
      <c r="C60" s="177"/>
      <c r="D60" s="178" t="s">
        <v>207</v>
      </c>
      <c r="E60" s="179"/>
      <c r="F60" s="179"/>
      <c r="G60" s="179"/>
      <c r="H60" s="179"/>
      <c r="I60" s="180"/>
      <c r="J60" s="181">
        <f>J86</f>
        <v>0</v>
      </c>
      <c r="K60" s="177"/>
      <c r="L60" s="182"/>
      <c r="S60" s="9"/>
      <c r="T60" s="9"/>
      <c r="U60" s="9"/>
      <c r="V60" s="9"/>
      <c r="W60" s="9"/>
      <c r="X60" s="9"/>
      <c r="Y60" s="9"/>
      <c r="Z60" s="9"/>
      <c r="AA60" s="9"/>
      <c r="AB60" s="9"/>
      <c r="AC60" s="9"/>
      <c r="AD60" s="9"/>
      <c r="AE60" s="9"/>
    </row>
    <row r="61" spans="1:31" s="10" customFormat="1" ht="19.9" customHeight="1">
      <c r="A61" s="10"/>
      <c r="B61" s="183"/>
      <c r="C61" s="184"/>
      <c r="D61" s="185" t="s">
        <v>208</v>
      </c>
      <c r="E61" s="186"/>
      <c r="F61" s="186"/>
      <c r="G61" s="186"/>
      <c r="H61" s="186"/>
      <c r="I61" s="187"/>
      <c r="J61" s="188">
        <f>J87</f>
        <v>0</v>
      </c>
      <c r="K61" s="184"/>
      <c r="L61" s="189"/>
      <c r="S61" s="10"/>
      <c r="T61" s="10"/>
      <c r="U61" s="10"/>
      <c r="V61" s="10"/>
      <c r="W61" s="10"/>
      <c r="X61" s="10"/>
      <c r="Y61" s="10"/>
      <c r="Z61" s="10"/>
      <c r="AA61" s="10"/>
      <c r="AB61" s="10"/>
      <c r="AC61" s="10"/>
      <c r="AD61" s="10"/>
      <c r="AE61" s="10"/>
    </row>
    <row r="62" spans="1:31" s="10" customFormat="1" ht="19.9" customHeight="1">
      <c r="A62" s="10"/>
      <c r="B62" s="183"/>
      <c r="C62" s="184"/>
      <c r="D62" s="185" t="s">
        <v>209</v>
      </c>
      <c r="E62" s="186"/>
      <c r="F62" s="186"/>
      <c r="G62" s="186"/>
      <c r="H62" s="186"/>
      <c r="I62" s="187"/>
      <c r="J62" s="188">
        <f>J119</f>
        <v>0</v>
      </c>
      <c r="K62" s="184"/>
      <c r="L62" s="189"/>
      <c r="S62" s="10"/>
      <c r="T62" s="10"/>
      <c r="U62" s="10"/>
      <c r="V62" s="10"/>
      <c r="W62" s="10"/>
      <c r="X62" s="10"/>
      <c r="Y62" s="10"/>
      <c r="Z62" s="10"/>
      <c r="AA62" s="10"/>
      <c r="AB62" s="10"/>
      <c r="AC62" s="10"/>
      <c r="AD62" s="10"/>
      <c r="AE62" s="10"/>
    </row>
    <row r="63" spans="1:31" s="10" customFormat="1" ht="19.9" customHeight="1">
      <c r="A63" s="10"/>
      <c r="B63" s="183"/>
      <c r="C63" s="184"/>
      <c r="D63" s="185" t="s">
        <v>210</v>
      </c>
      <c r="E63" s="186"/>
      <c r="F63" s="186"/>
      <c r="G63" s="186"/>
      <c r="H63" s="186"/>
      <c r="I63" s="187"/>
      <c r="J63" s="188">
        <f>J139</f>
        <v>0</v>
      </c>
      <c r="K63" s="184"/>
      <c r="L63" s="189"/>
      <c r="S63" s="10"/>
      <c r="T63" s="10"/>
      <c r="U63" s="10"/>
      <c r="V63" s="10"/>
      <c r="W63" s="10"/>
      <c r="X63" s="10"/>
      <c r="Y63" s="10"/>
      <c r="Z63" s="10"/>
      <c r="AA63" s="10"/>
      <c r="AB63" s="10"/>
      <c r="AC63" s="10"/>
      <c r="AD63" s="10"/>
      <c r="AE63" s="10"/>
    </row>
    <row r="64" spans="1:31" s="10" customFormat="1" ht="19.9" customHeight="1">
      <c r="A64" s="10"/>
      <c r="B64" s="183"/>
      <c r="C64" s="184"/>
      <c r="D64" s="185" t="s">
        <v>211</v>
      </c>
      <c r="E64" s="186"/>
      <c r="F64" s="186"/>
      <c r="G64" s="186"/>
      <c r="H64" s="186"/>
      <c r="I64" s="187"/>
      <c r="J64" s="188">
        <f>J155</f>
        <v>0</v>
      </c>
      <c r="K64" s="184"/>
      <c r="L64" s="189"/>
      <c r="S64" s="10"/>
      <c r="T64" s="10"/>
      <c r="U64" s="10"/>
      <c r="V64" s="10"/>
      <c r="W64" s="10"/>
      <c r="X64" s="10"/>
      <c r="Y64" s="10"/>
      <c r="Z64" s="10"/>
      <c r="AA64" s="10"/>
      <c r="AB64" s="10"/>
      <c r="AC64" s="10"/>
      <c r="AD64" s="10"/>
      <c r="AE64" s="10"/>
    </row>
    <row r="65" spans="1:31" s="10" customFormat="1" ht="19.9" customHeight="1">
      <c r="A65" s="10"/>
      <c r="B65" s="183"/>
      <c r="C65" s="184"/>
      <c r="D65" s="185" t="s">
        <v>212</v>
      </c>
      <c r="E65" s="186"/>
      <c r="F65" s="186"/>
      <c r="G65" s="186"/>
      <c r="H65" s="186"/>
      <c r="I65" s="187"/>
      <c r="J65" s="188">
        <f>J162</f>
        <v>0</v>
      </c>
      <c r="K65" s="184"/>
      <c r="L65" s="189"/>
      <c r="S65" s="10"/>
      <c r="T65" s="10"/>
      <c r="U65" s="10"/>
      <c r="V65" s="10"/>
      <c r="W65" s="10"/>
      <c r="X65" s="10"/>
      <c r="Y65" s="10"/>
      <c r="Z65" s="10"/>
      <c r="AA65" s="10"/>
      <c r="AB65" s="10"/>
      <c r="AC65" s="10"/>
      <c r="AD65" s="10"/>
      <c r="AE65" s="10"/>
    </row>
    <row r="66" spans="1:31" s="2" customFormat="1" ht="21.8" customHeight="1">
      <c r="A66" s="38"/>
      <c r="B66" s="39"/>
      <c r="C66" s="40"/>
      <c r="D66" s="40"/>
      <c r="E66" s="40"/>
      <c r="F66" s="40"/>
      <c r="G66" s="40"/>
      <c r="H66" s="40"/>
      <c r="I66" s="136"/>
      <c r="J66" s="40"/>
      <c r="K66" s="40"/>
      <c r="L66" s="137"/>
      <c r="S66" s="38"/>
      <c r="T66" s="38"/>
      <c r="U66" s="38"/>
      <c r="V66" s="38"/>
      <c r="W66" s="38"/>
      <c r="X66" s="38"/>
      <c r="Y66" s="38"/>
      <c r="Z66" s="38"/>
      <c r="AA66" s="38"/>
      <c r="AB66" s="38"/>
      <c r="AC66" s="38"/>
      <c r="AD66" s="38"/>
      <c r="AE66" s="38"/>
    </row>
    <row r="67" spans="1:31" s="2" customFormat="1" ht="6.95" customHeight="1">
      <c r="A67" s="38"/>
      <c r="B67" s="59"/>
      <c r="C67" s="60"/>
      <c r="D67" s="60"/>
      <c r="E67" s="60"/>
      <c r="F67" s="60"/>
      <c r="G67" s="60"/>
      <c r="H67" s="60"/>
      <c r="I67" s="166"/>
      <c r="J67" s="60"/>
      <c r="K67" s="60"/>
      <c r="L67" s="137"/>
      <c r="S67" s="38"/>
      <c r="T67" s="38"/>
      <c r="U67" s="38"/>
      <c r="V67" s="38"/>
      <c r="W67" s="38"/>
      <c r="X67" s="38"/>
      <c r="Y67" s="38"/>
      <c r="Z67" s="38"/>
      <c r="AA67" s="38"/>
      <c r="AB67" s="38"/>
      <c r="AC67" s="38"/>
      <c r="AD67" s="38"/>
      <c r="AE67" s="38"/>
    </row>
    <row r="71" spans="1:31" s="2" customFormat="1" ht="6.95" customHeight="1">
      <c r="A71" s="38"/>
      <c r="B71" s="61"/>
      <c r="C71" s="62"/>
      <c r="D71" s="62"/>
      <c r="E71" s="62"/>
      <c r="F71" s="62"/>
      <c r="G71" s="62"/>
      <c r="H71" s="62"/>
      <c r="I71" s="169"/>
      <c r="J71" s="62"/>
      <c r="K71" s="62"/>
      <c r="L71" s="137"/>
      <c r="S71" s="38"/>
      <c r="T71" s="38"/>
      <c r="U71" s="38"/>
      <c r="V71" s="38"/>
      <c r="W71" s="38"/>
      <c r="X71" s="38"/>
      <c r="Y71" s="38"/>
      <c r="Z71" s="38"/>
      <c r="AA71" s="38"/>
      <c r="AB71" s="38"/>
      <c r="AC71" s="38"/>
      <c r="AD71" s="38"/>
      <c r="AE71" s="38"/>
    </row>
    <row r="72" spans="1:31" s="2" customFormat="1" ht="24.95" customHeight="1">
      <c r="A72" s="38"/>
      <c r="B72" s="39"/>
      <c r="C72" s="23" t="s">
        <v>138</v>
      </c>
      <c r="D72" s="40"/>
      <c r="E72" s="40"/>
      <c r="F72" s="40"/>
      <c r="G72" s="40"/>
      <c r="H72" s="40"/>
      <c r="I72" s="136"/>
      <c r="J72" s="40"/>
      <c r="K72" s="40"/>
      <c r="L72" s="137"/>
      <c r="S72" s="38"/>
      <c r="T72" s="38"/>
      <c r="U72" s="38"/>
      <c r="V72" s="38"/>
      <c r="W72" s="38"/>
      <c r="X72" s="38"/>
      <c r="Y72" s="38"/>
      <c r="Z72" s="38"/>
      <c r="AA72" s="38"/>
      <c r="AB72" s="38"/>
      <c r="AC72" s="38"/>
      <c r="AD72" s="38"/>
      <c r="AE72" s="38"/>
    </row>
    <row r="73" spans="1:31" s="2" customFormat="1" ht="6.95" customHeight="1">
      <c r="A73" s="38"/>
      <c r="B73" s="39"/>
      <c r="C73" s="40"/>
      <c r="D73" s="40"/>
      <c r="E73" s="40"/>
      <c r="F73" s="40"/>
      <c r="G73" s="40"/>
      <c r="H73" s="40"/>
      <c r="I73" s="136"/>
      <c r="J73" s="40"/>
      <c r="K73" s="40"/>
      <c r="L73" s="137"/>
      <c r="S73" s="38"/>
      <c r="T73" s="38"/>
      <c r="U73" s="38"/>
      <c r="V73" s="38"/>
      <c r="W73" s="38"/>
      <c r="X73" s="38"/>
      <c r="Y73" s="38"/>
      <c r="Z73" s="38"/>
      <c r="AA73" s="38"/>
      <c r="AB73" s="38"/>
      <c r="AC73" s="38"/>
      <c r="AD73" s="38"/>
      <c r="AE73" s="38"/>
    </row>
    <row r="74" spans="1:31" s="2" customFormat="1" ht="12" customHeight="1">
      <c r="A74" s="38"/>
      <c r="B74" s="39"/>
      <c r="C74" s="32" t="s">
        <v>16</v>
      </c>
      <c r="D74" s="40"/>
      <c r="E74" s="40"/>
      <c r="F74" s="40"/>
      <c r="G74" s="40"/>
      <c r="H74" s="40"/>
      <c r="I74" s="136"/>
      <c r="J74" s="40"/>
      <c r="K74" s="40"/>
      <c r="L74" s="137"/>
      <c r="S74" s="38"/>
      <c r="T74" s="38"/>
      <c r="U74" s="38"/>
      <c r="V74" s="38"/>
      <c r="W74" s="38"/>
      <c r="X74" s="38"/>
      <c r="Y74" s="38"/>
      <c r="Z74" s="38"/>
      <c r="AA74" s="38"/>
      <c r="AB74" s="38"/>
      <c r="AC74" s="38"/>
      <c r="AD74" s="38"/>
      <c r="AE74" s="38"/>
    </row>
    <row r="75" spans="1:31" s="2" customFormat="1" ht="16.5" customHeight="1">
      <c r="A75" s="38"/>
      <c r="B75" s="39"/>
      <c r="C75" s="40"/>
      <c r="D75" s="40"/>
      <c r="E75" s="170" t="str">
        <f>E7</f>
        <v>Oprava povrchu komunikací v Klatovech 2021, 2.část</v>
      </c>
      <c r="F75" s="32"/>
      <c r="G75" s="32"/>
      <c r="H75" s="32"/>
      <c r="I75" s="136"/>
      <c r="J75" s="40"/>
      <c r="K75" s="40"/>
      <c r="L75" s="137"/>
      <c r="S75" s="38"/>
      <c r="T75" s="38"/>
      <c r="U75" s="38"/>
      <c r="V75" s="38"/>
      <c r="W75" s="38"/>
      <c r="X75" s="38"/>
      <c r="Y75" s="38"/>
      <c r="Z75" s="38"/>
      <c r="AA75" s="38"/>
      <c r="AB75" s="38"/>
      <c r="AC75" s="38"/>
      <c r="AD75" s="38"/>
      <c r="AE75" s="38"/>
    </row>
    <row r="76" spans="1:31" s="2" customFormat="1" ht="12" customHeight="1">
      <c r="A76" s="38"/>
      <c r="B76" s="39"/>
      <c r="C76" s="32" t="s">
        <v>126</v>
      </c>
      <c r="D76" s="40"/>
      <c r="E76" s="40"/>
      <c r="F76" s="40"/>
      <c r="G76" s="40"/>
      <c r="H76" s="40"/>
      <c r="I76" s="136"/>
      <c r="J76" s="40"/>
      <c r="K76" s="40"/>
      <c r="L76" s="137"/>
      <c r="S76" s="38"/>
      <c r="T76" s="38"/>
      <c r="U76" s="38"/>
      <c r="V76" s="38"/>
      <c r="W76" s="38"/>
      <c r="X76" s="38"/>
      <c r="Y76" s="38"/>
      <c r="Z76" s="38"/>
      <c r="AA76" s="38"/>
      <c r="AB76" s="38"/>
      <c r="AC76" s="38"/>
      <c r="AD76" s="38"/>
      <c r="AE76" s="38"/>
    </row>
    <row r="77" spans="1:31" s="2" customFormat="1" ht="16.5" customHeight="1">
      <c r="A77" s="38"/>
      <c r="B77" s="39"/>
      <c r="C77" s="40"/>
      <c r="D77" s="40"/>
      <c r="E77" s="69" t="str">
        <f>E9</f>
        <v>SO 102 - Procházkova ul.2 část-chodník</v>
      </c>
      <c r="F77" s="40"/>
      <c r="G77" s="40"/>
      <c r="H77" s="40"/>
      <c r="I77" s="136"/>
      <c r="J77" s="40"/>
      <c r="K77" s="40"/>
      <c r="L77" s="137"/>
      <c r="S77" s="38"/>
      <c r="T77" s="38"/>
      <c r="U77" s="38"/>
      <c r="V77" s="38"/>
      <c r="W77" s="38"/>
      <c r="X77" s="38"/>
      <c r="Y77" s="38"/>
      <c r="Z77" s="38"/>
      <c r="AA77" s="38"/>
      <c r="AB77" s="38"/>
      <c r="AC77" s="38"/>
      <c r="AD77" s="38"/>
      <c r="AE77" s="38"/>
    </row>
    <row r="78" spans="1:31" s="2" customFormat="1" ht="6.95" customHeight="1">
      <c r="A78" s="38"/>
      <c r="B78" s="39"/>
      <c r="C78" s="40"/>
      <c r="D78" s="40"/>
      <c r="E78" s="40"/>
      <c r="F78" s="40"/>
      <c r="G78" s="40"/>
      <c r="H78" s="40"/>
      <c r="I78" s="136"/>
      <c r="J78" s="40"/>
      <c r="K78" s="40"/>
      <c r="L78" s="137"/>
      <c r="S78" s="38"/>
      <c r="T78" s="38"/>
      <c r="U78" s="38"/>
      <c r="V78" s="38"/>
      <c r="W78" s="38"/>
      <c r="X78" s="38"/>
      <c r="Y78" s="38"/>
      <c r="Z78" s="38"/>
      <c r="AA78" s="38"/>
      <c r="AB78" s="38"/>
      <c r="AC78" s="38"/>
      <c r="AD78" s="38"/>
      <c r="AE78" s="38"/>
    </row>
    <row r="79" spans="1:31" s="2" customFormat="1" ht="12" customHeight="1">
      <c r="A79" s="38"/>
      <c r="B79" s="39"/>
      <c r="C79" s="32" t="s">
        <v>21</v>
      </c>
      <c r="D79" s="40"/>
      <c r="E79" s="40"/>
      <c r="F79" s="27" t="str">
        <f>F12</f>
        <v>Klatovy</v>
      </c>
      <c r="G79" s="40"/>
      <c r="H79" s="40"/>
      <c r="I79" s="140" t="s">
        <v>23</v>
      </c>
      <c r="J79" s="72" t="str">
        <f>IF(J12="","",J12)</f>
        <v>18. 12. 2020</v>
      </c>
      <c r="K79" s="40"/>
      <c r="L79" s="137"/>
      <c r="S79" s="38"/>
      <c r="T79" s="38"/>
      <c r="U79" s="38"/>
      <c r="V79" s="38"/>
      <c r="W79" s="38"/>
      <c r="X79" s="38"/>
      <c r="Y79" s="38"/>
      <c r="Z79" s="38"/>
      <c r="AA79" s="38"/>
      <c r="AB79" s="38"/>
      <c r="AC79" s="38"/>
      <c r="AD79" s="38"/>
      <c r="AE79" s="38"/>
    </row>
    <row r="80" spans="1:31" s="2" customFormat="1" ht="6.95" customHeight="1">
      <c r="A80" s="38"/>
      <c r="B80" s="39"/>
      <c r="C80" s="40"/>
      <c r="D80" s="40"/>
      <c r="E80" s="40"/>
      <c r="F80" s="40"/>
      <c r="G80" s="40"/>
      <c r="H80" s="40"/>
      <c r="I80" s="136"/>
      <c r="J80" s="40"/>
      <c r="K80" s="40"/>
      <c r="L80" s="137"/>
      <c r="S80" s="38"/>
      <c r="T80" s="38"/>
      <c r="U80" s="38"/>
      <c r="V80" s="38"/>
      <c r="W80" s="38"/>
      <c r="X80" s="38"/>
      <c r="Y80" s="38"/>
      <c r="Z80" s="38"/>
      <c r="AA80" s="38"/>
      <c r="AB80" s="38"/>
      <c r="AC80" s="38"/>
      <c r="AD80" s="38"/>
      <c r="AE80" s="38"/>
    </row>
    <row r="81" spans="1:31" s="2" customFormat="1" ht="15.15" customHeight="1">
      <c r="A81" s="38"/>
      <c r="B81" s="39"/>
      <c r="C81" s="32" t="s">
        <v>25</v>
      </c>
      <c r="D81" s="40"/>
      <c r="E81" s="40"/>
      <c r="F81" s="27" t="str">
        <f>E15</f>
        <v>Město Klatovy</v>
      </c>
      <c r="G81" s="40"/>
      <c r="H81" s="40"/>
      <c r="I81" s="140" t="s">
        <v>32</v>
      </c>
      <c r="J81" s="36" t="str">
        <f>E21</f>
        <v>Josef Kohout</v>
      </c>
      <c r="K81" s="40"/>
      <c r="L81" s="137"/>
      <c r="S81" s="38"/>
      <c r="T81" s="38"/>
      <c r="U81" s="38"/>
      <c r="V81" s="38"/>
      <c r="W81" s="38"/>
      <c r="X81" s="38"/>
      <c r="Y81" s="38"/>
      <c r="Z81" s="38"/>
      <c r="AA81" s="38"/>
      <c r="AB81" s="38"/>
      <c r="AC81" s="38"/>
      <c r="AD81" s="38"/>
      <c r="AE81" s="38"/>
    </row>
    <row r="82" spans="1:31" s="2" customFormat="1" ht="15.15" customHeight="1">
      <c r="A82" s="38"/>
      <c r="B82" s="39"/>
      <c r="C82" s="32" t="s">
        <v>30</v>
      </c>
      <c r="D82" s="40"/>
      <c r="E82" s="40"/>
      <c r="F82" s="27" t="str">
        <f>IF(E18="","",E18)</f>
        <v>Vyplň údaj</v>
      </c>
      <c r="G82" s="40"/>
      <c r="H82" s="40"/>
      <c r="I82" s="140" t="s">
        <v>35</v>
      </c>
      <c r="J82" s="36" t="str">
        <f>E24</f>
        <v>Kohout</v>
      </c>
      <c r="K82" s="40"/>
      <c r="L82" s="137"/>
      <c r="S82" s="38"/>
      <c r="T82" s="38"/>
      <c r="U82" s="38"/>
      <c r="V82" s="38"/>
      <c r="W82" s="38"/>
      <c r="X82" s="38"/>
      <c r="Y82" s="38"/>
      <c r="Z82" s="38"/>
      <c r="AA82" s="38"/>
      <c r="AB82" s="38"/>
      <c r="AC82" s="38"/>
      <c r="AD82" s="38"/>
      <c r="AE82" s="38"/>
    </row>
    <row r="83" spans="1:31" s="2" customFormat="1" ht="10.3" customHeight="1">
      <c r="A83" s="38"/>
      <c r="B83" s="39"/>
      <c r="C83" s="40"/>
      <c r="D83" s="40"/>
      <c r="E83" s="40"/>
      <c r="F83" s="40"/>
      <c r="G83" s="40"/>
      <c r="H83" s="40"/>
      <c r="I83" s="136"/>
      <c r="J83" s="40"/>
      <c r="K83" s="40"/>
      <c r="L83" s="137"/>
      <c r="S83" s="38"/>
      <c r="T83" s="38"/>
      <c r="U83" s="38"/>
      <c r="V83" s="38"/>
      <c r="W83" s="38"/>
      <c r="X83" s="38"/>
      <c r="Y83" s="38"/>
      <c r="Z83" s="38"/>
      <c r="AA83" s="38"/>
      <c r="AB83" s="38"/>
      <c r="AC83" s="38"/>
      <c r="AD83" s="38"/>
      <c r="AE83" s="38"/>
    </row>
    <row r="84" spans="1:31" s="11" customFormat="1" ht="29.25" customHeight="1">
      <c r="A84" s="190"/>
      <c r="B84" s="191"/>
      <c r="C84" s="192" t="s">
        <v>139</v>
      </c>
      <c r="D84" s="193" t="s">
        <v>57</v>
      </c>
      <c r="E84" s="193" t="s">
        <v>53</v>
      </c>
      <c r="F84" s="193" t="s">
        <v>54</v>
      </c>
      <c r="G84" s="193" t="s">
        <v>140</v>
      </c>
      <c r="H84" s="193" t="s">
        <v>141</v>
      </c>
      <c r="I84" s="194" t="s">
        <v>142</v>
      </c>
      <c r="J84" s="193" t="s">
        <v>131</v>
      </c>
      <c r="K84" s="195" t="s">
        <v>143</v>
      </c>
      <c r="L84" s="196"/>
      <c r="M84" s="92" t="s">
        <v>19</v>
      </c>
      <c r="N84" s="93" t="s">
        <v>42</v>
      </c>
      <c r="O84" s="93" t="s">
        <v>144</v>
      </c>
      <c r="P84" s="93" t="s">
        <v>145</v>
      </c>
      <c r="Q84" s="93" t="s">
        <v>146</v>
      </c>
      <c r="R84" s="93" t="s">
        <v>147</v>
      </c>
      <c r="S84" s="93" t="s">
        <v>148</v>
      </c>
      <c r="T84" s="94" t="s">
        <v>149</v>
      </c>
      <c r="U84" s="190"/>
      <c r="V84" s="190"/>
      <c r="W84" s="190"/>
      <c r="X84" s="190"/>
      <c r="Y84" s="190"/>
      <c r="Z84" s="190"/>
      <c r="AA84" s="190"/>
      <c r="AB84" s="190"/>
      <c r="AC84" s="190"/>
      <c r="AD84" s="190"/>
      <c r="AE84" s="190"/>
    </row>
    <row r="85" spans="1:63" s="2" customFormat="1" ht="22.8" customHeight="1">
      <c r="A85" s="38"/>
      <c r="B85" s="39"/>
      <c r="C85" s="99" t="s">
        <v>150</v>
      </c>
      <c r="D85" s="40"/>
      <c r="E85" s="40"/>
      <c r="F85" s="40"/>
      <c r="G85" s="40"/>
      <c r="H85" s="40"/>
      <c r="I85" s="136"/>
      <c r="J85" s="197">
        <f>BK85</f>
        <v>0</v>
      </c>
      <c r="K85" s="40"/>
      <c r="L85" s="44"/>
      <c r="M85" s="95"/>
      <c r="N85" s="198"/>
      <c r="O85" s="96"/>
      <c r="P85" s="199">
        <f>P86</f>
        <v>0</v>
      </c>
      <c r="Q85" s="96"/>
      <c r="R85" s="199">
        <f>R86</f>
        <v>40.3815125</v>
      </c>
      <c r="S85" s="96"/>
      <c r="T85" s="200">
        <f>T86</f>
        <v>74.53450000000001</v>
      </c>
      <c r="U85" s="38"/>
      <c r="V85" s="38"/>
      <c r="W85" s="38"/>
      <c r="X85" s="38"/>
      <c r="Y85" s="38"/>
      <c r="Z85" s="38"/>
      <c r="AA85" s="38"/>
      <c r="AB85" s="38"/>
      <c r="AC85" s="38"/>
      <c r="AD85" s="38"/>
      <c r="AE85" s="38"/>
      <c r="AT85" s="17" t="s">
        <v>71</v>
      </c>
      <c r="AU85" s="17" t="s">
        <v>132</v>
      </c>
      <c r="BK85" s="201">
        <f>BK86</f>
        <v>0</v>
      </c>
    </row>
    <row r="86" spans="1:63" s="12" customFormat="1" ht="25.9" customHeight="1">
      <c r="A86" s="12"/>
      <c r="B86" s="202"/>
      <c r="C86" s="203"/>
      <c r="D86" s="204" t="s">
        <v>71</v>
      </c>
      <c r="E86" s="205" t="s">
        <v>213</v>
      </c>
      <c r="F86" s="205" t="s">
        <v>214</v>
      </c>
      <c r="G86" s="203"/>
      <c r="H86" s="203"/>
      <c r="I86" s="206"/>
      <c r="J86" s="207">
        <f>BK86</f>
        <v>0</v>
      </c>
      <c r="K86" s="203"/>
      <c r="L86" s="208"/>
      <c r="M86" s="209"/>
      <c r="N86" s="210"/>
      <c r="O86" s="210"/>
      <c r="P86" s="211">
        <f>P87+P119+P139+P155+P162</f>
        <v>0</v>
      </c>
      <c r="Q86" s="210"/>
      <c r="R86" s="211">
        <f>R87+R119+R139+R155+R162</f>
        <v>40.3815125</v>
      </c>
      <c r="S86" s="210"/>
      <c r="T86" s="212">
        <f>T87+T119+T139+T155+T162</f>
        <v>74.53450000000001</v>
      </c>
      <c r="U86" s="12"/>
      <c r="V86" s="12"/>
      <c r="W86" s="12"/>
      <c r="X86" s="12"/>
      <c r="Y86" s="12"/>
      <c r="Z86" s="12"/>
      <c r="AA86" s="12"/>
      <c r="AB86" s="12"/>
      <c r="AC86" s="12"/>
      <c r="AD86" s="12"/>
      <c r="AE86" s="12"/>
      <c r="AR86" s="213" t="s">
        <v>80</v>
      </c>
      <c r="AT86" s="214" t="s">
        <v>71</v>
      </c>
      <c r="AU86" s="214" t="s">
        <v>72</v>
      </c>
      <c r="AY86" s="213" t="s">
        <v>153</v>
      </c>
      <c r="BK86" s="215">
        <f>BK87+BK119+BK139+BK155+BK162</f>
        <v>0</v>
      </c>
    </row>
    <row r="87" spans="1:63" s="12" customFormat="1" ht="22.8" customHeight="1">
      <c r="A87" s="12"/>
      <c r="B87" s="202"/>
      <c r="C87" s="203"/>
      <c r="D87" s="204" t="s">
        <v>71</v>
      </c>
      <c r="E87" s="216" t="s">
        <v>80</v>
      </c>
      <c r="F87" s="216" t="s">
        <v>215</v>
      </c>
      <c r="G87" s="203"/>
      <c r="H87" s="203"/>
      <c r="I87" s="206"/>
      <c r="J87" s="217">
        <f>BK87</f>
        <v>0</v>
      </c>
      <c r="K87" s="203"/>
      <c r="L87" s="208"/>
      <c r="M87" s="209"/>
      <c r="N87" s="210"/>
      <c r="O87" s="210"/>
      <c r="P87" s="211">
        <f>SUM(P88:P118)</f>
        <v>0</v>
      </c>
      <c r="Q87" s="210"/>
      <c r="R87" s="211">
        <f>SUM(R88:R118)</f>
        <v>5.5868325</v>
      </c>
      <c r="S87" s="210"/>
      <c r="T87" s="212">
        <f>SUM(T88:T118)</f>
        <v>74.53450000000001</v>
      </c>
      <c r="U87" s="12"/>
      <c r="V87" s="12"/>
      <c r="W87" s="12"/>
      <c r="X87" s="12"/>
      <c r="Y87" s="12"/>
      <c r="Z87" s="12"/>
      <c r="AA87" s="12"/>
      <c r="AB87" s="12"/>
      <c r="AC87" s="12"/>
      <c r="AD87" s="12"/>
      <c r="AE87" s="12"/>
      <c r="AR87" s="213" t="s">
        <v>80</v>
      </c>
      <c r="AT87" s="214" t="s">
        <v>71</v>
      </c>
      <c r="AU87" s="214" t="s">
        <v>80</v>
      </c>
      <c r="AY87" s="213" t="s">
        <v>153</v>
      </c>
      <c r="BK87" s="215">
        <f>SUM(BK88:BK118)</f>
        <v>0</v>
      </c>
    </row>
    <row r="88" spans="1:65" s="2" customFormat="1" ht="44.25" customHeight="1">
      <c r="A88" s="38"/>
      <c r="B88" s="39"/>
      <c r="C88" s="218" t="s">
        <v>80</v>
      </c>
      <c r="D88" s="218" t="s">
        <v>156</v>
      </c>
      <c r="E88" s="219" t="s">
        <v>216</v>
      </c>
      <c r="F88" s="220" t="s">
        <v>217</v>
      </c>
      <c r="G88" s="221" t="s">
        <v>218</v>
      </c>
      <c r="H88" s="222">
        <v>223</v>
      </c>
      <c r="I88" s="223"/>
      <c r="J88" s="224">
        <f>ROUND(I88*H88,2)</f>
        <v>0</v>
      </c>
      <c r="K88" s="220" t="s">
        <v>219</v>
      </c>
      <c r="L88" s="44"/>
      <c r="M88" s="225" t="s">
        <v>19</v>
      </c>
      <c r="N88" s="226" t="s">
        <v>43</v>
      </c>
      <c r="O88" s="84"/>
      <c r="P88" s="227">
        <f>O88*H88</f>
        <v>0</v>
      </c>
      <c r="Q88" s="227">
        <v>0</v>
      </c>
      <c r="R88" s="227">
        <f>Q88*H88</f>
        <v>0</v>
      </c>
      <c r="S88" s="227">
        <v>0.22</v>
      </c>
      <c r="T88" s="228">
        <f>S88*H88</f>
        <v>49.06</v>
      </c>
      <c r="U88" s="38"/>
      <c r="V88" s="38"/>
      <c r="W88" s="38"/>
      <c r="X88" s="38"/>
      <c r="Y88" s="38"/>
      <c r="Z88" s="38"/>
      <c r="AA88" s="38"/>
      <c r="AB88" s="38"/>
      <c r="AC88" s="38"/>
      <c r="AD88" s="38"/>
      <c r="AE88" s="38"/>
      <c r="AR88" s="229" t="s">
        <v>172</v>
      </c>
      <c r="AT88" s="229" t="s">
        <v>156</v>
      </c>
      <c r="AU88" s="229" t="s">
        <v>82</v>
      </c>
      <c r="AY88" s="17" t="s">
        <v>153</v>
      </c>
      <c r="BE88" s="230">
        <f>IF(N88="základní",J88,0)</f>
        <v>0</v>
      </c>
      <c r="BF88" s="230">
        <f>IF(N88="snížená",J88,0)</f>
        <v>0</v>
      </c>
      <c r="BG88" s="230">
        <f>IF(N88="zákl. přenesená",J88,0)</f>
        <v>0</v>
      </c>
      <c r="BH88" s="230">
        <f>IF(N88="sníž. přenesená",J88,0)</f>
        <v>0</v>
      </c>
      <c r="BI88" s="230">
        <f>IF(N88="nulová",J88,0)</f>
        <v>0</v>
      </c>
      <c r="BJ88" s="17" t="s">
        <v>80</v>
      </c>
      <c r="BK88" s="230">
        <f>ROUND(I88*H88,2)</f>
        <v>0</v>
      </c>
      <c r="BL88" s="17" t="s">
        <v>172</v>
      </c>
      <c r="BM88" s="229" t="s">
        <v>382</v>
      </c>
    </row>
    <row r="89" spans="1:47" s="2" customFormat="1" ht="12">
      <c r="A89" s="38"/>
      <c r="B89" s="39"/>
      <c r="C89" s="40"/>
      <c r="D89" s="231" t="s">
        <v>221</v>
      </c>
      <c r="E89" s="40"/>
      <c r="F89" s="232" t="s">
        <v>222</v>
      </c>
      <c r="G89" s="40"/>
      <c r="H89" s="40"/>
      <c r="I89" s="136"/>
      <c r="J89" s="40"/>
      <c r="K89" s="40"/>
      <c r="L89" s="44"/>
      <c r="M89" s="233"/>
      <c r="N89" s="234"/>
      <c r="O89" s="84"/>
      <c r="P89" s="84"/>
      <c r="Q89" s="84"/>
      <c r="R89" s="84"/>
      <c r="S89" s="84"/>
      <c r="T89" s="85"/>
      <c r="U89" s="38"/>
      <c r="V89" s="38"/>
      <c r="W89" s="38"/>
      <c r="X89" s="38"/>
      <c r="Y89" s="38"/>
      <c r="Z89" s="38"/>
      <c r="AA89" s="38"/>
      <c r="AB89" s="38"/>
      <c r="AC89" s="38"/>
      <c r="AD89" s="38"/>
      <c r="AE89" s="38"/>
      <c r="AT89" s="17" t="s">
        <v>221</v>
      </c>
      <c r="AU89" s="17" t="s">
        <v>82</v>
      </c>
    </row>
    <row r="90" spans="1:51" s="13" customFormat="1" ht="12">
      <c r="A90" s="13"/>
      <c r="B90" s="235"/>
      <c r="C90" s="236"/>
      <c r="D90" s="231" t="s">
        <v>174</v>
      </c>
      <c r="E90" s="237" t="s">
        <v>19</v>
      </c>
      <c r="F90" s="238" t="s">
        <v>383</v>
      </c>
      <c r="G90" s="236"/>
      <c r="H90" s="239">
        <v>223</v>
      </c>
      <c r="I90" s="240"/>
      <c r="J90" s="236"/>
      <c r="K90" s="236"/>
      <c r="L90" s="241"/>
      <c r="M90" s="242"/>
      <c r="N90" s="243"/>
      <c r="O90" s="243"/>
      <c r="P90" s="243"/>
      <c r="Q90" s="243"/>
      <c r="R90" s="243"/>
      <c r="S90" s="243"/>
      <c r="T90" s="244"/>
      <c r="U90" s="13"/>
      <c r="V90" s="13"/>
      <c r="W90" s="13"/>
      <c r="X90" s="13"/>
      <c r="Y90" s="13"/>
      <c r="Z90" s="13"/>
      <c r="AA90" s="13"/>
      <c r="AB90" s="13"/>
      <c r="AC90" s="13"/>
      <c r="AD90" s="13"/>
      <c r="AE90" s="13"/>
      <c r="AT90" s="245" t="s">
        <v>174</v>
      </c>
      <c r="AU90" s="245" t="s">
        <v>82</v>
      </c>
      <c r="AV90" s="13" t="s">
        <v>82</v>
      </c>
      <c r="AW90" s="13" t="s">
        <v>34</v>
      </c>
      <c r="AX90" s="13" t="s">
        <v>80</v>
      </c>
      <c r="AY90" s="245" t="s">
        <v>153</v>
      </c>
    </row>
    <row r="91" spans="1:65" s="2" customFormat="1" ht="44.25" customHeight="1">
      <c r="A91" s="38"/>
      <c r="B91" s="39"/>
      <c r="C91" s="218" t="s">
        <v>82</v>
      </c>
      <c r="D91" s="218" t="s">
        <v>156</v>
      </c>
      <c r="E91" s="219" t="s">
        <v>384</v>
      </c>
      <c r="F91" s="220" t="s">
        <v>385</v>
      </c>
      <c r="G91" s="221" t="s">
        <v>218</v>
      </c>
      <c r="H91" s="222">
        <v>38.25</v>
      </c>
      <c r="I91" s="223"/>
      <c r="J91" s="224">
        <f>ROUND(I91*H91,2)</f>
        <v>0</v>
      </c>
      <c r="K91" s="220" t="s">
        <v>219</v>
      </c>
      <c r="L91" s="44"/>
      <c r="M91" s="225" t="s">
        <v>19</v>
      </c>
      <c r="N91" s="226" t="s">
        <v>43</v>
      </c>
      <c r="O91" s="84"/>
      <c r="P91" s="227">
        <f>O91*H91</f>
        <v>0</v>
      </c>
      <c r="Q91" s="227">
        <v>0.00013</v>
      </c>
      <c r="R91" s="227">
        <f>Q91*H91</f>
        <v>0.0049724999999999995</v>
      </c>
      <c r="S91" s="227">
        <v>0.256</v>
      </c>
      <c r="T91" s="228">
        <f>S91*H91</f>
        <v>9.792</v>
      </c>
      <c r="U91" s="38"/>
      <c r="V91" s="38"/>
      <c r="W91" s="38"/>
      <c r="X91" s="38"/>
      <c r="Y91" s="38"/>
      <c r="Z91" s="38"/>
      <c r="AA91" s="38"/>
      <c r="AB91" s="38"/>
      <c r="AC91" s="38"/>
      <c r="AD91" s="38"/>
      <c r="AE91" s="38"/>
      <c r="AR91" s="229" t="s">
        <v>172</v>
      </c>
      <c r="AT91" s="229" t="s">
        <v>156</v>
      </c>
      <c r="AU91" s="229" t="s">
        <v>82</v>
      </c>
      <c r="AY91" s="17" t="s">
        <v>153</v>
      </c>
      <c r="BE91" s="230">
        <f>IF(N91="základní",J91,0)</f>
        <v>0</v>
      </c>
      <c r="BF91" s="230">
        <f>IF(N91="snížená",J91,0)</f>
        <v>0</v>
      </c>
      <c r="BG91" s="230">
        <f>IF(N91="zákl. přenesená",J91,0)</f>
        <v>0</v>
      </c>
      <c r="BH91" s="230">
        <f>IF(N91="sníž. přenesená",J91,0)</f>
        <v>0</v>
      </c>
      <c r="BI91" s="230">
        <f>IF(N91="nulová",J91,0)</f>
        <v>0</v>
      </c>
      <c r="BJ91" s="17" t="s">
        <v>80</v>
      </c>
      <c r="BK91" s="230">
        <f>ROUND(I91*H91,2)</f>
        <v>0</v>
      </c>
      <c r="BL91" s="17" t="s">
        <v>172</v>
      </c>
      <c r="BM91" s="229" t="s">
        <v>386</v>
      </c>
    </row>
    <row r="92" spans="1:47" s="2" customFormat="1" ht="12">
      <c r="A92" s="38"/>
      <c r="B92" s="39"/>
      <c r="C92" s="40"/>
      <c r="D92" s="231" t="s">
        <v>221</v>
      </c>
      <c r="E92" s="40"/>
      <c r="F92" s="232" t="s">
        <v>387</v>
      </c>
      <c r="G92" s="40"/>
      <c r="H92" s="40"/>
      <c r="I92" s="136"/>
      <c r="J92" s="40"/>
      <c r="K92" s="40"/>
      <c r="L92" s="44"/>
      <c r="M92" s="233"/>
      <c r="N92" s="234"/>
      <c r="O92" s="84"/>
      <c r="P92" s="84"/>
      <c r="Q92" s="84"/>
      <c r="R92" s="84"/>
      <c r="S92" s="84"/>
      <c r="T92" s="85"/>
      <c r="U92" s="38"/>
      <c r="V92" s="38"/>
      <c r="W92" s="38"/>
      <c r="X92" s="38"/>
      <c r="Y92" s="38"/>
      <c r="Z92" s="38"/>
      <c r="AA92" s="38"/>
      <c r="AB92" s="38"/>
      <c r="AC92" s="38"/>
      <c r="AD92" s="38"/>
      <c r="AE92" s="38"/>
      <c r="AT92" s="17" t="s">
        <v>221</v>
      </c>
      <c r="AU92" s="17" t="s">
        <v>82</v>
      </c>
    </row>
    <row r="93" spans="1:51" s="13" customFormat="1" ht="12">
      <c r="A93" s="13"/>
      <c r="B93" s="235"/>
      <c r="C93" s="236"/>
      <c r="D93" s="231" t="s">
        <v>174</v>
      </c>
      <c r="E93" s="237" t="s">
        <v>19</v>
      </c>
      <c r="F93" s="238" t="s">
        <v>388</v>
      </c>
      <c r="G93" s="236"/>
      <c r="H93" s="239">
        <v>38.25</v>
      </c>
      <c r="I93" s="240"/>
      <c r="J93" s="236"/>
      <c r="K93" s="236"/>
      <c r="L93" s="241"/>
      <c r="M93" s="242"/>
      <c r="N93" s="243"/>
      <c r="O93" s="243"/>
      <c r="P93" s="243"/>
      <c r="Q93" s="243"/>
      <c r="R93" s="243"/>
      <c r="S93" s="243"/>
      <c r="T93" s="244"/>
      <c r="U93" s="13"/>
      <c r="V93" s="13"/>
      <c r="W93" s="13"/>
      <c r="X93" s="13"/>
      <c r="Y93" s="13"/>
      <c r="Z93" s="13"/>
      <c r="AA93" s="13"/>
      <c r="AB93" s="13"/>
      <c r="AC93" s="13"/>
      <c r="AD93" s="13"/>
      <c r="AE93" s="13"/>
      <c r="AT93" s="245" t="s">
        <v>174</v>
      </c>
      <c r="AU93" s="245" t="s">
        <v>82</v>
      </c>
      <c r="AV93" s="13" t="s">
        <v>82</v>
      </c>
      <c r="AW93" s="13" t="s">
        <v>34</v>
      </c>
      <c r="AX93" s="13" t="s">
        <v>80</v>
      </c>
      <c r="AY93" s="245" t="s">
        <v>153</v>
      </c>
    </row>
    <row r="94" spans="1:65" s="2" customFormat="1" ht="44.25" customHeight="1">
      <c r="A94" s="38"/>
      <c r="B94" s="39"/>
      <c r="C94" s="218" t="s">
        <v>175</v>
      </c>
      <c r="D94" s="218" t="s">
        <v>156</v>
      </c>
      <c r="E94" s="219" t="s">
        <v>226</v>
      </c>
      <c r="F94" s="220" t="s">
        <v>227</v>
      </c>
      <c r="G94" s="221" t="s">
        <v>228</v>
      </c>
      <c r="H94" s="222">
        <v>76.5</v>
      </c>
      <c r="I94" s="223"/>
      <c r="J94" s="224">
        <f>ROUND(I94*H94,2)</f>
        <v>0</v>
      </c>
      <c r="K94" s="220" t="s">
        <v>219</v>
      </c>
      <c r="L94" s="44"/>
      <c r="M94" s="225" t="s">
        <v>19</v>
      </c>
      <c r="N94" s="226" t="s">
        <v>43</v>
      </c>
      <c r="O94" s="84"/>
      <c r="P94" s="227">
        <f>O94*H94</f>
        <v>0</v>
      </c>
      <c r="Q94" s="227">
        <v>0</v>
      </c>
      <c r="R94" s="227">
        <f>Q94*H94</f>
        <v>0</v>
      </c>
      <c r="S94" s="227">
        <v>0.205</v>
      </c>
      <c r="T94" s="228">
        <f>S94*H94</f>
        <v>15.6825</v>
      </c>
      <c r="U94" s="38"/>
      <c r="V94" s="38"/>
      <c r="W94" s="38"/>
      <c r="X94" s="38"/>
      <c r="Y94" s="38"/>
      <c r="Z94" s="38"/>
      <c r="AA94" s="38"/>
      <c r="AB94" s="38"/>
      <c r="AC94" s="38"/>
      <c r="AD94" s="38"/>
      <c r="AE94" s="38"/>
      <c r="AR94" s="229" t="s">
        <v>172</v>
      </c>
      <c r="AT94" s="229" t="s">
        <v>156</v>
      </c>
      <c r="AU94" s="229" t="s">
        <v>82</v>
      </c>
      <c r="AY94" s="17" t="s">
        <v>153</v>
      </c>
      <c r="BE94" s="230">
        <f>IF(N94="základní",J94,0)</f>
        <v>0</v>
      </c>
      <c r="BF94" s="230">
        <f>IF(N94="snížená",J94,0)</f>
        <v>0</v>
      </c>
      <c r="BG94" s="230">
        <f>IF(N94="zákl. přenesená",J94,0)</f>
        <v>0</v>
      </c>
      <c r="BH94" s="230">
        <f>IF(N94="sníž. přenesená",J94,0)</f>
        <v>0</v>
      </c>
      <c r="BI94" s="230">
        <f>IF(N94="nulová",J94,0)</f>
        <v>0</v>
      </c>
      <c r="BJ94" s="17" t="s">
        <v>80</v>
      </c>
      <c r="BK94" s="230">
        <f>ROUND(I94*H94,2)</f>
        <v>0</v>
      </c>
      <c r="BL94" s="17" t="s">
        <v>172</v>
      </c>
      <c r="BM94" s="229" t="s">
        <v>389</v>
      </c>
    </row>
    <row r="95" spans="1:47" s="2" customFormat="1" ht="12">
      <c r="A95" s="38"/>
      <c r="B95" s="39"/>
      <c r="C95" s="40"/>
      <c r="D95" s="231" t="s">
        <v>221</v>
      </c>
      <c r="E95" s="40"/>
      <c r="F95" s="232" t="s">
        <v>230</v>
      </c>
      <c r="G95" s="40"/>
      <c r="H95" s="40"/>
      <c r="I95" s="136"/>
      <c r="J95" s="40"/>
      <c r="K95" s="40"/>
      <c r="L95" s="44"/>
      <c r="M95" s="233"/>
      <c r="N95" s="234"/>
      <c r="O95" s="84"/>
      <c r="P95" s="84"/>
      <c r="Q95" s="84"/>
      <c r="R95" s="84"/>
      <c r="S95" s="84"/>
      <c r="T95" s="85"/>
      <c r="U95" s="38"/>
      <c r="V95" s="38"/>
      <c r="W95" s="38"/>
      <c r="X95" s="38"/>
      <c r="Y95" s="38"/>
      <c r="Z95" s="38"/>
      <c r="AA95" s="38"/>
      <c r="AB95" s="38"/>
      <c r="AC95" s="38"/>
      <c r="AD95" s="38"/>
      <c r="AE95" s="38"/>
      <c r="AT95" s="17" t="s">
        <v>221</v>
      </c>
      <c r="AU95" s="17" t="s">
        <v>82</v>
      </c>
    </row>
    <row r="96" spans="1:51" s="13" customFormat="1" ht="12">
      <c r="A96" s="13"/>
      <c r="B96" s="235"/>
      <c r="C96" s="236"/>
      <c r="D96" s="231" t="s">
        <v>174</v>
      </c>
      <c r="E96" s="237" t="s">
        <v>19</v>
      </c>
      <c r="F96" s="238" t="s">
        <v>390</v>
      </c>
      <c r="G96" s="236"/>
      <c r="H96" s="239">
        <v>76.5</v>
      </c>
      <c r="I96" s="240"/>
      <c r="J96" s="236"/>
      <c r="K96" s="236"/>
      <c r="L96" s="241"/>
      <c r="M96" s="242"/>
      <c r="N96" s="243"/>
      <c r="O96" s="243"/>
      <c r="P96" s="243"/>
      <c r="Q96" s="243"/>
      <c r="R96" s="243"/>
      <c r="S96" s="243"/>
      <c r="T96" s="244"/>
      <c r="U96" s="13"/>
      <c r="V96" s="13"/>
      <c r="W96" s="13"/>
      <c r="X96" s="13"/>
      <c r="Y96" s="13"/>
      <c r="Z96" s="13"/>
      <c r="AA96" s="13"/>
      <c r="AB96" s="13"/>
      <c r="AC96" s="13"/>
      <c r="AD96" s="13"/>
      <c r="AE96" s="13"/>
      <c r="AT96" s="245" t="s">
        <v>174</v>
      </c>
      <c r="AU96" s="245" t="s">
        <v>82</v>
      </c>
      <c r="AV96" s="13" t="s">
        <v>82</v>
      </c>
      <c r="AW96" s="13" t="s">
        <v>34</v>
      </c>
      <c r="AX96" s="13" t="s">
        <v>80</v>
      </c>
      <c r="AY96" s="245" t="s">
        <v>153</v>
      </c>
    </row>
    <row r="97" spans="1:65" s="2" customFormat="1" ht="21.75" customHeight="1">
      <c r="A97" s="38"/>
      <c r="B97" s="39"/>
      <c r="C97" s="218" t="s">
        <v>172</v>
      </c>
      <c r="D97" s="218" t="s">
        <v>156</v>
      </c>
      <c r="E97" s="219" t="s">
        <v>391</v>
      </c>
      <c r="F97" s="220" t="s">
        <v>392</v>
      </c>
      <c r="G97" s="221" t="s">
        <v>235</v>
      </c>
      <c r="H97" s="222">
        <v>83.775</v>
      </c>
      <c r="I97" s="223"/>
      <c r="J97" s="224">
        <f>ROUND(I97*H97,2)</f>
        <v>0</v>
      </c>
      <c r="K97" s="220" t="s">
        <v>219</v>
      </c>
      <c r="L97" s="44"/>
      <c r="M97" s="225" t="s">
        <v>19</v>
      </c>
      <c r="N97" s="226" t="s">
        <v>43</v>
      </c>
      <c r="O97" s="84"/>
      <c r="P97" s="227">
        <f>O97*H97</f>
        <v>0</v>
      </c>
      <c r="Q97" s="227">
        <v>0</v>
      </c>
      <c r="R97" s="227">
        <f>Q97*H97</f>
        <v>0</v>
      </c>
      <c r="S97" s="227">
        <v>0</v>
      </c>
      <c r="T97" s="228">
        <f>S97*H97</f>
        <v>0</v>
      </c>
      <c r="U97" s="38"/>
      <c r="V97" s="38"/>
      <c r="W97" s="38"/>
      <c r="X97" s="38"/>
      <c r="Y97" s="38"/>
      <c r="Z97" s="38"/>
      <c r="AA97" s="38"/>
      <c r="AB97" s="38"/>
      <c r="AC97" s="38"/>
      <c r="AD97" s="38"/>
      <c r="AE97" s="38"/>
      <c r="AR97" s="229" t="s">
        <v>172</v>
      </c>
      <c r="AT97" s="229" t="s">
        <v>156</v>
      </c>
      <c r="AU97" s="229" t="s">
        <v>82</v>
      </c>
      <c r="AY97" s="17" t="s">
        <v>153</v>
      </c>
      <c r="BE97" s="230">
        <f>IF(N97="základní",J97,0)</f>
        <v>0</v>
      </c>
      <c r="BF97" s="230">
        <f>IF(N97="snížená",J97,0)</f>
        <v>0</v>
      </c>
      <c r="BG97" s="230">
        <f>IF(N97="zákl. přenesená",J97,0)</f>
        <v>0</v>
      </c>
      <c r="BH97" s="230">
        <f>IF(N97="sníž. přenesená",J97,0)</f>
        <v>0</v>
      </c>
      <c r="BI97" s="230">
        <f>IF(N97="nulová",J97,0)</f>
        <v>0</v>
      </c>
      <c r="BJ97" s="17" t="s">
        <v>80</v>
      </c>
      <c r="BK97" s="230">
        <f>ROUND(I97*H97,2)</f>
        <v>0</v>
      </c>
      <c r="BL97" s="17" t="s">
        <v>172</v>
      </c>
      <c r="BM97" s="229" t="s">
        <v>393</v>
      </c>
    </row>
    <row r="98" spans="1:47" s="2" customFormat="1" ht="12">
      <c r="A98" s="38"/>
      <c r="B98" s="39"/>
      <c r="C98" s="40"/>
      <c r="D98" s="231" t="s">
        <v>221</v>
      </c>
      <c r="E98" s="40"/>
      <c r="F98" s="232" t="s">
        <v>237</v>
      </c>
      <c r="G98" s="40"/>
      <c r="H98" s="40"/>
      <c r="I98" s="136"/>
      <c r="J98" s="40"/>
      <c r="K98" s="40"/>
      <c r="L98" s="44"/>
      <c r="M98" s="233"/>
      <c r="N98" s="234"/>
      <c r="O98" s="84"/>
      <c r="P98" s="84"/>
      <c r="Q98" s="84"/>
      <c r="R98" s="84"/>
      <c r="S98" s="84"/>
      <c r="T98" s="85"/>
      <c r="U98" s="38"/>
      <c r="V98" s="38"/>
      <c r="W98" s="38"/>
      <c r="X98" s="38"/>
      <c r="Y98" s="38"/>
      <c r="Z98" s="38"/>
      <c r="AA98" s="38"/>
      <c r="AB98" s="38"/>
      <c r="AC98" s="38"/>
      <c r="AD98" s="38"/>
      <c r="AE98" s="38"/>
      <c r="AT98" s="17" t="s">
        <v>221</v>
      </c>
      <c r="AU98" s="17" t="s">
        <v>82</v>
      </c>
    </row>
    <row r="99" spans="1:51" s="13" customFormat="1" ht="12">
      <c r="A99" s="13"/>
      <c r="B99" s="235"/>
      <c r="C99" s="236"/>
      <c r="D99" s="231" t="s">
        <v>174</v>
      </c>
      <c r="E99" s="237" t="s">
        <v>19</v>
      </c>
      <c r="F99" s="238" t="s">
        <v>394</v>
      </c>
      <c r="G99" s="236"/>
      <c r="H99" s="239">
        <v>78.375</v>
      </c>
      <c r="I99" s="240"/>
      <c r="J99" s="236"/>
      <c r="K99" s="236"/>
      <c r="L99" s="241"/>
      <c r="M99" s="242"/>
      <c r="N99" s="243"/>
      <c r="O99" s="243"/>
      <c r="P99" s="243"/>
      <c r="Q99" s="243"/>
      <c r="R99" s="243"/>
      <c r="S99" s="243"/>
      <c r="T99" s="244"/>
      <c r="U99" s="13"/>
      <c r="V99" s="13"/>
      <c r="W99" s="13"/>
      <c r="X99" s="13"/>
      <c r="Y99" s="13"/>
      <c r="Z99" s="13"/>
      <c r="AA99" s="13"/>
      <c r="AB99" s="13"/>
      <c r="AC99" s="13"/>
      <c r="AD99" s="13"/>
      <c r="AE99" s="13"/>
      <c r="AT99" s="245" t="s">
        <v>174</v>
      </c>
      <c r="AU99" s="245" t="s">
        <v>82</v>
      </c>
      <c r="AV99" s="13" t="s">
        <v>82</v>
      </c>
      <c r="AW99" s="13" t="s">
        <v>34</v>
      </c>
      <c r="AX99" s="13" t="s">
        <v>72</v>
      </c>
      <c r="AY99" s="245" t="s">
        <v>153</v>
      </c>
    </row>
    <row r="100" spans="1:51" s="13" customFormat="1" ht="12">
      <c r="A100" s="13"/>
      <c r="B100" s="235"/>
      <c r="C100" s="236"/>
      <c r="D100" s="231" t="s">
        <v>174</v>
      </c>
      <c r="E100" s="237" t="s">
        <v>19</v>
      </c>
      <c r="F100" s="238" t="s">
        <v>395</v>
      </c>
      <c r="G100" s="236"/>
      <c r="H100" s="239">
        <v>5.4</v>
      </c>
      <c r="I100" s="240"/>
      <c r="J100" s="236"/>
      <c r="K100" s="236"/>
      <c r="L100" s="241"/>
      <c r="M100" s="242"/>
      <c r="N100" s="243"/>
      <c r="O100" s="243"/>
      <c r="P100" s="243"/>
      <c r="Q100" s="243"/>
      <c r="R100" s="243"/>
      <c r="S100" s="243"/>
      <c r="T100" s="244"/>
      <c r="U100" s="13"/>
      <c r="V100" s="13"/>
      <c r="W100" s="13"/>
      <c r="X100" s="13"/>
      <c r="Y100" s="13"/>
      <c r="Z100" s="13"/>
      <c r="AA100" s="13"/>
      <c r="AB100" s="13"/>
      <c r="AC100" s="13"/>
      <c r="AD100" s="13"/>
      <c r="AE100" s="13"/>
      <c r="AT100" s="245" t="s">
        <v>174</v>
      </c>
      <c r="AU100" s="245" t="s">
        <v>82</v>
      </c>
      <c r="AV100" s="13" t="s">
        <v>82</v>
      </c>
      <c r="AW100" s="13" t="s">
        <v>34</v>
      </c>
      <c r="AX100" s="13" t="s">
        <v>72</v>
      </c>
      <c r="AY100" s="245" t="s">
        <v>153</v>
      </c>
    </row>
    <row r="101" spans="1:51" s="14" customFormat="1" ht="12">
      <c r="A101" s="14"/>
      <c r="B101" s="250"/>
      <c r="C101" s="251"/>
      <c r="D101" s="231" t="s">
        <v>174</v>
      </c>
      <c r="E101" s="252" t="s">
        <v>19</v>
      </c>
      <c r="F101" s="253" t="s">
        <v>225</v>
      </c>
      <c r="G101" s="251"/>
      <c r="H101" s="254">
        <v>83.775</v>
      </c>
      <c r="I101" s="255"/>
      <c r="J101" s="251"/>
      <c r="K101" s="251"/>
      <c r="L101" s="256"/>
      <c r="M101" s="257"/>
      <c r="N101" s="258"/>
      <c r="O101" s="258"/>
      <c r="P101" s="258"/>
      <c r="Q101" s="258"/>
      <c r="R101" s="258"/>
      <c r="S101" s="258"/>
      <c r="T101" s="259"/>
      <c r="U101" s="14"/>
      <c r="V101" s="14"/>
      <c r="W101" s="14"/>
      <c r="X101" s="14"/>
      <c r="Y101" s="14"/>
      <c r="Z101" s="14"/>
      <c r="AA101" s="14"/>
      <c r="AB101" s="14"/>
      <c r="AC101" s="14"/>
      <c r="AD101" s="14"/>
      <c r="AE101" s="14"/>
      <c r="AT101" s="260" t="s">
        <v>174</v>
      </c>
      <c r="AU101" s="260" t="s">
        <v>82</v>
      </c>
      <c r="AV101" s="14" t="s">
        <v>172</v>
      </c>
      <c r="AW101" s="14" t="s">
        <v>34</v>
      </c>
      <c r="AX101" s="14" t="s">
        <v>80</v>
      </c>
      <c r="AY101" s="260" t="s">
        <v>153</v>
      </c>
    </row>
    <row r="102" spans="1:65" s="2" customFormat="1" ht="33" customHeight="1">
      <c r="A102" s="38"/>
      <c r="B102" s="39"/>
      <c r="C102" s="218" t="s">
        <v>152</v>
      </c>
      <c r="D102" s="218" t="s">
        <v>156</v>
      </c>
      <c r="E102" s="219" t="s">
        <v>396</v>
      </c>
      <c r="F102" s="220" t="s">
        <v>397</v>
      </c>
      <c r="G102" s="221" t="s">
        <v>235</v>
      </c>
      <c r="H102" s="222">
        <v>13.95</v>
      </c>
      <c r="I102" s="223"/>
      <c r="J102" s="224">
        <f>ROUND(I102*H102,2)</f>
        <v>0</v>
      </c>
      <c r="K102" s="220" t="s">
        <v>219</v>
      </c>
      <c r="L102" s="44"/>
      <c r="M102" s="225" t="s">
        <v>19</v>
      </c>
      <c r="N102" s="226" t="s">
        <v>43</v>
      </c>
      <c r="O102" s="84"/>
      <c r="P102" s="227">
        <f>O102*H102</f>
        <v>0</v>
      </c>
      <c r="Q102" s="227">
        <v>0</v>
      </c>
      <c r="R102" s="227">
        <f>Q102*H102</f>
        <v>0</v>
      </c>
      <c r="S102" s="227">
        <v>0</v>
      </c>
      <c r="T102" s="228">
        <f>S102*H102</f>
        <v>0</v>
      </c>
      <c r="U102" s="38"/>
      <c r="V102" s="38"/>
      <c r="W102" s="38"/>
      <c r="X102" s="38"/>
      <c r="Y102" s="38"/>
      <c r="Z102" s="38"/>
      <c r="AA102" s="38"/>
      <c r="AB102" s="38"/>
      <c r="AC102" s="38"/>
      <c r="AD102" s="38"/>
      <c r="AE102" s="38"/>
      <c r="AR102" s="229" t="s">
        <v>172</v>
      </c>
      <c r="AT102" s="229" t="s">
        <v>156</v>
      </c>
      <c r="AU102" s="229" t="s">
        <v>82</v>
      </c>
      <c r="AY102" s="17" t="s">
        <v>153</v>
      </c>
      <c r="BE102" s="230">
        <f>IF(N102="základní",J102,0)</f>
        <v>0</v>
      </c>
      <c r="BF102" s="230">
        <f>IF(N102="snížená",J102,0)</f>
        <v>0</v>
      </c>
      <c r="BG102" s="230">
        <f>IF(N102="zákl. přenesená",J102,0)</f>
        <v>0</v>
      </c>
      <c r="BH102" s="230">
        <f>IF(N102="sníž. přenesená",J102,0)</f>
        <v>0</v>
      </c>
      <c r="BI102" s="230">
        <f>IF(N102="nulová",J102,0)</f>
        <v>0</v>
      </c>
      <c r="BJ102" s="17" t="s">
        <v>80</v>
      </c>
      <c r="BK102" s="230">
        <f>ROUND(I102*H102,2)</f>
        <v>0</v>
      </c>
      <c r="BL102" s="17" t="s">
        <v>172</v>
      </c>
      <c r="BM102" s="229" t="s">
        <v>398</v>
      </c>
    </row>
    <row r="103" spans="1:47" s="2" customFormat="1" ht="12">
      <c r="A103" s="38"/>
      <c r="B103" s="39"/>
      <c r="C103" s="40"/>
      <c r="D103" s="231" t="s">
        <v>221</v>
      </c>
      <c r="E103" s="40"/>
      <c r="F103" s="232" t="s">
        <v>243</v>
      </c>
      <c r="G103" s="40"/>
      <c r="H103" s="40"/>
      <c r="I103" s="136"/>
      <c r="J103" s="40"/>
      <c r="K103" s="40"/>
      <c r="L103" s="44"/>
      <c r="M103" s="233"/>
      <c r="N103" s="234"/>
      <c r="O103" s="84"/>
      <c r="P103" s="84"/>
      <c r="Q103" s="84"/>
      <c r="R103" s="84"/>
      <c r="S103" s="84"/>
      <c r="T103" s="85"/>
      <c r="U103" s="38"/>
      <c r="V103" s="38"/>
      <c r="W103" s="38"/>
      <c r="X103" s="38"/>
      <c r="Y103" s="38"/>
      <c r="Z103" s="38"/>
      <c r="AA103" s="38"/>
      <c r="AB103" s="38"/>
      <c r="AC103" s="38"/>
      <c r="AD103" s="38"/>
      <c r="AE103" s="38"/>
      <c r="AT103" s="17" t="s">
        <v>221</v>
      </c>
      <c r="AU103" s="17" t="s">
        <v>82</v>
      </c>
    </row>
    <row r="104" spans="1:51" s="13" customFormat="1" ht="12">
      <c r="A104" s="13"/>
      <c r="B104" s="235"/>
      <c r="C104" s="236"/>
      <c r="D104" s="231" t="s">
        <v>174</v>
      </c>
      <c r="E104" s="237" t="s">
        <v>19</v>
      </c>
      <c r="F104" s="238" t="s">
        <v>399</v>
      </c>
      <c r="G104" s="236"/>
      <c r="H104" s="239">
        <v>13.95</v>
      </c>
      <c r="I104" s="240"/>
      <c r="J104" s="236"/>
      <c r="K104" s="236"/>
      <c r="L104" s="241"/>
      <c r="M104" s="242"/>
      <c r="N104" s="243"/>
      <c r="O104" s="243"/>
      <c r="P104" s="243"/>
      <c r="Q104" s="243"/>
      <c r="R104" s="243"/>
      <c r="S104" s="243"/>
      <c r="T104" s="244"/>
      <c r="U104" s="13"/>
      <c r="V104" s="13"/>
      <c r="W104" s="13"/>
      <c r="X104" s="13"/>
      <c r="Y104" s="13"/>
      <c r="Z104" s="13"/>
      <c r="AA104" s="13"/>
      <c r="AB104" s="13"/>
      <c r="AC104" s="13"/>
      <c r="AD104" s="13"/>
      <c r="AE104" s="13"/>
      <c r="AT104" s="245" t="s">
        <v>174</v>
      </c>
      <c r="AU104" s="245" t="s">
        <v>82</v>
      </c>
      <c r="AV104" s="13" t="s">
        <v>82</v>
      </c>
      <c r="AW104" s="13" t="s">
        <v>34</v>
      </c>
      <c r="AX104" s="13" t="s">
        <v>80</v>
      </c>
      <c r="AY104" s="245" t="s">
        <v>153</v>
      </c>
    </row>
    <row r="105" spans="1:65" s="2" customFormat="1" ht="55.5" customHeight="1">
      <c r="A105" s="38"/>
      <c r="B105" s="39"/>
      <c r="C105" s="218" t="s">
        <v>195</v>
      </c>
      <c r="D105" s="218" t="s">
        <v>156</v>
      </c>
      <c r="E105" s="219" t="s">
        <v>250</v>
      </c>
      <c r="F105" s="220" t="s">
        <v>251</v>
      </c>
      <c r="G105" s="221" t="s">
        <v>235</v>
      </c>
      <c r="H105" s="222">
        <v>97.725</v>
      </c>
      <c r="I105" s="223"/>
      <c r="J105" s="224">
        <f>ROUND(I105*H105,2)</f>
        <v>0</v>
      </c>
      <c r="K105" s="220" t="s">
        <v>19</v>
      </c>
      <c r="L105" s="44"/>
      <c r="M105" s="225" t="s">
        <v>19</v>
      </c>
      <c r="N105" s="226" t="s">
        <v>43</v>
      </c>
      <c r="O105" s="84"/>
      <c r="P105" s="227">
        <f>O105*H105</f>
        <v>0</v>
      </c>
      <c r="Q105" s="227">
        <v>0</v>
      </c>
      <c r="R105" s="227">
        <f>Q105*H105</f>
        <v>0</v>
      </c>
      <c r="S105" s="227">
        <v>0</v>
      </c>
      <c r="T105" s="228">
        <f>S105*H105</f>
        <v>0</v>
      </c>
      <c r="U105" s="38"/>
      <c r="V105" s="38"/>
      <c r="W105" s="38"/>
      <c r="X105" s="38"/>
      <c r="Y105" s="38"/>
      <c r="Z105" s="38"/>
      <c r="AA105" s="38"/>
      <c r="AB105" s="38"/>
      <c r="AC105" s="38"/>
      <c r="AD105" s="38"/>
      <c r="AE105" s="38"/>
      <c r="AR105" s="229" t="s">
        <v>172</v>
      </c>
      <c r="AT105" s="229" t="s">
        <v>156</v>
      </c>
      <c r="AU105" s="229" t="s">
        <v>82</v>
      </c>
      <c r="AY105" s="17" t="s">
        <v>153</v>
      </c>
      <c r="BE105" s="230">
        <f>IF(N105="základní",J105,0)</f>
        <v>0</v>
      </c>
      <c r="BF105" s="230">
        <f>IF(N105="snížená",J105,0)</f>
        <v>0</v>
      </c>
      <c r="BG105" s="230">
        <f>IF(N105="zákl. přenesená",J105,0)</f>
        <v>0</v>
      </c>
      <c r="BH105" s="230">
        <f>IF(N105="sníž. přenesená",J105,0)</f>
        <v>0</v>
      </c>
      <c r="BI105" s="230">
        <f>IF(N105="nulová",J105,0)</f>
        <v>0</v>
      </c>
      <c r="BJ105" s="17" t="s">
        <v>80</v>
      </c>
      <c r="BK105" s="230">
        <f>ROUND(I105*H105,2)</f>
        <v>0</v>
      </c>
      <c r="BL105" s="17" t="s">
        <v>172</v>
      </c>
      <c r="BM105" s="229" t="s">
        <v>400</v>
      </c>
    </row>
    <row r="106" spans="1:47" s="2" customFormat="1" ht="12">
      <c r="A106" s="38"/>
      <c r="B106" s="39"/>
      <c r="C106" s="40"/>
      <c r="D106" s="231" t="s">
        <v>221</v>
      </c>
      <c r="E106" s="40"/>
      <c r="F106" s="232" t="s">
        <v>253</v>
      </c>
      <c r="G106" s="40"/>
      <c r="H106" s="40"/>
      <c r="I106" s="136"/>
      <c r="J106" s="40"/>
      <c r="K106" s="40"/>
      <c r="L106" s="44"/>
      <c r="M106" s="233"/>
      <c r="N106" s="234"/>
      <c r="O106" s="84"/>
      <c r="P106" s="84"/>
      <c r="Q106" s="84"/>
      <c r="R106" s="84"/>
      <c r="S106" s="84"/>
      <c r="T106" s="85"/>
      <c r="U106" s="38"/>
      <c r="V106" s="38"/>
      <c r="W106" s="38"/>
      <c r="X106" s="38"/>
      <c r="Y106" s="38"/>
      <c r="Z106" s="38"/>
      <c r="AA106" s="38"/>
      <c r="AB106" s="38"/>
      <c r="AC106" s="38"/>
      <c r="AD106" s="38"/>
      <c r="AE106" s="38"/>
      <c r="AT106" s="17" t="s">
        <v>221</v>
      </c>
      <c r="AU106" s="17" t="s">
        <v>82</v>
      </c>
    </row>
    <row r="107" spans="1:51" s="13" customFormat="1" ht="12">
      <c r="A107" s="13"/>
      <c r="B107" s="235"/>
      <c r="C107" s="236"/>
      <c r="D107" s="231" t="s">
        <v>174</v>
      </c>
      <c r="E107" s="237" t="s">
        <v>19</v>
      </c>
      <c r="F107" s="238" t="s">
        <v>401</v>
      </c>
      <c r="G107" s="236"/>
      <c r="H107" s="239">
        <v>97.725</v>
      </c>
      <c r="I107" s="240"/>
      <c r="J107" s="236"/>
      <c r="K107" s="236"/>
      <c r="L107" s="241"/>
      <c r="M107" s="242"/>
      <c r="N107" s="243"/>
      <c r="O107" s="243"/>
      <c r="P107" s="243"/>
      <c r="Q107" s="243"/>
      <c r="R107" s="243"/>
      <c r="S107" s="243"/>
      <c r="T107" s="244"/>
      <c r="U107" s="13"/>
      <c r="V107" s="13"/>
      <c r="W107" s="13"/>
      <c r="X107" s="13"/>
      <c r="Y107" s="13"/>
      <c r="Z107" s="13"/>
      <c r="AA107" s="13"/>
      <c r="AB107" s="13"/>
      <c r="AC107" s="13"/>
      <c r="AD107" s="13"/>
      <c r="AE107" s="13"/>
      <c r="AT107" s="245" t="s">
        <v>174</v>
      </c>
      <c r="AU107" s="245" t="s">
        <v>82</v>
      </c>
      <c r="AV107" s="13" t="s">
        <v>82</v>
      </c>
      <c r="AW107" s="13" t="s">
        <v>34</v>
      </c>
      <c r="AX107" s="13" t="s">
        <v>80</v>
      </c>
      <c r="AY107" s="245" t="s">
        <v>153</v>
      </c>
    </row>
    <row r="108" spans="1:65" s="2" customFormat="1" ht="16.5" customHeight="1">
      <c r="A108" s="38"/>
      <c r="B108" s="39"/>
      <c r="C108" s="218" t="s">
        <v>200</v>
      </c>
      <c r="D108" s="218" t="s">
        <v>156</v>
      </c>
      <c r="E108" s="219" t="s">
        <v>255</v>
      </c>
      <c r="F108" s="220" t="s">
        <v>256</v>
      </c>
      <c r="G108" s="221" t="s">
        <v>218</v>
      </c>
      <c r="H108" s="222">
        <v>62</v>
      </c>
      <c r="I108" s="223"/>
      <c r="J108" s="224">
        <f>ROUND(I108*H108,2)</f>
        <v>0</v>
      </c>
      <c r="K108" s="220" t="s">
        <v>219</v>
      </c>
      <c r="L108" s="44"/>
      <c r="M108" s="225" t="s">
        <v>19</v>
      </c>
      <c r="N108" s="226" t="s">
        <v>43</v>
      </c>
      <c r="O108" s="84"/>
      <c r="P108" s="227">
        <f>O108*H108</f>
        <v>0</v>
      </c>
      <c r="Q108" s="227">
        <v>0</v>
      </c>
      <c r="R108" s="227">
        <f>Q108*H108</f>
        <v>0</v>
      </c>
      <c r="S108" s="227">
        <v>0</v>
      </c>
      <c r="T108" s="228">
        <f>S108*H108</f>
        <v>0</v>
      </c>
      <c r="U108" s="38"/>
      <c r="V108" s="38"/>
      <c r="W108" s="38"/>
      <c r="X108" s="38"/>
      <c r="Y108" s="38"/>
      <c r="Z108" s="38"/>
      <c r="AA108" s="38"/>
      <c r="AB108" s="38"/>
      <c r="AC108" s="38"/>
      <c r="AD108" s="38"/>
      <c r="AE108" s="38"/>
      <c r="AR108" s="229" t="s">
        <v>172</v>
      </c>
      <c r="AT108" s="229" t="s">
        <v>156</v>
      </c>
      <c r="AU108" s="229" t="s">
        <v>82</v>
      </c>
      <c r="AY108" s="17" t="s">
        <v>153</v>
      </c>
      <c r="BE108" s="230">
        <f>IF(N108="základní",J108,0)</f>
        <v>0</v>
      </c>
      <c r="BF108" s="230">
        <f>IF(N108="snížená",J108,0)</f>
        <v>0</v>
      </c>
      <c r="BG108" s="230">
        <f>IF(N108="zákl. přenesená",J108,0)</f>
        <v>0</v>
      </c>
      <c r="BH108" s="230">
        <f>IF(N108="sníž. přenesená",J108,0)</f>
        <v>0</v>
      </c>
      <c r="BI108" s="230">
        <f>IF(N108="nulová",J108,0)</f>
        <v>0</v>
      </c>
      <c r="BJ108" s="17" t="s">
        <v>80</v>
      </c>
      <c r="BK108" s="230">
        <f>ROUND(I108*H108,2)</f>
        <v>0</v>
      </c>
      <c r="BL108" s="17" t="s">
        <v>172</v>
      </c>
      <c r="BM108" s="229" t="s">
        <v>402</v>
      </c>
    </row>
    <row r="109" spans="1:47" s="2" customFormat="1" ht="12">
      <c r="A109" s="38"/>
      <c r="B109" s="39"/>
      <c r="C109" s="40"/>
      <c r="D109" s="231" t="s">
        <v>221</v>
      </c>
      <c r="E109" s="40"/>
      <c r="F109" s="232" t="s">
        <v>258</v>
      </c>
      <c r="G109" s="40"/>
      <c r="H109" s="40"/>
      <c r="I109" s="136"/>
      <c r="J109" s="40"/>
      <c r="K109" s="40"/>
      <c r="L109" s="44"/>
      <c r="M109" s="233"/>
      <c r="N109" s="234"/>
      <c r="O109" s="84"/>
      <c r="P109" s="84"/>
      <c r="Q109" s="84"/>
      <c r="R109" s="84"/>
      <c r="S109" s="84"/>
      <c r="T109" s="85"/>
      <c r="U109" s="38"/>
      <c r="V109" s="38"/>
      <c r="W109" s="38"/>
      <c r="X109" s="38"/>
      <c r="Y109" s="38"/>
      <c r="Z109" s="38"/>
      <c r="AA109" s="38"/>
      <c r="AB109" s="38"/>
      <c r="AC109" s="38"/>
      <c r="AD109" s="38"/>
      <c r="AE109" s="38"/>
      <c r="AT109" s="17" t="s">
        <v>221</v>
      </c>
      <c r="AU109" s="17" t="s">
        <v>82</v>
      </c>
    </row>
    <row r="110" spans="1:51" s="13" customFormat="1" ht="12">
      <c r="A110" s="13"/>
      <c r="B110" s="235"/>
      <c r="C110" s="236"/>
      <c r="D110" s="231" t="s">
        <v>174</v>
      </c>
      <c r="E110" s="237" t="s">
        <v>19</v>
      </c>
      <c r="F110" s="238" t="s">
        <v>403</v>
      </c>
      <c r="G110" s="236"/>
      <c r="H110" s="239">
        <v>62</v>
      </c>
      <c r="I110" s="240"/>
      <c r="J110" s="236"/>
      <c r="K110" s="236"/>
      <c r="L110" s="241"/>
      <c r="M110" s="242"/>
      <c r="N110" s="243"/>
      <c r="O110" s="243"/>
      <c r="P110" s="243"/>
      <c r="Q110" s="243"/>
      <c r="R110" s="243"/>
      <c r="S110" s="243"/>
      <c r="T110" s="244"/>
      <c r="U110" s="13"/>
      <c r="V110" s="13"/>
      <c r="W110" s="13"/>
      <c r="X110" s="13"/>
      <c r="Y110" s="13"/>
      <c r="Z110" s="13"/>
      <c r="AA110" s="13"/>
      <c r="AB110" s="13"/>
      <c r="AC110" s="13"/>
      <c r="AD110" s="13"/>
      <c r="AE110" s="13"/>
      <c r="AT110" s="245" t="s">
        <v>174</v>
      </c>
      <c r="AU110" s="245" t="s">
        <v>82</v>
      </c>
      <c r="AV110" s="13" t="s">
        <v>82</v>
      </c>
      <c r="AW110" s="13" t="s">
        <v>34</v>
      </c>
      <c r="AX110" s="13" t="s">
        <v>80</v>
      </c>
      <c r="AY110" s="245" t="s">
        <v>153</v>
      </c>
    </row>
    <row r="111" spans="1:65" s="2" customFormat="1" ht="16.5" customHeight="1">
      <c r="A111" s="38"/>
      <c r="B111" s="39"/>
      <c r="C111" s="261" t="s">
        <v>169</v>
      </c>
      <c r="D111" s="261" t="s">
        <v>260</v>
      </c>
      <c r="E111" s="262" t="s">
        <v>261</v>
      </c>
      <c r="F111" s="263" t="s">
        <v>262</v>
      </c>
      <c r="G111" s="264" t="s">
        <v>263</v>
      </c>
      <c r="H111" s="265">
        <v>1.86</v>
      </c>
      <c r="I111" s="266"/>
      <c r="J111" s="267">
        <f>ROUND(I111*H111,2)</f>
        <v>0</v>
      </c>
      <c r="K111" s="263" t="s">
        <v>219</v>
      </c>
      <c r="L111" s="268"/>
      <c r="M111" s="269" t="s">
        <v>19</v>
      </c>
      <c r="N111" s="270" t="s">
        <v>43</v>
      </c>
      <c r="O111" s="84"/>
      <c r="P111" s="227">
        <f>O111*H111</f>
        <v>0</v>
      </c>
      <c r="Q111" s="227">
        <v>0.001</v>
      </c>
      <c r="R111" s="227">
        <f>Q111*H111</f>
        <v>0.00186</v>
      </c>
      <c r="S111" s="227">
        <v>0</v>
      </c>
      <c r="T111" s="228">
        <f>S111*H111</f>
        <v>0</v>
      </c>
      <c r="U111" s="38"/>
      <c r="V111" s="38"/>
      <c r="W111" s="38"/>
      <c r="X111" s="38"/>
      <c r="Y111" s="38"/>
      <c r="Z111" s="38"/>
      <c r="AA111" s="38"/>
      <c r="AB111" s="38"/>
      <c r="AC111" s="38"/>
      <c r="AD111" s="38"/>
      <c r="AE111" s="38"/>
      <c r="AR111" s="229" t="s">
        <v>169</v>
      </c>
      <c r="AT111" s="229" t="s">
        <v>260</v>
      </c>
      <c r="AU111" s="229" t="s">
        <v>82</v>
      </c>
      <c r="AY111" s="17" t="s">
        <v>153</v>
      </c>
      <c r="BE111" s="230">
        <f>IF(N111="základní",J111,0)</f>
        <v>0</v>
      </c>
      <c r="BF111" s="230">
        <f>IF(N111="snížená",J111,0)</f>
        <v>0</v>
      </c>
      <c r="BG111" s="230">
        <f>IF(N111="zákl. přenesená",J111,0)</f>
        <v>0</v>
      </c>
      <c r="BH111" s="230">
        <f>IF(N111="sníž. přenesená",J111,0)</f>
        <v>0</v>
      </c>
      <c r="BI111" s="230">
        <f>IF(N111="nulová",J111,0)</f>
        <v>0</v>
      </c>
      <c r="BJ111" s="17" t="s">
        <v>80</v>
      </c>
      <c r="BK111" s="230">
        <f>ROUND(I111*H111,2)</f>
        <v>0</v>
      </c>
      <c r="BL111" s="17" t="s">
        <v>172</v>
      </c>
      <c r="BM111" s="229" t="s">
        <v>404</v>
      </c>
    </row>
    <row r="112" spans="1:51" s="13" customFormat="1" ht="12">
      <c r="A112" s="13"/>
      <c r="B112" s="235"/>
      <c r="C112" s="236"/>
      <c r="D112" s="231" t="s">
        <v>174</v>
      </c>
      <c r="E112" s="237" t="s">
        <v>19</v>
      </c>
      <c r="F112" s="238" t="s">
        <v>405</v>
      </c>
      <c r="G112" s="236"/>
      <c r="H112" s="239">
        <v>62</v>
      </c>
      <c r="I112" s="240"/>
      <c r="J112" s="236"/>
      <c r="K112" s="236"/>
      <c r="L112" s="241"/>
      <c r="M112" s="242"/>
      <c r="N112" s="243"/>
      <c r="O112" s="243"/>
      <c r="P112" s="243"/>
      <c r="Q112" s="243"/>
      <c r="R112" s="243"/>
      <c r="S112" s="243"/>
      <c r="T112" s="244"/>
      <c r="U112" s="13"/>
      <c r="V112" s="13"/>
      <c r="W112" s="13"/>
      <c r="X112" s="13"/>
      <c r="Y112" s="13"/>
      <c r="Z112" s="13"/>
      <c r="AA112" s="13"/>
      <c r="AB112" s="13"/>
      <c r="AC112" s="13"/>
      <c r="AD112" s="13"/>
      <c r="AE112" s="13"/>
      <c r="AT112" s="245" t="s">
        <v>174</v>
      </c>
      <c r="AU112" s="245" t="s">
        <v>82</v>
      </c>
      <c r="AV112" s="13" t="s">
        <v>82</v>
      </c>
      <c r="AW112" s="13" t="s">
        <v>34</v>
      </c>
      <c r="AX112" s="13" t="s">
        <v>80</v>
      </c>
      <c r="AY112" s="245" t="s">
        <v>153</v>
      </c>
    </row>
    <row r="113" spans="1:51" s="13" customFormat="1" ht="12">
      <c r="A113" s="13"/>
      <c r="B113" s="235"/>
      <c r="C113" s="236"/>
      <c r="D113" s="231" t="s">
        <v>174</v>
      </c>
      <c r="E113" s="236"/>
      <c r="F113" s="238" t="s">
        <v>406</v>
      </c>
      <c r="G113" s="236"/>
      <c r="H113" s="239">
        <v>1.86</v>
      </c>
      <c r="I113" s="240"/>
      <c r="J113" s="236"/>
      <c r="K113" s="236"/>
      <c r="L113" s="241"/>
      <c r="M113" s="242"/>
      <c r="N113" s="243"/>
      <c r="O113" s="243"/>
      <c r="P113" s="243"/>
      <c r="Q113" s="243"/>
      <c r="R113" s="243"/>
      <c r="S113" s="243"/>
      <c r="T113" s="244"/>
      <c r="U113" s="13"/>
      <c r="V113" s="13"/>
      <c r="W113" s="13"/>
      <c r="X113" s="13"/>
      <c r="Y113" s="13"/>
      <c r="Z113" s="13"/>
      <c r="AA113" s="13"/>
      <c r="AB113" s="13"/>
      <c r="AC113" s="13"/>
      <c r="AD113" s="13"/>
      <c r="AE113" s="13"/>
      <c r="AT113" s="245" t="s">
        <v>174</v>
      </c>
      <c r="AU113" s="245" t="s">
        <v>82</v>
      </c>
      <c r="AV113" s="13" t="s">
        <v>82</v>
      </c>
      <c r="AW113" s="13" t="s">
        <v>4</v>
      </c>
      <c r="AX113" s="13" t="s">
        <v>80</v>
      </c>
      <c r="AY113" s="245" t="s">
        <v>153</v>
      </c>
    </row>
    <row r="114" spans="1:65" s="2" customFormat="1" ht="33" customHeight="1">
      <c r="A114" s="38"/>
      <c r="B114" s="39"/>
      <c r="C114" s="218" t="s">
        <v>266</v>
      </c>
      <c r="D114" s="218" t="s">
        <v>156</v>
      </c>
      <c r="E114" s="219" t="s">
        <v>267</v>
      </c>
      <c r="F114" s="220" t="s">
        <v>268</v>
      </c>
      <c r="G114" s="221" t="s">
        <v>218</v>
      </c>
      <c r="H114" s="222">
        <v>62</v>
      </c>
      <c r="I114" s="223"/>
      <c r="J114" s="224">
        <f>ROUND(I114*H114,2)</f>
        <v>0</v>
      </c>
      <c r="K114" s="220" t="s">
        <v>219</v>
      </c>
      <c r="L114" s="44"/>
      <c r="M114" s="225" t="s">
        <v>19</v>
      </c>
      <c r="N114" s="226" t="s">
        <v>43</v>
      </c>
      <c r="O114" s="84"/>
      <c r="P114" s="227">
        <f>O114*H114</f>
        <v>0</v>
      </c>
      <c r="Q114" s="227">
        <v>0</v>
      </c>
      <c r="R114" s="227">
        <f>Q114*H114</f>
        <v>0</v>
      </c>
      <c r="S114" s="227">
        <v>0</v>
      </c>
      <c r="T114" s="228">
        <f>S114*H114</f>
        <v>0</v>
      </c>
      <c r="U114" s="38"/>
      <c r="V114" s="38"/>
      <c r="W114" s="38"/>
      <c r="X114" s="38"/>
      <c r="Y114" s="38"/>
      <c r="Z114" s="38"/>
      <c r="AA114" s="38"/>
      <c r="AB114" s="38"/>
      <c r="AC114" s="38"/>
      <c r="AD114" s="38"/>
      <c r="AE114" s="38"/>
      <c r="AR114" s="229" t="s">
        <v>172</v>
      </c>
      <c r="AT114" s="229" t="s">
        <v>156</v>
      </c>
      <c r="AU114" s="229" t="s">
        <v>82</v>
      </c>
      <c r="AY114" s="17" t="s">
        <v>153</v>
      </c>
      <c r="BE114" s="230">
        <f>IF(N114="základní",J114,0)</f>
        <v>0</v>
      </c>
      <c r="BF114" s="230">
        <f>IF(N114="snížená",J114,0)</f>
        <v>0</v>
      </c>
      <c r="BG114" s="230">
        <f>IF(N114="zákl. přenesená",J114,0)</f>
        <v>0</v>
      </c>
      <c r="BH114" s="230">
        <f>IF(N114="sníž. přenesená",J114,0)</f>
        <v>0</v>
      </c>
      <c r="BI114" s="230">
        <f>IF(N114="nulová",J114,0)</f>
        <v>0</v>
      </c>
      <c r="BJ114" s="17" t="s">
        <v>80</v>
      </c>
      <c r="BK114" s="230">
        <f>ROUND(I114*H114,2)</f>
        <v>0</v>
      </c>
      <c r="BL114" s="17" t="s">
        <v>172</v>
      </c>
      <c r="BM114" s="229" t="s">
        <v>407</v>
      </c>
    </row>
    <row r="115" spans="1:47" s="2" customFormat="1" ht="12">
      <c r="A115" s="38"/>
      <c r="B115" s="39"/>
      <c r="C115" s="40"/>
      <c r="D115" s="231" t="s">
        <v>221</v>
      </c>
      <c r="E115" s="40"/>
      <c r="F115" s="232" t="s">
        <v>270</v>
      </c>
      <c r="G115" s="40"/>
      <c r="H115" s="40"/>
      <c r="I115" s="136"/>
      <c r="J115" s="40"/>
      <c r="K115" s="40"/>
      <c r="L115" s="44"/>
      <c r="M115" s="233"/>
      <c r="N115" s="234"/>
      <c r="O115" s="84"/>
      <c r="P115" s="84"/>
      <c r="Q115" s="84"/>
      <c r="R115" s="84"/>
      <c r="S115" s="84"/>
      <c r="T115" s="85"/>
      <c r="U115" s="38"/>
      <c r="V115" s="38"/>
      <c r="W115" s="38"/>
      <c r="X115" s="38"/>
      <c r="Y115" s="38"/>
      <c r="Z115" s="38"/>
      <c r="AA115" s="38"/>
      <c r="AB115" s="38"/>
      <c r="AC115" s="38"/>
      <c r="AD115" s="38"/>
      <c r="AE115" s="38"/>
      <c r="AT115" s="17" t="s">
        <v>221</v>
      </c>
      <c r="AU115" s="17" t="s">
        <v>82</v>
      </c>
    </row>
    <row r="116" spans="1:51" s="13" customFormat="1" ht="12">
      <c r="A116" s="13"/>
      <c r="B116" s="235"/>
      <c r="C116" s="236"/>
      <c r="D116" s="231" t="s">
        <v>174</v>
      </c>
      <c r="E116" s="237" t="s">
        <v>19</v>
      </c>
      <c r="F116" s="238" t="s">
        <v>405</v>
      </c>
      <c r="G116" s="236"/>
      <c r="H116" s="239">
        <v>62</v>
      </c>
      <c r="I116" s="240"/>
      <c r="J116" s="236"/>
      <c r="K116" s="236"/>
      <c r="L116" s="241"/>
      <c r="M116" s="242"/>
      <c r="N116" s="243"/>
      <c r="O116" s="243"/>
      <c r="P116" s="243"/>
      <c r="Q116" s="243"/>
      <c r="R116" s="243"/>
      <c r="S116" s="243"/>
      <c r="T116" s="244"/>
      <c r="U116" s="13"/>
      <c r="V116" s="13"/>
      <c r="W116" s="13"/>
      <c r="X116" s="13"/>
      <c r="Y116" s="13"/>
      <c r="Z116" s="13"/>
      <c r="AA116" s="13"/>
      <c r="AB116" s="13"/>
      <c r="AC116" s="13"/>
      <c r="AD116" s="13"/>
      <c r="AE116" s="13"/>
      <c r="AT116" s="245" t="s">
        <v>174</v>
      </c>
      <c r="AU116" s="245" t="s">
        <v>82</v>
      </c>
      <c r="AV116" s="13" t="s">
        <v>82</v>
      </c>
      <c r="AW116" s="13" t="s">
        <v>34</v>
      </c>
      <c r="AX116" s="13" t="s">
        <v>80</v>
      </c>
      <c r="AY116" s="245" t="s">
        <v>153</v>
      </c>
    </row>
    <row r="117" spans="1:65" s="2" customFormat="1" ht="16.5" customHeight="1">
      <c r="A117" s="38"/>
      <c r="B117" s="39"/>
      <c r="C117" s="261" t="s">
        <v>273</v>
      </c>
      <c r="D117" s="261" t="s">
        <v>260</v>
      </c>
      <c r="E117" s="262" t="s">
        <v>274</v>
      </c>
      <c r="F117" s="263" t="s">
        <v>275</v>
      </c>
      <c r="G117" s="264" t="s">
        <v>276</v>
      </c>
      <c r="H117" s="265">
        <v>5.58</v>
      </c>
      <c r="I117" s="266"/>
      <c r="J117" s="267">
        <f>ROUND(I117*H117,2)</f>
        <v>0</v>
      </c>
      <c r="K117" s="263" t="s">
        <v>219</v>
      </c>
      <c r="L117" s="268"/>
      <c r="M117" s="269" t="s">
        <v>19</v>
      </c>
      <c r="N117" s="270" t="s">
        <v>43</v>
      </c>
      <c r="O117" s="84"/>
      <c r="P117" s="227">
        <f>O117*H117</f>
        <v>0</v>
      </c>
      <c r="Q117" s="227">
        <v>1</v>
      </c>
      <c r="R117" s="227">
        <f>Q117*H117</f>
        <v>5.58</v>
      </c>
      <c r="S117" s="227">
        <v>0</v>
      </c>
      <c r="T117" s="228">
        <f>S117*H117</f>
        <v>0</v>
      </c>
      <c r="U117" s="38"/>
      <c r="V117" s="38"/>
      <c r="W117" s="38"/>
      <c r="X117" s="38"/>
      <c r="Y117" s="38"/>
      <c r="Z117" s="38"/>
      <c r="AA117" s="38"/>
      <c r="AB117" s="38"/>
      <c r="AC117" s="38"/>
      <c r="AD117" s="38"/>
      <c r="AE117" s="38"/>
      <c r="AR117" s="229" t="s">
        <v>169</v>
      </c>
      <c r="AT117" s="229" t="s">
        <v>260</v>
      </c>
      <c r="AU117" s="229" t="s">
        <v>82</v>
      </c>
      <c r="AY117" s="17" t="s">
        <v>153</v>
      </c>
      <c r="BE117" s="230">
        <f>IF(N117="základní",J117,0)</f>
        <v>0</v>
      </c>
      <c r="BF117" s="230">
        <f>IF(N117="snížená",J117,0)</f>
        <v>0</v>
      </c>
      <c r="BG117" s="230">
        <f>IF(N117="zákl. přenesená",J117,0)</f>
        <v>0</v>
      </c>
      <c r="BH117" s="230">
        <f>IF(N117="sníž. přenesená",J117,0)</f>
        <v>0</v>
      </c>
      <c r="BI117" s="230">
        <f>IF(N117="nulová",J117,0)</f>
        <v>0</v>
      </c>
      <c r="BJ117" s="17" t="s">
        <v>80</v>
      </c>
      <c r="BK117" s="230">
        <f>ROUND(I117*H117,2)</f>
        <v>0</v>
      </c>
      <c r="BL117" s="17" t="s">
        <v>172</v>
      </c>
      <c r="BM117" s="229" t="s">
        <v>408</v>
      </c>
    </row>
    <row r="118" spans="1:51" s="13" customFormat="1" ht="12">
      <c r="A118" s="13"/>
      <c r="B118" s="235"/>
      <c r="C118" s="236"/>
      <c r="D118" s="231" t="s">
        <v>174</v>
      </c>
      <c r="E118" s="237" t="s">
        <v>19</v>
      </c>
      <c r="F118" s="238" t="s">
        <v>409</v>
      </c>
      <c r="G118" s="236"/>
      <c r="H118" s="239">
        <v>5.58</v>
      </c>
      <c r="I118" s="240"/>
      <c r="J118" s="236"/>
      <c r="K118" s="236"/>
      <c r="L118" s="241"/>
      <c r="M118" s="242"/>
      <c r="N118" s="243"/>
      <c r="O118" s="243"/>
      <c r="P118" s="243"/>
      <c r="Q118" s="243"/>
      <c r="R118" s="243"/>
      <c r="S118" s="243"/>
      <c r="T118" s="244"/>
      <c r="U118" s="13"/>
      <c r="V118" s="13"/>
      <c r="W118" s="13"/>
      <c r="X118" s="13"/>
      <c r="Y118" s="13"/>
      <c r="Z118" s="13"/>
      <c r="AA118" s="13"/>
      <c r="AB118" s="13"/>
      <c r="AC118" s="13"/>
      <c r="AD118" s="13"/>
      <c r="AE118" s="13"/>
      <c r="AT118" s="245" t="s">
        <v>174</v>
      </c>
      <c r="AU118" s="245" t="s">
        <v>82</v>
      </c>
      <c r="AV118" s="13" t="s">
        <v>82</v>
      </c>
      <c r="AW118" s="13" t="s">
        <v>34</v>
      </c>
      <c r="AX118" s="13" t="s">
        <v>80</v>
      </c>
      <c r="AY118" s="245" t="s">
        <v>153</v>
      </c>
    </row>
    <row r="119" spans="1:63" s="12" customFormat="1" ht="22.8" customHeight="1">
      <c r="A119" s="12"/>
      <c r="B119" s="202"/>
      <c r="C119" s="203"/>
      <c r="D119" s="204" t="s">
        <v>71</v>
      </c>
      <c r="E119" s="216" t="s">
        <v>152</v>
      </c>
      <c r="F119" s="216" t="s">
        <v>285</v>
      </c>
      <c r="G119" s="203"/>
      <c r="H119" s="203"/>
      <c r="I119" s="206"/>
      <c r="J119" s="217">
        <f>BK119</f>
        <v>0</v>
      </c>
      <c r="K119" s="203"/>
      <c r="L119" s="208"/>
      <c r="M119" s="209"/>
      <c r="N119" s="210"/>
      <c r="O119" s="210"/>
      <c r="P119" s="211">
        <f>SUM(P120:P138)</f>
        <v>0</v>
      </c>
      <c r="Q119" s="210"/>
      <c r="R119" s="211">
        <f>SUM(R120:R138)</f>
        <v>2.15166</v>
      </c>
      <c r="S119" s="210"/>
      <c r="T119" s="212">
        <f>SUM(T120:T138)</f>
        <v>0</v>
      </c>
      <c r="U119" s="12"/>
      <c r="V119" s="12"/>
      <c r="W119" s="12"/>
      <c r="X119" s="12"/>
      <c r="Y119" s="12"/>
      <c r="Z119" s="12"/>
      <c r="AA119" s="12"/>
      <c r="AB119" s="12"/>
      <c r="AC119" s="12"/>
      <c r="AD119" s="12"/>
      <c r="AE119" s="12"/>
      <c r="AR119" s="213" t="s">
        <v>80</v>
      </c>
      <c r="AT119" s="214" t="s">
        <v>71</v>
      </c>
      <c r="AU119" s="214" t="s">
        <v>80</v>
      </c>
      <c r="AY119" s="213" t="s">
        <v>153</v>
      </c>
      <c r="BK119" s="215">
        <f>SUM(BK120:BK138)</f>
        <v>0</v>
      </c>
    </row>
    <row r="120" spans="1:65" s="2" customFormat="1" ht="21.75" customHeight="1">
      <c r="A120" s="38"/>
      <c r="B120" s="39"/>
      <c r="C120" s="218" t="s">
        <v>279</v>
      </c>
      <c r="D120" s="218" t="s">
        <v>156</v>
      </c>
      <c r="E120" s="219" t="s">
        <v>287</v>
      </c>
      <c r="F120" s="220" t="s">
        <v>288</v>
      </c>
      <c r="G120" s="221" t="s">
        <v>218</v>
      </c>
      <c r="H120" s="222">
        <v>281.25</v>
      </c>
      <c r="I120" s="223"/>
      <c r="J120" s="224">
        <f>ROUND(I120*H120,2)</f>
        <v>0</v>
      </c>
      <c r="K120" s="220" t="s">
        <v>219</v>
      </c>
      <c r="L120" s="44"/>
      <c r="M120" s="225" t="s">
        <v>19</v>
      </c>
      <c r="N120" s="226" t="s">
        <v>43</v>
      </c>
      <c r="O120" s="84"/>
      <c r="P120" s="227">
        <f>O120*H120</f>
        <v>0</v>
      </c>
      <c r="Q120" s="227">
        <v>0</v>
      </c>
      <c r="R120" s="227">
        <f>Q120*H120</f>
        <v>0</v>
      </c>
      <c r="S120" s="227">
        <v>0</v>
      </c>
      <c r="T120" s="228">
        <f>S120*H120</f>
        <v>0</v>
      </c>
      <c r="U120" s="38"/>
      <c r="V120" s="38"/>
      <c r="W120" s="38"/>
      <c r="X120" s="38"/>
      <c r="Y120" s="38"/>
      <c r="Z120" s="38"/>
      <c r="AA120" s="38"/>
      <c r="AB120" s="38"/>
      <c r="AC120" s="38"/>
      <c r="AD120" s="38"/>
      <c r="AE120" s="38"/>
      <c r="AR120" s="229" t="s">
        <v>172</v>
      </c>
      <c r="AT120" s="229" t="s">
        <v>156</v>
      </c>
      <c r="AU120" s="229" t="s">
        <v>82</v>
      </c>
      <c r="AY120" s="17" t="s">
        <v>153</v>
      </c>
      <c r="BE120" s="230">
        <f>IF(N120="základní",J120,0)</f>
        <v>0</v>
      </c>
      <c r="BF120" s="230">
        <f>IF(N120="snížená",J120,0)</f>
        <v>0</v>
      </c>
      <c r="BG120" s="230">
        <f>IF(N120="zákl. přenesená",J120,0)</f>
        <v>0</v>
      </c>
      <c r="BH120" s="230">
        <f>IF(N120="sníž. přenesená",J120,0)</f>
        <v>0</v>
      </c>
      <c r="BI120" s="230">
        <f>IF(N120="nulová",J120,0)</f>
        <v>0</v>
      </c>
      <c r="BJ120" s="17" t="s">
        <v>80</v>
      </c>
      <c r="BK120" s="230">
        <f>ROUND(I120*H120,2)</f>
        <v>0</v>
      </c>
      <c r="BL120" s="17" t="s">
        <v>172</v>
      </c>
      <c r="BM120" s="229" t="s">
        <v>410</v>
      </c>
    </row>
    <row r="121" spans="1:51" s="13" customFormat="1" ht="12">
      <c r="A121" s="13"/>
      <c r="B121" s="235"/>
      <c r="C121" s="236"/>
      <c r="D121" s="231" t="s">
        <v>174</v>
      </c>
      <c r="E121" s="237" t="s">
        <v>19</v>
      </c>
      <c r="F121" s="238" t="s">
        <v>411</v>
      </c>
      <c r="G121" s="236"/>
      <c r="H121" s="239">
        <v>281.25</v>
      </c>
      <c r="I121" s="240"/>
      <c r="J121" s="236"/>
      <c r="K121" s="236"/>
      <c r="L121" s="241"/>
      <c r="M121" s="242"/>
      <c r="N121" s="243"/>
      <c r="O121" s="243"/>
      <c r="P121" s="243"/>
      <c r="Q121" s="243"/>
      <c r="R121" s="243"/>
      <c r="S121" s="243"/>
      <c r="T121" s="244"/>
      <c r="U121" s="13"/>
      <c r="V121" s="13"/>
      <c r="W121" s="13"/>
      <c r="X121" s="13"/>
      <c r="Y121" s="13"/>
      <c r="Z121" s="13"/>
      <c r="AA121" s="13"/>
      <c r="AB121" s="13"/>
      <c r="AC121" s="13"/>
      <c r="AD121" s="13"/>
      <c r="AE121" s="13"/>
      <c r="AT121" s="245" t="s">
        <v>174</v>
      </c>
      <c r="AU121" s="245" t="s">
        <v>82</v>
      </c>
      <c r="AV121" s="13" t="s">
        <v>82</v>
      </c>
      <c r="AW121" s="13" t="s">
        <v>34</v>
      </c>
      <c r="AX121" s="13" t="s">
        <v>80</v>
      </c>
      <c r="AY121" s="245" t="s">
        <v>153</v>
      </c>
    </row>
    <row r="122" spans="1:65" s="2" customFormat="1" ht="33" customHeight="1">
      <c r="A122" s="38"/>
      <c r="B122" s="39"/>
      <c r="C122" s="218" t="s">
        <v>286</v>
      </c>
      <c r="D122" s="218" t="s">
        <v>156</v>
      </c>
      <c r="E122" s="219" t="s">
        <v>295</v>
      </c>
      <c r="F122" s="220" t="s">
        <v>296</v>
      </c>
      <c r="G122" s="221" t="s">
        <v>218</v>
      </c>
      <c r="H122" s="222">
        <v>241</v>
      </c>
      <c r="I122" s="223"/>
      <c r="J122" s="224">
        <f>ROUND(I122*H122,2)</f>
        <v>0</v>
      </c>
      <c r="K122" s="220" t="s">
        <v>219</v>
      </c>
      <c r="L122" s="44"/>
      <c r="M122" s="225" t="s">
        <v>19</v>
      </c>
      <c r="N122" s="226" t="s">
        <v>43</v>
      </c>
      <c r="O122" s="84"/>
      <c r="P122" s="227">
        <f>O122*H122</f>
        <v>0</v>
      </c>
      <c r="Q122" s="227">
        <v>0</v>
      </c>
      <c r="R122" s="227">
        <f>Q122*H122</f>
        <v>0</v>
      </c>
      <c r="S122" s="227">
        <v>0</v>
      </c>
      <c r="T122" s="228">
        <f>S122*H122</f>
        <v>0</v>
      </c>
      <c r="U122" s="38"/>
      <c r="V122" s="38"/>
      <c r="W122" s="38"/>
      <c r="X122" s="38"/>
      <c r="Y122" s="38"/>
      <c r="Z122" s="38"/>
      <c r="AA122" s="38"/>
      <c r="AB122" s="38"/>
      <c r="AC122" s="38"/>
      <c r="AD122" s="38"/>
      <c r="AE122" s="38"/>
      <c r="AR122" s="229" t="s">
        <v>172</v>
      </c>
      <c r="AT122" s="229" t="s">
        <v>156</v>
      </c>
      <c r="AU122" s="229" t="s">
        <v>82</v>
      </c>
      <c r="AY122" s="17" t="s">
        <v>153</v>
      </c>
      <c r="BE122" s="230">
        <f>IF(N122="základní",J122,0)</f>
        <v>0</v>
      </c>
      <c r="BF122" s="230">
        <f>IF(N122="snížená",J122,0)</f>
        <v>0</v>
      </c>
      <c r="BG122" s="230">
        <f>IF(N122="zákl. přenesená",J122,0)</f>
        <v>0</v>
      </c>
      <c r="BH122" s="230">
        <f>IF(N122="sníž. přenesená",J122,0)</f>
        <v>0</v>
      </c>
      <c r="BI122" s="230">
        <f>IF(N122="nulová",J122,0)</f>
        <v>0</v>
      </c>
      <c r="BJ122" s="17" t="s">
        <v>80</v>
      </c>
      <c r="BK122" s="230">
        <f>ROUND(I122*H122,2)</f>
        <v>0</v>
      </c>
      <c r="BL122" s="17" t="s">
        <v>172</v>
      </c>
      <c r="BM122" s="229" t="s">
        <v>412</v>
      </c>
    </row>
    <row r="123" spans="1:51" s="13" customFormat="1" ht="12">
      <c r="A123" s="13"/>
      <c r="B123" s="235"/>
      <c r="C123" s="236"/>
      <c r="D123" s="231" t="s">
        <v>174</v>
      </c>
      <c r="E123" s="237" t="s">
        <v>19</v>
      </c>
      <c r="F123" s="238" t="s">
        <v>413</v>
      </c>
      <c r="G123" s="236"/>
      <c r="H123" s="239">
        <v>241</v>
      </c>
      <c r="I123" s="240"/>
      <c r="J123" s="236"/>
      <c r="K123" s="236"/>
      <c r="L123" s="241"/>
      <c r="M123" s="242"/>
      <c r="N123" s="243"/>
      <c r="O123" s="243"/>
      <c r="P123" s="243"/>
      <c r="Q123" s="243"/>
      <c r="R123" s="243"/>
      <c r="S123" s="243"/>
      <c r="T123" s="244"/>
      <c r="U123" s="13"/>
      <c r="V123" s="13"/>
      <c r="W123" s="13"/>
      <c r="X123" s="13"/>
      <c r="Y123" s="13"/>
      <c r="Z123" s="13"/>
      <c r="AA123" s="13"/>
      <c r="AB123" s="13"/>
      <c r="AC123" s="13"/>
      <c r="AD123" s="13"/>
      <c r="AE123" s="13"/>
      <c r="AT123" s="245" t="s">
        <v>174</v>
      </c>
      <c r="AU123" s="245" t="s">
        <v>82</v>
      </c>
      <c r="AV123" s="13" t="s">
        <v>82</v>
      </c>
      <c r="AW123" s="13" t="s">
        <v>34</v>
      </c>
      <c r="AX123" s="13" t="s">
        <v>80</v>
      </c>
      <c r="AY123" s="245" t="s">
        <v>153</v>
      </c>
    </row>
    <row r="124" spans="1:65" s="2" customFormat="1" ht="33" customHeight="1">
      <c r="A124" s="38"/>
      <c r="B124" s="39"/>
      <c r="C124" s="218" t="s">
        <v>294</v>
      </c>
      <c r="D124" s="218" t="s">
        <v>156</v>
      </c>
      <c r="E124" s="219" t="s">
        <v>414</v>
      </c>
      <c r="F124" s="220" t="s">
        <v>415</v>
      </c>
      <c r="G124" s="221" t="s">
        <v>218</v>
      </c>
      <c r="H124" s="222">
        <v>38.25</v>
      </c>
      <c r="I124" s="223"/>
      <c r="J124" s="224">
        <f>ROUND(I124*H124,2)</f>
        <v>0</v>
      </c>
      <c r="K124" s="220" t="s">
        <v>219</v>
      </c>
      <c r="L124" s="44"/>
      <c r="M124" s="225" t="s">
        <v>19</v>
      </c>
      <c r="N124" s="226" t="s">
        <v>43</v>
      </c>
      <c r="O124" s="84"/>
      <c r="P124" s="227">
        <f>O124*H124</f>
        <v>0</v>
      </c>
      <c r="Q124" s="227">
        <v>0</v>
      </c>
      <c r="R124" s="227">
        <f>Q124*H124</f>
        <v>0</v>
      </c>
      <c r="S124" s="227">
        <v>0</v>
      </c>
      <c r="T124" s="228">
        <f>S124*H124</f>
        <v>0</v>
      </c>
      <c r="U124" s="38"/>
      <c r="V124" s="38"/>
      <c r="W124" s="38"/>
      <c r="X124" s="38"/>
      <c r="Y124" s="38"/>
      <c r="Z124" s="38"/>
      <c r="AA124" s="38"/>
      <c r="AB124" s="38"/>
      <c r="AC124" s="38"/>
      <c r="AD124" s="38"/>
      <c r="AE124" s="38"/>
      <c r="AR124" s="229" t="s">
        <v>172</v>
      </c>
      <c r="AT124" s="229" t="s">
        <v>156</v>
      </c>
      <c r="AU124" s="229" t="s">
        <v>82</v>
      </c>
      <c r="AY124" s="17" t="s">
        <v>153</v>
      </c>
      <c r="BE124" s="230">
        <f>IF(N124="základní",J124,0)</f>
        <v>0</v>
      </c>
      <c r="BF124" s="230">
        <f>IF(N124="snížená",J124,0)</f>
        <v>0</v>
      </c>
      <c r="BG124" s="230">
        <f>IF(N124="zákl. přenesená",J124,0)</f>
        <v>0</v>
      </c>
      <c r="BH124" s="230">
        <f>IF(N124="sníž. přenesená",J124,0)</f>
        <v>0</v>
      </c>
      <c r="BI124" s="230">
        <f>IF(N124="nulová",J124,0)</f>
        <v>0</v>
      </c>
      <c r="BJ124" s="17" t="s">
        <v>80</v>
      </c>
      <c r="BK124" s="230">
        <f>ROUND(I124*H124,2)</f>
        <v>0</v>
      </c>
      <c r="BL124" s="17" t="s">
        <v>172</v>
      </c>
      <c r="BM124" s="229" t="s">
        <v>416</v>
      </c>
    </row>
    <row r="125" spans="1:47" s="2" customFormat="1" ht="12">
      <c r="A125" s="38"/>
      <c r="B125" s="39"/>
      <c r="C125" s="40"/>
      <c r="D125" s="231" t="s">
        <v>221</v>
      </c>
      <c r="E125" s="40"/>
      <c r="F125" s="232" t="s">
        <v>417</v>
      </c>
      <c r="G125" s="40"/>
      <c r="H125" s="40"/>
      <c r="I125" s="136"/>
      <c r="J125" s="40"/>
      <c r="K125" s="40"/>
      <c r="L125" s="44"/>
      <c r="M125" s="233"/>
      <c r="N125" s="234"/>
      <c r="O125" s="84"/>
      <c r="P125" s="84"/>
      <c r="Q125" s="84"/>
      <c r="R125" s="84"/>
      <c r="S125" s="84"/>
      <c r="T125" s="85"/>
      <c r="U125" s="38"/>
      <c r="V125" s="38"/>
      <c r="W125" s="38"/>
      <c r="X125" s="38"/>
      <c r="Y125" s="38"/>
      <c r="Z125" s="38"/>
      <c r="AA125" s="38"/>
      <c r="AB125" s="38"/>
      <c r="AC125" s="38"/>
      <c r="AD125" s="38"/>
      <c r="AE125" s="38"/>
      <c r="AT125" s="17" t="s">
        <v>221</v>
      </c>
      <c r="AU125" s="17" t="s">
        <v>82</v>
      </c>
    </row>
    <row r="126" spans="1:51" s="13" customFormat="1" ht="12">
      <c r="A126" s="13"/>
      <c r="B126" s="235"/>
      <c r="C126" s="236"/>
      <c r="D126" s="231" t="s">
        <v>174</v>
      </c>
      <c r="E126" s="237" t="s">
        <v>19</v>
      </c>
      <c r="F126" s="238" t="s">
        <v>418</v>
      </c>
      <c r="G126" s="236"/>
      <c r="H126" s="239">
        <v>38.25</v>
      </c>
      <c r="I126" s="240"/>
      <c r="J126" s="236"/>
      <c r="K126" s="236"/>
      <c r="L126" s="241"/>
      <c r="M126" s="242"/>
      <c r="N126" s="243"/>
      <c r="O126" s="243"/>
      <c r="P126" s="243"/>
      <c r="Q126" s="243"/>
      <c r="R126" s="243"/>
      <c r="S126" s="243"/>
      <c r="T126" s="244"/>
      <c r="U126" s="13"/>
      <c r="V126" s="13"/>
      <c r="W126" s="13"/>
      <c r="X126" s="13"/>
      <c r="Y126" s="13"/>
      <c r="Z126" s="13"/>
      <c r="AA126" s="13"/>
      <c r="AB126" s="13"/>
      <c r="AC126" s="13"/>
      <c r="AD126" s="13"/>
      <c r="AE126" s="13"/>
      <c r="AT126" s="245" t="s">
        <v>174</v>
      </c>
      <c r="AU126" s="245" t="s">
        <v>82</v>
      </c>
      <c r="AV126" s="13" t="s">
        <v>82</v>
      </c>
      <c r="AW126" s="13" t="s">
        <v>34</v>
      </c>
      <c r="AX126" s="13" t="s">
        <v>80</v>
      </c>
      <c r="AY126" s="245" t="s">
        <v>153</v>
      </c>
    </row>
    <row r="127" spans="1:65" s="2" customFormat="1" ht="33" customHeight="1">
      <c r="A127" s="38"/>
      <c r="B127" s="39"/>
      <c r="C127" s="218" t="s">
        <v>299</v>
      </c>
      <c r="D127" s="218" t="s">
        <v>156</v>
      </c>
      <c r="E127" s="219" t="s">
        <v>300</v>
      </c>
      <c r="F127" s="220" t="s">
        <v>301</v>
      </c>
      <c r="G127" s="221" t="s">
        <v>218</v>
      </c>
      <c r="H127" s="222">
        <v>88.25</v>
      </c>
      <c r="I127" s="223"/>
      <c r="J127" s="224">
        <f>ROUND(I127*H127,2)</f>
        <v>0</v>
      </c>
      <c r="K127" s="220" t="s">
        <v>219</v>
      </c>
      <c r="L127" s="44"/>
      <c r="M127" s="225" t="s">
        <v>19</v>
      </c>
      <c r="N127" s="226" t="s">
        <v>43</v>
      </c>
      <c r="O127" s="84"/>
      <c r="P127" s="227">
        <f>O127*H127</f>
        <v>0</v>
      </c>
      <c r="Q127" s="227">
        <v>0</v>
      </c>
      <c r="R127" s="227">
        <f>Q127*H127</f>
        <v>0</v>
      </c>
      <c r="S127" s="227">
        <v>0</v>
      </c>
      <c r="T127" s="228">
        <f>S127*H127</f>
        <v>0</v>
      </c>
      <c r="U127" s="38"/>
      <c r="V127" s="38"/>
      <c r="W127" s="38"/>
      <c r="X127" s="38"/>
      <c r="Y127" s="38"/>
      <c r="Z127" s="38"/>
      <c r="AA127" s="38"/>
      <c r="AB127" s="38"/>
      <c r="AC127" s="38"/>
      <c r="AD127" s="38"/>
      <c r="AE127" s="38"/>
      <c r="AR127" s="229" t="s">
        <v>172</v>
      </c>
      <c r="AT127" s="229" t="s">
        <v>156</v>
      </c>
      <c r="AU127" s="229" t="s">
        <v>82</v>
      </c>
      <c r="AY127" s="17" t="s">
        <v>153</v>
      </c>
      <c r="BE127" s="230">
        <f>IF(N127="základní",J127,0)</f>
        <v>0</v>
      </c>
      <c r="BF127" s="230">
        <f>IF(N127="snížená",J127,0)</f>
        <v>0</v>
      </c>
      <c r="BG127" s="230">
        <f>IF(N127="zákl. přenesená",J127,0)</f>
        <v>0</v>
      </c>
      <c r="BH127" s="230">
        <f>IF(N127="sníž. přenesená",J127,0)</f>
        <v>0</v>
      </c>
      <c r="BI127" s="230">
        <f>IF(N127="nulová",J127,0)</f>
        <v>0</v>
      </c>
      <c r="BJ127" s="17" t="s">
        <v>80</v>
      </c>
      <c r="BK127" s="230">
        <f>ROUND(I127*H127,2)</f>
        <v>0</v>
      </c>
      <c r="BL127" s="17" t="s">
        <v>172</v>
      </c>
      <c r="BM127" s="229" t="s">
        <v>419</v>
      </c>
    </row>
    <row r="128" spans="1:47" s="2" customFormat="1" ht="12">
      <c r="A128" s="38"/>
      <c r="B128" s="39"/>
      <c r="C128" s="40"/>
      <c r="D128" s="231" t="s">
        <v>221</v>
      </c>
      <c r="E128" s="40"/>
      <c r="F128" s="232" t="s">
        <v>303</v>
      </c>
      <c r="G128" s="40"/>
      <c r="H128" s="40"/>
      <c r="I128" s="136"/>
      <c r="J128" s="40"/>
      <c r="K128" s="40"/>
      <c r="L128" s="44"/>
      <c r="M128" s="233"/>
      <c r="N128" s="234"/>
      <c r="O128" s="84"/>
      <c r="P128" s="84"/>
      <c r="Q128" s="84"/>
      <c r="R128" s="84"/>
      <c r="S128" s="84"/>
      <c r="T128" s="85"/>
      <c r="U128" s="38"/>
      <c r="V128" s="38"/>
      <c r="W128" s="38"/>
      <c r="X128" s="38"/>
      <c r="Y128" s="38"/>
      <c r="Z128" s="38"/>
      <c r="AA128" s="38"/>
      <c r="AB128" s="38"/>
      <c r="AC128" s="38"/>
      <c r="AD128" s="38"/>
      <c r="AE128" s="38"/>
      <c r="AT128" s="17" t="s">
        <v>221</v>
      </c>
      <c r="AU128" s="17" t="s">
        <v>82</v>
      </c>
    </row>
    <row r="129" spans="1:51" s="13" customFormat="1" ht="12">
      <c r="A129" s="13"/>
      <c r="B129" s="235"/>
      <c r="C129" s="236"/>
      <c r="D129" s="231" t="s">
        <v>174</v>
      </c>
      <c r="E129" s="237" t="s">
        <v>19</v>
      </c>
      <c r="F129" s="238" t="s">
        <v>420</v>
      </c>
      <c r="G129" s="236"/>
      <c r="H129" s="239">
        <v>38.25</v>
      </c>
      <c r="I129" s="240"/>
      <c r="J129" s="236"/>
      <c r="K129" s="236"/>
      <c r="L129" s="241"/>
      <c r="M129" s="242"/>
      <c r="N129" s="243"/>
      <c r="O129" s="243"/>
      <c r="P129" s="243"/>
      <c r="Q129" s="243"/>
      <c r="R129" s="243"/>
      <c r="S129" s="243"/>
      <c r="T129" s="244"/>
      <c r="U129" s="13"/>
      <c r="V129" s="13"/>
      <c r="W129" s="13"/>
      <c r="X129" s="13"/>
      <c r="Y129" s="13"/>
      <c r="Z129" s="13"/>
      <c r="AA129" s="13"/>
      <c r="AB129" s="13"/>
      <c r="AC129" s="13"/>
      <c r="AD129" s="13"/>
      <c r="AE129" s="13"/>
      <c r="AT129" s="245" t="s">
        <v>174</v>
      </c>
      <c r="AU129" s="245" t="s">
        <v>82</v>
      </c>
      <c r="AV129" s="13" t="s">
        <v>82</v>
      </c>
      <c r="AW129" s="13" t="s">
        <v>34</v>
      </c>
      <c r="AX129" s="13" t="s">
        <v>72</v>
      </c>
      <c r="AY129" s="245" t="s">
        <v>153</v>
      </c>
    </row>
    <row r="130" spans="1:51" s="13" customFormat="1" ht="12">
      <c r="A130" s="13"/>
      <c r="B130" s="235"/>
      <c r="C130" s="236"/>
      <c r="D130" s="231" t="s">
        <v>174</v>
      </c>
      <c r="E130" s="237" t="s">
        <v>19</v>
      </c>
      <c r="F130" s="238" t="s">
        <v>421</v>
      </c>
      <c r="G130" s="236"/>
      <c r="H130" s="239">
        <v>50</v>
      </c>
      <c r="I130" s="240"/>
      <c r="J130" s="236"/>
      <c r="K130" s="236"/>
      <c r="L130" s="241"/>
      <c r="M130" s="242"/>
      <c r="N130" s="243"/>
      <c r="O130" s="243"/>
      <c r="P130" s="243"/>
      <c r="Q130" s="243"/>
      <c r="R130" s="243"/>
      <c r="S130" s="243"/>
      <c r="T130" s="244"/>
      <c r="U130" s="13"/>
      <c r="V130" s="13"/>
      <c r="W130" s="13"/>
      <c r="X130" s="13"/>
      <c r="Y130" s="13"/>
      <c r="Z130" s="13"/>
      <c r="AA130" s="13"/>
      <c r="AB130" s="13"/>
      <c r="AC130" s="13"/>
      <c r="AD130" s="13"/>
      <c r="AE130" s="13"/>
      <c r="AT130" s="245" t="s">
        <v>174</v>
      </c>
      <c r="AU130" s="245" t="s">
        <v>82</v>
      </c>
      <c r="AV130" s="13" t="s">
        <v>82</v>
      </c>
      <c r="AW130" s="13" t="s">
        <v>34</v>
      </c>
      <c r="AX130" s="13" t="s">
        <v>72</v>
      </c>
      <c r="AY130" s="245" t="s">
        <v>153</v>
      </c>
    </row>
    <row r="131" spans="1:51" s="14" customFormat="1" ht="12">
      <c r="A131" s="14"/>
      <c r="B131" s="250"/>
      <c r="C131" s="251"/>
      <c r="D131" s="231" t="s">
        <v>174</v>
      </c>
      <c r="E131" s="252" t="s">
        <v>19</v>
      </c>
      <c r="F131" s="253" t="s">
        <v>225</v>
      </c>
      <c r="G131" s="251"/>
      <c r="H131" s="254">
        <v>88.25</v>
      </c>
      <c r="I131" s="255"/>
      <c r="J131" s="251"/>
      <c r="K131" s="251"/>
      <c r="L131" s="256"/>
      <c r="M131" s="257"/>
      <c r="N131" s="258"/>
      <c r="O131" s="258"/>
      <c r="P131" s="258"/>
      <c r="Q131" s="258"/>
      <c r="R131" s="258"/>
      <c r="S131" s="258"/>
      <c r="T131" s="259"/>
      <c r="U131" s="14"/>
      <c r="V131" s="14"/>
      <c r="W131" s="14"/>
      <c r="X131" s="14"/>
      <c r="Y131" s="14"/>
      <c r="Z131" s="14"/>
      <c r="AA131" s="14"/>
      <c r="AB131" s="14"/>
      <c r="AC131" s="14"/>
      <c r="AD131" s="14"/>
      <c r="AE131" s="14"/>
      <c r="AT131" s="260" t="s">
        <v>174</v>
      </c>
      <c r="AU131" s="260" t="s">
        <v>82</v>
      </c>
      <c r="AV131" s="14" t="s">
        <v>172</v>
      </c>
      <c r="AW131" s="14" t="s">
        <v>34</v>
      </c>
      <c r="AX131" s="14" t="s">
        <v>80</v>
      </c>
      <c r="AY131" s="260" t="s">
        <v>153</v>
      </c>
    </row>
    <row r="132" spans="1:65" s="2" customFormat="1" ht="66.75" customHeight="1">
      <c r="A132" s="38"/>
      <c r="B132" s="39"/>
      <c r="C132" s="218" t="s">
        <v>8</v>
      </c>
      <c r="D132" s="218" t="s">
        <v>156</v>
      </c>
      <c r="E132" s="219" t="s">
        <v>422</v>
      </c>
      <c r="F132" s="220" t="s">
        <v>423</v>
      </c>
      <c r="G132" s="221" t="s">
        <v>218</v>
      </c>
      <c r="H132" s="222">
        <v>9.2</v>
      </c>
      <c r="I132" s="223"/>
      <c r="J132" s="224">
        <f>ROUND(I132*H132,2)</f>
        <v>0</v>
      </c>
      <c r="K132" s="220" t="s">
        <v>219</v>
      </c>
      <c r="L132" s="44"/>
      <c r="M132" s="225" t="s">
        <v>19</v>
      </c>
      <c r="N132" s="226" t="s">
        <v>43</v>
      </c>
      <c r="O132" s="84"/>
      <c r="P132" s="227">
        <f>O132*H132</f>
        <v>0</v>
      </c>
      <c r="Q132" s="227">
        <v>0.08425</v>
      </c>
      <c r="R132" s="227">
        <f>Q132*H132</f>
        <v>0.7751</v>
      </c>
      <c r="S132" s="227">
        <v>0</v>
      </c>
      <c r="T132" s="228">
        <f>S132*H132</f>
        <v>0</v>
      </c>
      <c r="U132" s="38"/>
      <c r="V132" s="38"/>
      <c r="W132" s="38"/>
      <c r="X132" s="38"/>
      <c r="Y132" s="38"/>
      <c r="Z132" s="38"/>
      <c r="AA132" s="38"/>
      <c r="AB132" s="38"/>
      <c r="AC132" s="38"/>
      <c r="AD132" s="38"/>
      <c r="AE132" s="38"/>
      <c r="AR132" s="229" t="s">
        <v>172</v>
      </c>
      <c r="AT132" s="229" t="s">
        <v>156</v>
      </c>
      <c r="AU132" s="229" t="s">
        <v>82</v>
      </c>
      <c r="AY132" s="17" t="s">
        <v>153</v>
      </c>
      <c r="BE132" s="230">
        <f>IF(N132="základní",J132,0)</f>
        <v>0</v>
      </c>
      <c r="BF132" s="230">
        <f>IF(N132="snížená",J132,0)</f>
        <v>0</v>
      </c>
      <c r="BG132" s="230">
        <f>IF(N132="zákl. přenesená",J132,0)</f>
        <v>0</v>
      </c>
      <c r="BH132" s="230">
        <f>IF(N132="sníž. přenesená",J132,0)</f>
        <v>0</v>
      </c>
      <c r="BI132" s="230">
        <f>IF(N132="nulová",J132,0)</f>
        <v>0</v>
      </c>
      <c r="BJ132" s="17" t="s">
        <v>80</v>
      </c>
      <c r="BK132" s="230">
        <f>ROUND(I132*H132,2)</f>
        <v>0</v>
      </c>
      <c r="BL132" s="17" t="s">
        <v>172</v>
      </c>
      <c r="BM132" s="229" t="s">
        <v>424</v>
      </c>
    </row>
    <row r="133" spans="1:47" s="2" customFormat="1" ht="12">
      <c r="A133" s="38"/>
      <c r="B133" s="39"/>
      <c r="C133" s="40"/>
      <c r="D133" s="231" t="s">
        <v>221</v>
      </c>
      <c r="E133" s="40"/>
      <c r="F133" s="232" t="s">
        <v>308</v>
      </c>
      <c r="G133" s="40"/>
      <c r="H133" s="40"/>
      <c r="I133" s="136"/>
      <c r="J133" s="40"/>
      <c r="K133" s="40"/>
      <c r="L133" s="44"/>
      <c r="M133" s="233"/>
      <c r="N133" s="234"/>
      <c r="O133" s="84"/>
      <c r="P133" s="84"/>
      <c r="Q133" s="84"/>
      <c r="R133" s="84"/>
      <c r="S133" s="84"/>
      <c r="T133" s="85"/>
      <c r="U133" s="38"/>
      <c r="V133" s="38"/>
      <c r="W133" s="38"/>
      <c r="X133" s="38"/>
      <c r="Y133" s="38"/>
      <c r="Z133" s="38"/>
      <c r="AA133" s="38"/>
      <c r="AB133" s="38"/>
      <c r="AC133" s="38"/>
      <c r="AD133" s="38"/>
      <c r="AE133" s="38"/>
      <c r="AT133" s="17" t="s">
        <v>221</v>
      </c>
      <c r="AU133" s="17" t="s">
        <v>82</v>
      </c>
    </row>
    <row r="134" spans="1:51" s="13" customFormat="1" ht="12">
      <c r="A134" s="13"/>
      <c r="B134" s="235"/>
      <c r="C134" s="236"/>
      <c r="D134" s="231" t="s">
        <v>174</v>
      </c>
      <c r="E134" s="237" t="s">
        <v>19</v>
      </c>
      <c r="F134" s="238" t="s">
        <v>425</v>
      </c>
      <c r="G134" s="236"/>
      <c r="H134" s="239">
        <v>9.2</v>
      </c>
      <c r="I134" s="240"/>
      <c r="J134" s="236"/>
      <c r="K134" s="236"/>
      <c r="L134" s="241"/>
      <c r="M134" s="242"/>
      <c r="N134" s="243"/>
      <c r="O134" s="243"/>
      <c r="P134" s="243"/>
      <c r="Q134" s="243"/>
      <c r="R134" s="243"/>
      <c r="S134" s="243"/>
      <c r="T134" s="244"/>
      <c r="U134" s="13"/>
      <c r="V134" s="13"/>
      <c r="W134" s="13"/>
      <c r="X134" s="13"/>
      <c r="Y134" s="13"/>
      <c r="Z134" s="13"/>
      <c r="AA134" s="13"/>
      <c r="AB134" s="13"/>
      <c r="AC134" s="13"/>
      <c r="AD134" s="13"/>
      <c r="AE134" s="13"/>
      <c r="AT134" s="245" t="s">
        <v>174</v>
      </c>
      <c r="AU134" s="245" t="s">
        <v>82</v>
      </c>
      <c r="AV134" s="13" t="s">
        <v>82</v>
      </c>
      <c r="AW134" s="13" t="s">
        <v>34</v>
      </c>
      <c r="AX134" s="13" t="s">
        <v>80</v>
      </c>
      <c r="AY134" s="245" t="s">
        <v>153</v>
      </c>
    </row>
    <row r="135" spans="1:65" s="2" customFormat="1" ht="21.75" customHeight="1">
      <c r="A135" s="38"/>
      <c r="B135" s="39"/>
      <c r="C135" s="261" t="s">
        <v>310</v>
      </c>
      <c r="D135" s="261" t="s">
        <v>260</v>
      </c>
      <c r="E135" s="262" t="s">
        <v>311</v>
      </c>
      <c r="F135" s="263" t="s">
        <v>312</v>
      </c>
      <c r="G135" s="264" t="s">
        <v>218</v>
      </c>
      <c r="H135" s="265">
        <v>9.2</v>
      </c>
      <c r="I135" s="266"/>
      <c r="J135" s="267">
        <f>ROUND(I135*H135,2)</f>
        <v>0</v>
      </c>
      <c r="K135" s="263" t="s">
        <v>219</v>
      </c>
      <c r="L135" s="268"/>
      <c r="M135" s="269" t="s">
        <v>19</v>
      </c>
      <c r="N135" s="270" t="s">
        <v>43</v>
      </c>
      <c r="O135" s="84"/>
      <c r="P135" s="227">
        <f>O135*H135</f>
        <v>0</v>
      </c>
      <c r="Q135" s="227">
        <v>0.131</v>
      </c>
      <c r="R135" s="227">
        <f>Q135*H135</f>
        <v>1.2052</v>
      </c>
      <c r="S135" s="227">
        <v>0</v>
      </c>
      <c r="T135" s="228">
        <f>S135*H135</f>
        <v>0</v>
      </c>
      <c r="U135" s="38"/>
      <c r="V135" s="38"/>
      <c r="W135" s="38"/>
      <c r="X135" s="38"/>
      <c r="Y135" s="38"/>
      <c r="Z135" s="38"/>
      <c r="AA135" s="38"/>
      <c r="AB135" s="38"/>
      <c r="AC135" s="38"/>
      <c r="AD135" s="38"/>
      <c r="AE135" s="38"/>
      <c r="AR135" s="229" t="s">
        <v>169</v>
      </c>
      <c r="AT135" s="229" t="s">
        <v>260</v>
      </c>
      <c r="AU135" s="229" t="s">
        <v>82</v>
      </c>
      <c r="AY135" s="17" t="s">
        <v>153</v>
      </c>
      <c r="BE135" s="230">
        <f>IF(N135="základní",J135,0)</f>
        <v>0</v>
      </c>
      <c r="BF135" s="230">
        <f>IF(N135="snížená",J135,0)</f>
        <v>0</v>
      </c>
      <c r="BG135" s="230">
        <f>IF(N135="zákl. přenesená",J135,0)</f>
        <v>0</v>
      </c>
      <c r="BH135" s="230">
        <f>IF(N135="sníž. přenesená",J135,0)</f>
        <v>0</v>
      </c>
      <c r="BI135" s="230">
        <f>IF(N135="nulová",J135,0)</f>
        <v>0</v>
      </c>
      <c r="BJ135" s="17" t="s">
        <v>80</v>
      </c>
      <c r="BK135" s="230">
        <f>ROUND(I135*H135,2)</f>
        <v>0</v>
      </c>
      <c r="BL135" s="17" t="s">
        <v>172</v>
      </c>
      <c r="BM135" s="229" t="s">
        <v>426</v>
      </c>
    </row>
    <row r="136" spans="1:51" s="13" customFormat="1" ht="12">
      <c r="A136" s="13"/>
      <c r="B136" s="235"/>
      <c r="C136" s="236"/>
      <c r="D136" s="231" t="s">
        <v>174</v>
      </c>
      <c r="E136" s="237" t="s">
        <v>19</v>
      </c>
      <c r="F136" s="238" t="s">
        <v>425</v>
      </c>
      <c r="G136" s="236"/>
      <c r="H136" s="239">
        <v>9.2</v>
      </c>
      <c r="I136" s="240"/>
      <c r="J136" s="236"/>
      <c r="K136" s="236"/>
      <c r="L136" s="241"/>
      <c r="M136" s="242"/>
      <c r="N136" s="243"/>
      <c r="O136" s="243"/>
      <c r="P136" s="243"/>
      <c r="Q136" s="243"/>
      <c r="R136" s="243"/>
      <c r="S136" s="243"/>
      <c r="T136" s="244"/>
      <c r="U136" s="13"/>
      <c r="V136" s="13"/>
      <c r="W136" s="13"/>
      <c r="X136" s="13"/>
      <c r="Y136" s="13"/>
      <c r="Z136" s="13"/>
      <c r="AA136" s="13"/>
      <c r="AB136" s="13"/>
      <c r="AC136" s="13"/>
      <c r="AD136" s="13"/>
      <c r="AE136" s="13"/>
      <c r="AT136" s="245" t="s">
        <v>174</v>
      </c>
      <c r="AU136" s="245" t="s">
        <v>82</v>
      </c>
      <c r="AV136" s="13" t="s">
        <v>82</v>
      </c>
      <c r="AW136" s="13" t="s">
        <v>34</v>
      </c>
      <c r="AX136" s="13" t="s">
        <v>80</v>
      </c>
      <c r="AY136" s="245" t="s">
        <v>153</v>
      </c>
    </row>
    <row r="137" spans="1:65" s="2" customFormat="1" ht="33" customHeight="1">
      <c r="A137" s="38"/>
      <c r="B137" s="39"/>
      <c r="C137" s="218" t="s">
        <v>315</v>
      </c>
      <c r="D137" s="218" t="s">
        <v>156</v>
      </c>
      <c r="E137" s="219" t="s">
        <v>316</v>
      </c>
      <c r="F137" s="220" t="s">
        <v>317</v>
      </c>
      <c r="G137" s="221" t="s">
        <v>228</v>
      </c>
      <c r="H137" s="222">
        <v>76.5</v>
      </c>
      <c r="I137" s="223"/>
      <c r="J137" s="224">
        <f>ROUND(I137*H137,2)</f>
        <v>0</v>
      </c>
      <c r="K137" s="220" t="s">
        <v>219</v>
      </c>
      <c r="L137" s="44"/>
      <c r="M137" s="225" t="s">
        <v>19</v>
      </c>
      <c r="N137" s="226" t="s">
        <v>43</v>
      </c>
      <c r="O137" s="84"/>
      <c r="P137" s="227">
        <f>O137*H137</f>
        <v>0</v>
      </c>
      <c r="Q137" s="227">
        <v>0.00224</v>
      </c>
      <c r="R137" s="227">
        <f>Q137*H137</f>
        <v>0.17135999999999998</v>
      </c>
      <c r="S137" s="227">
        <v>0</v>
      </c>
      <c r="T137" s="228">
        <f>S137*H137</f>
        <v>0</v>
      </c>
      <c r="U137" s="38"/>
      <c r="V137" s="38"/>
      <c r="W137" s="38"/>
      <c r="X137" s="38"/>
      <c r="Y137" s="38"/>
      <c r="Z137" s="38"/>
      <c r="AA137" s="38"/>
      <c r="AB137" s="38"/>
      <c r="AC137" s="38"/>
      <c r="AD137" s="38"/>
      <c r="AE137" s="38"/>
      <c r="AR137" s="229" t="s">
        <v>172</v>
      </c>
      <c r="AT137" s="229" t="s">
        <v>156</v>
      </c>
      <c r="AU137" s="229" t="s">
        <v>82</v>
      </c>
      <c r="AY137" s="17" t="s">
        <v>153</v>
      </c>
      <c r="BE137" s="230">
        <f>IF(N137="základní",J137,0)</f>
        <v>0</v>
      </c>
      <c r="BF137" s="230">
        <f>IF(N137="snížená",J137,0)</f>
        <v>0</v>
      </c>
      <c r="BG137" s="230">
        <f>IF(N137="zákl. přenesená",J137,0)</f>
        <v>0</v>
      </c>
      <c r="BH137" s="230">
        <f>IF(N137="sníž. přenesená",J137,0)</f>
        <v>0</v>
      </c>
      <c r="BI137" s="230">
        <f>IF(N137="nulová",J137,0)</f>
        <v>0</v>
      </c>
      <c r="BJ137" s="17" t="s">
        <v>80</v>
      </c>
      <c r="BK137" s="230">
        <f>ROUND(I137*H137,2)</f>
        <v>0</v>
      </c>
      <c r="BL137" s="17" t="s">
        <v>172</v>
      </c>
      <c r="BM137" s="229" t="s">
        <v>427</v>
      </c>
    </row>
    <row r="138" spans="1:47" s="2" customFormat="1" ht="12">
      <c r="A138" s="38"/>
      <c r="B138" s="39"/>
      <c r="C138" s="40"/>
      <c r="D138" s="231" t="s">
        <v>221</v>
      </c>
      <c r="E138" s="40"/>
      <c r="F138" s="232" t="s">
        <v>319</v>
      </c>
      <c r="G138" s="40"/>
      <c r="H138" s="40"/>
      <c r="I138" s="136"/>
      <c r="J138" s="40"/>
      <c r="K138" s="40"/>
      <c r="L138" s="44"/>
      <c r="M138" s="233"/>
      <c r="N138" s="234"/>
      <c r="O138" s="84"/>
      <c r="P138" s="84"/>
      <c r="Q138" s="84"/>
      <c r="R138" s="84"/>
      <c r="S138" s="84"/>
      <c r="T138" s="85"/>
      <c r="U138" s="38"/>
      <c r="V138" s="38"/>
      <c r="W138" s="38"/>
      <c r="X138" s="38"/>
      <c r="Y138" s="38"/>
      <c r="Z138" s="38"/>
      <c r="AA138" s="38"/>
      <c r="AB138" s="38"/>
      <c r="AC138" s="38"/>
      <c r="AD138" s="38"/>
      <c r="AE138" s="38"/>
      <c r="AT138" s="17" t="s">
        <v>221</v>
      </c>
      <c r="AU138" s="17" t="s">
        <v>82</v>
      </c>
    </row>
    <row r="139" spans="1:63" s="12" customFormat="1" ht="22.8" customHeight="1">
      <c r="A139" s="12"/>
      <c r="B139" s="202"/>
      <c r="C139" s="203"/>
      <c r="D139" s="204" t="s">
        <v>71</v>
      </c>
      <c r="E139" s="216" t="s">
        <v>266</v>
      </c>
      <c r="F139" s="216" t="s">
        <v>320</v>
      </c>
      <c r="G139" s="203"/>
      <c r="H139" s="203"/>
      <c r="I139" s="206"/>
      <c r="J139" s="217">
        <f>BK139</f>
        <v>0</v>
      </c>
      <c r="K139" s="203"/>
      <c r="L139" s="208"/>
      <c r="M139" s="209"/>
      <c r="N139" s="210"/>
      <c r="O139" s="210"/>
      <c r="P139" s="211">
        <f>SUM(P140:P154)</f>
        <v>0</v>
      </c>
      <c r="Q139" s="210"/>
      <c r="R139" s="211">
        <f>SUM(R140:R154)</f>
        <v>32.64302</v>
      </c>
      <c r="S139" s="210"/>
      <c r="T139" s="212">
        <f>SUM(T140:T154)</f>
        <v>0</v>
      </c>
      <c r="U139" s="12"/>
      <c r="V139" s="12"/>
      <c r="W139" s="12"/>
      <c r="X139" s="12"/>
      <c r="Y139" s="12"/>
      <c r="Z139" s="12"/>
      <c r="AA139" s="12"/>
      <c r="AB139" s="12"/>
      <c r="AC139" s="12"/>
      <c r="AD139" s="12"/>
      <c r="AE139" s="12"/>
      <c r="AR139" s="213" t="s">
        <v>80</v>
      </c>
      <c r="AT139" s="214" t="s">
        <v>71</v>
      </c>
      <c r="AU139" s="214" t="s">
        <v>80</v>
      </c>
      <c r="AY139" s="213" t="s">
        <v>153</v>
      </c>
      <c r="BK139" s="215">
        <f>SUM(BK140:BK154)</f>
        <v>0</v>
      </c>
    </row>
    <row r="140" spans="1:65" s="2" customFormat="1" ht="55.5" customHeight="1">
      <c r="A140" s="38"/>
      <c r="B140" s="39"/>
      <c r="C140" s="218" t="s">
        <v>321</v>
      </c>
      <c r="D140" s="218" t="s">
        <v>156</v>
      </c>
      <c r="E140" s="219" t="s">
        <v>322</v>
      </c>
      <c r="F140" s="220" t="s">
        <v>323</v>
      </c>
      <c r="G140" s="221" t="s">
        <v>228</v>
      </c>
      <c r="H140" s="222">
        <v>56.5</v>
      </c>
      <c r="I140" s="223"/>
      <c r="J140" s="224">
        <f>ROUND(I140*H140,2)</f>
        <v>0</v>
      </c>
      <c r="K140" s="220" t="s">
        <v>219</v>
      </c>
      <c r="L140" s="44"/>
      <c r="M140" s="225" t="s">
        <v>19</v>
      </c>
      <c r="N140" s="226" t="s">
        <v>43</v>
      </c>
      <c r="O140" s="84"/>
      <c r="P140" s="227">
        <f>O140*H140</f>
        <v>0</v>
      </c>
      <c r="Q140" s="227">
        <v>0.08978</v>
      </c>
      <c r="R140" s="227">
        <f>Q140*H140</f>
        <v>5.07257</v>
      </c>
      <c r="S140" s="227">
        <v>0</v>
      </c>
      <c r="T140" s="228">
        <f>S140*H140</f>
        <v>0</v>
      </c>
      <c r="U140" s="38"/>
      <c r="V140" s="38"/>
      <c r="W140" s="38"/>
      <c r="X140" s="38"/>
      <c r="Y140" s="38"/>
      <c r="Z140" s="38"/>
      <c r="AA140" s="38"/>
      <c r="AB140" s="38"/>
      <c r="AC140" s="38"/>
      <c r="AD140" s="38"/>
      <c r="AE140" s="38"/>
      <c r="AR140" s="229" t="s">
        <v>172</v>
      </c>
      <c r="AT140" s="229" t="s">
        <v>156</v>
      </c>
      <c r="AU140" s="229" t="s">
        <v>82</v>
      </c>
      <c r="AY140" s="17" t="s">
        <v>153</v>
      </c>
      <c r="BE140" s="230">
        <f>IF(N140="základní",J140,0)</f>
        <v>0</v>
      </c>
      <c r="BF140" s="230">
        <f>IF(N140="snížená",J140,0)</f>
        <v>0</v>
      </c>
      <c r="BG140" s="230">
        <f>IF(N140="zákl. přenesená",J140,0)</f>
        <v>0</v>
      </c>
      <c r="BH140" s="230">
        <f>IF(N140="sníž. přenesená",J140,0)</f>
        <v>0</v>
      </c>
      <c r="BI140" s="230">
        <f>IF(N140="nulová",J140,0)</f>
        <v>0</v>
      </c>
      <c r="BJ140" s="17" t="s">
        <v>80</v>
      </c>
      <c r="BK140" s="230">
        <f>ROUND(I140*H140,2)</f>
        <v>0</v>
      </c>
      <c r="BL140" s="17" t="s">
        <v>172</v>
      </c>
      <c r="BM140" s="229" t="s">
        <v>428</v>
      </c>
    </row>
    <row r="141" spans="1:47" s="2" customFormat="1" ht="12">
      <c r="A141" s="38"/>
      <c r="B141" s="39"/>
      <c r="C141" s="40"/>
      <c r="D141" s="231" t="s">
        <v>221</v>
      </c>
      <c r="E141" s="40"/>
      <c r="F141" s="232" t="s">
        <v>325</v>
      </c>
      <c r="G141" s="40"/>
      <c r="H141" s="40"/>
      <c r="I141" s="136"/>
      <c r="J141" s="40"/>
      <c r="K141" s="40"/>
      <c r="L141" s="44"/>
      <c r="M141" s="233"/>
      <c r="N141" s="234"/>
      <c r="O141" s="84"/>
      <c r="P141" s="84"/>
      <c r="Q141" s="84"/>
      <c r="R141" s="84"/>
      <c r="S141" s="84"/>
      <c r="T141" s="85"/>
      <c r="U141" s="38"/>
      <c r="V141" s="38"/>
      <c r="W141" s="38"/>
      <c r="X141" s="38"/>
      <c r="Y141" s="38"/>
      <c r="Z141" s="38"/>
      <c r="AA141" s="38"/>
      <c r="AB141" s="38"/>
      <c r="AC141" s="38"/>
      <c r="AD141" s="38"/>
      <c r="AE141" s="38"/>
      <c r="AT141" s="17" t="s">
        <v>221</v>
      </c>
      <c r="AU141" s="17" t="s">
        <v>82</v>
      </c>
    </row>
    <row r="142" spans="1:65" s="2" customFormat="1" ht="16.5" customHeight="1">
      <c r="A142" s="38"/>
      <c r="B142" s="39"/>
      <c r="C142" s="261" t="s">
        <v>326</v>
      </c>
      <c r="D142" s="261" t="s">
        <v>260</v>
      </c>
      <c r="E142" s="262" t="s">
        <v>429</v>
      </c>
      <c r="F142" s="263" t="s">
        <v>430</v>
      </c>
      <c r="G142" s="264" t="s">
        <v>218</v>
      </c>
      <c r="H142" s="265">
        <v>5.65</v>
      </c>
      <c r="I142" s="266"/>
      <c r="J142" s="267">
        <f>ROUND(I142*H142,2)</f>
        <v>0</v>
      </c>
      <c r="K142" s="263" t="s">
        <v>219</v>
      </c>
      <c r="L142" s="268"/>
      <c r="M142" s="269" t="s">
        <v>19</v>
      </c>
      <c r="N142" s="270" t="s">
        <v>43</v>
      </c>
      <c r="O142" s="84"/>
      <c r="P142" s="227">
        <f>O142*H142</f>
        <v>0</v>
      </c>
      <c r="Q142" s="227">
        <v>0.176</v>
      </c>
      <c r="R142" s="227">
        <f>Q142*H142</f>
        <v>0.9944</v>
      </c>
      <c r="S142" s="227">
        <v>0</v>
      </c>
      <c r="T142" s="228">
        <f>S142*H142</f>
        <v>0</v>
      </c>
      <c r="U142" s="38"/>
      <c r="V142" s="38"/>
      <c r="W142" s="38"/>
      <c r="X142" s="38"/>
      <c r="Y142" s="38"/>
      <c r="Z142" s="38"/>
      <c r="AA142" s="38"/>
      <c r="AB142" s="38"/>
      <c r="AC142" s="38"/>
      <c r="AD142" s="38"/>
      <c r="AE142" s="38"/>
      <c r="AR142" s="229" t="s">
        <v>169</v>
      </c>
      <c r="AT142" s="229" t="s">
        <v>260</v>
      </c>
      <c r="AU142" s="229" t="s">
        <v>82</v>
      </c>
      <c r="AY142" s="17" t="s">
        <v>153</v>
      </c>
      <c r="BE142" s="230">
        <f>IF(N142="základní",J142,0)</f>
        <v>0</v>
      </c>
      <c r="BF142" s="230">
        <f>IF(N142="snížená",J142,0)</f>
        <v>0</v>
      </c>
      <c r="BG142" s="230">
        <f>IF(N142="zákl. přenesená",J142,0)</f>
        <v>0</v>
      </c>
      <c r="BH142" s="230">
        <f>IF(N142="sníž. přenesená",J142,0)</f>
        <v>0</v>
      </c>
      <c r="BI142" s="230">
        <f>IF(N142="nulová",J142,0)</f>
        <v>0</v>
      </c>
      <c r="BJ142" s="17" t="s">
        <v>80</v>
      </c>
      <c r="BK142" s="230">
        <f>ROUND(I142*H142,2)</f>
        <v>0</v>
      </c>
      <c r="BL142" s="17" t="s">
        <v>172</v>
      </c>
      <c r="BM142" s="229" t="s">
        <v>431</v>
      </c>
    </row>
    <row r="143" spans="1:51" s="13" customFormat="1" ht="12">
      <c r="A143" s="13"/>
      <c r="B143" s="235"/>
      <c r="C143" s="236"/>
      <c r="D143" s="231" t="s">
        <v>174</v>
      </c>
      <c r="E143" s="237" t="s">
        <v>19</v>
      </c>
      <c r="F143" s="238" t="s">
        <v>432</v>
      </c>
      <c r="G143" s="236"/>
      <c r="H143" s="239">
        <v>5.65</v>
      </c>
      <c r="I143" s="240"/>
      <c r="J143" s="236"/>
      <c r="K143" s="236"/>
      <c r="L143" s="241"/>
      <c r="M143" s="242"/>
      <c r="N143" s="243"/>
      <c r="O143" s="243"/>
      <c r="P143" s="243"/>
      <c r="Q143" s="243"/>
      <c r="R143" s="243"/>
      <c r="S143" s="243"/>
      <c r="T143" s="244"/>
      <c r="U143" s="13"/>
      <c r="V143" s="13"/>
      <c r="W143" s="13"/>
      <c r="X143" s="13"/>
      <c r="Y143" s="13"/>
      <c r="Z143" s="13"/>
      <c r="AA143" s="13"/>
      <c r="AB143" s="13"/>
      <c r="AC143" s="13"/>
      <c r="AD143" s="13"/>
      <c r="AE143" s="13"/>
      <c r="AT143" s="245" t="s">
        <v>174</v>
      </c>
      <c r="AU143" s="245" t="s">
        <v>82</v>
      </c>
      <c r="AV143" s="13" t="s">
        <v>82</v>
      </c>
      <c r="AW143" s="13" t="s">
        <v>34</v>
      </c>
      <c r="AX143" s="13" t="s">
        <v>80</v>
      </c>
      <c r="AY143" s="245" t="s">
        <v>153</v>
      </c>
    </row>
    <row r="144" spans="1:65" s="2" customFormat="1" ht="44.25" customHeight="1">
      <c r="A144" s="38"/>
      <c r="B144" s="39"/>
      <c r="C144" s="218" t="s">
        <v>331</v>
      </c>
      <c r="D144" s="218" t="s">
        <v>156</v>
      </c>
      <c r="E144" s="219" t="s">
        <v>433</v>
      </c>
      <c r="F144" s="220" t="s">
        <v>434</v>
      </c>
      <c r="G144" s="221" t="s">
        <v>228</v>
      </c>
      <c r="H144" s="222">
        <v>86.5</v>
      </c>
      <c r="I144" s="223"/>
      <c r="J144" s="224">
        <f>ROUND(I144*H144,2)</f>
        <v>0</v>
      </c>
      <c r="K144" s="220" t="s">
        <v>219</v>
      </c>
      <c r="L144" s="44"/>
      <c r="M144" s="225" t="s">
        <v>19</v>
      </c>
      <c r="N144" s="226" t="s">
        <v>43</v>
      </c>
      <c r="O144" s="84"/>
      <c r="P144" s="227">
        <f>O144*H144</f>
        <v>0</v>
      </c>
      <c r="Q144" s="227">
        <v>0.1554</v>
      </c>
      <c r="R144" s="227">
        <f>Q144*H144</f>
        <v>13.442100000000002</v>
      </c>
      <c r="S144" s="227">
        <v>0</v>
      </c>
      <c r="T144" s="228">
        <f>S144*H144</f>
        <v>0</v>
      </c>
      <c r="U144" s="38"/>
      <c r="V144" s="38"/>
      <c r="W144" s="38"/>
      <c r="X144" s="38"/>
      <c r="Y144" s="38"/>
      <c r="Z144" s="38"/>
      <c r="AA144" s="38"/>
      <c r="AB144" s="38"/>
      <c r="AC144" s="38"/>
      <c r="AD144" s="38"/>
      <c r="AE144" s="38"/>
      <c r="AR144" s="229" t="s">
        <v>172</v>
      </c>
      <c r="AT144" s="229" t="s">
        <v>156</v>
      </c>
      <c r="AU144" s="229" t="s">
        <v>82</v>
      </c>
      <c r="AY144" s="17" t="s">
        <v>153</v>
      </c>
      <c r="BE144" s="230">
        <f>IF(N144="základní",J144,0)</f>
        <v>0</v>
      </c>
      <c r="BF144" s="230">
        <f>IF(N144="snížená",J144,0)</f>
        <v>0</v>
      </c>
      <c r="BG144" s="230">
        <f>IF(N144="zákl. přenesená",J144,0)</f>
        <v>0</v>
      </c>
      <c r="BH144" s="230">
        <f>IF(N144="sníž. přenesená",J144,0)</f>
        <v>0</v>
      </c>
      <c r="BI144" s="230">
        <f>IF(N144="nulová",J144,0)</f>
        <v>0</v>
      </c>
      <c r="BJ144" s="17" t="s">
        <v>80</v>
      </c>
      <c r="BK144" s="230">
        <f>ROUND(I144*H144,2)</f>
        <v>0</v>
      </c>
      <c r="BL144" s="17" t="s">
        <v>172</v>
      </c>
      <c r="BM144" s="229" t="s">
        <v>435</v>
      </c>
    </row>
    <row r="145" spans="1:47" s="2" customFormat="1" ht="12">
      <c r="A145" s="38"/>
      <c r="B145" s="39"/>
      <c r="C145" s="40"/>
      <c r="D145" s="231" t="s">
        <v>221</v>
      </c>
      <c r="E145" s="40"/>
      <c r="F145" s="232" t="s">
        <v>436</v>
      </c>
      <c r="G145" s="40"/>
      <c r="H145" s="40"/>
      <c r="I145" s="136"/>
      <c r="J145" s="40"/>
      <c r="K145" s="40"/>
      <c r="L145" s="44"/>
      <c r="M145" s="233"/>
      <c r="N145" s="234"/>
      <c r="O145" s="84"/>
      <c r="P145" s="84"/>
      <c r="Q145" s="84"/>
      <c r="R145" s="84"/>
      <c r="S145" s="84"/>
      <c r="T145" s="85"/>
      <c r="U145" s="38"/>
      <c r="V145" s="38"/>
      <c r="W145" s="38"/>
      <c r="X145" s="38"/>
      <c r="Y145" s="38"/>
      <c r="Z145" s="38"/>
      <c r="AA145" s="38"/>
      <c r="AB145" s="38"/>
      <c r="AC145" s="38"/>
      <c r="AD145" s="38"/>
      <c r="AE145" s="38"/>
      <c r="AT145" s="17" t="s">
        <v>221</v>
      </c>
      <c r="AU145" s="17" t="s">
        <v>82</v>
      </c>
    </row>
    <row r="146" spans="1:51" s="13" customFormat="1" ht="12">
      <c r="A146" s="13"/>
      <c r="B146" s="235"/>
      <c r="C146" s="236"/>
      <c r="D146" s="231" t="s">
        <v>174</v>
      </c>
      <c r="E146" s="237" t="s">
        <v>19</v>
      </c>
      <c r="F146" s="238" t="s">
        <v>437</v>
      </c>
      <c r="G146" s="236"/>
      <c r="H146" s="239">
        <v>86.5</v>
      </c>
      <c r="I146" s="240"/>
      <c r="J146" s="236"/>
      <c r="K146" s="236"/>
      <c r="L146" s="241"/>
      <c r="M146" s="242"/>
      <c r="N146" s="243"/>
      <c r="O146" s="243"/>
      <c r="P146" s="243"/>
      <c r="Q146" s="243"/>
      <c r="R146" s="243"/>
      <c r="S146" s="243"/>
      <c r="T146" s="244"/>
      <c r="U146" s="13"/>
      <c r="V146" s="13"/>
      <c r="W146" s="13"/>
      <c r="X146" s="13"/>
      <c r="Y146" s="13"/>
      <c r="Z146" s="13"/>
      <c r="AA146" s="13"/>
      <c r="AB146" s="13"/>
      <c r="AC146" s="13"/>
      <c r="AD146" s="13"/>
      <c r="AE146" s="13"/>
      <c r="AT146" s="245" t="s">
        <v>174</v>
      </c>
      <c r="AU146" s="245" t="s">
        <v>82</v>
      </c>
      <c r="AV146" s="13" t="s">
        <v>82</v>
      </c>
      <c r="AW146" s="13" t="s">
        <v>34</v>
      </c>
      <c r="AX146" s="13" t="s">
        <v>80</v>
      </c>
      <c r="AY146" s="245" t="s">
        <v>153</v>
      </c>
    </row>
    <row r="147" spans="1:65" s="2" customFormat="1" ht="16.5" customHeight="1">
      <c r="A147" s="38"/>
      <c r="B147" s="39"/>
      <c r="C147" s="261" t="s">
        <v>7</v>
      </c>
      <c r="D147" s="261" t="s">
        <v>260</v>
      </c>
      <c r="E147" s="262" t="s">
        <v>438</v>
      </c>
      <c r="F147" s="263" t="s">
        <v>439</v>
      </c>
      <c r="G147" s="264" t="s">
        <v>228</v>
      </c>
      <c r="H147" s="265">
        <v>10</v>
      </c>
      <c r="I147" s="266"/>
      <c r="J147" s="267">
        <f>ROUND(I147*H147,2)</f>
        <v>0</v>
      </c>
      <c r="K147" s="263" t="s">
        <v>219</v>
      </c>
      <c r="L147" s="268"/>
      <c r="M147" s="269" t="s">
        <v>19</v>
      </c>
      <c r="N147" s="270" t="s">
        <v>43</v>
      </c>
      <c r="O147" s="84"/>
      <c r="P147" s="227">
        <f>O147*H147</f>
        <v>0</v>
      </c>
      <c r="Q147" s="227">
        <v>0.08</v>
      </c>
      <c r="R147" s="227">
        <f>Q147*H147</f>
        <v>0.8</v>
      </c>
      <c r="S147" s="227">
        <v>0</v>
      </c>
      <c r="T147" s="228">
        <f>S147*H147</f>
        <v>0</v>
      </c>
      <c r="U147" s="38"/>
      <c r="V147" s="38"/>
      <c r="W147" s="38"/>
      <c r="X147" s="38"/>
      <c r="Y147" s="38"/>
      <c r="Z147" s="38"/>
      <c r="AA147" s="38"/>
      <c r="AB147" s="38"/>
      <c r="AC147" s="38"/>
      <c r="AD147" s="38"/>
      <c r="AE147" s="38"/>
      <c r="AR147" s="229" t="s">
        <v>169</v>
      </c>
      <c r="AT147" s="229" t="s">
        <v>260</v>
      </c>
      <c r="AU147" s="229" t="s">
        <v>82</v>
      </c>
      <c r="AY147" s="17" t="s">
        <v>153</v>
      </c>
      <c r="BE147" s="230">
        <f>IF(N147="základní",J147,0)</f>
        <v>0</v>
      </c>
      <c r="BF147" s="230">
        <f>IF(N147="snížená",J147,0)</f>
        <v>0</v>
      </c>
      <c r="BG147" s="230">
        <f>IF(N147="zákl. přenesená",J147,0)</f>
        <v>0</v>
      </c>
      <c r="BH147" s="230">
        <f>IF(N147="sníž. přenesená",J147,0)</f>
        <v>0</v>
      </c>
      <c r="BI147" s="230">
        <f>IF(N147="nulová",J147,0)</f>
        <v>0</v>
      </c>
      <c r="BJ147" s="17" t="s">
        <v>80</v>
      </c>
      <c r="BK147" s="230">
        <f>ROUND(I147*H147,2)</f>
        <v>0</v>
      </c>
      <c r="BL147" s="17" t="s">
        <v>172</v>
      </c>
      <c r="BM147" s="229" t="s">
        <v>440</v>
      </c>
    </row>
    <row r="148" spans="1:65" s="2" customFormat="1" ht="21.75" customHeight="1">
      <c r="A148" s="38"/>
      <c r="B148" s="39"/>
      <c r="C148" s="261" t="s">
        <v>341</v>
      </c>
      <c r="D148" s="261" t="s">
        <v>260</v>
      </c>
      <c r="E148" s="262" t="s">
        <v>441</v>
      </c>
      <c r="F148" s="263" t="s">
        <v>442</v>
      </c>
      <c r="G148" s="264" t="s">
        <v>228</v>
      </c>
      <c r="H148" s="265">
        <v>76.5</v>
      </c>
      <c r="I148" s="266"/>
      <c r="J148" s="267">
        <f>ROUND(I148*H148,2)</f>
        <v>0</v>
      </c>
      <c r="K148" s="263" t="s">
        <v>219</v>
      </c>
      <c r="L148" s="268"/>
      <c r="M148" s="269" t="s">
        <v>19</v>
      </c>
      <c r="N148" s="270" t="s">
        <v>43</v>
      </c>
      <c r="O148" s="84"/>
      <c r="P148" s="227">
        <f>O148*H148</f>
        <v>0</v>
      </c>
      <c r="Q148" s="227">
        <v>0.0483</v>
      </c>
      <c r="R148" s="227">
        <f>Q148*H148</f>
        <v>3.6949500000000004</v>
      </c>
      <c r="S148" s="227">
        <v>0</v>
      </c>
      <c r="T148" s="228">
        <f>S148*H148</f>
        <v>0</v>
      </c>
      <c r="U148" s="38"/>
      <c r="V148" s="38"/>
      <c r="W148" s="38"/>
      <c r="X148" s="38"/>
      <c r="Y148" s="38"/>
      <c r="Z148" s="38"/>
      <c r="AA148" s="38"/>
      <c r="AB148" s="38"/>
      <c r="AC148" s="38"/>
      <c r="AD148" s="38"/>
      <c r="AE148" s="38"/>
      <c r="AR148" s="229" t="s">
        <v>169</v>
      </c>
      <c r="AT148" s="229" t="s">
        <v>260</v>
      </c>
      <c r="AU148" s="229" t="s">
        <v>82</v>
      </c>
      <c r="AY148" s="17" t="s">
        <v>153</v>
      </c>
      <c r="BE148" s="230">
        <f>IF(N148="základní",J148,0)</f>
        <v>0</v>
      </c>
      <c r="BF148" s="230">
        <f>IF(N148="snížená",J148,0)</f>
        <v>0</v>
      </c>
      <c r="BG148" s="230">
        <f>IF(N148="zákl. přenesená",J148,0)</f>
        <v>0</v>
      </c>
      <c r="BH148" s="230">
        <f>IF(N148="sníž. přenesená",J148,0)</f>
        <v>0</v>
      </c>
      <c r="BI148" s="230">
        <f>IF(N148="nulová",J148,0)</f>
        <v>0</v>
      </c>
      <c r="BJ148" s="17" t="s">
        <v>80</v>
      </c>
      <c r="BK148" s="230">
        <f>ROUND(I148*H148,2)</f>
        <v>0</v>
      </c>
      <c r="BL148" s="17" t="s">
        <v>172</v>
      </c>
      <c r="BM148" s="229" t="s">
        <v>443</v>
      </c>
    </row>
    <row r="149" spans="1:65" s="2" customFormat="1" ht="44.25" customHeight="1">
      <c r="A149" s="38"/>
      <c r="B149" s="39"/>
      <c r="C149" s="218" t="s">
        <v>346</v>
      </c>
      <c r="D149" s="218" t="s">
        <v>156</v>
      </c>
      <c r="E149" s="219" t="s">
        <v>332</v>
      </c>
      <c r="F149" s="220" t="s">
        <v>333</v>
      </c>
      <c r="G149" s="221" t="s">
        <v>228</v>
      </c>
      <c r="H149" s="222">
        <v>53</v>
      </c>
      <c r="I149" s="223"/>
      <c r="J149" s="224">
        <f>ROUND(I149*H149,2)</f>
        <v>0</v>
      </c>
      <c r="K149" s="220" t="s">
        <v>219</v>
      </c>
      <c r="L149" s="44"/>
      <c r="M149" s="225" t="s">
        <v>19</v>
      </c>
      <c r="N149" s="226" t="s">
        <v>43</v>
      </c>
      <c r="O149" s="84"/>
      <c r="P149" s="227">
        <f>O149*H149</f>
        <v>0</v>
      </c>
      <c r="Q149" s="227">
        <v>0.1295</v>
      </c>
      <c r="R149" s="227">
        <f>Q149*H149</f>
        <v>6.8635</v>
      </c>
      <c r="S149" s="227">
        <v>0</v>
      </c>
      <c r="T149" s="228">
        <f>S149*H149</f>
        <v>0</v>
      </c>
      <c r="U149" s="38"/>
      <c r="V149" s="38"/>
      <c r="W149" s="38"/>
      <c r="X149" s="38"/>
      <c r="Y149" s="38"/>
      <c r="Z149" s="38"/>
      <c r="AA149" s="38"/>
      <c r="AB149" s="38"/>
      <c r="AC149" s="38"/>
      <c r="AD149" s="38"/>
      <c r="AE149" s="38"/>
      <c r="AR149" s="229" t="s">
        <v>172</v>
      </c>
      <c r="AT149" s="229" t="s">
        <v>156</v>
      </c>
      <c r="AU149" s="229" t="s">
        <v>82</v>
      </c>
      <c r="AY149" s="17" t="s">
        <v>153</v>
      </c>
      <c r="BE149" s="230">
        <f>IF(N149="základní",J149,0)</f>
        <v>0</v>
      </c>
      <c r="BF149" s="230">
        <f>IF(N149="snížená",J149,0)</f>
        <v>0</v>
      </c>
      <c r="BG149" s="230">
        <f>IF(N149="zákl. přenesená",J149,0)</f>
        <v>0</v>
      </c>
      <c r="BH149" s="230">
        <f>IF(N149="sníž. přenesená",J149,0)</f>
        <v>0</v>
      </c>
      <c r="BI149" s="230">
        <f>IF(N149="nulová",J149,0)</f>
        <v>0</v>
      </c>
      <c r="BJ149" s="17" t="s">
        <v>80</v>
      </c>
      <c r="BK149" s="230">
        <f>ROUND(I149*H149,2)</f>
        <v>0</v>
      </c>
      <c r="BL149" s="17" t="s">
        <v>172</v>
      </c>
      <c r="BM149" s="229" t="s">
        <v>444</v>
      </c>
    </row>
    <row r="150" spans="1:47" s="2" customFormat="1" ht="12">
      <c r="A150" s="38"/>
      <c r="B150" s="39"/>
      <c r="C150" s="40"/>
      <c r="D150" s="231" t="s">
        <v>221</v>
      </c>
      <c r="E150" s="40"/>
      <c r="F150" s="232" t="s">
        <v>335</v>
      </c>
      <c r="G150" s="40"/>
      <c r="H150" s="40"/>
      <c r="I150" s="136"/>
      <c r="J150" s="40"/>
      <c r="K150" s="40"/>
      <c r="L150" s="44"/>
      <c r="M150" s="233"/>
      <c r="N150" s="234"/>
      <c r="O150" s="84"/>
      <c r="P150" s="84"/>
      <c r="Q150" s="84"/>
      <c r="R150" s="84"/>
      <c r="S150" s="84"/>
      <c r="T150" s="85"/>
      <c r="U150" s="38"/>
      <c r="V150" s="38"/>
      <c r="W150" s="38"/>
      <c r="X150" s="38"/>
      <c r="Y150" s="38"/>
      <c r="Z150" s="38"/>
      <c r="AA150" s="38"/>
      <c r="AB150" s="38"/>
      <c r="AC150" s="38"/>
      <c r="AD150" s="38"/>
      <c r="AE150" s="38"/>
      <c r="AT150" s="17" t="s">
        <v>221</v>
      </c>
      <c r="AU150" s="17" t="s">
        <v>82</v>
      </c>
    </row>
    <row r="151" spans="1:51" s="13" customFormat="1" ht="12">
      <c r="A151" s="13"/>
      <c r="B151" s="235"/>
      <c r="C151" s="236"/>
      <c r="D151" s="231" t="s">
        <v>174</v>
      </c>
      <c r="E151" s="237" t="s">
        <v>19</v>
      </c>
      <c r="F151" s="238" t="s">
        <v>445</v>
      </c>
      <c r="G151" s="236"/>
      <c r="H151" s="239">
        <v>53</v>
      </c>
      <c r="I151" s="240"/>
      <c r="J151" s="236"/>
      <c r="K151" s="236"/>
      <c r="L151" s="241"/>
      <c r="M151" s="242"/>
      <c r="N151" s="243"/>
      <c r="O151" s="243"/>
      <c r="P151" s="243"/>
      <c r="Q151" s="243"/>
      <c r="R151" s="243"/>
      <c r="S151" s="243"/>
      <c r="T151" s="244"/>
      <c r="U151" s="13"/>
      <c r="V151" s="13"/>
      <c r="W151" s="13"/>
      <c r="X151" s="13"/>
      <c r="Y151" s="13"/>
      <c r="Z151" s="13"/>
      <c r="AA151" s="13"/>
      <c r="AB151" s="13"/>
      <c r="AC151" s="13"/>
      <c r="AD151" s="13"/>
      <c r="AE151" s="13"/>
      <c r="AT151" s="245" t="s">
        <v>174</v>
      </c>
      <c r="AU151" s="245" t="s">
        <v>82</v>
      </c>
      <c r="AV151" s="13" t="s">
        <v>82</v>
      </c>
      <c r="AW151" s="13" t="s">
        <v>34</v>
      </c>
      <c r="AX151" s="13" t="s">
        <v>80</v>
      </c>
      <c r="AY151" s="245" t="s">
        <v>153</v>
      </c>
    </row>
    <row r="152" spans="1:65" s="2" customFormat="1" ht="16.5" customHeight="1">
      <c r="A152" s="38"/>
      <c r="B152" s="39"/>
      <c r="C152" s="261" t="s">
        <v>351</v>
      </c>
      <c r="D152" s="261" t="s">
        <v>260</v>
      </c>
      <c r="E152" s="262" t="s">
        <v>446</v>
      </c>
      <c r="F152" s="263" t="s">
        <v>447</v>
      </c>
      <c r="G152" s="264" t="s">
        <v>228</v>
      </c>
      <c r="H152" s="265">
        <v>53</v>
      </c>
      <c r="I152" s="266"/>
      <c r="J152" s="267">
        <f>ROUND(I152*H152,2)</f>
        <v>0</v>
      </c>
      <c r="K152" s="263" t="s">
        <v>219</v>
      </c>
      <c r="L152" s="268"/>
      <c r="M152" s="269" t="s">
        <v>19</v>
      </c>
      <c r="N152" s="270" t="s">
        <v>43</v>
      </c>
      <c r="O152" s="84"/>
      <c r="P152" s="227">
        <f>O152*H152</f>
        <v>0</v>
      </c>
      <c r="Q152" s="227">
        <v>0.0335</v>
      </c>
      <c r="R152" s="227">
        <f>Q152*H152</f>
        <v>1.7755</v>
      </c>
      <c r="S152" s="227">
        <v>0</v>
      </c>
      <c r="T152" s="228">
        <f>S152*H152</f>
        <v>0</v>
      </c>
      <c r="U152" s="38"/>
      <c r="V152" s="38"/>
      <c r="W152" s="38"/>
      <c r="X152" s="38"/>
      <c r="Y152" s="38"/>
      <c r="Z152" s="38"/>
      <c r="AA152" s="38"/>
      <c r="AB152" s="38"/>
      <c r="AC152" s="38"/>
      <c r="AD152" s="38"/>
      <c r="AE152" s="38"/>
      <c r="AR152" s="229" t="s">
        <v>169</v>
      </c>
      <c r="AT152" s="229" t="s">
        <v>260</v>
      </c>
      <c r="AU152" s="229" t="s">
        <v>82</v>
      </c>
      <c r="AY152" s="17" t="s">
        <v>153</v>
      </c>
      <c r="BE152" s="230">
        <f>IF(N152="základní",J152,0)</f>
        <v>0</v>
      </c>
      <c r="BF152" s="230">
        <f>IF(N152="snížená",J152,0)</f>
        <v>0</v>
      </c>
      <c r="BG152" s="230">
        <f>IF(N152="zákl. přenesená",J152,0)</f>
        <v>0</v>
      </c>
      <c r="BH152" s="230">
        <f>IF(N152="sníž. přenesená",J152,0)</f>
        <v>0</v>
      </c>
      <c r="BI152" s="230">
        <f>IF(N152="nulová",J152,0)</f>
        <v>0</v>
      </c>
      <c r="BJ152" s="17" t="s">
        <v>80</v>
      </c>
      <c r="BK152" s="230">
        <f>ROUND(I152*H152,2)</f>
        <v>0</v>
      </c>
      <c r="BL152" s="17" t="s">
        <v>172</v>
      </c>
      <c r="BM152" s="229" t="s">
        <v>448</v>
      </c>
    </row>
    <row r="153" spans="1:65" s="2" customFormat="1" ht="21.75" customHeight="1">
      <c r="A153" s="38"/>
      <c r="B153" s="39"/>
      <c r="C153" s="218" t="s">
        <v>356</v>
      </c>
      <c r="D153" s="218" t="s">
        <v>156</v>
      </c>
      <c r="E153" s="219" t="s">
        <v>449</v>
      </c>
      <c r="F153" s="220" t="s">
        <v>450</v>
      </c>
      <c r="G153" s="221" t="s">
        <v>228</v>
      </c>
      <c r="H153" s="222">
        <v>76.5</v>
      </c>
      <c r="I153" s="223"/>
      <c r="J153" s="224">
        <f>ROUND(I153*H153,2)</f>
        <v>0</v>
      </c>
      <c r="K153" s="220" t="s">
        <v>219</v>
      </c>
      <c r="L153" s="44"/>
      <c r="M153" s="225" t="s">
        <v>19</v>
      </c>
      <c r="N153" s="226" t="s">
        <v>43</v>
      </c>
      <c r="O153" s="84"/>
      <c r="P153" s="227">
        <f>O153*H153</f>
        <v>0</v>
      </c>
      <c r="Q153" s="227">
        <v>0</v>
      </c>
      <c r="R153" s="227">
        <f>Q153*H153</f>
        <v>0</v>
      </c>
      <c r="S153" s="227">
        <v>0</v>
      </c>
      <c r="T153" s="228">
        <f>S153*H153</f>
        <v>0</v>
      </c>
      <c r="U153" s="38"/>
      <c r="V153" s="38"/>
      <c r="W153" s="38"/>
      <c r="X153" s="38"/>
      <c r="Y153" s="38"/>
      <c r="Z153" s="38"/>
      <c r="AA153" s="38"/>
      <c r="AB153" s="38"/>
      <c r="AC153" s="38"/>
      <c r="AD153" s="38"/>
      <c r="AE153" s="38"/>
      <c r="AR153" s="229" t="s">
        <v>172</v>
      </c>
      <c r="AT153" s="229" t="s">
        <v>156</v>
      </c>
      <c r="AU153" s="229" t="s">
        <v>82</v>
      </c>
      <c r="AY153" s="17" t="s">
        <v>153</v>
      </c>
      <c r="BE153" s="230">
        <f>IF(N153="základní",J153,0)</f>
        <v>0</v>
      </c>
      <c r="BF153" s="230">
        <f>IF(N153="snížená",J153,0)</f>
        <v>0</v>
      </c>
      <c r="BG153" s="230">
        <f>IF(N153="zákl. přenesená",J153,0)</f>
        <v>0</v>
      </c>
      <c r="BH153" s="230">
        <f>IF(N153="sníž. přenesená",J153,0)</f>
        <v>0</v>
      </c>
      <c r="BI153" s="230">
        <f>IF(N153="nulová",J153,0)</f>
        <v>0</v>
      </c>
      <c r="BJ153" s="17" t="s">
        <v>80</v>
      </c>
      <c r="BK153" s="230">
        <f>ROUND(I153*H153,2)</f>
        <v>0</v>
      </c>
      <c r="BL153" s="17" t="s">
        <v>172</v>
      </c>
      <c r="BM153" s="229" t="s">
        <v>451</v>
      </c>
    </row>
    <row r="154" spans="1:47" s="2" customFormat="1" ht="12">
      <c r="A154" s="38"/>
      <c r="B154" s="39"/>
      <c r="C154" s="40"/>
      <c r="D154" s="231" t="s">
        <v>221</v>
      </c>
      <c r="E154" s="40"/>
      <c r="F154" s="232" t="s">
        <v>452</v>
      </c>
      <c r="G154" s="40"/>
      <c r="H154" s="40"/>
      <c r="I154" s="136"/>
      <c r="J154" s="40"/>
      <c r="K154" s="40"/>
      <c r="L154" s="44"/>
      <c r="M154" s="233"/>
      <c r="N154" s="234"/>
      <c r="O154" s="84"/>
      <c r="P154" s="84"/>
      <c r="Q154" s="84"/>
      <c r="R154" s="84"/>
      <c r="S154" s="84"/>
      <c r="T154" s="85"/>
      <c r="U154" s="38"/>
      <c r="V154" s="38"/>
      <c r="W154" s="38"/>
      <c r="X154" s="38"/>
      <c r="Y154" s="38"/>
      <c r="Z154" s="38"/>
      <c r="AA154" s="38"/>
      <c r="AB154" s="38"/>
      <c r="AC154" s="38"/>
      <c r="AD154" s="38"/>
      <c r="AE154" s="38"/>
      <c r="AT154" s="17" t="s">
        <v>221</v>
      </c>
      <c r="AU154" s="17" t="s">
        <v>82</v>
      </c>
    </row>
    <row r="155" spans="1:63" s="12" customFormat="1" ht="22.8" customHeight="1">
      <c r="A155" s="12"/>
      <c r="B155" s="202"/>
      <c r="C155" s="203"/>
      <c r="D155" s="204" t="s">
        <v>71</v>
      </c>
      <c r="E155" s="216" t="s">
        <v>361</v>
      </c>
      <c r="F155" s="216" t="s">
        <v>362</v>
      </c>
      <c r="G155" s="203"/>
      <c r="H155" s="203"/>
      <c r="I155" s="206"/>
      <c r="J155" s="217">
        <f>BK155</f>
        <v>0</v>
      </c>
      <c r="K155" s="203"/>
      <c r="L155" s="208"/>
      <c r="M155" s="209"/>
      <c r="N155" s="210"/>
      <c r="O155" s="210"/>
      <c r="P155" s="211">
        <f>SUM(P156:P161)</f>
        <v>0</v>
      </c>
      <c r="Q155" s="210"/>
      <c r="R155" s="211">
        <f>SUM(R156:R161)</f>
        <v>0</v>
      </c>
      <c r="S155" s="210"/>
      <c r="T155" s="212">
        <f>SUM(T156:T161)</f>
        <v>0</v>
      </c>
      <c r="U155" s="12"/>
      <c r="V155" s="12"/>
      <c r="W155" s="12"/>
      <c r="X155" s="12"/>
      <c r="Y155" s="12"/>
      <c r="Z155" s="12"/>
      <c r="AA155" s="12"/>
      <c r="AB155" s="12"/>
      <c r="AC155" s="12"/>
      <c r="AD155" s="12"/>
      <c r="AE155" s="12"/>
      <c r="AR155" s="213" t="s">
        <v>80</v>
      </c>
      <c r="AT155" s="214" t="s">
        <v>71</v>
      </c>
      <c r="AU155" s="214" t="s">
        <v>80</v>
      </c>
      <c r="AY155" s="213" t="s">
        <v>153</v>
      </c>
      <c r="BK155" s="215">
        <f>SUM(BK156:BK161)</f>
        <v>0</v>
      </c>
    </row>
    <row r="156" spans="1:65" s="2" customFormat="1" ht="44.25" customHeight="1">
      <c r="A156" s="38"/>
      <c r="B156" s="39"/>
      <c r="C156" s="218" t="s">
        <v>363</v>
      </c>
      <c r="D156" s="218" t="s">
        <v>156</v>
      </c>
      <c r="E156" s="219" t="s">
        <v>364</v>
      </c>
      <c r="F156" s="220" t="s">
        <v>365</v>
      </c>
      <c r="G156" s="221" t="s">
        <v>276</v>
      </c>
      <c r="H156" s="222">
        <v>74.535</v>
      </c>
      <c r="I156" s="223"/>
      <c r="J156" s="224">
        <f>ROUND(I156*H156,2)</f>
        <v>0</v>
      </c>
      <c r="K156" s="220" t="s">
        <v>366</v>
      </c>
      <c r="L156" s="44"/>
      <c r="M156" s="225" t="s">
        <v>19</v>
      </c>
      <c r="N156" s="226" t="s">
        <v>43</v>
      </c>
      <c r="O156" s="84"/>
      <c r="P156" s="227">
        <f>O156*H156</f>
        <v>0</v>
      </c>
      <c r="Q156" s="227">
        <v>0</v>
      </c>
      <c r="R156" s="227">
        <f>Q156*H156</f>
        <v>0</v>
      </c>
      <c r="S156" s="227">
        <v>0</v>
      </c>
      <c r="T156" s="228">
        <f>S156*H156</f>
        <v>0</v>
      </c>
      <c r="U156" s="38"/>
      <c r="V156" s="38"/>
      <c r="W156" s="38"/>
      <c r="X156" s="38"/>
      <c r="Y156" s="38"/>
      <c r="Z156" s="38"/>
      <c r="AA156" s="38"/>
      <c r="AB156" s="38"/>
      <c r="AC156" s="38"/>
      <c r="AD156" s="38"/>
      <c r="AE156" s="38"/>
      <c r="AR156" s="229" t="s">
        <v>172</v>
      </c>
      <c r="AT156" s="229" t="s">
        <v>156</v>
      </c>
      <c r="AU156" s="229" t="s">
        <v>82</v>
      </c>
      <c r="AY156" s="17" t="s">
        <v>153</v>
      </c>
      <c r="BE156" s="230">
        <f>IF(N156="základní",J156,0)</f>
        <v>0</v>
      </c>
      <c r="BF156" s="230">
        <f>IF(N156="snížená",J156,0)</f>
        <v>0</v>
      </c>
      <c r="BG156" s="230">
        <f>IF(N156="zákl. přenesená",J156,0)</f>
        <v>0</v>
      </c>
      <c r="BH156" s="230">
        <f>IF(N156="sníž. přenesená",J156,0)</f>
        <v>0</v>
      </c>
      <c r="BI156" s="230">
        <f>IF(N156="nulová",J156,0)</f>
        <v>0</v>
      </c>
      <c r="BJ156" s="17" t="s">
        <v>80</v>
      </c>
      <c r="BK156" s="230">
        <f>ROUND(I156*H156,2)</f>
        <v>0</v>
      </c>
      <c r="BL156" s="17" t="s">
        <v>172</v>
      </c>
      <c r="BM156" s="229" t="s">
        <v>453</v>
      </c>
    </row>
    <row r="157" spans="1:47" s="2" customFormat="1" ht="12">
      <c r="A157" s="38"/>
      <c r="B157" s="39"/>
      <c r="C157" s="40"/>
      <c r="D157" s="231" t="s">
        <v>221</v>
      </c>
      <c r="E157" s="40"/>
      <c r="F157" s="232" t="s">
        <v>368</v>
      </c>
      <c r="G157" s="40"/>
      <c r="H157" s="40"/>
      <c r="I157" s="136"/>
      <c r="J157" s="40"/>
      <c r="K157" s="40"/>
      <c r="L157" s="44"/>
      <c r="M157" s="233"/>
      <c r="N157" s="234"/>
      <c r="O157" s="84"/>
      <c r="P157" s="84"/>
      <c r="Q157" s="84"/>
      <c r="R157" s="84"/>
      <c r="S157" s="84"/>
      <c r="T157" s="85"/>
      <c r="U157" s="38"/>
      <c r="V157" s="38"/>
      <c r="W157" s="38"/>
      <c r="X157" s="38"/>
      <c r="Y157" s="38"/>
      <c r="Z157" s="38"/>
      <c r="AA157" s="38"/>
      <c r="AB157" s="38"/>
      <c r="AC157" s="38"/>
      <c r="AD157" s="38"/>
      <c r="AE157" s="38"/>
      <c r="AT157" s="17" t="s">
        <v>221</v>
      </c>
      <c r="AU157" s="17" t="s">
        <v>82</v>
      </c>
    </row>
    <row r="158" spans="1:47" s="2" customFormat="1" ht="12">
      <c r="A158" s="38"/>
      <c r="B158" s="39"/>
      <c r="C158" s="40"/>
      <c r="D158" s="231" t="s">
        <v>163</v>
      </c>
      <c r="E158" s="40"/>
      <c r="F158" s="232" t="s">
        <v>369</v>
      </c>
      <c r="G158" s="40"/>
      <c r="H158" s="40"/>
      <c r="I158" s="136"/>
      <c r="J158" s="40"/>
      <c r="K158" s="40"/>
      <c r="L158" s="44"/>
      <c r="M158" s="233"/>
      <c r="N158" s="234"/>
      <c r="O158" s="84"/>
      <c r="P158" s="84"/>
      <c r="Q158" s="84"/>
      <c r="R158" s="84"/>
      <c r="S158" s="84"/>
      <c r="T158" s="85"/>
      <c r="U158" s="38"/>
      <c r="V158" s="38"/>
      <c r="W158" s="38"/>
      <c r="X158" s="38"/>
      <c r="Y158" s="38"/>
      <c r="Z158" s="38"/>
      <c r="AA158" s="38"/>
      <c r="AB158" s="38"/>
      <c r="AC158" s="38"/>
      <c r="AD158" s="38"/>
      <c r="AE158" s="38"/>
      <c r="AT158" s="17" t="s">
        <v>163</v>
      </c>
      <c r="AU158" s="17" t="s">
        <v>82</v>
      </c>
    </row>
    <row r="159" spans="1:65" s="2" customFormat="1" ht="33" customHeight="1">
      <c r="A159" s="38"/>
      <c r="B159" s="39"/>
      <c r="C159" s="218" t="s">
        <v>272</v>
      </c>
      <c r="D159" s="218" t="s">
        <v>156</v>
      </c>
      <c r="E159" s="219" t="s">
        <v>370</v>
      </c>
      <c r="F159" s="220" t="s">
        <v>371</v>
      </c>
      <c r="G159" s="221" t="s">
        <v>276</v>
      </c>
      <c r="H159" s="222">
        <v>1118.025</v>
      </c>
      <c r="I159" s="223"/>
      <c r="J159" s="224">
        <f>ROUND(I159*H159,2)</f>
        <v>0</v>
      </c>
      <c r="K159" s="220" t="s">
        <v>219</v>
      </c>
      <c r="L159" s="44"/>
      <c r="M159" s="225" t="s">
        <v>19</v>
      </c>
      <c r="N159" s="226" t="s">
        <v>43</v>
      </c>
      <c r="O159" s="84"/>
      <c r="P159" s="227">
        <f>O159*H159</f>
        <v>0</v>
      </c>
      <c r="Q159" s="227">
        <v>0</v>
      </c>
      <c r="R159" s="227">
        <f>Q159*H159</f>
        <v>0</v>
      </c>
      <c r="S159" s="227">
        <v>0</v>
      </c>
      <c r="T159" s="228">
        <f>S159*H159</f>
        <v>0</v>
      </c>
      <c r="U159" s="38"/>
      <c r="V159" s="38"/>
      <c r="W159" s="38"/>
      <c r="X159" s="38"/>
      <c r="Y159" s="38"/>
      <c r="Z159" s="38"/>
      <c r="AA159" s="38"/>
      <c r="AB159" s="38"/>
      <c r="AC159" s="38"/>
      <c r="AD159" s="38"/>
      <c r="AE159" s="38"/>
      <c r="AR159" s="229" t="s">
        <v>172</v>
      </c>
      <c r="AT159" s="229" t="s">
        <v>156</v>
      </c>
      <c r="AU159" s="229" t="s">
        <v>82</v>
      </c>
      <c r="AY159" s="17" t="s">
        <v>153</v>
      </c>
      <c r="BE159" s="230">
        <f>IF(N159="základní",J159,0)</f>
        <v>0</v>
      </c>
      <c r="BF159" s="230">
        <f>IF(N159="snížená",J159,0)</f>
        <v>0</v>
      </c>
      <c r="BG159" s="230">
        <f>IF(N159="zákl. přenesená",J159,0)</f>
        <v>0</v>
      </c>
      <c r="BH159" s="230">
        <f>IF(N159="sníž. přenesená",J159,0)</f>
        <v>0</v>
      </c>
      <c r="BI159" s="230">
        <f>IF(N159="nulová",J159,0)</f>
        <v>0</v>
      </c>
      <c r="BJ159" s="17" t="s">
        <v>80</v>
      </c>
      <c r="BK159" s="230">
        <f>ROUND(I159*H159,2)</f>
        <v>0</v>
      </c>
      <c r="BL159" s="17" t="s">
        <v>172</v>
      </c>
      <c r="BM159" s="229" t="s">
        <v>454</v>
      </c>
    </row>
    <row r="160" spans="1:47" s="2" customFormat="1" ht="12">
      <c r="A160" s="38"/>
      <c r="B160" s="39"/>
      <c r="C160" s="40"/>
      <c r="D160" s="231" t="s">
        <v>221</v>
      </c>
      <c r="E160" s="40"/>
      <c r="F160" s="232" t="s">
        <v>368</v>
      </c>
      <c r="G160" s="40"/>
      <c r="H160" s="40"/>
      <c r="I160" s="136"/>
      <c r="J160" s="40"/>
      <c r="K160" s="40"/>
      <c r="L160" s="44"/>
      <c r="M160" s="233"/>
      <c r="N160" s="234"/>
      <c r="O160" s="84"/>
      <c r="P160" s="84"/>
      <c r="Q160" s="84"/>
      <c r="R160" s="84"/>
      <c r="S160" s="84"/>
      <c r="T160" s="85"/>
      <c r="U160" s="38"/>
      <c r="V160" s="38"/>
      <c r="W160" s="38"/>
      <c r="X160" s="38"/>
      <c r="Y160" s="38"/>
      <c r="Z160" s="38"/>
      <c r="AA160" s="38"/>
      <c r="AB160" s="38"/>
      <c r="AC160" s="38"/>
      <c r="AD160" s="38"/>
      <c r="AE160" s="38"/>
      <c r="AT160" s="17" t="s">
        <v>221</v>
      </c>
      <c r="AU160" s="17" t="s">
        <v>82</v>
      </c>
    </row>
    <row r="161" spans="1:51" s="13" customFormat="1" ht="12">
      <c r="A161" s="13"/>
      <c r="B161" s="235"/>
      <c r="C161" s="236"/>
      <c r="D161" s="231" t="s">
        <v>174</v>
      </c>
      <c r="E161" s="237" t="s">
        <v>19</v>
      </c>
      <c r="F161" s="238" t="s">
        <v>455</v>
      </c>
      <c r="G161" s="236"/>
      <c r="H161" s="239">
        <v>1118.025</v>
      </c>
      <c r="I161" s="240"/>
      <c r="J161" s="236"/>
      <c r="K161" s="236"/>
      <c r="L161" s="241"/>
      <c r="M161" s="242"/>
      <c r="N161" s="243"/>
      <c r="O161" s="243"/>
      <c r="P161" s="243"/>
      <c r="Q161" s="243"/>
      <c r="R161" s="243"/>
      <c r="S161" s="243"/>
      <c r="T161" s="244"/>
      <c r="U161" s="13"/>
      <c r="V161" s="13"/>
      <c r="W161" s="13"/>
      <c r="X161" s="13"/>
      <c r="Y161" s="13"/>
      <c r="Z161" s="13"/>
      <c r="AA161" s="13"/>
      <c r="AB161" s="13"/>
      <c r="AC161" s="13"/>
      <c r="AD161" s="13"/>
      <c r="AE161" s="13"/>
      <c r="AT161" s="245" t="s">
        <v>174</v>
      </c>
      <c r="AU161" s="245" t="s">
        <v>82</v>
      </c>
      <c r="AV161" s="13" t="s">
        <v>82</v>
      </c>
      <c r="AW161" s="13" t="s">
        <v>34</v>
      </c>
      <c r="AX161" s="13" t="s">
        <v>80</v>
      </c>
      <c r="AY161" s="245" t="s">
        <v>153</v>
      </c>
    </row>
    <row r="162" spans="1:63" s="12" customFormat="1" ht="22.8" customHeight="1">
      <c r="A162" s="12"/>
      <c r="B162" s="202"/>
      <c r="C162" s="203"/>
      <c r="D162" s="204" t="s">
        <v>71</v>
      </c>
      <c r="E162" s="216" t="s">
        <v>374</v>
      </c>
      <c r="F162" s="216" t="s">
        <v>375</v>
      </c>
      <c r="G162" s="203"/>
      <c r="H162" s="203"/>
      <c r="I162" s="206"/>
      <c r="J162" s="217">
        <f>BK162</f>
        <v>0</v>
      </c>
      <c r="K162" s="203"/>
      <c r="L162" s="208"/>
      <c r="M162" s="209"/>
      <c r="N162" s="210"/>
      <c r="O162" s="210"/>
      <c r="P162" s="211">
        <f>SUM(P163:P164)</f>
        <v>0</v>
      </c>
      <c r="Q162" s="210"/>
      <c r="R162" s="211">
        <f>SUM(R163:R164)</f>
        <v>0</v>
      </c>
      <c r="S162" s="210"/>
      <c r="T162" s="212">
        <f>SUM(T163:T164)</f>
        <v>0</v>
      </c>
      <c r="U162" s="12"/>
      <c r="V162" s="12"/>
      <c r="W162" s="12"/>
      <c r="X162" s="12"/>
      <c r="Y162" s="12"/>
      <c r="Z162" s="12"/>
      <c r="AA162" s="12"/>
      <c r="AB162" s="12"/>
      <c r="AC162" s="12"/>
      <c r="AD162" s="12"/>
      <c r="AE162" s="12"/>
      <c r="AR162" s="213" t="s">
        <v>80</v>
      </c>
      <c r="AT162" s="214" t="s">
        <v>71</v>
      </c>
      <c r="AU162" s="214" t="s">
        <v>80</v>
      </c>
      <c r="AY162" s="213" t="s">
        <v>153</v>
      </c>
      <c r="BK162" s="215">
        <f>SUM(BK163:BK164)</f>
        <v>0</v>
      </c>
    </row>
    <row r="163" spans="1:65" s="2" customFormat="1" ht="33" customHeight="1">
      <c r="A163" s="38"/>
      <c r="B163" s="39"/>
      <c r="C163" s="218" t="s">
        <v>376</v>
      </c>
      <c r="D163" s="218" t="s">
        <v>156</v>
      </c>
      <c r="E163" s="219" t="s">
        <v>377</v>
      </c>
      <c r="F163" s="220" t="s">
        <v>378</v>
      </c>
      <c r="G163" s="221" t="s">
        <v>276</v>
      </c>
      <c r="H163" s="222">
        <v>40.382</v>
      </c>
      <c r="I163" s="223"/>
      <c r="J163" s="224">
        <f>ROUND(I163*H163,2)</f>
        <v>0</v>
      </c>
      <c r="K163" s="220" t="s">
        <v>219</v>
      </c>
      <c r="L163" s="44"/>
      <c r="M163" s="225" t="s">
        <v>19</v>
      </c>
      <c r="N163" s="226" t="s">
        <v>43</v>
      </c>
      <c r="O163" s="84"/>
      <c r="P163" s="227">
        <f>O163*H163</f>
        <v>0</v>
      </c>
      <c r="Q163" s="227">
        <v>0</v>
      </c>
      <c r="R163" s="227">
        <f>Q163*H163</f>
        <v>0</v>
      </c>
      <c r="S163" s="227">
        <v>0</v>
      </c>
      <c r="T163" s="228">
        <f>S163*H163</f>
        <v>0</v>
      </c>
      <c r="U163" s="38"/>
      <c r="V163" s="38"/>
      <c r="W163" s="38"/>
      <c r="X163" s="38"/>
      <c r="Y163" s="38"/>
      <c r="Z163" s="38"/>
      <c r="AA163" s="38"/>
      <c r="AB163" s="38"/>
      <c r="AC163" s="38"/>
      <c r="AD163" s="38"/>
      <c r="AE163" s="38"/>
      <c r="AR163" s="229" t="s">
        <v>172</v>
      </c>
      <c r="AT163" s="229" t="s">
        <v>156</v>
      </c>
      <c r="AU163" s="229" t="s">
        <v>82</v>
      </c>
      <c r="AY163" s="17" t="s">
        <v>153</v>
      </c>
      <c r="BE163" s="230">
        <f>IF(N163="základní",J163,0)</f>
        <v>0</v>
      </c>
      <c r="BF163" s="230">
        <f>IF(N163="snížená",J163,0)</f>
        <v>0</v>
      </c>
      <c r="BG163" s="230">
        <f>IF(N163="zákl. přenesená",J163,0)</f>
        <v>0</v>
      </c>
      <c r="BH163" s="230">
        <f>IF(N163="sníž. přenesená",J163,0)</f>
        <v>0</v>
      </c>
      <c r="BI163" s="230">
        <f>IF(N163="nulová",J163,0)</f>
        <v>0</v>
      </c>
      <c r="BJ163" s="17" t="s">
        <v>80</v>
      </c>
      <c r="BK163" s="230">
        <f>ROUND(I163*H163,2)</f>
        <v>0</v>
      </c>
      <c r="BL163" s="17" t="s">
        <v>172</v>
      </c>
      <c r="BM163" s="229" t="s">
        <v>456</v>
      </c>
    </row>
    <row r="164" spans="1:47" s="2" customFormat="1" ht="12">
      <c r="A164" s="38"/>
      <c r="B164" s="39"/>
      <c r="C164" s="40"/>
      <c r="D164" s="231" t="s">
        <v>221</v>
      </c>
      <c r="E164" s="40"/>
      <c r="F164" s="232" t="s">
        <v>380</v>
      </c>
      <c r="G164" s="40"/>
      <c r="H164" s="40"/>
      <c r="I164" s="136"/>
      <c r="J164" s="40"/>
      <c r="K164" s="40"/>
      <c r="L164" s="44"/>
      <c r="M164" s="246"/>
      <c r="N164" s="247"/>
      <c r="O164" s="248"/>
      <c r="P164" s="248"/>
      <c r="Q164" s="248"/>
      <c r="R164" s="248"/>
      <c r="S164" s="248"/>
      <c r="T164" s="249"/>
      <c r="U164" s="38"/>
      <c r="V164" s="38"/>
      <c r="W164" s="38"/>
      <c r="X164" s="38"/>
      <c r="Y164" s="38"/>
      <c r="Z164" s="38"/>
      <c r="AA164" s="38"/>
      <c r="AB164" s="38"/>
      <c r="AC164" s="38"/>
      <c r="AD164" s="38"/>
      <c r="AE164" s="38"/>
      <c r="AT164" s="17" t="s">
        <v>221</v>
      </c>
      <c r="AU164" s="17" t="s">
        <v>82</v>
      </c>
    </row>
    <row r="165" spans="1:31" s="2" customFormat="1" ht="6.95" customHeight="1">
      <c r="A165" s="38"/>
      <c r="B165" s="59"/>
      <c r="C165" s="60"/>
      <c r="D165" s="60"/>
      <c r="E165" s="60"/>
      <c r="F165" s="60"/>
      <c r="G165" s="60"/>
      <c r="H165" s="60"/>
      <c r="I165" s="166"/>
      <c r="J165" s="60"/>
      <c r="K165" s="60"/>
      <c r="L165" s="44"/>
      <c r="M165" s="38"/>
      <c r="O165" s="38"/>
      <c r="P165" s="38"/>
      <c r="Q165" s="38"/>
      <c r="R165" s="38"/>
      <c r="S165" s="38"/>
      <c r="T165" s="38"/>
      <c r="U165" s="38"/>
      <c r="V165" s="38"/>
      <c r="W165" s="38"/>
      <c r="X165" s="38"/>
      <c r="Y165" s="38"/>
      <c r="Z165" s="38"/>
      <c r="AA165" s="38"/>
      <c r="AB165" s="38"/>
      <c r="AC165" s="38"/>
      <c r="AD165" s="38"/>
      <c r="AE165" s="38"/>
    </row>
  </sheetData>
  <sheetProtection password="CC35" sheet="1" objects="1" scenarios="1" formatColumns="0" formatRows="0" autoFilter="0"/>
  <autoFilter ref="C84:K164"/>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9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8"/>
      <c r="L2" s="1"/>
      <c r="M2" s="1"/>
      <c r="N2" s="1"/>
      <c r="O2" s="1"/>
      <c r="P2" s="1"/>
      <c r="Q2" s="1"/>
      <c r="R2" s="1"/>
      <c r="S2" s="1"/>
      <c r="T2" s="1"/>
      <c r="U2" s="1"/>
      <c r="V2" s="1"/>
      <c r="AT2" s="17" t="s">
        <v>91</v>
      </c>
    </row>
    <row r="3" spans="2:46" s="1" customFormat="1" ht="6.95" customHeight="1">
      <c r="B3" s="129"/>
      <c r="C3" s="130"/>
      <c r="D3" s="130"/>
      <c r="E3" s="130"/>
      <c r="F3" s="130"/>
      <c r="G3" s="130"/>
      <c r="H3" s="130"/>
      <c r="I3" s="131"/>
      <c r="J3" s="130"/>
      <c r="K3" s="130"/>
      <c r="L3" s="20"/>
      <c r="AT3" s="17" t="s">
        <v>82</v>
      </c>
    </row>
    <row r="4" spans="2:46" s="1" customFormat="1" ht="24.95" customHeight="1">
      <c r="B4" s="20"/>
      <c r="D4" s="132" t="s">
        <v>125</v>
      </c>
      <c r="I4" s="128"/>
      <c r="L4" s="20"/>
      <c r="M4" s="133" t="s">
        <v>10</v>
      </c>
      <c r="AT4" s="17" t="s">
        <v>4</v>
      </c>
    </row>
    <row r="5" spans="2:12" s="1" customFormat="1" ht="6.95" customHeight="1">
      <c r="B5" s="20"/>
      <c r="I5" s="128"/>
      <c r="L5" s="20"/>
    </row>
    <row r="6" spans="2:12" s="1" customFormat="1" ht="12" customHeight="1">
      <c r="B6" s="20"/>
      <c r="D6" s="134" t="s">
        <v>16</v>
      </c>
      <c r="I6" s="128"/>
      <c r="L6" s="20"/>
    </row>
    <row r="7" spans="2:12" s="1" customFormat="1" ht="16.5" customHeight="1">
      <c r="B7" s="20"/>
      <c r="E7" s="135" t="str">
        <f>'Rekapitulace stavby'!K6</f>
        <v>Oprava povrchu komunikací v Klatovech 2021, 2.část</v>
      </c>
      <c r="F7" s="134"/>
      <c r="G7" s="134"/>
      <c r="H7" s="134"/>
      <c r="I7" s="128"/>
      <c r="L7" s="20"/>
    </row>
    <row r="8" spans="1:31" s="2" customFormat="1" ht="12" customHeight="1">
      <c r="A8" s="38"/>
      <c r="B8" s="44"/>
      <c r="C8" s="38"/>
      <c r="D8" s="134" t="s">
        <v>126</v>
      </c>
      <c r="E8" s="38"/>
      <c r="F8" s="38"/>
      <c r="G8" s="38"/>
      <c r="H8" s="38"/>
      <c r="I8" s="136"/>
      <c r="J8" s="38"/>
      <c r="K8" s="38"/>
      <c r="L8" s="137"/>
      <c r="S8" s="38"/>
      <c r="T8" s="38"/>
      <c r="U8" s="38"/>
      <c r="V8" s="38"/>
      <c r="W8" s="38"/>
      <c r="X8" s="38"/>
      <c r="Y8" s="38"/>
      <c r="Z8" s="38"/>
      <c r="AA8" s="38"/>
      <c r="AB8" s="38"/>
      <c r="AC8" s="38"/>
      <c r="AD8" s="38"/>
      <c r="AE8" s="38"/>
    </row>
    <row r="9" spans="1:31" s="2" customFormat="1" ht="16.5" customHeight="1">
      <c r="A9" s="38"/>
      <c r="B9" s="44"/>
      <c r="C9" s="38"/>
      <c r="D9" s="38"/>
      <c r="E9" s="138" t="s">
        <v>457</v>
      </c>
      <c r="F9" s="38"/>
      <c r="G9" s="38"/>
      <c r="H9" s="38"/>
      <c r="I9" s="136"/>
      <c r="J9" s="38"/>
      <c r="K9" s="38"/>
      <c r="L9" s="137"/>
      <c r="S9" s="38"/>
      <c r="T9" s="38"/>
      <c r="U9" s="38"/>
      <c r="V9" s="38"/>
      <c r="W9" s="38"/>
      <c r="X9" s="38"/>
      <c r="Y9" s="38"/>
      <c r="Z9" s="38"/>
      <c r="AA9" s="38"/>
      <c r="AB9" s="38"/>
      <c r="AC9" s="38"/>
      <c r="AD9" s="38"/>
      <c r="AE9" s="38"/>
    </row>
    <row r="10" spans="1:31" s="2" customFormat="1" ht="12">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pans="1:31" s="2" customFormat="1" ht="12" customHeight="1">
      <c r="A11" s="38"/>
      <c r="B11" s="44"/>
      <c r="C11" s="38"/>
      <c r="D11" s="134" t="s">
        <v>18</v>
      </c>
      <c r="E11" s="38"/>
      <c r="F11" s="139" t="s">
        <v>19</v>
      </c>
      <c r="G11" s="38"/>
      <c r="H11" s="38"/>
      <c r="I11" s="140" t="s">
        <v>20</v>
      </c>
      <c r="J11" s="139" t="s">
        <v>19</v>
      </c>
      <c r="K11" s="38"/>
      <c r="L11" s="137"/>
      <c r="S11" s="38"/>
      <c r="T11" s="38"/>
      <c r="U11" s="38"/>
      <c r="V11" s="38"/>
      <c r="W11" s="38"/>
      <c r="X11" s="38"/>
      <c r="Y11" s="38"/>
      <c r="Z11" s="38"/>
      <c r="AA11" s="38"/>
      <c r="AB11" s="38"/>
      <c r="AC11" s="38"/>
      <c r="AD11" s="38"/>
      <c r="AE11" s="38"/>
    </row>
    <row r="12" spans="1:31" s="2" customFormat="1" ht="12" customHeight="1">
      <c r="A12" s="38"/>
      <c r="B12" s="44"/>
      <c r="C12" s="38"/>
      <c r="D12" s="134" t="s">
        <v>21</v>
      </c>
      <c r="E12" s="38"/>
      <c r="F12" s="139" t="s">
        <v>22</v>
      </c>
      <c r="G12" s="38"/>
      <c r="H12" s="38"/>
      <c r="I12" s="140" t="s">
        <v>23</v>
      </c>
      <c r="J12" s="141" t="str">
        <f>'Rekapitulace stavby'!AN8</f>
        <v>18. 12. 2020</v>
      </c>
      <c r="K12" s="38"/>
      <c r="L12" s="137"/>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36"/>
      <c r="J13" s="38"/>
      <c r="K13" s="38"/>
      <c r="L13" s="137"/>
      <c r="S13" s="38"/>
      <c r="T13" s="38"/>
      <c r="U13" s="38"/>
      <c r="V13" s="38"/>
      <c r="W13" s="38"/>
      <c r="X13" s="38"/>
      <c r="Y13" s="38"/>
      <c r="Z13" s="38"/>
      <c r="AA13" s="38"/>
      <c r="AB13" s="38"/>
      <c r="AC13" s="38"/>
      <c r="AD13" s="38"/>
      <c r="AE13" s="38"/>
    </row>
    <row r="14" spans="1:31" s="2" customFormat="1" ht="12" customHeight="1">
      <c r="A14" s="38"/>
      <c r="B14" s="44"/>
      <c r="C14" s="38"/>
      <c r="D14" s="134" t="s">
        <v>25</v>
      </c>
      <c r="E14" s="38"/>
      <c r="F14" s="38"/>
      <c r="G14" s="38"/>
      <c r="H14" s="38"/>
      <c r="I14" s="140" t="s">
        <v>26</v>
      </c>
      <c r="J14" s="139" t="s">
        <v>19</v>
      </c>
      <c r="K14" s="38"/>
      <c r="L14" s="137"/>
      <c r="S14" s="38"/>
      <c r="T14" s="38"/>
      <c r="U14" s="38"/>
      <c r="V14" s="38"/>
      <c r="W14" s="38"/>
      <c r="X14" s="38"/>
      <c r="Y14" s="38"/>
      <c r="Z14" s="38"/>
      <c r="AA14" s="38"/>
      <c r="AB14" s="38"/>
      <c r="AC14" s="38"/>
      <c r="AD14" s="38"/>
      <c r="AE14" s="38"/>
    </row>
    <row r="15" spans="1:31" s="2" customFormat="1" ht="18" customHeight="1">
      <c r="A15" s="38"/>
      <c r="B15" s="44"/>
      <c r="C15" s="38"/>
      <c r="D15" s="38"/>
      <c r="E15" s="139" t="s">
        <v>28</v>
      </c>
      <c r="F15" s="38"/>
      <c r="G15" s="38"/>
      <c r="H15" s="38"/>
      <c r="I15" s="140" t="s">
        <v>29</v>
      </c>
      <c r="J15" s="139" t="s">
        <v>19</v>
      </c>
      <c r="K15" s="38"/>
      <c r="L15" s="137"/>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pans="1:31" s="2" customFormat="1" ht="12" customHeight="1">
      <c r="A17" s="38"/>
      <c r="B17" s="44"/>
      <c r="C17" s="38"/>
      <c r="D17" s="134" t="s">
        <v>30</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40" t="s">
        <v>29</v>
      </c>
      <c r="J18" s="33" t="str">
        <f>'Rekapitulace stavby'!AN14</f>
        <v>Vyplň údaj</v>
      </c>
      <c r="K18" s="38"/>
      <c r="L18" s="137"/>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pans="1:31" s="2" customFormat="1" ht="12" customHeight="1">
      <c r="A20" s="38"/>
      <c r="B20" s="44"/>
      <c r="C20" s="38"/>
      <c r="D20" s="134" t="s">
        <v>32</v>
      </c>
      <c r="E20" s="38"/>
      <c r="F20" s="38"/>
      <c r="G20" s="38"/>
      <c r="H20" s="38"/>
      <c r="I20" s="140" t="s">
        <v>26</v>
      </c>
      <c r="J20" s="139" t="str">
        <f>IF('Rekapitulace stavby'!AN16="","",'Rekapitulace stavby'!AN16)</f>
        <v/>
      </c>
      <c r="K20" s="38"/>
      <c r="L20" s="137"/>
      <c r="S20" s="38"/>
      <c r="T20" s="38"/>
      <c r="U20" s="38"/>
      <c r="V20" s="38"/>
      <c r="W20" s="38"/>
      <c r="X20" s="38"/>
      <c r="Y20" s="38"/>
      <c r="Z20" s="38"/>
      <c r="AA20" s="38"/>
      <c r="AB20" s="38"/>
      <c r="AC20" s="38"/>
      <c r="AD20" s="38"/>
      <c r="AE20" s="38"/>
    </row>
    <row r="21" spans="1:31" s="2" customFormat="1" ht="18" customHeight="1">
      <c r="A21" s="38"/>
      <c r="B21" s="44"/>
      <c r="C21" s="38"/>
      <c r="D21" s="38"/>
      <c r="E21" s="139" t="str">
        <f>IF('Rekapitulace stavby'!E17="","",'Rekapitulace stavby'!E17)</f>
        <v>Josef Kohout</v>
      </c>
      <c r="F21" s="38"/>
      <c r="G21" s="38"/>
      <c r="H21" s="38"/>
      <c r="I21" s="140" t="s">
        <v>29</v>
      </c>
      <c r="J21" s="139" t="str">
        <f>IF('Rekapitulace stavby'!AN17="","",'Rekapitulace stavby'!AN17)</f>
        <v/>
      </c>
      <c r="K21" s="38"/>
      <c r="L21" s="137"/>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pans="1:31" s="2" customFormat="1" ht="12" customHeight="1">
      <c r="A23" s="38"/>
      <c r="B23" s="44"/>
      <c r="C23" s="38"/>
      <c r="D23" s="134" t="s">
        <v>35</v>
      </c>
      <c r="E23" s="38"/>
      <c r="F23" s="38"/>
      <c r="G23" s="38"/>
      <c r="H23" s="38"/>
      <c r="I23" s="140" t="s">
        <v>26</v>
      </c>
      <c r="J23" s="139" t="s">
        <v>19</v>
      </c>
      <c r="K23" s="38"/>
      <c r="L23" s="137"/>
      <c r="S23" s="38"/>
      <c r="T23" s="38"/>
      <c r="U23" s="38"/>
      <c r="V23" s="38"/>
      <c r="W23" s="38"/>
      <c r="X23" s="38"/>
      <c r="Y23" s="38"/>
      <c r="Z23" s="38"/>
      <c r="AA23" s="38"/>
      <c r="AB23" s="38"/>
      <c r="AC23" s="38"/>
      <c r="AD23" s="38"/>
      <c r="AE23" s="38"/>
    </row>
    <row r="24" spans="1:31" s="2" customFormat="1" ht="18" customHeight="1">
      <c r="A24" s="38"/>
      <c r="B24" s="44"/>
      <c r="C24" s="38"/>
      <c r="D24" s="38"/>
      <c r="E24" s="139" t="s">
        <v>206</v>
      </c>
      <c r="F24" s="38"/>
      <c r="G24" s="38"/>
      <c r="H24" s="38"/>
      <c r="I24" s="140" t="s">
        <v>29</v>
      </c>
      <c r="J24" s="139" t="s">
        <v>19</v>
      </c>
      <c r="K24" s="38"/>
      <c r="L24" s="137"/>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pans="1:31" s="2" customFormat="1" ht="12" customHeight="1">
      <c r="A26" s="38"/>
      <c r="B26" s="44"/>
      <c r="C26" s="38"/>
      <c r="D26" s="134" t="s">
        <v>36</v>
      </c>
      <c r="E26" s="38"/>
      <c r="F26" s="38"/>
      <c r="G26" s="38"/>
      <c r="H26" s="38"/>
      <c r="I26" s="136"/>
      <c r="J26" s="38"/>
      <c r="K26" s="38"/>
      <c r="L26" s="137"/>
      <c r="S26" s="38"/>
      <c r="T26" s="38"/>
      <c r="U26" s="38"/>
      <c r="V26" s="38"/>
      <c r="W26" s="38"/>
      <c r="X26" s="38"/>
      <c r="Y26" s="38"/>
      <c r="Z26" s="38"/>
      <c r="AA26" s="38"/>
      <c r="AB26" s="38"/>
      <c r="AC26" s="38"/>
      <c r="AD26" s="38"/>
      <c r="AE26" s="38"/>
    </row>
    <row r="27" spans="1:31" s="8" customFormat="1" ht="16.5" customHeight="1">
      <c r="A27" s="142"/>
      <c r="B27" s="143"/>
      <c r="C27" s="142"/>
      <c r="D27" s="142"/>
      <c r="E27" s="144" t="s">
        <v>19</v>
      </c>
      <c r="F27" s="144"/>
      <c r="G27" s="144"/>
      <c r="H27" s="144"/>
      <c r="I27" s="145"/>
      <c r="J27" s="142"/>
      <c r="K27" s="142"/>
      <c r="L27" s="146"/>
      <c r="S27" s="142"/>
      <c r="T27" s="142"/>
      <c r="U27" s="142"/>
      <c r="V27" s="142"/>
      <c r="W27" s="142"/>
      <c r="X27" s="142"/>
      <c r="Y27" s="142"/>
      <c r="Z27" s="142"/>
      <c r="AA27" s="142"/>
      <c r="AB27" s="142"/>
      <c r="AC27" s="142"/>
      <c r="AD27" s="142"/>
      <c r="AE27" s="142"/>
    </row>
    <row r="28" spans="1:31" s="2" customFormat="1" ht="6.95"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pans="1:31" s="2" customFormat="1" ht="6.95" customHeight="1">
      <c r="A29" s="38"/>
      <c r="B29" s="44"/>
      <c r="C29" s="38"/>
      <c r="D29" s="147"/>
      <c r="E29" s="147"/>
      <c r="F29" s="147"/>
      <c r="G29" s="147"/>
      <c r="H29" s="147"/>
      <c r="I29" s="148"/>
      <c r="J29" s="147"/>
      <c r="K29" s="147"/>
      <c r="L29" s="137"/>
      <c r="S29" s="38"/>
      <c r="T29" s="38"/>
      <c r="U29" s="38"/>
      <c r="V29" s="38"/>
      <c r="W29" s="38"/>
      <c r="X29" s="38"/>
      <c r="Y29" s="38"/>
      <c r="Z29" s="38"/>
      <c r="AA29" s="38"/>
      <c r="AB29" s="38"/>
      <c r="AC29" s="38"/>
      <c r="AD29" s="38"/>
      <c r="AE29" s="38"/>
    </row>
    <row r="30" spans="1:31" s="2" customFormat="1" ht="25.4" customHeight="1">
      <c r="A30" s="38"/>
      <c r="B30" s="44"/>
      <c r="C30" s="38"/>
      <c r="D30" s="149" t="s">
        <v>38</v>
      </c>
      <c r="E30" s="38"/>
      <c r="F30" s="38"/>
      <c r="G30" s="38"/>
      <c r="H30" s="38"/>
      <c r="I30" s="136"/>
      <c r="J30" s="150">
        <f>ROUND(J86,2)</f>
        <v>0</v>
      </c>
      <c r="K30" s="38"/>
      <c r="L30" s="137"/>
      <c r="S30" s="38"/>
      <c r="T30" s="38"/>
      <c r="U30" s="38"/>
      <c r="V30" s="38"/>
      <c r="W30" s="38"/>
      <c r="X30" s="38"/>
      <c r="Y30" s="38"/>
      <c r="Z30" s="38"/>
      <c r="AA30" s="38"/>
      <c r="AB30" s="38"/>
      <c r="AC30" s="38"/>
      <c r="AD30" s="38"/>
      <c r="AE30" s="38"/>
    </row>
    <row r="31" spans="1:31" s="2" customFormat="1" ht="6.95" customHeight="1">
      <c r="A31" s="38"/>
      <c r="B31" s="44"/>
      <c r="C31" s="38"/>
      <c r="D31" s="147"/>
      <c r="E31" s="147"/>
      <c r="F31" s="147"/>
      <c r="G31" s="147"/>
      <c r="H31" s="147"/>
      <c r="I31" s="148"/>
      <c r="J31" s="147"/>
      <c r="K31" s="147"/>
      <c r="L31" s="137"/>
      <c r="S31" s="38"/>
      <c r="T31" s="38"/>
      <c r="U31" s="38"/>
      <c r="V31" s="38"/>
      <c r="W31" s="38"/>
      <c r="X31" s="38"/>
      <c r="Y31" s="38"/>
      <c r="Z31" s="38"/>
      <c r="AA31" s="38"/>
      <c r="AB31" s="38"/>
      <c r="AC31" s="38"/>
      <c r="AD31" s="38"/>
      <c r="AE31" s="38"/>
    </row>
    <row r="32" spans="1:31" s="2" customFormat="1" ht="14.4" customHeight="1">
      <c r="A32" s="38"/>
      <c r="B32" s="44"/>
      <c r="C32" s="38"/>
      <c r="D32" s="38"/>
      <c r="E32" s="38"/>
      <c r="F32" s="151" t="s">
        <v>40</v>
      </c>
      <c r="G32" s="38"/>
      <c r="H32" s="38"/>
      <c r="I32" s="152" t="s">
        <v>39</v>
      </c>
      <c r="J32" s="151" t="s">
        <v>41</v>
      </c>
      <c r="K32" s="38"/>
      <c r="L32" s="137"/>
      <c r="S32" s="38"/>
      <c r="T32" s="38"/>
      <c r="U32" s="38"/>
      <c r="V32" s="38"/>
      <c r="W32" s="38"/>
      <c r="X32" s="38"/>
      <c r="Y32" s="38"/>
      <c r="Z32" s="38"/>
      <c r="AA32" s="38"/>
      <c r="AB32" s="38"/>
      <c r="AC32" s="38"/>
      <c r="AD32" s="38"/>
      <c r="AE32" s="38"/>
    </row>
    <row r="33" spans="1:31" s="2" customFormat="1" ht="14.4" customHeight="1">
      <c r="A33" s="38"/>
      <c r="B33" s="44"/>
      <c r="C33" s="38"/>
      <c r="D33" s="153" t="s">
        <v>42</v>
      </c>
      <c r="E33" s="134" t="s">
        <v>43</v>
      </c>
      <c r="F33" s="154">
        <f>ROUND((SUM(BE86:BE198)),2)</f>
        <v>0</v>
      </c>
      <c r="G33" s="38"/>
      <c r="H33" s="38"/>
      <c r="I33" s="155">
        <v>0.21</v>
      </c>
      <c r="J33" s="154">
        <f>ROUND(((SUM(BE86:BE198))*I33),2)</f>
        <v>0</v>
      </c>
      <c r="K33" s="38"/>
      <c r="L33" s="137"/>
      <c r="S33" s="38"/>
      <c r="T33" s="38"/>
      <c r="U33" s="38"/>
      <c r="V33" s="38"/>
      <c r="W33" s="38"/>
      <c r="X33" s="38"/>
      <c r="Y33" s="38"/>
      <c r="Z33" s="38"/>
      <c r="AA33" s="38"/>
      <c r="AB33" s="38"/>
      <c r="AC33" s="38"/>
      <c r="AD33" s="38"/>
      <c r="AE33" s="38"/>
    </row>
    <row r="34" spans="1:31" s="2" customFormat="1" ht="14.4" customHeight="1">
      <c r="A34" s="38"/>
      <c r="B34" s="44"/>
      <c r="C34" s="38"/>
      <c r="D34" s="38"/>
      <c r="E34" s="134" t="s">
        <v>44</v>
      </c>
      <c r="F34" s="154">
        <f>ROUND((SUM(BF86:BF198)),2)</f>
        <v>0</v>
      </c>
      <c r="G34" s="38"/>
      <c r="H34" s="38"/>
      <c r="I34" s="155">
        <v>0.15</v>
      </c>
      <c r="J34" s="154">
        <f>ROUND(((SUM(BF86:BF198))*I34),2)</f>
        <v>0</v>
      </c>
      <c r="K34" s="38"/>
      <c r="L34" s="137"/>
      <c r="S34" s="38"/>
      <c r="T34" s="38"/>
      <c r="U34" s="38"/>
      <c r="V34" s="38"/>
      <c r="W34" s="38"/>
      <c r="X34" s="38"/>
      <c r="Y34" s="38"/>
      <c r="Z34" s="38"/>
      <c r="AA34" s="38"/>
      <c r="AB34" s="38"/>
      <c r="AC34" s="38"/>
      <c r="AD34" s="38"/>
      <c r="AE34" s="38"/>
    </row>
    <row r="35" spans="1:31" s="2" customFormat="1" ht="14.4" customHeight="1" hidden="1">
      <c r="A35" s="38"/>
      <c r="B35" s="44"/>
      <c r="C35" s="38"/>
      <c r="D35" s="38"/>
      <c r="E35" s="134" t="s">
        <v>45</v>
      </c>
      <c r="F35" s="154">
        <f>ROUND((SUM(BG86:BG198)),2)</f>
        <v>0</v>
      </c>
      <c r="G35" s="38"/>
      <c r="H35" s="38"/>
      <c r="I35" s="155">
        <v>0.21</v>
      </c>
      <c r="J35" s="154">
        <f>0</f>
        <v>0</v>
      </c>
      <c r="K35" s="38"/>
      <c r="L35" s="137"/>
      <c r="S35" s="38"/>
      <c r="T35" s="38"/>
      <c r="U35" s="38"/>
      <c r="V35" s="38"/>
      <c r="W35" s="38"/>
      <c r="X35" s="38"/>
      <c r="Y35" s="38"/>
      <c r="Z35" s="38"/>
      <c r="AA35" s="38"/>
      <c r="AB35" s="38"/>
      <c r="AC35" s="38"/>
      <c r="AD35" s="38"/>
      <c r="AE35" s="38"/>
    </row>
    <row r="36" spans="1:31" s="2" customFormat="1" ht="14.4" customHeight="1" hidden="1">
      <c r="A36" s="38"/>
      <c r="B36" s="44"/>
      <c r="C36" s="38"/>
      <c r="D36" s="38"/>
      <c r="E36" s="134" t="s">
        <v>46</v>
      </c>
      <c r="F36" s="154">
        <f>ROUND((SUM(BH86:BH198)),2)</f>
        <v>0</v>
      </c>
      <c r="G36" s="38"/>
      <c r="H36" s="38"/>
      <c r="I36" s="155">
        <v>0.15</v>
      </c>
      <c r="J36" s="154">
        <f>0</f>
        <v>0</v>
      </c>
      <c r="K36" s="38"/>
      <c r="L36" s="137"/>
      <c r="S36" s="38"/>
      <c r="T36" s="38"/>
      <c r="U36" s="38"/>
      <c r="V36" s="38"/>
      <c r="W36" s="38"/>
      <c r="X36" s="38"/>
      <c r="Y36" s="38"/>
      <c r="Z36" s="38"/>
      <c r="AA36" s="38"/>
      <c r="AB36" s="38"/>
      <c r="AC36" s="38"/>
      <c r="AD36" s="38"/>
      <c r="AE36" s="38"/>
    </row>
    <row r="37" spans="1:31" s="2" customFormat="1" ht="14.4" customHeight="1" hidden="1">
      <c r="A37" s="38"/>
      <c r="B37" s="44"/>
      <c r="C37" s="38"/>
      <c r="D37" s="38"/>
      <c r="E37" s="134" t="s">
        <v>47</v>
      </c>
      <c r="F37" s="154">
        <f>ROUND((SUM(BI86:BI198)),2)</f>
        <v>0</v>
      </c>
      <c r="G37" s="38"/>
      <c r="H37" s="38"/>
      <c r="I37" s="155">
        <v>0</v>
      </c>
      <c r="J37" s="154">
        <f>0</f>
        <v>0</v>
      </c>
      <c r="K37" s="38"/>
      <c r="L37" s="137"/>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pans="1:31" s="2" customFormat="1" ht="25.4" customHeight="1">
      <c r="A39" s="38"/>
      <c r="B39" s="44"/>
      <c r="C39" s="156"/>
      <c r="D39" s="157" t="s">
        <v>48</v>
      </c>
      <c r="E39" s="158"/>
      <c r="F39" s="158"/>
      <c r="G39" s="159" t="s">
        <v>49</v>
      </c>
      <c r="H39" s="160" t="s">
        <v>50</v>
      </c>
      <c r="I39" s="161"/>
      <c r="J39" s="162">
        <f>SUM(J30:J37)</f>
        <v>0</v>
      </c>
      <c r="K39" s="163"/>
      <c r="L39" s="137"/>
      <c r="S39" s="38"/>
      <c r="T39" s="38"/>
      <c r="U39" s="38"/>
      <c r="V39" s="38"/>
      <c r="W39" s="38"/>
      <c r="X39" s="38"/>
      <c r="Y39" s="38"/>
      <c r="Z39" s="38"/>
      <c r="AA39" s="38"/>
      <c r="AB39" s="38"/>
      <c r="AC39" s="38"/>
      <c r="AD39" s="38"/>
      <c r="AE39" s="38"/>
    </row>
    <row r="40" spans="1:31" s="2" customFormat="1" ht="14.4" customHeight="1">
      <c r="A40" s="38"/>
      <c r="B40" s="164"/>
      <c r="C40" s="165"/>
      <c r="D40" s="165"/>
      <c r="E40" s="165"/>
      <c r="F40" s="165"/>
      <c r="G40" s="165"/>
      <c r="H40" s="165"/>
      <c r="I40" s="166"/>
      <c r="J40" s="165"/>
      <c r="K40" s="165"/>
      <c r="L40" s="137"/>
      <c r="S40" s="38"/>
      <c r="T40" s="38"/>
      <c r="U40" s="38"/>
      <c r="V40" s="38"/>
      <c r="W40" s="38"/>
      <c r="X40" s="38"/>
      <c r="Y40" s="38"/>
      <c r="Z40" s="38"/>
      <c r="AA40" s="38"/>
      <c r="AB40" s="38"/>
      <c r="AC40" s="38"/>
      <c r="AD40" s="38"/>
      <c r="AE40" s="38"/>
    </row>
    <row r="44" spans="1:31" s="2" customFormat="1" ht="6.95" customHeight="1">
      <c r="A44" s="38"/>
      <c r="B44" s="167"/>
      <c r="C44" s="168"/>
      <c r="D44" s="168"/>
      <c r="E44" s="168"/>
      <c r="F44" s="168"/>
      <c r="G44" s="168"/>
      <c r="H44" s="168"/>
      <c r="I44" s="169"/>
      <c r="J44" s="168"/>
      <c r="K44" s="168"/>
      <c r="L44" s="137"/>
      <c r="S44" s="38"/>
      <c r="T44" s="38"/>
      <c r="U44" s="38"/>
      <c r="V44" s="38"/>
      <c r="W44" s="38"/>
      <c r="X44" s="38"/>
      <c r="Y44" s="38"/>
      <c r="Z44" s="38"/>
      <c r="AA44" s="38"/>
      <c r="AB44" s="38"/>
      <c r="AC44" s="38"/>
      <c r="AD44" s="38"/>
      <c r="AE44" s="38"/>
    </row>
    <row r="45" spans="1:31" s="2" customFormat="1" ht="24.95" customHeight="1">
      <c r="A45" s="38"/>
      <c r="B45" s="39"/>
      <c r="C45" s="23" t="s">
        <v>129</v>
      </c>
      <c r="D45" s="40"/>
      <c r="E45" s="40"/>
      <c r="F45" s="40"/>
      <c r="G45" s="40"/>
      <c r="H45" s="40"/>
      <c r="I45" s="136"/>
      <c r="J45" s="40"/>
      <c r="K45" s="40"/>
      <c r="L45" s="137"/>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pans="1:31" s="2" customFormat="1" ht="16.5" customHeight="1">
      <c r="A48" s="38"/>
      <c r="B48" s="39"/>
      <c r="C48" s="40"/>
      <c r="D48" s="40"/>
      <c r="E48" s="170" t="str">
        <f>E7</f>
        <v>Oprava povrchu komunikací v Klatovech 2021, 2.část</v>
      </c>
      <c r="F48" s="32"/>
      <c r="G48" s="32"/>
      <c r="H48" s="32"/>
      <c r="I48" s="136"/>
      <c r="J48" s="40"/>
      <c r="K48" s="40"/>
      <c r="L48" s="137"/>
      <c r="S48" s="38"/>
      <c r="T48" s="38"/>
      <c r="U48" s="38"/>
      <c r="V48" s="38"/>
      <c r="W48" s="38"/>
      <c r="X48" s="38"/>
      <c r="Y48" s="38"/>
      <c r="Z48" s="38"/>
      <c r="AA48" s="38"/>
      <c r="AB48" s="38"/>
      <c r="AC48" s="38"/>
      <c r="AD48" s="38"/>
      <c r="AE48" s="38"/>
    </row>
    <row r="49" spans="1:31" s="2" customFormat="1" ht="12" customHeight="1">
      <c r="A49" s="38"/>
      <c r="B49" s="39"/>
      <c r="C49" s="32" t="s">
        <v>126</v>
      </c>
      <c r="D49" s="40"/>
      <c r="E49" s="40"/>
      <c r="F49" s="40"/>
      <c r="G49" s="40"/>
      <c r="H49" s="40"/>
      <c r="I49" s="136"/>
      <c r="J49" s="40"/>
      <c r="K49" s="40"/>
      <c r="L49" s="137"/>
      <c r="S49" s="38"/>
      <c r="T49" s="38"/>
      <c r="U49" s="38"/>
      <c r="V49" s="38"/>
      <c r="W49" s="38"/>
      <c r="X49" s="38"/>
      <c r="Y49" s="38"/>
      <c r="Z49" s="38"/>
      <c r="AA49" s="38"/>
      <c r="AB49" s="38"/>
      <c r="AC49" s="38"/>
      <c r="AD49" s="38"/>
      <c r="AE49" s="38"/>
    </row>
    <row r="50" spans="1:31" s="2" customFormat="1" ht="16.5" customHeight="1">
      <c r="A50" s="38"/>
      <c r="B50" s="39"/>
      <c r="C50" s="40"/>
      <c r="D50" s="40"/>
      <c r="E50" s="69" t="str">
        <f>E9</f>
        <v>SO 103 - Procházkova ul.3 část-chodník</v>
      </c>
      <c r="F50" s="40"/>
      <c r="G50" s="40"/>
      <c r="H50" s="40"/>
      <c r="I50" s="136"/>
      <c r="J50" s="40"/>
      <c r="K50" s="40"/>
      <c r="L50" s="137"/>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Klatovy</v>
      </c>
      <c r="G52" s="40"/>
      <c r="H52" s="40"/>
      <c r="I52" s="140" t="s">
        <v>23</v>
      </c>
      <c r="J52" s="72" t="str">
        <f>IF(J12="","",J12)</f>
        <v>18. 12. 2020</v>
      </c>
      <c r="K52" s="40"/>
      <c r="L52" s="137"/>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pans="1:31" s="2" customFormat="1" ht="15.15" customHeight="1">
      <c r="A54" s="38"/>
      <c r="B54" s="39"/>
      <c r="C54" s="32" t="s">
        <v>25</v>
      </c>
      <c r="D54" s="40"/>
      <c r="E54" s="40"/>
      <c r="F54" s="27" t="str">
        <f>E15</f>
        <v>Město Klatovy</v>
      </c>
      <c r="G54" s="40"/>
      <c r="H54" s="40"/>
      <c r="I54" s="140" t="s">
        <v>32</v>
      </c>
      <c r="J54" s="36" t="str">
        <f>E21</f>
        <v>Josef Kohout</v>
      </c>
      <c r="K54" s="40"/>
      <c r="L54" s="137"/>
      <c r="S54" s="38"/>
      <c r="T54" s="38"/>
      <c r="U54" s="38"/>
      <c r="V54" s="38"/>
      <c r="W54" s="38"/>
      <c r="X54" s="38"/>
      <c r="Y54" s="38"/>
      <c r="Z54" s="38"/>
      <c r="AA54" s="38"/>
      <c r="AB54" s="38"/>
      <c r="AC54" s="38"/>
      <c r="AD54" s="38"/>
      <c r="AE54" s="38"/>
    </row>
    <row r="55" spans="1:31" s="2" customFormat="1" ht="15.15" customHeight="1">
      <c r="A55" s="38"/>
      <c r="B55" s="39"/>
      <c r="C55" s="32" t="s">
        <v>30</v>
      </c>
      <c r="D55" s="40"/>
      <c r="E55" s="40"/>
      <c r="F55" s="27" t="str">
        <f>IF(E18="","",E18)</f>
        <v>Vyplň údaj</v>
      </c>
      <c r="G55" s="40"/>
      <c r="H55" s="40"/>
      <c r="I55" s="140" t="s">
        <v>35</v>
      </c>
      <c r="J55" s="36" t="str">
        <f>E24</f>
        <v>Kohout</v>
      </c>
      <c r="K55" s="40"/>
      <c r="L55" s="137"/>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pans="1:31" s="2" customFormat="1" ht="29.25" customHeight="1">
      <c r="A57" s="38"/>
      <c r="B57" s="39"/>
      <c r="C57" s="171" t="s">
        <v>130</v>
      </c>
      <c r="D57" s="172"/>
      <c r="E57" s="172"/>
      <c r="F57" s="172"/>
      <c r="G57" s="172"/>
      <c r="H57" s="172"/>
      <c r="I57" s="173"/>
      <c r="J57" s="174" t="s">
        <v>131</v>
      </c>
      <c r="K57" s="172"/>
      <c r="L57" s="137"/>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pans="1:47" s="2" customFormat="1" ht="22.8" customHeight="1">
      <c r="A59" s="38"/>
      <c r="B59" s="39"/>
      <c r="C59" s="175" t="s">
        <v>70</v>
      </c>
      <c r="D59" s="40"/>
      <c r="E59" s="40"/>
      <c r="F59" s="40"/>
      <c r="G59" s="40"/>
      <c r="H59" s="40"/>
      <c r="I59" s="136"/>
      <c r="J59" s="102">
        <f>J86</f>
        <v>0</v>
      </c>
      <c r="K59" s="40"/>
      <c r="L59" s="137"/>
      <c r="S59" s="38"/>
      <c r="T59" s="38"/>
      <c r="U59" s="38"/>
      <c r="V59" s="38"/>
      <c r="W59" s="38"/>
      <c r="X59" s="38"/>
      <c r="Y59" s="38"/>
      <c r="Z59" s="38"/>
      <c r="AA59" s="38"/>
      <c r="AB59" s="38"/>
      <c r="AC59" s="38"/>
      <c r="AD59" s="38"/>
      <c r="AE59" s="38"/>
      <c r="AU59" s="17" t="s">
        <v>132</v>
      </c>
    </row>
    <row r="60" spans="1:31" s="9" customFormat="1" ht="24.95" customHeight="1">
      <c r="A60" s="9"/>
      <c r="B60" s="176"/>
      <c r="C60" s="177"/>
      <c r="D60" s="178" t="s">
        <v>207</v>
      </c>
      <c r="E60" s="179"/>
      <c r="F60" s="179"/>
      <c r="G60" s="179"/>
      <c r="H60" s="179"/>
      <c r="I60" s="180"/>
      <c r="J60" s="181">
        <f>J87</f>
        <v>0</v>
      </c>
      <c r="K60" s="177"/>
      <c r="L60" s="182"/>
      <c r="S60" s="9"/>
      <c r="T60" s="9"/>
      <c r="U60" s="9"/>
      <c r="V60" s="9"/>
      <c r="W60" s="9"/>
      <c r="X60" s="9"/>
      <c r="Y60" s="9"/>
      <c r="Z60" s="9"/>
      <c r="AA60" s="9"/>
      <c r="AB60" s="9"/>
      <c r="AC60" s="9"/>
      <c r="AD60" s="9"/>
      <c r="AE60" s="9"/>
    </row>
    <row r="61" spans="1:31" s="10" customFormat="1" ht="19.9" customHeight="1">
      <c r="A61" s="10"/>
      <c r="B61" s="183"/>
      <c r="C61" s="184"/>
      <c r="D61" s="185" t="s">
        <v>208</v>
      </c>
      <c r="E61" s="186"/>
      <c r="F61" s="186"/>
      <c r="G61" s="186"/>
      <c r="H61" s="186"/>
      <c r="I61" s="187"/>
      <c r="J61" s="188">
        <f>J88</f>
        <v>0</v>
      </c>
      <c r="K61" s="184"/>
      <c r="L61" s="189"/>
      <c r="S61" s="10"/>
      <c r="T61" s="10"/>
      <c r="U61" s="10"/>
      <c r="V61" s="10"/>
      <c r="W61" s="10"/>
      <c r="X61" s="10"/>
      <c r="Y61" s="10"/>
      <c r="Z61" s="10"/>
      <c r="AA61" s="10"/>
      <c r="AB61" s="10"/>
      <c r="AC61" s="10"/>
      <c r="AD61" s="10"/>
      <c r="AE61" s="10"/>
    </row>
    <row r="62" spans="1:31" s="10" customFormat="1" ht="19.9" customHeight="1">
      <c r="A62" s="10"/>
      <c r="B62" s="183"/>
      <c r="C62" s="184"/>
      <c r="D62" s="185" t="s">
        <v>209</v>
      </c>
      <c r="E62" s="186"/>
      <c r="F62" s="186"/>
      <c r="G62" s="186"/>
      <c r="H62" s="186"/>
      <c r="I62" s="187"/>
      <c r="J62" s="188">
        <f>J136</f>
        <v>0</v>
      </c>
      <c r="K62" s="184"/>
      <c r="L62" s="189"/>
      <c r="S62" s="10"/>
      <c r="T62" s="10"/>
      <c r="U62" s="10"/>
      <c r="V62" s="10"/>
      <c r="W62" s="10"/>
      <c r="X62" s="10"/>
      <c r="Y62" s="10"/>
      <c r="Z62" s="10"/>
      <c r="AA62" s="10"/>
      <c r="AB62" s="10"/>
      <c r="AC62" s="10"/>
      <c r="AD62" s="10"/>
      <c r="AE62" s="10"/>
    </row>
    <row r="63" spans="1:31" s="10" customFormat="1" ht="19.9" customHeight="1">
      <c r="A63" s="10"/>
      <c r="B63" s="183"/>
      <c r="C63" s="184"/>
      <c r="D63" s="185" t="s">
        <v>458</v>
      </c>
      <c r="E63" s="186"/>
      <c r="F63" s="186"/>
      <c r="G63" s="186"/>
      <c r="H63" s="186"/>
      <c r="I63" s="187"/>
      <c r="J63" s="188">
        <f>J155</f>
        <v>0</v>
      </c>
      <c r="K63" s="184"/>
      <c r="L63" s="189"/>
      <c r="S63" s="10"/>
      <c r="T63" s="10"/>
      <c r="U63" s="10"/>
      <c r="V63" s="10"/>
      <c r="W63" s="10"/>
      <c r="X63" s="10"/>
      <c r="Y63" s="10"/>
      <c r="Z63" s="10"/>
      <c r="AA63" s="10"/>
      <c r="AB63" s="10"/>
      <c r="AC63" s="10"/>
      <c r="AD63" s="10"/>
      <c r="AE63" s="10"/>
    </row>
    <row r="64" spans="1:31" s="10" customFormat="1" ht="19.9" customHeight="1">
      <c r="A64" s="10"/>
      <c r="B64" s="183"/>
      <c r="C64" s="184"/>
      <c r="D64" s="185" t="s">
        <v>210</v>
      </c>
      <c r="E64" s="186"/>
      <c r="F64" s="186"/>
      <c r="G64" s="186"/>
      <c r="H64" s="186"/>
      <c r="I64" s="187"/>
      <c r="J64" s="188">
        <f>J173</f>
        <v>0</v>
      </c>
      <c r="K64" s="184"/>
      <c r="L64" s="189"/>
      <c r="S64" s="10"/>
      <c r="T64" s="10"/>
      <c r="U64" s="10"/>
      <c r="V64" s="10"/>
      <c r="W64" s="10"/>
      <c r="X64" s="10"/>
      <c r="Y64" s="10"/>
      <c r="Z64" s="10"/>
      <c r="AA64" s="10"/>
      <c r="AB64" s="10"/>
      <c r="AC64" s="10"/>
      <c r="AD64" s="10"/>
      <c r="AE64" s="10"/>
    </row>
    <row r="65" spans="1:31" s="10" customFormat="1" ht="19.9" customHeight="1">
      <c r="A65" s="10"/>
      <c r="B65" s="183"/>
      <c r="C65" s="184"/>
      <c r="D65" s="185" t="s">
        <v>211</v>
      </c>
      <c r="E65" s="186"/>
      <c r="F65" s="186"/>
      <c r="G65" s="186"/>
      <c r="H65" s="186"/>
      <c r="I65" s="187"/>
      <c r="J65" s="188">
        <f>J189</f>
        <v>0</v>
      </c>
      <c r="K65" s="184"/>
      <c r="L65" s="189"/>
      <c r="S65" s="10"/>
      <c r="T65" s="10"/>
      <c r="U65" s="10"/>
      <c r="V65" s="10"/>
      <c r="W65" s="10"/>
      <c r="X65" s="10"/>
      <c r="Y65" s="10"/>
      <c r="Z65" s="10"/>
      <c r="AA65" s="10"/>
      <c r="AB65" s="10"/>
      <c r="AC65" s="10"/>
      <c r="AD65" s="10"/>
      <c r="AE65" s="10"/>
    </row>
    <row r="66" spans="1:31" s="10" customFormat="1" ht="19.9" customHeight="1">
      <c r="A66" s="10"/>
      <c r="B66" s="183"/>
      <c r="C66" s="184"/>
      <c r="D66" s="185" t="s">
        <v>212</v>
      </c>
      <c r="E66" s="186"/>
      <c r="F66" s="186"/>
      <c r="G66" s="186"/>
      <c r="H66" s="186"/>
      <c r="I66" s="187"/>
      <c r="J66" s="188">
        <f>J196</f>
        <v>0</v>
      </c>
      <c r="K66" s="184"/>
      <c r="L66" s="189"/>
      <c r="S66" s="10"/>
      <c r="T66" s="10"/>
      <c r="U66" s="10"/>
      <c r="V66" s="10"/>
      <c r="W66" s="10"/>
      <c r="X66" s="10"/>
      <c r="Y66" s="10"/>
      <c r="Z66" s="10"/>
      <c r="AA66" s="10"/>
      <c r="AB66" s="10"/>
      <c r="AC66" s="10"/>
      <c r="AD66" s="10"/>
      <c r="AE66" s="10"/>
    </row>
    <row r="67" spans="1:31" s="2" customFormat="1" ht="21.8" customHeight="1">
      <c r="A67" s="38"/>
      <c r="B67" s="39"/>
      <c r="C67" s="40"/>
      <c r="D67" s="40"/>
      <c r="E67" s="40"/>
      <c r="F67" s="40"/>
      <c r="G67" s="40"/>
      <c r="H67" s="40"/>
      <c r="I67" s="136"/>
      <c r="J67" s="40"/>
      <c r="K67" s="40"/>
      <c r="L67" s="137"/>
      <c r="S67" s="38"/>
      <c r="T67" s="38"/>
      <c r="U67" s="38"/>
      <c r="V67" s="38"/>
      <c r="W67" s="38"/>
      <c r="X67" s="38"/>
      <c r="Y67" s="38"/>
      <c r="Z67" s="38"/>
      <c r="AA67" s="38"/>
      <c r="AB67" s="38"/>
      <c r="AC67" s="38"/>
      <c r="AD67" s="38"/>
      <c r="AE67" s="38"/>
    </row>
    <row r="68" spans="1:31" s="2" customFormat="1" ht="6.95" customHeight="1">
      <c r="A68" s="38"/>
      <c r="B68" s="59"/>
      <c r="C68" s="60"/>
      <c r="D68" s="60"/>
      <c r="E68" s="60"/>
      <c r="F68" s="60"/>
      <c r="G68" s="60"/>
      <c r="H68" s="60"/>
      <c r="I68" s="166"/>
      <c r="J68" s="60"/>
      <c r="K68" s="60"/>
      <c r="L68" s="137"/>
      <c r="S68" s="38"/>
      <c r="T68" s="38"/>
      <c r="U68" s="38"/>
      <c r="V68" s="38"/>
      <c r="W68" s="38"/>
      <c r="X68" s="38"/>
      <c r="Y68" s="38"/>
      <c r="Z68" s="38"/>
      <c r="AA68" s="38"/>
      <c r="AB68" s="38"/>
      <c r="AC68" s="38"/>
      <c r="AD68" s="38"/>
      <c r="AE68" s="38"/>
    </row>
    <row r="72" spans="1:31" s="2" customFormat="1" ht="6.95" customHeight="1">
      <c r="A72" s="38"/>
      <c r="B72" s="61"/>
      <c r="C72" s="62"/>
      <c r="D72" s="62"/>
      <c r="E72" s="62"/>
      <c r="F72" s="62"/>
      <c r="G72" s="62"/>
      <c r="H72" s="62"/>
      <c r="I72" s="169"/>
      <c r="J72" s="62"/>
      <c r="K72" s="62"/>
      <c r="L72" s="137"/>
      <c r="S72" s="38"/>
      <c r="T72" s="38"/>
      <c r="U72" s="38"/>
      <c r="V72" s="38"/>
      <c r="W72" s="38"/>
      <c r="X72" s="38"/>
      <c r="Y72" s="38"/>
      <c r="Z72" s="38"/>
      <c r="AA72" s="38"/>
      <c r="AB72" s="38"/>
      <c r="AC72" s="38"/>
      <c r="AD72" s="38"/>
      <c r="AE72" s="38"/>
    </row>
    <row r="73" spans="1:31" s="2" customFormat="1" ht="24.95" customHeight="1">
      <c r="A73" s="38"/>
      <c r="B73" s="39"/>
      <c r="C73" s="23" t="s">
        <v>138</v>
      </c>
      <c r="D73" s="40"/>
      <c r="E73" s="40"/>
      <c r="F73" s="40"/>
      <c r="G73" s="40"/>
      <c r="H73" s="40"/>
      <c r="I73" s="136"/>
      <c r="J73" s="40"/>
      <c r="K73" s="40"/>
      <c r="L73" s="137"/>
      <c r="S73" s="38"/>
      <c r="T73" s="38"/>
      <c r="U73" s="38"/>
      <c r="V73" s="38"/>
      <c r="W73" s="38"/>
      <c r="X73" s="38"/>
      <c r="Y73" s="38"/>
      <c r="Z73" s="38"/>
      <c r="AA73" s="38"/>
      <c r="AB73" s="38"/>
      <c r="AC73" s="38"/>
      <c r="AD73" s="38"/>
      <c r="AE73" s="38"/>
    </row>
    <row r="74" spans="1:31" s="2" customFormat="1" ht="6.95" customHeight="1">
      <c r="A74" s="38"/>
      <c r="B74" s="39"/>
      <c r="C74" s="40"/>
      <c r="D74" s="40"/>
      <c r="E74" s="40"/>
      <c r="F74" s="40"/>
      <c r="G74" s="40"/>
      <c r="H74" s="40"/>
      <c r="I74" s="136"/>
      <c r="J74" s="40"/>
      <c r="K74" s="40"/>
      <c r="L74" s="137"/>
      <c r="S74" s="38"/>
      <c r="T74" s="38"/>
      <c r="U74" s="38"/>
      <c r="V74" s="38"/>
      <c r="W74" s="38"/>
      <c r="X74" s="38"/>
      <c r="Y74" s="38"/>
      <c r="Z74" s="38"/>
      <c r="AA74" s="38"/>
      <c r="AB74" s="38"/>
      <c r="AC74" s="38"/>
      <c r="AD74" s="38"/>
      <c r="AE74" s="38"/>
    </row>
    <row r="75" spans="1:31" s="2" customFormat="1" ht="12" customHeight="1">
      <c r="A75" s="38"/>
      <c r="B75" s="39"/>
      <c r="C75" s="32" t="s">
        <v>16</v>
      </c>
      <c r="D75" s="40"/>
      <c r="E75" s="40"/>
      <c r="F75" s="40"/>
      <c r="G75" s="40"/>
      <c r="H75" s="40"/>
      <c r="I75" s="136"/>
      <c r="J75" s="40"/>
      <c r="K75" s="40"/>
      <c r="L75" s="137"/>
      <c r="S75" s="38"/>
      <c r="T75" s="38"/>
      <c r="U75" s="38"/>
      <c r="V75" s="38"/>
      <c r="W75" s="38"/>
      <c r="X75" s="38"/>
      <c r="Y75" s="38"/>
      <c r="Z75" s="38"/>
      <c r="AA75" s="38"/>
      <c r="AB75" s="38"/>
      <c r="AC75" s="38"/>
      <c r="AD75" s="38"/>
      <c r="AE75" s="38"/>
    </row>
    <row r="76" spans="1:31" s="2" customFormat="1" ht="16.5" customHeight="1">
      <c r="A76" s="38"/>
      <c r="B76" s="39"/>
      <c r="C76" s="40"/>
      <c r="D76" s="40"/>
      <c r="E76" s="170" t="str">
        <f>E7</f>
        <v>Oprava povrchu komunikací v Klatovech 2021, 2.část</v>
      </c>
      <c r="F76" s="32"/>
      <c r="G76" s="32"/>
      <c r="H76" s="32"/>
      <c r="I76" s="136"/>
      <c r="J76" s="40"/>
      <c r="K76" s="40"/>
      <c r="L76" s="137"/>
      <c r="S76" s="38"/>
      <c r="T76" s="38"/>
      <c r="U76" s="38"/>
      <c r="V76" s="38"/>
      <c r="W76" s="38"/>
      <c r="X76" s="38"/>
      <c r="Y76" s="38"/>
      <c r="Z76" s="38"/>
      <c r="AA76" s="38"/>
      <c r="AB76" s="38"/>
      <c r="AC76" s="38"/>
      <c r="AD76" s="38"/>
      <c r="AE76" s="38"/>
    </row>
    <row r="77" spans="1:31" s="2" customFormat="1" ht="12" customHeight="1">
      <c r="A77" s="38"/>
      <c r="B77" s="39"/>
      <c r="C77" s="32" t="s">
        <v>126</v>
      </c>
      <c r="D77" s="40"/>
      <c r="E77" s="40"/>
      <c r="F77" s="40"/>
      <c r="G77" s="40"/>
      <c r="H77" s="40"/>
      <c r="I77" s="136"/>
      <c r="J77" s="40"/>
      <c r="K77" s="40"/>
      <c r="L77" s="137"/>
      <c r="S77" s="38"/>
      <c r="T77" s="38"/>
      <c r="U77" s="38"/>
      <c r="V77" s="38"/>
      <c r="W77" s="38"/>
      <c r="X77" s="38"/>
      <c r="Y77" s="38"/>
      <c r="Z77" s="38"/>
      <c r="AA77" s="38"/>
      <c r="AB77" s="38"/>
      <c r="AC77" s="38"/>
      <c r="AD77" s="38"/>
      <c r="AE77" s="38"/>
    </row>
    <row r="78" spans="1:31" s="2" customFormat="1" ht="16.5" customHeight="1">
      <c r="A78" s="38"/>
      <c r="B78" s="39"/>
      <c r="C78" s="40"/>
      <c r="D78" s="40"/>
      <c r="E78" s="69" t="str">
        <f>E9</f>
        <v>SO 103 - Procházkova ul.3 část-chodník</v>
      </c>
      <c r="F78" s="40"/>
      <c r="G78" s="40"/>
      <c r="H78" s="40"/>
      <c r="I78" s="136"/>
      <c r="J78" s="40"/>
      <c r="K78" s="40"/>
      <c r="L78" s="137"/>
      <c r="S78" s="38"/>
      <c r="T78" s="38"/>
      <c r="U78" s="38"/>
      <c r="V78" s="38"/>
      <c r="W78" s="38"/>
      <c r="X78" s="38"/>
      <c r="Y78" s="38"/>
      <c r="Z78" s="38"/>
      <c r="AA78" s="38"/>
      <c r="AB78" s="38"/>
      <c r="AC78" s="38"/>
      <c r="AD78" s="38"/>
      <c r="AE78" s="38"/>
    </row>
    <row r="79" spans="1:31" s="2" customFormat="1" ht="6.95" customHeight="1">
      <c r="A79" s="38"/>
      <c r="B79" s="39"/>
      <c r="C79" s="40"/>
      <c r="D79" s="40"/>
      <c r="E79" s="40"/>
      <c r="F79" s="40"/>
      <c r="G79" s="40"/>
      <c r="H79" s="40"/>
      <c r="I79" s="136"/>
      <c r="J79" s="40"/>
      <c r="K79" s="40"/>
      <c r="L79" s="137"/>
      <c r="S79" s="38"/>
      <c r="T79" s="38"/>
      <c r="U79" s="38"/>
      <c r="V79" s="38"/>
      <c r="W79" s="38"/>
      <c r="X79" s="38"/>
      <c r="Y79" s="38"/>
      <c r="Z79" s="38"/>
      <c r="AA79" s="38"/>
      <c r="AB79" s="38"/>
      <c r="AC79" s="38"/>
      <c r="AD79" s="38"/>
      <c r="AE79" s="38"/>
    </row>
    <row r="80" spans="1:31" s="2" customFormat="1" ht="12" customHeight="1">
      <c r="A80" s="38"/>
      <c r="B80" s="39"/>
      <c r="C80" s="32" t="s">
        <v>21</v>
      </c>
      <c r="D80" s="40"/>
      <c r="E80" s="40"/>
      <c r="F80" s="27" t="str">
        <f>F12</f>
        <v>Klatovy</v>
      </c>
      <c r="G80" s="40"/>
      <c r="H80" s="40"/>
      <c r="I80" s="140" t="s">
        <v>23</v>
      </c>
      <c r="J80" s="72" t="str">
        <f>IF(J12="","",J12)</f>
        <v>18. 12. 2020</v>
      </c>
      <c r="K80" s="40"/>
      <c r="L80" s="137"/>
      <c r="S80" s="38"/>
      <c r="T80" s="38"/>
      <c r="U80" s="38"/>
      <c r="V80" s="38"/>
      <c r="W80" s="38"/>
      <c r="X80" s="38"/>
      <c r="Y80" s="38"/>
      <c r="Z80" s="38"/>
      <c r="AA80" s="38"/>
      <c r="AB80" s="38"/>
      <c r="AC80" s="38"/>
      <c r="AD80" s="38"/>
      <c r="AE80" s="38"/>
    </row>
    <row r="81" spans="1:31" s="2" customFormat="1" ht="6.95" customHeight="1">
      <c r="A81" s="38"/>
      <c r="B81" s="39"/>
      <c r="C81" s="40"/>
      <c r="D81" s="40"/>
      <c r="E81" s="40"/>
      <c r="F81" s="40"/>
      <c r="G81" s="40"/>
      <c r="H81" s="40"/>
      <c r="I81" s="136"/>
      <c r="J81" s="40"/>
      <c r="K81" s="40"/>
      <c r="L81" s="137"/>
      <c r="S81" s="38"/>
      <c r="T81" s="38"/>
      <c r="U81" s="38"/>
      <c r="V81" s="38"/>
      <c r="W81" s="38"/>
      <c r="X81" s="38"/>
      <c r="Y81" s="38"/>
      <c r="Z81" s="38"/>
      <c r="AA81" s="38"/>
      <c r="AB81" s="38"/>
      <c r="AC81" s="38"/>
      <c r="AD81" s="38"/>
      <c r="AE81" s="38"/>
    </row>
    <row r="82" spans="1:31" s="2" customFormat="1" ht="15.15" customHeight="1">
      <c r="A82" s="38"/>
      <c r="B82" s="39"/>
      <c r="C82" s="32" t="s">
        <v>25</v>
      </c>
      <c r="D82" s="40"/>
      <c r="E82" s="40"/>
      <c r="F82" s="27" t="str">
        <f>E15</f>
        <v>Město Klatovy</v>
      </c>
      <c r="G82" s="40"/>
      <c r="H82" s="40"/>
      <c r="I82" s="140" t="s">
        <v>32</v>
      </c>
      <c r="J82" s="36" t="str">
        <f>E21</f>
        <v>Josef Kohout</v>
      </c>
      <c r="K82" s="40"/>
      <c r="L82" s="137"/>
      <c r="S82" s="38"/>
      <c r="T82" s="38"/>
      <c r="U82" s="38"/>
      <c r="V82" s="38"/>
      <c r="W82" s="38"/>
      <c r="X82" s="38"/>
      <c r="Y82" s="38"/>
      <c r="Z82" s="38"/>
      <c r="AA82" s="38"/>
      <c r="AB82" s="38"/>
      <c r="AC82" s="38"/>
      <c r="AD82" s="38"/>
      <c r="AE82" s="38"/>
    </row>
    <row r="83" spans="1:31" s="2" customFormat="1" ht="15.15" customHeight="1">
      <c r="A83" s="38"/>
      <c r="B83" s="39"/>
      <c r="C83" s="32" t="s">
        <v>30</v>
      </c>
      <c r="D83" s="40"/>
      <c r="E83" s="40"/>
      <c r="F83" s="27" t="str">
        <f>IF(E18="","",E18)</f>
        <v>Vyplň údaj</v>
      </c>
      <c r="G83" s="40"/>
      <c r="H83" s="40"/>
      <c r="I83" s="140" t="s">
        <v>35</v>
      </c>
      <c r="J83" s="36" t="str">
        <f>E24</f>
        <v>Kohout</v>
      </c>
      <c r="K83" s="40"/>
      <c r="L83" s="137"/>
      <c r="S83" s="38"/>
      <c r="T83" s="38"/>
      <c r="U83" s="38"/>
      <c r="V83" s="38"/>
      <c r="W83" s="38"/>
      <c r="X83" s="38"/>
      <c r="Y83" s="38"/>
      <c r="Z83" s="38"/>
      <c r="AA83" s="38"/>
      <c r="AB83" s="38"/>
      <c r="AC83" s="38"/>
      <c r="AD83" s="38"/>
      <c r="AE83" s="38"/>
    </row>
    <row r="84" spans="1:31" s="2" customFormat="1" ht="10.3" customHeight="1">
      <c r="A84" s="38"/>
      <c r="B84" s="39"/>
      <c r="C84" s="40"/>
      <c r="D84" s="40"/>
      <c r="E84" s="40"/>
      <c r="F84" s="40"/>
      <c r="G84" s="40"/>
      <c r="H84" s="40"/>
      <c r="I84" s="136"/>
      <c r="J84" s="40"/>
      <c r="K84" s="40"/>
      <c r="L84" s="137"/>
      <c r="S84" s="38"/>
      <c r="T84" s="38"/>
      <c r="U84" s="38"/>
      <c r="V84" s="38"/>
      <c r="W84" s="38"/>
      <c r="X84" s="38"/>
      <c r="Y84" s="38"/>
      <c r="Z84" s="38"/>
      <c r="AA84" s="38"/>
      <c r="AB84" s="38"/>
      <c r="AC84" s="38"/>
      <c r="AD84" s="38"/>
      <c r="AE84" s="38"/>
    </row>
    <row r="85" spans="1:31" s="11" customFormat="1" ht="29.25" customHeight="1">
      <c r="A85" s="190"/>
      <c r="B85" s="191"/>
      <c r="C85" s="192" t="s">
        <v>139</v>
      </c>
      <c r="D85" s="193" t="s">
        <v>57</v>
      </c>
      <c r="E85" s="193" t="s">
        <v>53</v>
      </c>
      <c r="F85" s="193" t="s">
        <v>54</v>
      </c>
      <c r="G85" s="193" t="s">
        <v>140</v>
      </c>
      <c r="H85" s="193" t="s">
        <v>141</v>
      </c>
      <c r="I85" s="194" t="s">
        <v>142</v>
      </c>
      <c r="J85" s="193" t="s">
        <v>131</v>
      </c>
      <c r="K85" s="195" t="s">
        <v>143</v>
      </c>
      <c r="L85" s="196"/>
      <c r="M85" s="92" t="s">
        <v>19</v>
      </c>
      <c r="N85" s="93" t="s">
        <v>42</v>
      </c>
      <c r="O85" s="93" t="s">
        <v>144</v>
      </c>
      <c r="P85" s="93" t="s">
        <v>145</v>
      </c>
      <c r="Q85" s="93" t="s">
        <v>146</v>
      </c>
      <c r="R85" s="93" t="s">
        <v>147</v>
      </c>
      <c r="S85" s="93" t="s">
        <v>148</v>
      </c>
      <c r="T85" s="94" t="s">
        <v>149</v>
      </c>
      <c r="U85" s="190"/>
      <c r="V85" s="190"/>
      <c r="W85" s="190"/>
      <c r="X85" s="190"/>
      <c r="Y85" s="190"/>
      <c r="Z85" s="190"/>
      <c r="AA85" s="190"/>
      <c r="AB85" s="190"/>
      <c r="AC85" s="190"/>
      <c r="AD85" s="190"/>
      <c r="AE85" s="190"/>
    </row>
    <row r="86" spans="1:63" s="2" customFormat="1" ht="22.8" customHeight="1">
      <c r="A86" s="38"/>
      <c r="B86" s="39"/>
      <c r="C86" s="99" t="s">
        <v>150</v>
      </c>
      <c r="D86" s="40"/>
      <c r="E86" s="40"/>
      <c r="F86" s="40"/>
      <c r="G86" s="40"/>
      <c r="H86" s="40"/>
      <c r="I86" s="136"/>
      <c r="J86" s="197">
        <f>BK86</f>
        <v>0</v>
      </c>
      <c r="K86" s="40"/>
      <c r="L86" s="44"/>
      <c r="M86" s="95"/>
      <c r="N86" s="198"/>
      <c r="O86" s="96"/>
      <c r="P86" s="199">
        <f>P87</f>
        <v>0</v>
      </c>
      <c r="Q86" s="96"/>
      <c r="R86" s="199">
        <f>R87</f>
        <v>223.40246099999996</v>
      </c>
      <c r="S86" s="96"/>
      <c r="T86" s="200">
        <f>T87</f>
        <v>182.089</v>
      </c>
      <c r="U86" s="38"/>
      <c r="V86" s="38"/>
      <c r="W86" s="38"/>
      <c r="X86" s="38"/>
      <c r="Y86" s="38"/>
      <c r="Z86" s="38"/>
      <c r="AA86" s="38"/>
      <c r="AB86" s="38"/>
      <c r="AC86" s="38"/>
      <c r="AD86" s="38"/>
      <c r="AE86" s="38"/>
      <c r="AT86" s="17" t="s">
        <v>71</v>
      </c>
      <c r="AU86" s="17" t="s">
        <v>132</v>
      </c>
      <c r="BK86" s="201">
        <f>BK87</f>
        <v>0</v>
      </c>
    </row>
    <row r="87" spans="1:63" s="12" customFormat="1" ht="25.9" customHeight="1">
      <c r="A87" s="12"/>
      <c r="B87" s="202"/>
      <c r="C87" s="203"/>
      <c r="D87" s="204" t="s">
        <v>71</v>
      </c>
      <c r="E87" s="205" t="s">
        <v>213</v>
      </c>
      <c r="F87" s="205" t="s">
        <v>214</v>
      </c>
      <c r="G87" s="203"/>
      <c r="H87" s="203"/>
      <c r="I87" s="206"/>
      <c r="J87" s="207">
        <f>BK87</f>
        <v>0</v>
      </c>
      <c r="K87" s="203"/>
      <c r="L87" s="208"/>
      <c r="M87" s="209"/>
      <c r="N87" s="210"/>
      <c r="O87" s="210"/>
      <c r="P87" s="211">
        <f>P88+P136+P155+P173+P189+P196</f>
        <v>0</v>
      </c>
      <c r="Q87" s="210"/>
      <c r="R87" s="211">
        <f>R88+R136+R155+R173+R189+R196</f>
        <v>223.40246099999996</v>
      </c>
      <c r="S87" s="210"/>
      <c r="T87" s="212">
        <f>T88+T136+T155+T173+T189+T196</f>
        <v>182.089</v>
      </c>
      <c r="U87" s="12"/>
      <c r="V87" s="12"/>
      <c r="W87" s="12"/>
      <c r="X87" s="12"/>
      <c r="Y87" s="12"/>
      <c r="Z87" s="12"/>
      <c r="AA87" s="12"/>
      <c r="AB87" s="12"/>
      <c r="AC87" s="12"/>
      <c r="AD87" s="12"/>
      <c r="AE87" s="12"/>
      <c r="AR87" s="213" t="s">
        <v>80</v>
      </c>
      <c r="AT87" s="214" t="s">
        <v>71</v>
      </c>
      <c r="AU87" s="214" t="s">
        <v>72</v>
      </c>
      <c r="AY87" s="213" t="s">
        <v>153</v>
      </c>
      <c r="BK87" s="215">
        <f>BK88+BK136+BK155+BK173+BK189+BK196</f>
        <v>0</v>
      </c>
    </row>
    <row r="88" spans="1:63" s="12" customFormat="1" ht="22.8" customHeight="1">
      <c r="A88" s="12"/>
      <c r="B88" s="202"/>
      <c r="C88" s="203"/>
      <c r="D88" s="204" t="s">
        <v>71</v>
      </c>
      <c r="E88" s="216" t="s">
        <v>80</v>
      </c>
      <c r="F88" s="216" t="s">
        <v>215</v>
      </c>
      <c r="G88" s="203"/>
      <c r="H88" s="203"/>
      <c r="I88" s="206"/>
      <c r="J88" s="217">
        <f>BK88</f>
        <v>0</v>
      </c>
      <c r="K88" s="203"/>
      <c r="L88" s="208"/>
      <c r="M88" s="209"/>
      <c r="N88" s="210"/>
      <c r="O88" s="210"/>
      <c r="P88" s="211">
        <f>SUM(P89:P135)</f>
        <v>0</v>
      </c>
      <c r="Q88" s="210"/>
      <c r="R88" s="211">
        <f>SUM(R89:R135)</f>
        <v>125.35541999999998</v>
      </c>
      <c r="S88" s="210"/>
      <c r="T88" s="212">
        <f>SUM(T89:T135)</f>
        <v>182.089</v>
      </c>
      <c r="U88" s="12"/>
      <c r="V88" s="12"/>
      <c r="W88" s="12"/>
      <c r="X88" s="12"/>
      <c r="Y88" s="12"/>
      <c r="Z88" s="12"/>
      <c r="AA88" s="12"/>
      <c r="AB88" s="12"/>
      <c r="AC88" s="12"/>
      <c r="AD88" s="12"/>
      <c r="AE88" s="12"/>
      <c r="AR88" s="213" t="s">
        <v>80</v>
      </c>
      <c r="AT88" s="214" t="s">
        <v>71</v>
      </c>
      <c r="AU88" s="214" t="s">
        <v>80</v>
      </c>
      <c r="AY88" s="213" t="s">
        <v>153</v>
      </c>
      <c r="BK88" s="215">
        <f>SUM(BK89:BK135)</f>
        <v>0</v>
      </c>
    </row>
    <row r="89" spans="1:65" s="2" customFormat="1" ht="44.25" customHeight="1">
      <c r="A89" s="38"/>
      <c r="B89" s="39"/>
      <c r="C89" s="218" t="s">
        <v>80</v>
      </c>
      <c r="D89" s="218" t="s">
        <v>156</v>
      </c>
      <c r="E89" s="219" t="s">
        <v>216</v>
      </c>
      <c r="F89" s="220" t="s">
        <v>217</v>
      </c>
      <c r="G89" s="221" t="s">
        <v>218</v>
      </c>
      <c r="H89" s="222">
        <v>695.5</v>
      </c>
      <c r="I89" s="223"/>
      <c r="J89" s="224">
        <f>ROUND(I89*H89,2)</f>
        <v>0</v>
      </c>
      <c r="K89" s="220" t="s">
        <v>219</v>
      </c>
      <c r="L89" s="44"/>
      <c r="M89" s="225" t="s">
        <v>19</v>
      </c>
      <c r="N89" s="226" t="s">
        <v>43</v>
      </c>
      <c r="O89" s="84"/>
      <c r="P89" s="227">
        <f>O89*H89</f>
        <v>0</v>
      </c>
      <c r="Q89" s="227">
        <v>0</v>
      </c>
      <c r="R89" s="227">
        <f>Q89*H89</f>
        <v>0</v>
      </c>
      <c r="S89" s="227">
        <v>0.22</v>
      </c>
      <c r="T89" s="228">
        <f>S89*H89</f>
        <v>153.01</v>
      </c>
      <c r="U89" s="38"/>
      <c r="V89" s="38"/>
      <c r="W89" s="38"/>
      <c r="X89" s="38"/>
      <c r="Y89" s="38"/>
      <c r="Z89" s="38"/>
      <c r="AA89" s="38"/>
      <c r="AB89" s="38"/>
      <c r="AC89" s="38"/>
      <c r="AD89" s="38"/>
      <c r="AE89" s="38"/>
      <c r="AR89" s="229" t="s">
        <v>172</v>
      </c>
      <c r="AT89" s="229" t="s">
        <v>156</v>
      </c>
      <c r="AU89" s="229" t="s">
        <v>82</v>
      </c>
      <c r="AY89" s="17" t="s">
        <v>153</v>
      </c>
      <c r="BE89" s="230">
        <f>IF(N89="základní",J89,0)</f>
        <v>0</v>
      </c>
      <c r="BF89" s="230">
        <f>IF(N89="snížená",J89,0)</f>
        <v>0</v>
      </c>
      <c r="BG89" s="230">
        <f>IF(N89="zákl. přenesená",J89,0)</f>
        <v>0</v>
      </c>
      <c r="BH89" s="230">
        <f>IF(N89="sníž. přenesená",J89,0)</f>
        <v>0</v>
      </c>
      <c r="BI89" s="230">
        <f>IF(N89="nulová",J89,0)</f>
        <v>0</v>
      </c>
      <c r="BJ89" s="17" t="s">
        <v>80</v>
      </c>
      <c r="BK89" s="230">
        <f>ROUND(I89*H89,2)</f>
        <v>0</v>
      </c>
      <c r="BL89" s="17" t="s">
        <v>172</v>
      </c>
      <c r="BM89" s="229" t="s">
        <v>459</v>
      </c>
    </row>
    <row r="90" spans="1:47" s="2" customFormat="1" ht="12">
      <c r="A90" s="38"/>
      <c r="B90" s="39"/>
      <c r="C90" s="40"/>
      <c r="D90" s="231" t="s">
        <v>221</v>
      </c>
      <c r="E90" s="40"/>
      <c r="F90" s="232" t="s">
        <v>222</v>
      </c>
      <c r="G90" s="40"/>
      <c r="H90" s="40"/>
      <c r="I90" s="136"/>
      <c r="J90" s="40"/>
      <c r="K90" s="40"/>
      <c r="L90" s="44"/>
      <c r="M90" s="233"/>
      <c r="N90" s="234"/>
      <c r="O90" s="84"/>
      <c r="P90" s="84"/>
      <c r="Q90" s="84"/>
      <c r="R90" s="84"/>
      <c r="S90" s="84"/>
      <c r="T90" s="85"/>
      <c r="U90" s="38"/>
      <c r="V90" s="38"/>
      <c r="W90" s="38"/>
      <c r="X90" s="38"/>
      <c r="Y90" s="38"/>
      <c r="Z90" s="38"/>
      <c r="AA90" s="38"/>
      <c r="AB90" s="38"/>
      <c r="AC90" s="38"/>
      <c r="AD90" s="38"/>
      <c r="AE90" s="38"/>
      <c r="AT90" s="17" t="s">
        <v>221</v>
      </c>
      <c r="AU90" s="17" t="s">
        <v>82</v>
      </c>
    </row>
    <row r="91" spans="1:51" s="13" customFormat="1" ht="12">
      <c r="A91" s="13"/>
      <c r="B91" s="235"/>
      <c r="C91" s="236"/>
      <c r="D91" s="231" t="s">
        <v>174</v>
      </c>
      <c r="E91" s="237" t="s">
        <v>19</v>
      </c>
      <c r="F91" s="238" t="s">
        <v>460</v>
      </c>
      <c r="G91" s="236"/>
      <c r="H91" s="239">
        <v>695.5</v>
      </c>
      <c r="I91" s="240"/>
      <c r="J91" s="236"/>
      <c r="K91" s="236"/>
      <c r="L91" s="241"/>
      <c r="M91" s="242"/>
      <c r="N91" s="243"/>
      <c r="O91" s="243"/>
      <c r="P91" s="243"/>
      <c r="Q91" s="243"/>
      <c r="R91" s="243"/>
      <c r="S91" s="243"/>
      <c r="T91" s="244"/>
      <c r="U91" s="13"/>
      <c r="V91" s="13"/>
      <c r="W91" s="13"/>
      <c r="X91" s="13"/>
      <c r="Y91" s="13"/>
      <c r="Z91" s="13"/>
      <c r="AA91" s="13"/>
      <c r="AB91" s="13"/>
      <c r="AC91" s="13"/>
      <c r="AD91" s="13"/>
      <c r="AE91" s="13"/>
      <c r="AT91" s="245" t="s">
        <v>174</v>
      </c>
      <c r="AU91" s="245" t="s">
        <v>82</v>
      </c>
      <c r="AV91" s="13" t="s">
        <v>82</v>
      </c>
      <c r="AW91" s="13" t="s">
        <v>34</v>
      </c>
      <c r="AX91" s="13" t="s">
        <v>80</v>
      </c>
      <c r="AY91" s="245" t="s">
        <v>153</v>
      </c>
    </row>
    <row r="92" spans="1:65" s="2" customFormat="1" ht="44.25" customHeight="1">
      <c r="A92" s="38"/>
      <c r="B92" s="39"/>
      <c r="C92" s="218" t="s">
        <v>82</v>
      </c>
      <c r="D92" s="218" t="s">
        <v>156</v>
      </c>
      <c r="E92" s="219" t="s">
        <v>461</v>
      </c>
      <c r="F92" s="220" t="s">
        <v>462</v>
      </c>
      <c r="G92" s="221" t="s">
        <v>218</v>
      </c>
      <c r="H92" s="222">
        <v>34</v>
      </c>
      <c r="I92" s="223"/>
      <c r="J92" s="224">
        <f>ROUND(I92*H92,2)</f>
        <v>0</v>
      </c>
      <c r="K92" s="220" t="s">
        <v>219</v>
      </c>
      <c r="L92" s="44"/>
      <c r="M92" s="225" t="s">
        <v>19</v>
      </c>
      <c r="N92" s="226" t="s">
        <v>43</v>
      </c>
      <c r="O92" s="84"/>
      <c r="P92" s="227">
        <f>O92*H92</f>
        <v>0</v>
      </c>
      <c r="Q92" s="227">
        <v>9E-05</v>
      </c>
      <c r="R92" s="227">
        <f>Q92*H92</f>
        <v>0.0030600000000000002</v>
      </c>
      <c r="S92" s="227">
        <v>0.256</v>
      </c>
      <c r="T92" s="228">
        <f>S92*H92</f>
        <v>8.704</v>
      </c>
      <c r="U92" s="38"/>
      <c r="V92" s="38"/>
      <c r="W92" s="38"/>
      <c r="X92" s="38"/>
      <c r="Y92" s="38"/>
      <c r="Z92" s="38"/>
      <c r="AA92" s="38"/>
      <c r="AB92" s="38"/>
      <c r="AC92" s="38"/>
      <c r="AD92" s="38"/>
      <c r="AE92" s="38"/>
      <c r="AR92" s="229" t="s">
        <v>172</v>
      </c>
      <c r="AT92" s="229" t="s">
        <v>156</v>
      </c>
      <c r="AU92" s="229" t="s">
        <v>82</v>
      </c>
      <c r="AY92" s="17" t="s">
        <v>153</v>
      </c>
      <c r="BE92" s="230">
        <f>IF(N92="základní",J92,0)</f>
        <v>0</v>
      </c>
      <c r="BF92" s="230">
        <f>IF(N92="snížená",J92,0)</f>
        <v>0</v>
      </c>
      <c r="BG92" s="230">
        <f>IF(N92="zákl. přenesená",J92,0)</f>
        <v>0</v>
      </c>
      <c r="BH92" s="230">
        <f>IF(N92="sníž. přenesená",J92,0)</f>
        <v>0</v>
      </c>
      <c r="BI92" s="230">
        <f>IF(N92="nulová",J92,0)</f>
        <v>0</v>
      </c>
      <c r="BJ92" s="17" t="s">
        <v>80</v>
      </c>
      <c r="BK92" s="230">
        <f>ROUND(I92*H92,2)</f>
        <v>0</v>
      </c>
      <c r="BL92" s="17" t="s">
        <v>172</v>
      </c>
      <c r="BM92" s="229" t="s">
        <v>463</v>
      </c>
    </row>
    <row r="93" spans="1:47" s="2" customFormat="1" ht="12">
      <c r="A93" s="38"/>
      <c r="B93" s="39"/>
      <c r="C93" s="40"/>
      <c r="D93" s="231" t="s">
        <v>221</v>
      </c>
      <c r="E93" s="40"/>
      <c r="F93" s="232" t="s">
        <v>387</v>
      </c>
      <c r="G93" s="40"/>
      <c r="H93" s="40"/>
      <c r="I93" s="136"/>
      <c r="J93" s="40"/>
      <c r="K93" s="40"/>
      <c r="L93" s="44"/>
      <c r="M93" s="233"/>
      <c r="N93" s="234"/>
      <c r="O93" s="84"/>
      <c r="P93" s="84"/>
      <c r="Q93" s="84"/>
      <c r="R93" s="84"/>
      <c r="S93" s="84"/>
      <c r="T93" s="85"/>
      <c r="U93" s="38"/>
      <c r="V93" s="38"/>
      <c r="W93" s="38"/>
      <c r="X93" s="38"/>
      <c r="Y93" s="38"/>
      <c r="Z93" s="38"/>
      <c r="AA93" s="38"/>
      <c r="AB93" s="38"/>
      <c r="AC93" s="38"/>
      <c r="AD93" s="38"/>
      <c r="AE93" s="38"/>
      <c r="AT93" s="17" t="s">
        <v>221</v>
      </c>
      <c r="AU93" s="17" t="s">
        <v>82</v>
      </c>
    </row>
    <row r="94" spans="1:51" s="13" customFormat="1" ht="12">
      <c r="A94" s="13"/>
      <c r="B94" s="235"/>
      <c r="C94" s="236"/>
      <c r="D94" s="231" t="s">
        <v>174</v>
      </c>
      <c r="E94" s="237" t="s">
        <v>19</v>
      </c>
      <c r="F94" s="238" t="s">
        <v>464</v>
      </c>
      <c r="G94" s="236"/>
      <c r="H94" s="239">
        <v>34</v>
      </c>
      <c r="I94" s="240"/>
      <c r="J94" s="236"/>
      <c r="K94" s="236"/>
      <c r="L94" s="241"/>
      <c r="M94" s="242"/>
      <c r="N94" s="243"/>
      <c r="O94" s="243"/>
      <c r="P94" s="243"/>
      <c r="Q94" s="243"/>
      <c r="R94" s="243"/>
      <c r="S94" s="243"/>
      <c r="T94" s="244"/>
      <c r="U94" s="13"/>
      <c r="V94" s="13"/>
      <c r="W94" s="13"/>
      <c r="X94" s="13"/>
      <c r="Y94" s="13"/>
      <c r="Z94" s="13"/>
      <c r="AA94" s="13"/>
      <c r="AB94" s="13"/>
      <c r="AC94" s="13"/>
      <c r="AD94" s="13"/>
      <c r="AE94" s="13"/>
      <c r="AT94" s="245" t="s">
        <v>174</v>
      </c>
      <c r="AU94" s="245" t="s">
        <v>82</v>
      </c>
      <c r="AV94" s="13" t="s">
        <v>82</v>
      </c>
      <c r="AW94" s="13" t="s">
        <v>34</v>
      </c>
      <c r="AX94" s="13" t="s">
        <v>80</v>
      </c>
      <c r="AY94" s="245" t="s">
        <v>153</v>
      </c>
    </row>
    <row r="95" spans="1:65" s="2" customFormat="1" ht="44.25" customHeight="1">
      <c r="A95" s="38"/>
      <c r="B95" s="39"/>
      <c r="C95" s="218" t="s">
        <v>175</v>
      </c>
      <c r="D95" s="218" t="s">
        <v>156</v>
      </c>
      <c r="E95" s="219" t="s">
        <v>226</v>
      </c>
      <c r="F95" s="220" t="s">
        <v>227</v>
      </c>
      <c r="G95" s="221" t="s">
        <v>228</v>
      </c>
      <c r="H95" s="222">
        <v>59</v>
      </c>
      <c r="I95" s="223"/>
      <c r="J95" s="224">
        <f>ROUND(I95*H95,2)</f>
        <v>0</v>
      </c>
      <c r="K95" s="220" t="s">
        <v>219</v>
      </c>
      <c r="L95" s="44"/>
      <c r="M95" s="225" t="s">
        <v>19</v>
      </c>
      <c r="N95" s="226" t="s">
        <v>43</v>
      </c>
      <c r="O95" s="84"/>
      <c r="P95" s="227">
        <f>O95*H95</f>
        <v>0</v>
      </c>
      <c r="Q95" s="227">
        <v>0</v>
      </c>
      <c r="R95" s="227">
        <f>Q95*H95</f>
        <v>0</v>
      </c>
      <c r="S95" s="227">
        <v>0.205</v>
      </c>
      <c r="T95" s="228">
        <f>S95*H95</f>
        <v>12.094999999999999</v>
      </c>
      <c r="U95" s="38"/>
      <c r="V95" s="38"/>
      <c r="W95" s="38"/>
      <c r="X95" s="38"/>
      <c r="Y95" s="38"/>
      <c r="Z95" s="38"/>
      <c r="AA95" s="38"/>
      <c r="AB95" s="38"/>
      <c r="AC95" s="38"/>
      <c r="AD95" s="38"/>
      <c r="AE95" s="38"/>
      <c r="AR95" s="229" t="s">
        <v>172</v>
      </c>
      <c r="AT95" s="229" t="s">
        <v>156</v>
      </c>
      <c r="AU95" s="229" t="s">
        <v>82</v>
      </c>
      <c r="AY95" s="17" t="s">
        <v>153</v>
      </c>
      <c r="BE95" s="230">
        <f>IF(N95="základní",J95,0)</f>
        <v>0</v>
      </c>
      <c r="BF95" s="230">
        <f>IF(N95="snížená",J95,0)</f>
        <v>0</v>
      </c>
      <c r="BG95" s="230">
        <f>IF(N95="zákl. přenesená",J95,0)</f>
        <v>0</v>
      </c>
      <c r="BH95" s="230">
        <f>IF(N95="sníž. přenesená",J95,0)</f>
        <v>0</v>
      </c>
      <c r="BI95" s="230">
        <f>IF(N95="nulová",J95,0)</f>
        <v>0</v>
      </c>
      <c r="BJ95" s="17" t="s">
        <v>80</v>
      </c>
      <c r="BK95" s="230">
        <f>ROUND(I95*H95,2)</f>
        <v>0</v>
      </c>
      <c r="BL95" s="17" t="s">
        <v>172</v>
      </c>
      <c r="BM95" s="229" t="s">
        <v>465</v>
      </c>
    </row>
    <row r="96" spans="1:47" s="2" customFormat="1" ht="12">
      <c r="A96" s="38"/>
      <c r="B96" s="39"/>
      <c r="C96" s="40"/>
      <c r="D96" s="231" t="s">
        <v>221</v>
      </c>
      <c r="E96" s="40"/>
      <c r="F96" s="232" t="s">
        <v>230</v>
      </c>
      <c r="G96" s="40"/>
      <c r="H96" s="40"/>
      <c r="I96" s="136"/>
      <c r="J96" s="40"/>
      <c r="K96" s="40"/>
      <c r="L96" s="44"/>
      <c r="M96" s="233"/>
      <c r="N96" s="234"/>
      <c r="O96" s="84"/>
      <c r="P96" s="84"/>
      <c r="Q96" s="84"/>
      <c r="R96" s="84"/>
      <c r="S96" s="84"/>
      <c r="T96" s="85"/>
      <c r="U96" s="38"/>
      <c r="V96" s="38"/>
      <c r="W96" s="38"/>
      <c r="X96" s="38"/>
      <c r="Y96" s="38"/>
      <c r="Z96" s="38"/>
      <c r="AA96" s="38"/>
      <c r="AB96" s="38"/>
      <c r="AC96" s="38"/>
      <c r="AD96" s="38"/>
      <c r="AE96" s="38"/>
      <c r="AT96" s="17" t="s">
        <v>221</v>
      </c>
      <c r="AU96" s="17" t="s">
        <v>82</v>
      </c>
    </row>
    <row r="97" spans="1:51" s="13" customFormat="1" ht="12">
      <c r="A97" s="13"/>
      <c r="B97" s="235"/>
      <c r="C97" s="236"/>
      <c r="D97" s="231" t="s">
        <v>174</v>
      </c>
      <c r="E97" s="237" t="s">
        <v>19</v>
      </c>
      <c r="F97" s="238" t="s">
        <v>466</v>
      </c>
      <c r="G97" s="236"/>
      <c r="H97" s="239">
        <v>59</v>
      </c>
      <c r="I97" s="240"/>
      <c r="J97" s="236"/>
      <c r="K97" s="236"/>
      <c r="L97" s="241"/>
      <c r="M97" s="242"/>
      <c r="N97" s="243"/>
      <c r="O97" s="243"/>
      <c r="P97" s="243"/>
      <c r="Q97" s="243"/>
      <c r="R97" s="243"/>
      <c r="S97" s="243"/>
      <c r="T97" s="244"/>
      <c r="U97" s="13"/>
      <c r="V97" s="13"/>
      <c r="W97" s="13"/>
      <c r="X97" s="13"/>
      <c r="Y97" s="13"/>
      <c r="Z97" s="13"/>
      <c r="AA97" s="13"/>
      <c r="AB97" s="13"/>
      <c r="AC97" s="13"/>
      <c r="AD97" s="13"/>
      <c r="AE97" s="13"/>
      <c r="AT97" s="245" t="s">
        <v>174</v>
      </c>
      <c r="AU97" s="245" t="s">
        <v>82</v>
      </c>
      <c r="AV97" s="13" t="s">
        <v>82</v>
      </c>
      <c r="AW97" s="13" t="s">
        <v>34</v>
      </c>
      <c r="AX97" s="13" t="s">
        <v>80</v>
      </c>
      <c r="AY97" s="245" t="s">
        <v>153</v>
      </c>
    </row>
    <row r="98" spans="1:65" s="2" customFormat="1" ht="33" customHeight="1">
      <c r="A98" s="38"/>
      <c r="B98" s="39"/>
      <c r="C98" s="218" t="s">
        <v>172</v>
      </c>
      <c r="D98" s="218" t="s">
        <v>156</v>
      </c>
      <c r="E98" s="219" t="s">
        <v>467</v>
      </c>
      <c r="F98" s="220" t="s">
        <v>468</v>
      </c>
      <c r="G98" s="221" t="s">
        <v>228</v>
      </c>
      <c r="H98" s="222">
        <v>207</v>
      </c>
      <c r="I98" s="223"/>
      <c r="J98" s="224">
        <f>ROUND(I98*H98,2)</f>
        <v>0</v>
      </c>
      <c r="K98" s="220" t="s">
        <v>219</v>
      </c>
      <c r="L98" s="44"/>
      <c r="M98" s="225" t="s">
        <v>19</v>
      </c>
      <c r="N98" s="226" t="s">
        <v>43</v>
      </c>
      <c r="O98" s="84"/>
      <c r="P98" s="227">
        <f>O98*H98</f>
        <v>0</v>
      </c>
      <c r="Q98" s="227">
        <v>0</v>
      </c>
      <c r="R98" s="227">
        <f>Q98*H98</f>
        <v>0</v>
      </c>
      <c r="S98" s="227">
        <v>0.04</v>
      </c>
      <c r="T98" s="228">
        <f>S98*H98</f>
        <v>8.28</v>
      </c>
      <c r="U98" s="38"/>
      <c r="V98" s="38"/>
      <c r="W98" s="38"/>
      <c r="X98" s="38"/>
      <c r="Y98" s="38"/>
      <c r="Z98" s="38"/>
      <c r="AA98" s="38"/>
      <c r="AB98" s="38"/>
      <c r="AC98" s="38"/>
      <c r="AD98" s="38"/>
      <c r="AE98" s="38"/>
      <c r="AR98" s="229" t="s">
        <v>172</v>
      </c>
      <c r="AT98" s="229" t="s">
        <v>156</v>
      </c>
      <c r="AU98" s="229" t="s">
        <v>82</v>
      </c>
      <c r="AY98" s="17" t="s">
        <v>153</v>
      </c>
      <c r="BE98" s="230">
        <f>IF(N98="základní",J98,0)</f>
        <v>0</v>
      </c>
      <c r="BF98" s="230">
        <f>IF(N98="snížená",J98,0)</f>
        <v>0</v>
      </c>
      <c r="BG98" s="230">
        <f>IF(N98="zákl. přenesená",J98,0)</f>
        <v>0</v>
      </c>
      <c r="BH98" s="230">
        <f>IF(N98="sníž. přenesená",J98,0)</f>
        <v>0</v>
      </c>
      <c r="BI98" s="230">
        <f>IF(N98="nulová",J98,0)</f>
        <v>0</v>
      </c>
      <c r="BJ98" s="17" t="s">
        <v>80</v>
      </c>
      <c r="BK98" s="230">
        <f>ROUND(I98*H98,2)</f>
        <v>0</v>
      </c>
      <c r="BL98" s="17" t="s">
        <v>172</v>
      </c>
      <c r="BM98" s="229" t="s">
        <v>469</v>
      </c>
    </row>
    <row r="99" spans="1:47" s="2" customFormat="1" ht="12">
      <c r="A99" s="38"/>
      <c r="B99" s="39"/>
      <c r="C99" s="40"/>
      <c r="D99" s="231" t="s">
        <v>221</v>
      </c>
      <c r="E99" s="40"/>
      <c r="F99" s="232" t="s">
        <v>230</v>
      </c>
      <c r="G99" s="40"/>
      <c r="H99" s="40"/>
      <c r="I99" s="136"/>
      <c r="J99" s="40"/>
      <c r="K99" s="40"/>
      <c r="L99" s="44"/>
      <c r="M99" s="233"/>
      <c r="N99" s="234"/>
      <c r="O99" s="84"/>
      <c r="P99" s="84"/>
      <c r="Q99" s="84"/>
      <c r="R99" s="84"/>
      <c r="S99" s="84"/>
      <c r="T99" s="85"/>
      <c r="U99" s="38"/>
      <c r="V99" s="38"/>
      <c r="W99" s="38"/>
      <c r="X99" s="38"/>
      <c r="Y99" s="38"/>
      <c r="Z99" s="38"/>
      <c r="AA99" s="38"/>
      <c r="AB99" s="38"/>
      <c r="AC99" s="38"/>
      <c r="AD99" s="38"/>
      <c r="AE99" s="38"/>
      <c r="AT99" s="17" t="s">
        <v>221</v>
      </c>
      <c r="AU99" s="17" t="s">
        <v>82</v>
      </c>
    </row>
    <row r="100" spans="1:51" s="13" customFormat="1" ht="12">
      <c r="A100" s="13"/>
      <c r="B100" s="235"/>
      <c r="C100" s="236"/>
      <c r="D100" s="231" t="s">
        <v>174</v>
      </c>
      <c r="E100" s="237" t="s">
        <v>19</v>
      </c>
      <c r="F100" s="238" t="s">
        <v>470</v>
      </c>
      <c r="G100" s="236"/>
      <c r="H100" s="239">
        <v>207</v>
      </c>
      <c r="I100" s="240"/>
      <c r="J100" s="236"/>
      <c r="K100" s="236"/>
      <c r="L100" s="241"/>
      <c r="M100" s="242"/>
      <c r="N100" s="243"/>
      <c r="O100" s="243"/>
      <c r="P100" s="243"/>
      <c r="Q100" s="243"/>
      <c r="R100" s="243"/>
      <c r="S100" s="243"/>
      <c r="T100" s="244"/>
      <c r="U100" s="13"/>
      <c r="V100" s="13"/>
      <c r="W100" s="13"/>
      <c r="X100" s="13"/>
      <c r="Y100" s="13"/>
      <c r="Z100" s="13"/>
      <c r="AA100" s="13"/>
      <c r="AB100" s="13"/>
      <c r="AC100" s="13"/>
      <c r="AD100" s="13"/>
      <c r="AE100" s="13"/>
      <c r="AT100" s="245" t="s">
        <v>174</v>
      </c>
      <c r="AU100" s="245" t="s">
        <v>82</v>
      </c>
      <c r="AV100" s="13" t="s">
        <v>82</v>
      </c>
      <c r="AW100" s="13" t="s">
        <v>34</v>
      </c>
      <c r="AX100" s="13" t="s">
        <v>80</v>
      </c>
      <c r="AY100" s="245" t="s">
        <v>153</v>
      </c>
    </row>
    <row r="101" spans="1:65" s="2" customFormat="1" ht="33" customHeight="1">
      <c r="A101" s="38"/>
      <c r="B101" s="39"/>
      <c r="C101" s="218" t="s">
        <v>152</v>
      </c>
      <c r="D101" s="218" t="s">
        <v>156</v>
      </c>
      <c r="E101" s="219" t="s">
        <v>471</v>
      </c>
      <c r="F101" s="220" t="s">
        <v>472</v>
      </c>
      <c r="G101" s="221" t="s">
        <v>235</v>
      </c>
      <c r="H101" s="222">
        <v>149.2</v>
      </c>
      <c r="I101" s="223"/>
      <c r="J101" s="224">
        <f>ROUND(I101*H101,2)</f>
        <v>0</v>
      </c>
      <c r="K101" s="220" t="s">
        <v>219</v>
      </c>
      <c r="L101" s="44"/>
      <c r="M101" s="225" t="s">
        <v>19</v>
      </c>
      <c r="N101" s="226" t="s">
        <v>43</v>
      </c>
      <c r="O101" s="84"/>
      <c r="P101" s="227">
        <f>O101*H101</f>
        <v>0</v>
      </c>
      <c r="Q101" s="227">
        <v>0</v>
      </c>
      <c r="R101" s="227">
        <f>Q101*H101</f>
        <v>0</v>
      </c>
      <c r="S101" s="227">
        <v>0</v>
      </c>
      <c r="T101" s="228">
        <f>S101*H101</f>
        <v>0</v>
      </c>
      <c r="U101" s="38"/>
      <c r="V101" s="38"/>
      <c r="W101" s="38"/>
      <c r="X101" s="38"/>
      <c r="Y101" s="38"/>
      <c r="Z101" s="38"/>
      <c r="AA101" s="38"/>
      <c r="AB101" s="38"/>
      <c r="AC101" s="38"/>
      <c r="AD101" s="38"/>
      <c r="AE101" s="38"/>
      <c r="AR101" s="229" t="s">
        <v>172</v>
      </c>
      <c r="AT101" s="229" t="s">
        <v>156</v>
      </c>
      <c r="AU101" s="229" t="s">
        <v>82</v>
      </c>
      <c r="AY101" s="17" t="s">
        <v>153</v>
      </c>
      <c r="BE101" s="230">
        <f>IF(N101="základní",J101,0)</f>
        <v>0</v>
      </c>
      <c r="BF101" s="230">
        <f>IF(N101="snížená",J101,0)</f>
        <v>0</v>
      </c>
      <c r="BG101" s="230">
        <f>IF(N101="zákl. přenesená",J101,0)</f>
        <v>0</v>
      </c>
      <c r="BH101" s="230">
        <f>IF(N101="sníž. přenesená",J101,0)</f>
        <v>0</v>
      </c>
      <c r="BI101" s="230">
        <f>IF(N101="nulová",J101,0)</f>
        <v>0</v>
      </c>
      <c r="BJ101" s="17" t="s">
        <v>80</v>
      </c>
      <c r="BK101" s="230">
        <f>ROUND(I101*H101,2)</f>
        <v>0</v>
      </c>
      <c r="BL101" s="17" t="s">
        <v>172</v>
      </c>
      <c r="BM101" s="229" t="s">
        <v>473</v>
      </c>
    </row>
    <row r="102" spans="1:47" s="2" customFormat="1" ht="12">
      <c r="A102" s="38"/>
      <c r="B102" s="39"/>
      <c r="C102" s="40"/>
      <c r="D102" s="231" t="s">
        <v>221</v>
      </c>
      <c r="E102" s="40"/>
      <c r="F102" s="232" t="s">
        <v>237</v>
      </c>
      <c r="G102" s="40"/>
      <c r="H102" s="40"/>
      <c r="I102" s="136"/>
      <c r="J102" s="40"/>
      <c r="K102" s="40"/>
      <c r="L102" s="44"/>
      <c r="M102" s="233"/>
      <c r="N102" s="234"/>
      <c r="O102" s="84"/>
      <c r="P102" s="84"/>
      <c r="Q102" s="84"/>
      <c r="R102" s="84"/>
      <c r="S102" s="84"/>
      <c r="T102" s="85"/>
      <c r="U102" s="38"/>
      <c r="V102" s="38"/>
      <c r="W102" s="38"/>
      <c r="X102" s="38"/>
      <c r="Y102" s="38"/>
      <c r="Z102" s="38"/>
      <c r="AA102" s="38"/>
      <c r="AB102" s="38"/>
      <c r="AC102" s="38"/>
      <c r="AD102" s="38"/>
      <c r="AE102" s="38"/>
      <c r="AT102" s="17" t="s">
        <v>221</v>
      </c>
      <c r="AU102" s="17" t="s">
        <v>82</v>
      </c>
    </row>
    <row r="103" spans="1:51" s="13" customFormat="1" ht="12">
      <c r="A103" s="13"/>
      <c r="B103" s="235"/>
      <c r="C103" s="236"/>
      <c r="D103" s="231" t="s">
        <v>174</v>
      </c>
      <c r="E103" s="237" t="s">
        <v>19</v>
      </c>
      <c r="F103" s="238" t="s">
        <v>474</v>
      </c>
      <c r="G103" s="236"/>
      <c r="H103" s="239">
        <v>149.2</v>
      </c>
      <c r="I103" s="240"/>
      <c r="J103" s="236"/>
      <c r="K103" s="236"/>
      <c r="L103" s="241"/>
      <c r="M103" s="242"/>
      <c r="N103" s="243"/>
      <c r="O103" s="243"/>
      <c r="P103" s="243"/>
      <c r="Q103" s="243"/>
      <c r="R103" s="243"/>
      <c r="S103" s="243"/>
      <c r="T103" s="244"/>
      <c r="U103" s="13"/>
      <c r="V103" s="13"/>
      <c r="W103" s="13"/>
      <c r="X103" s="13"/>
      <c r="Y103" s="13"/>
      <c r="Z103" s="13"/>
      <c r="AA103" s="13"/>
      <c r="AB103" s="13"/>
      <c r="AC103" s="13"/>
      <c r="AD103" s="13"/>
      <c r="AE103" s="13"/>
      <c r="AT103" s="245" t="s">
        <v>174</v>
      </c>
      <c r="AU103" s="245" t="s">
        <v>82</v>
      </c>
      <c r="AV103" s="13" t="s">
        <v>82</v>
      </c>
      <c r="AW103" s="13" t="s">
        <v>34</v>
      </c>
      <c r="AX103" s="13" t="s">
        <v>80</v>
      </c>
      <c r="AY103" s="245" t="s">
        <v>153</v>
      </c>
    </row>
    <row r="104" spans="1:65" s="2" customFormat="1" ht="33" customHeight="1">
      <c r="A104" s="38"/>
      <c r="B104" s="39"/>
      <c r="C104" s="218" t="s">
        <v>195</v>
      </c>
      <c r="D104" s="218" t="s">
        <v>156</v>
      </c>
      <c r="E104" s="219" t="s">
        <v>396</v>
      </c>
      <c r="F104" s="220" t="s">
        <v>397</v>
      </c>
      <c r="G104" s="221" t="s">
        <v>235</v>
      </c>
      <c r="H104" s="222">
        <v>43.5</v>
      </c>
      <c r="I104" s="223"/>
      <c r="J104" s="224">
        <f>ROUND(I104*H104,2)</f>
        <v>0</v>
      </c>
      <c r="K104" s="220" t="s">
        <v>219</v>
      </c>
      <c r="L104" s="44"/>
      <c r="M104" s="225" t="s">
        <v>19</v>
      </c>
      <c r="N104" s="226" t="s">
        <v>43</v>
      </c>
      <c r="O104" s="84"/>
      <c r="P104" s="227">
        <f>O104*H104</f>
        <v>0</v>
      </c>
      <c r="Q104" s="227">
        <v>0</v>
      </c>
      <c r="R104" s="227">
        <f>Q104*H104</f>
        <v>0</v>
      </c>
      <c r="S104" s="227">
        <v>0</v>
      </c>
      <c r="T104" s="228">
        <f>S104*H104</f>
        <v>0</v>
      </c>
      <c r="U104" s="38"/>
      <c r="V104" s="38"/>
      <c r="W104" s="38"/>
      <c r="X104" s="38"/>
      <c r="Y104" s="38"/>
      <c r="Z104" s="38"/>
      <c r="AA104" s="38"/>
      <c r="AB104" s="38"/>
      <c r="AC104" s="38"/>
      <c r="AD104" s="38"/>
      <c r="AE104" s="38"/>
      <c r="AR104" s="229" t="s">
        <v>172</v>
      </c>
      <c r="AT104" s="229" t="s">
        <v>156</v>
      </c>
      <c r="AU104" s="229" t="s">
        <v>82</v>
      </c>
      <c r="AY104" s="17" t="s">
        <v>153</v>
      </c>
      <c r="BE104" s="230">
        <f>IF(N104="základní",J104,0)</f>
        <v>0</v>
      </c>
      <c r="BF104" s="230">
        <f>IF(N104="snížená",J104,0)</f>
        <v>0</v>
      </c>
      <c r="BG104" s="230">
        <f>IF(N104="zákl. přenesená",J104,0)</f>
        <v>0</v>
      </c>
      <c r="BH104" s="230">
        <f>IF(N104="sníž. přenesená",J104,0)</f>
        <v>0</v>
      </c>
      <c r="BI104" s="230">
        <f>IF(N104="nulová",J104,0)</f>
        <v>0</v>
      </c>
      <c r="BJ104" s="17" t="s">
        <v>80</v>
      </c>
      <c r="BK104" s="230">
        <f>ROUND(I104*H104,2)</f>
        <v>0</v>
      </c>
      <c r="BL104" s="17" t="s">
        <v>172</v>
      </c>
      <c r="BM104" s="229" t="s">
        <v>475</v>
      </c>
    </row>
    <row r="105" spans="1:47" s="2" customFormat="1" ht="12">
      <c r="A105" s="38"/>
      <c r="B105" s="39"/>
      <c r="C105" s="40"/>
      <c r="D105" s="231" t="s">
        <v>221</v>
      </c>
      <c r="E105" s="40"/>
      <c r="F105" s="232" t="s">
        <v>243</v>
      </c>
      <c r="G105" s="40"/>
      <c r="H105" s="40"/>
      <c r="I105" s="136"/>
      <c r="J105" s="40"/>
      <c r="K105" s="40"/>
      <c r="L105" s="44"/>
      <c r="M105" s="233"/>
      <c r="N105" s="234"/>
      <c r="O105" s="84"/>
      <c r="P105" s="84"/>
      <c r="Q105" s="84"/>
      <c r="R105" s="84"/>
      <c r="S105" s="84"/>
      <c r="T105" s="85"/>
      <c r="U105" s="38"/>
      <c r="V105" s="38"/>
      <c r="W105" s="38"/>
      <c r="X105" s="38"/>
      <c r="Y105" s="38"/>
      <c r="Z105" s="38"/>
      <c r="AA105" s="38"/>
      <c r="AB105" s="38"/>
      <c r="AC105" s="38"/>
      <c r="AD105" s="38"/>
      <c r="AE105" s="38"/>
      <c r="AT105" s="17" t="s">
        <v>221</v>
      </c>
      <c r="AU105" s="17" t="s">
        <v>82</v>
      </c>
    </row>
    <row r="106" spans="1:51" s="13" customFormat="1" ht="12">
      <c r="A106" s="13"/>
      <c r="B106" s="235"/>
      <c r="C106" s="236"/>
      <c r="D106" s="231" t="s">
        <v>174</v>
      </c>
      <c r="E106" s="237" t="s">
        <v>19</v>
      </c>
      <c r="F106" s="238" t="s">
        <v>476</v>
      </c>
      <c r="G106" s="236"/>
      <c r="H106" s="239">
        <v>43.5</v>
      </c>
      <c r="I106" s="240"/>
      <c r="J106" s="236"/>
      <c r="K106" s="236"/>
      <c r="L106" s="241"/>
      <c r="M106" s="242"/>
      <c r="N106" s="243"/>
      <c r="O106" s="243"/>
      <c r="P106" s="243"/>
      <c r="Q106" s="243"/>
      <c r="R106" s="243"/>
      <c r="S106" s="243"/>
      <c r="T106" s="244"/>
      <c r="U106" s="13"/>
      <c r="V106" s="13"/>
      <c r="W106" s="13"/>
      <c r="X106" s="13"/>
      <c r="Y106" s="13"/>
      <c r="Z106" s="13"/>
      <c r="AA106" s="13"/>
      <c r="AB106" s="13"/>
      <c r="AC106" s="13"/>
      <c r="AD106" s="13"/>
      <c r="AE106" s="13"/>
      <c r="AT106" s="245" t="s">
        <v>174</v>
      </c>
      <c r="AU106" s="245" t="s">
        <v>82</v>
      </c>
      <c r="AV106" s="13" t="s">
        <v>82</v>
      </c>
      <c r="AW106" s="13" t="s">
        <v>34</v>
      </c>
      <c r="AX106" s="13" t="s">
        <v>80</v>
      </c>
      <c r="AY106" s="245" t="s">
        <v>153</v>
      </c>
    </row>
    <row r="107" spans="1:65" s="2" customFormat="1" ht="44.25" customHeight="1">
      <c r="A107" s="38"/>
      <c r="B107" s="39"/>
      <c r="C107" s="218" t="s">
        <v>200</v>
      </c>
      <c r="D107" s="218" t="s">
        <v>156</v>
      </c>
      <c r="E107" s="219" t="s">
        <v>477</v>
      </c>
      <c r="F107" s="220" t="s">
        <v>478</v>
      </c>
      <c r="G107" s="221" t="s">
        <v>235</v>
      </c>
      <c r="H107" s="222">
        <v>32.4</v>
      </c>
      <c r="I107" s="223"/>
      <c r="J107" s="224">
        <f>ROUND(I107*H107,2)</f>
        <v>0</v>
      </c>
      <c r="K107" s="220" t="s">
        <v>219</v>
      </c>
      <c r="L107" s="44"/>
      <c r="M107" s="225" t="s">
        <v>19</v>
      </c>
      <c r="N107" s="226" t="s">
        <v>43</v>
      </c>
      <c r="O107" s="84"/>
      <c r="P107" s="227">
        <f>O107*H107</f>
        <v>0</v>
      </c>
      <c r="Q107" s="227">
        <v>0</v>
      </c>
      <c r="R107" s="227">
        <f>Q107*H107</f>
        <v>0</v>
      </c>
      <c r="S107" s="227">
        <v>0</v>
      </c>
      <c r="T107" s="228">
        <f>S107*H107</f>
        <v>0</v>
      </c>
      <c r="U107" s="38"/>
      <c r="V107" s="38"/>
      <c r="W107" s="38"/>
      <c r="X107" s="38"/>
      <c r="Y107" s="38"/>
      <c r="Z107" s="38"/>
      <c r="AA107" s="38"/>
      <c r="AB107" s="38"/>
      <c r="AC107" s="38"/>
      <c r="AD107" s="38"/>
      <c r="AE107" s="38"/>
      <c r="AR107" s="229" t="s">
        <v>172</v>
      </c>
      <c r="AT107" s="229" t="s">
        <v>156</v>
      </c>
      <c r="AU107" s="229" t="s">
        <v>82</v>
      </c>
      <c r="AY107" s="17" t="s">
        <v>153</v>
      </c>
      <c r="BE107" s="230">
        <f>IF(N107="základní",J107,0)</f>
        <v>0</v>
      </c>
      <c r="BF107" s="230">
        <f>IF(N107="snížená",J107,0)</f>
        <v>0</v>
      </c>
      <c r="BG107" s="230">
        <f>IF(N107="zákl. přenesená",J107,0)</f>
        <v>0</v>
      </c>
      <c r="BH107" s="230">
        <f>IF(N107="sníž. přenesená",J107,0)</f>
        <v>0</v>
      </c>
      <c r="BI107" s="230">
        <f>IF(N107="nulová",J107,0)</f>
        <v>0</v>
      </c>
      <c r="BJ107" s="17" t="s">
        <v>80</v>
      </c>
      <c r="BK107" s="230">
        <f>ROUND(I107*H107,2)</f>
        <v>0</v>
      </c>
      <c r="BL107" s="17" t="s">
        <v>172</v>
      </c>
      <c r="BM107" s="229" t="s">
        <v>479</v>
      </c>
    </row>
    <row r="108" spans="1:47" s="2" customFormat="1" ht="12">
      <c r="A108" s="38"/>
      <c r="B108" s="39"/>
      <c r="C108" s="40"/>
      <c r="D108" s="231" t="s">
        <v>221</v>
      </c>
      <c r="E108" s="40"/>
      <c r="F108" s="232" t="s">
        <v>480</v>
      </c>
      <c r="G108" s="40"/>
      <c r="H108" s="40"/>
      <c r="I108" s="136"/>
      <c r="J108" s="40"/>
      <c r="K108" s="40"/>
      <c r="L108" s="44"/>
      <c r="M108" s="233"/>
      <c r="N108" s="234"/>
      <c r="O108" s="84"/>
      <c r="P108" s="84"/>
      <c r="Q108" s="84"/>
      <c r="R108" s="84"/>
      <c r="S108" s="84"/>
      <c r="T108" s="85"/>
      <c r="U108" s="38"/>
      <c r="V108" s="38"/>
      <c r="W108" s="38"/>
      <c r="X108" s="38"/>
      <c r="Y108" s="38"/>
      <c r="Z108" s="38"/>
      <c r="AA108" s="38"/>
      <c r="AB108" s="38"/>
      <c r="AC108" s="38"/>
      <c r="AD108" s="38"/>
      <c r="AE108" s="38"/>
      <c r="AT108" s="17" t="s">
        <v>221</v>
      </c>
      <c r="AU108" s="17" t="s">
        <v>82</v>
      </c>
    </row>
    <row r="109" spans="1:51" s="13" customFormat="1" ht="12">
      <c r="A109" s="13"/>
      <c r="B109" s="235"/>
      <c r="C109" s="236"/>
      <c r="D109" s="231" t="s">
        <v>174</v>
      </c>
      <c r="E109" s="237" t="s">
        <v>19</v>
      </c>
      <c r="F109" s="238" t="s">
        <v>481</v>
      </c>
      <c r="G109" s="236"/>
      <c r="H109" s="239">
        <v>32.4</v>
      </c>
      <c r="I109" s="240"/>
      <c r="J109" s="236"/>
      <c r="K109" s="236"/>
      <c r="L109" s="241"/>
      <c r="M109" s="242"/>
      <c r="N109" s="243"/>
      <c r="O109" s="243"/>
      <c r="P109" s="243"/>
      <c r="Q109" s="243"/>
      <c r="R109" s="243"/>
      <c r="S109" s="243"/>
      <c r="T109" s="244"/>
      <c r="U109" s="13"/>
      <c r="V109" s="13"/>
      <c r="W109" s="13"/>
      <c r="X109" s="13"/>
      <c r="Y109" s="13"/>
      <c r="Z109" s="13"/>
      <c r="AA109" s="13"/>
      <c r="AB109" s="13"/>
      <c r="AC109" s="13"/>
      <c r="AD109" s="13"/>
      <c r="AE109" s="13"/>
      <c r="AT109" s="245" t="s">
        <v>174</v>
      </c>
      <c r="AU109" s="245" t="s">
        <v>82</v>
      </c>
      <c r="AV109" s="13" t="s">
        <v>82</v>
      </c>
      <c r="AW109" s="13" t="s">
        <v>34</v>
      </c>
      <c r="AX109" s="13" t="s">
        <v>80</v>
      </c>
      <c r="AY109" s="245" t="s">
        <v>153</v>
      </c>
    </row>
    <row r="110" spans="1:65" s="2" customFormat="1" ht="33" customHeight="1">
      <c r="A110" s="38"/>
      <c r="B110" s="39"/>
      <c r="C110" s="218" t="s">
        <v>169</v>
      </c>
      <c r="D110" s="218" t="s">
        <v>156</v>
      </c>
      <c r="E110" s="219" t="s">
        <v>482</v>
      </c>
      <c r="F110" s="220" t="s">
        <v>483</v>
      </c>
      <c r="G110" s="221" t="s">
        <v>218</v>
      </c>
      <c r="H110" s="222">
        <v>72</v>
      </c>
      <c r="I110" s="223"/>
      <c r="J110" s="224">
        <f>ROUND(I110*H110,2)</f>
        <v>0</v>
      </c>
      <c r="K110" s="220" t="s">
        <v>219</v>
      </c>
      <c r="L110" s="44"/>
      <c r="M110" s="225" t="s">
        <v>19</v>
      </c>
      <c r="N110" s="226" t="s">
        <v>43</v>
      </c>
      <c r="O110" s="84"/>
      <c r="P110" s="227">
        <f>O110*H110</f>
        <v>0</v>
      </c>
      <c r="Q110" s="227">
        <v>0.00085</v>
      </c>
      <c r="R110" s="227">
        <f>Q110*H110</f>
        <v>0.0612</v>
      </c>
      <c r="S110" s="227">
        <v>0</v>
      </c>
      <c r="T110" s="228">
        <f>S110*H110</f>
        <v>0</v>
      </c>
      <c r="U110" s="38"/>
      <c r="V110" s="38"/>
      <c r="W110" s="38"/>
      <c r="X110" s="38"/>
      <c r="Y110" s="38"/>
      <c r="Z110" s="38"/>
      <c r="AA110" s="38"/>
      <c r="AB110" s="38"/>
      <c r="AC110" s="38"/>
      <c r="AD110" s="38"/>
      <c r="AE110" s="38"/>
      <c r="AR110" s="229" t="s">
        <v>172</v>
      </c>
      <c r="AT110" s="229" t="s">
        <v>156</v>
      </c>
      <c r="AU110" s="229" t="s">
        <v>82</v>
      </c>
      <c r="AY110" s="17" t="s">
        <v>153</v>
      </c>
      <c r="BE110" s="230">
        <f>IF(N110="základní",J110,0)</f>
        <v>0</v>
      </c>
      <c r="BF110" s="230">
        <f>IF(N110="snížená",J110,0)</f>
        <v>0</v>
      </c>
      <c r="BG110" s="230">
        <f>IF(N110="zákl. přenesená",J110,0)</f>
        <v>0</v>
      </c>
      <c r="BH110" s="230">
        <f>IF(N110="sníž. přenesená",J110,0)</f>
        <v>0</v>
      </c>
      <c r="BI110" s="230">
        <f>IF(N110="nulová",J110,0)</f>
        <v>0</v>
      </c>
      <c r="BJ110" s="17" t="s">
        <v>80</v>
      </c>
      <c r="BK110" s="230">
        <f>ROUND(I110*H110,2)</f>
        <v>0</v>
      </c>
      <c r="BL110" s="17" t="s">
        <v>172</v>
      </c>
      <c r="BM110" s="229" t="s">
        <v>484</v>
      </c>
    </row>
    <row r="111" spans="1:47" s="2" customFormat="1" ht="12">
      <c r="A111" s="38"/>
      <c r="B111" s="39"/>
      <c r="C111" s="40"/>
      <c r="D111" s="231" t="s">
        <v>221</v>
      </c>
      <c r="E111" s="40"/>
      <c r="F111" s="232" t="s">
        <v>485</v>
      </c>
      <c r="G111" s="40"/>
      <c r="H111" s="40"/>
      <c r="I111" s="136"/>
      <c r="J111" s="40"/>
      <c r="K111" s="40"/>
      <c r="L111" s="44"/>
      <c r="M111" s="233"/>
      <c r="N111" s="234"/>
      <c r="O111" s="84"/>
      <c r="P111" s="84"/>
      <c r="Q111" s="84"/>
      <c r="R111" s="84"/>
      <c r="S111" s="84"/>
      <c r="T111" s="85"/>
      <c r="U111" s="38"/>
      <c r="V111" s="38"/>
      <c r="W111" s="38"/>
      <c r="X111" s="38"/>
      <c r="Y111" s="38"/>
      <c r="Z111" s="38"/>
      <c r="AA111" s="38"/>
      <c r="AB111" s="38"/>
      <c r="AC111" s="38"/>
      <c r="AD111" s="38"/>
      <c r="AE111" s="38"/>
      <c r="AT111" s="17" t="s">
        <v>221</v>
      </c>
      <c r="AU111" s="17" t="s">
        <v>82</v>
      </c>
    </row>
    <row r="112" spans="1:51" s="13" customFormat="1" ht="12">
      <c r="A112" s="13"/>
      <c r="B112" s="235"/>
      <c r="C112" s="236"/>
      <c r="D112" s="231" t="s">
        <v>174</v>
      </c>
      <c r="E112" s="237" t="s">
        <v>19</v>
      </c>
      <c r="F112" s="238" t="s">
        <v>486</v>
      </c>
      <c r="G112" s="236"/>
      <c r="H112" s="239">
        <v>72</v>
      </c>
      <c r="I112" s="240"/>
      <c r="J112" s="236"/>
      <c r="K112" s="236"/>
      <c r="L112" s="241"/>
      <c r="M112" s="242"/>
      <c r="N112" s="243"/>
      <c r="O112" s="243"/>
      <c r="P112" s="243"/>
      <c r="Q112" s="243"/>
      <c r="R112" s="243"/>
      <c r="S112" s="243"/>
      <c r="T112" s="244"/>
      <c r="U112" s="13"/>
      <c r="V112" s="13"/>
      <c r="W112" s="13"/>
      <c r="X112" s="13"/>
      <c r="Y112" s="13"/>
      <c r="Z112" s="13"/>
      <c r="AA112" s="13"/>
      <c r="AB112" s="13"/>
      <c r="AC112" s="13"/>
      <c r="AD112" s="13"/>
      <c r="AE112" s="13"/>
      <c r="AT112" s="245" t="s">
        <v>174</v>
      </c>
      <c r="AU112" s="245" t="s">
        <v>82</v>
      </c>
      <c r="AV112" s="13" t="s">
        <v>82</v>
      </c>
      <c r="AW112" s="13" t="s">
        <v>34</v>
      </c>
      <c r="AX112" s="13" t="s">
        <v>80</v>
      </c>
      <c r="AY112" s="245" t="s">
        <v>153</v>
      </c>
    </row>
    <row r="113" spans="1:65" s="2" customFormat="1" ht="33" customHeight="1">
      <c r="A113" s="38"/>
      <c r="B113" s="39"/>
      <c r="C113" s="218" t="s">
        <v>266</v>
      </c>
      <c r="D113" s="218" t="s">
        <v>156</v>
      </c>
      <c r="E113" s="219" t="s">
        <v>487</v>
      </c>
      <c r="F113" s="220" t="s">
        <v>488</v>
      </c>
      <c r="G113" s="221" t="s">
        <v>218</v>
      </c>
      <c r="H113" s="222">
        <v>72</v>
      </c>
      <c r="I113" s="223"/>
      <c r="J113" s="224">
        <f>ROUND(I113*H113,2)</f>
        <v>0</v>
      </c>
      <c r="K113" s="220" t="s">
        <v>219</v>
      </c>
      <c r="L113" s="44"/>
      <c r="M113" s="225" t="s">
        <v>19</v>
      </c>
      <c r="N113" s="226" t="s">
        <v>43</v>
      </c>
      <c r="O113" s="84"/>
      <c r="P113" s="227">
        <f>O113*H113</f>
        <v>0</v>
      </c>
      <c r="Q113" s="227">
        <v>0</v>
      </c>
      <c r="R113" s="227">
        <f>Q113*H113</f>
        <v>0</v>
      </c>
      <c r="S113" s="227">
        <v>0</v>
      </c>
      <c r="T113" s="228">
        <f>S113*H113</f>
        <v>0</v>
      </c>
      <c r="U113" s="38"/>
      <c r="V113" s="38"/>
      <c r="W113" s="38"/>
      <c r="X113" s="38"/>
      <c r="Y113" s="38"/>
      <c r="Z113" s="38"/>
      <c r="AA113" s="38"/>
      <c r="AB113" s="38"/>
      <c r="AC113" s="38"/>
      <c r="AD113" s="38"/>
      <c r="AE113" s="38"/>
      <c r="AR113" s="229" t="s">
        <v>172</v>
      </c>
      <c r="AT113" s="229" t="s">
        <v>156</v>
      </c>
      <c r="AU113" s="229" t="s">
        <v>82</v>
      </c>
      <c r="AY113" s="17" t="s">
        <v>153</v>
      </c>
      <c r="BE113" s="230">
        <f>IF(N113="základní",J113,0)</f>
        <v>0</v>
      </c>
      <c r="BF113" s="230">
        <f>IF(N113="snížená",J113,0)</f>
        <v>0</v>
      </c>
      <c r="BG113" s="230">
        <f>IF(N113="zákl. přenesená",J113,0)</f>
        <v>0</v>
      </c>
      <c r="BH113" s="230">
        <f>IF(N113="sníž. přenesená",J113,0)</f>
        <v>0</v>
      </c>
      <c r="BI113" s="230">
        <f>IF(N113="nulová",J113,0)</f>
        <v>0</v>
      </c>
      <c r="BJ113" s="17" t="s">
        <v>80</v>
      </c>
      <c r="BK113" s="230">
        <f>ROUND(I113*H113,2)</f>
        <v>0</v>
      </c>
      <c r="BL113" s="17" t="s">
        <v>172</v>
      </c>
      <c r="BM113" s="229" t="s">
        <v>489</v>
      </c>
    </row>
    <row r="114" spans="1:65" s="2" customFormat="1" ht="55.5" customHeight="1">
      <c r="A114" s="38"/>
      <c r="B114" s="39"/>
      <c r="C114" s="218" t="s">
        <v>273</v>
      </c>
      <c r="D114" s="218" t="s">
        <v>156</v>
      </c>
      <c r="E114" s="219" t="s">
        <v>250</v>
      </c>
      <c r="F114" s="220" t="s">
        <v>251</v>
      </c>
      <c r="G114" s="221" t="s">
        <v>235</v>
      </c>
      <c r="H114" s="222">
        <v>225.1</v>
      </c>
      <c r="I114" s="223"/>
      <c r="J114" s="224">
        <f>ROUND(I114*H114,2)</f>
        <v>0</v>
      </c>
      <c r="K114" s="220" t="s">
        <v>19</v>
      </c>
      <c r="L114" s="44"/>
      <c r="M114" s="225" t="s">
        <v>19</v>
      </c>
      <c r="N114" s="226" t="s">
        <v>43</v>
      </c>
      <c r="O114" s="84"/>
      <c r="P114" s="227">
        <f>O114*H114</f>
        <v>0</v>
      </c>
      <c r="Q114" s="227">
        <v>0</v>
      </c>
      <c r="R114" s="227">
        <f>Q114*H114</f>
        <v>0</v>
      </c>
      <c r="S114" s="227">
        <v>0</v>
      </c>
      <c r="T114" s="228">
        <f>S114*H114</f>
        <v>0</v>
      </c>
      <c r="U114" s="38"/>
      <c r="V114" s="38"/>
      <c r="W114" s="38"/>
      <c r="X114" s="38"/>
      <c r="Y114" s="38"/>
      <c r="Z114" s="38"/>
      <c r="AA114" s="38"/>
      <c r="AB114" s="38"/>
      <c r="AC114" s="38"/>
      <c r="AD114" s="38"/>
      <c r="AE114" s="38"/>
      <c r="AR114" s="229" t="s">
        <v>172</v>
      </c>
      <c r="AT114" s="229" t="s">
        <v>156</v>
      </c>
      <c r="AU114" s="229" t="s">
        <v>82</v>
      </c>
      <c r="AY114" s="17" t="s">
        <v>153</v>
      </c>
      <c r="BE114" s="230">
        <f>IF(N114="základní",J114,0)</f>
        <v>0</v>
      </c>
      <c r="BF114" s="230">
        <f>IF(N114="snížená",J114,0)</f>
        <v>0</v>
      </c>
      <c r="BG114" s="230">
        <f>IF(N114="zákl. přenesená",J114,0)</f>
        <v>0</v>
      </c>
      <c r="BH114" s="230">
        <f>IF(N114="sníž. přenesená",J114,0)</f>
        <v>0</v>
      </c>
      <c r="BI114" s="230">
        <f>IF(N114="nulová",J114,0)</f>
        <v>0</v>
      </c>
      <c r="BJ114" s="17" t="s">
        <v>80</v>
      </c>
      <c r="BK114" s="230">
        <f>ROUND(I114*H114,2)</f>
        <v>0</v>
      </c>
      <c r="BL114" s="17" t="s">
        <v>172</v>
      </c>
      <c r="BM114" s="229" t="s">
        <v>490</v>
      </c>
    </row>
    <row r="115" spans="1:47" s="2" customFormat="1" ht="12">
      <c r="A115" s="38"/>
      <c r="B115" s="39"/>
      <c r="C115" s="40"/>
      <c r="D115" s="231" t="s">
        <v>221</v>
      </c>
      <c r="E115" s="40"/>
      <c r="F115" s="232" t="s">
        <v>253</v>
      </c>
      <c r="G115" s="40"/>
      <c r="H115" s="40"/>
      <c r="I115" s="136"/>
      <c r="J115" s="40"/>
      <c r="K115" s="40"/>
      <c r="L115" s="44"/>
      <c r="M115" s="233"/>
      <c r="N115" s="234"/>
      <c r="O115" s="84"/>
      <c r="P115" s="84"/>
      <c r="Q115" s="84"/>
      <c r="R115" s="84"/>
      <c r="S115" s="84"/>
      <c r="T115" s="85"/>
      <c r="U115" s="38"/>
      <c r="V115" s="38"/>
      <c r="W115" s="38"/>
      <c r="X115" s="38"/>
      <c r="Y115" s="38"/>
      <c r="Z115" s="38"/>
      <c r="AA115" s="38"/>
      <c r="AB115" s="38"/>
      <c r="AC115" s="38"/>
      <c r="AD115" s="38"/>
      <c r="AE115" s="38"/>
      <c r="AT115" s="17" t="s">
        <v>221</v>
      </c>
      <c r="AU115" s="17" t="s">
        <v>82</v>
      </c>
    </row>
    <row r="116" spans="1:51" s="13" customFormat="1" ht="12">
      <c r="A116" s="13"/>
      <c r="B116" s="235"/>
      <c r="C116" s="236"/>
      <c r="D116" s="231" t="s">
        <v>174</v>
      </c>
      <c r="E116" s="237" t="s">
        <v>19</v>
      </c>
      <c r="F116" s="238" t="s">
        <v>491</v>
      </c>
      <c r="G116" s="236"/>
      <c r="H116" s="239">
        <v>225.1</v>
      </c>
      <c r="I116" s="240"/>
      <c r="J116" s="236"/>
      <c r="K116" s="236"/>
      <c r="L116" s="241"/>
      <c r="M116" s="242"/>
      <c r="N116" s="243"/>
      <c r="O116" s="243"/>
      <c r="P116" s="243"/>
      <c r="Q116" s="243"/>
      <c r="R116" s="243"/>
      <c r="S116" s="243"/>
      <c r="T116" s="244"/>
      <c r="U116" s="13"/>
      <c r="V116" s="13"/>
      <c r="W116" s="13"/>
      <c r="X116" s="13"/>
      <c r="Y116" s="13"/>
      <c r="Z116" s="13"/>
      <c r="AA116" s="13"/>
      <c r="AB116" s="13"/>
      <c r="AC116" s="13"/>
      <c r="AD116" s="13"/>
      <c r="AE116" s="13"/>
      <c r="AT116" s="245" t="s">
        <v>174</v>
      </c>
      <c r="AU116" s="245" t="s">
        <v>82</v>
      </c>
      <c r="AV116" s="13" t="s">
        <v>82</v>
      </c>
      <c r="AW116" s="13" t="s">
        <v>34</v>
      </c>
      <c r="AX116" s="13" t="s">
        <v>80</v>
      </c>
      <c r="AY116" s="245" t="s">
        <v>153</v>
      </c>
    </row>
    <row r="117" spans="1:65" s="2" customFormat="1" ht="33" customHeight="1">
      <c r="A117" s="38"/>
      <c r="B117" s="39"/>
      <c r="C117" s="218" t="s">
        <v>279</v>
      </c>
      <c r="D117" s="218" t="s">
        <v>156</v>
      </c>
      <c r="E117" s="219" t="s">
        <v>492</v>
      </c>
      <c r="F117" s="220" t="s">
        <v>493</v>
      </c>
      <c r="G117" s="221" t="s">
        <v>235</v>
      </c>
      <c r="H117" s="222">
        <v>32.4</v>
      </c>
      <c r="I117" s="223"/>
      <c r="J117" s="224">
        <f>ROUND(I117*H117,2)</f>
        <v>0</v>
      </c>
      <c r="K117" s="220" t="s">
        <v>366</v>
      </c>
      <c r="L117" s="44"/>
      <c r="M117" s="225" t="s">
        <v>19</v>
      </c>
      <c r="N117" s="226" t="s">
        <v>43</v>
      </c>
      <c r="O117" s="84"/>
      <c r="P117" s="227">
        <f>O117*H117</f>
        <v>0</v>
      </c>
      <c r="Q117" s="227">
        <v>0</v>
      </c>
      <c r="R117" s="227">
        <f>Q117*H117</f>
        <v>0</v>
      </c>
      <c r="S117" s="227">
        <v>0</v>
      </c>
      <c r="T117" s="228">
        <f>S117*H117</f>
        <v>0</v>
      </c>
      <c r="U117" s="38"/>
      <c r="V117" s="38"/>
      <c r="W117" s="38"/>
      <c r="X117" s="38"/>
      <c r="Y117" s="38"/>
      <c r="Z117" s="38"/>
      <c r="AA117" s="38"/>
      <c r="AB117" s="38"/>
      <c r="AC117" s="38"/>
      <c r="AD117" s="38"/>
      <c r="AE117" s="38"/>
      <c r="AR117" s="229" t="s">
        <v>172</v>
      </c>
      <c r="AT117" s="229" t="s">
        <v>156</v>
      </c>
      <c r="AU117" s="229" t="s">
        <v>82</v>
      </c>
      <c r="AY117" s="17" t="s">
        <v>153</v>
      </c>
      <c r="BE117" s="230">
        <f>IF(N117="základní",J117,0)</f>
        <v>0</v>
      </c>
      <c r="BF117" s="230">
        <f>IF(N117="snížená",J117,0)</f>
        <v>0</v>
      </c>
      <c r="BG117" s="230">
        <f>IF(N117="zákl. přenesená",J117,0)</f>
        <v>0</v>
      </c>
      <c r="BH117" s="230">
        <f>IF(N117="sníž. přenesená",J117,0)</f>
        <v>0</v>
      </c>
      <c r="BI117" s="230">
        <f>IF(N117="nulová",J117,0)</f>
        <v>0</v>
      </c>
      <c r="BJ117" s="17" t="s">
        <v>80</v>
      </c>
      <c r="BK117" s="230">
        <f>ROUND(I117*H117,2)</f>
        <v>0</v>
      </c>
      <c r="BL117" s="17" t="s">
        <v>172</v>
      </c>
      <c r="BM117" s="229" t="s">
        <v>494</v>
      </c>
    </row>
    <row r="118" spans="1:51" s="13" customFormat="1" ht="12">
      <c r="A118" s="13"/>
      <c r="B118" s="235"/>
      <c r="C118" s="236"/>
      <c r="D118" s="231" t="s">
        <v>174</v>
      </c>
      <c r="E118" s="237" t="s">
        <v>19</v>
      </c>
      <c r="F118" s="238" t="s">
        <v>495</v>
      </c>
      <c r="G118" s="236"/>
      <c r="H118" s="239">
        <v>32.4</v>
      </c>
      <c r="I118" s="240"/>
      <c r="J118" s="236"/>
      <c r="K118" s="236"/>
      <c r="L118" s="241"/>
      <c r="M118" s="242"/>
      <c r="N118" s="243"/>
      <c r="O118" s="243"/>
      <c r="P118" s="243"/>
      <c r="Q118" s="243"/>
      <c r="R118" s="243"/>
      <c r="S118" s="243"/>
      <c r="T118" s="244"/>
      <c r="U118" s="13"/>
      <c r="V118" s="13"/>
      <c r="W118" s="13"/>
      <c r="X118" s="13"/>
      <c r="Y118" s="13"/>
      <c r="Z118" s="13"/>
      <c r="AA118" s="13"/>
      <c r="AB118" s="13"/>
      <c r="AC118" s="13"/>
      <c r="AD118" s="13"/>
      <c r="AE118" s="13"/>
      <c r="AT118" s="245" t="s">
        <v>174</v>
      </c>
      <c r="AU118" s="245" t="s">
        <v>82</v>
      </c>
      <c r="AV118" s="13" t="s">
        <v>82</v>
      </c>
      <c r="AW118" s="13" t="s">
        <v>34</v>
      </c>
      <c r="AX118" s="13" t="s">
        <v>80</v>
      </c>
      <c r="AY118" s="245" t="s">
        <v>153</v>
      </c>
    </row>
    <row r="119" spans="1:65" s="2" customFormat="1" ht="16.5" customHeight="1">
      <c r="A119" s="38"/>
      <c r="B119" s="39"/>
      <c r="C119" s="261" t="s">
        <v>286</v>
      </c>
      <c r="D119" s="261" t="s">
        <v>260</v>
      </c>
      <c r="E119" s="262" t="s">
        <v>496</v>
      </c>
      <c r="F119" s="263" t="s">
        <v>497</v>
      </c>
      <c r="G119" s="264" t="s">
        <v>276</v>
      </c>
      <c r="H119" s="265">
        <v>58.32</v>
      </c>
      <c r="I119" s="266"/>
      <c r="J119" s="267">
        <f>ROUND(I119*H119,2)</f>
        <v>0</v>
      </c>
      <c r="K119" s="263" t="s">
        <v>219</v>
      </c>
      <c r="L119" s="268"/>
      <c r="M119" s="269" t="s">
        <v>19</v>
      </c>
      <c r="N119" s="270" t="s">
        <v>43</v>
      </c>
      <c r="O119" s="84"/>
      <c r="P119" s="227">
        <f>O119*H119</f>
        <v>0</v>
      </c>
      <c r="Q119" s="227">
        <v>1</v>
      </c>
      <c r="R119" s="227">
        <f>Q119*H119</f>
        <v>58.32</v>
      </c>
      <c r="S119" s="227">
        <v>0</v>
      </c>
      <c r="T119" s="228">
        <f>S119*H119</f>
        <v>0</v>
      </c>
      <c r="U119" s="38"/>
      <c r="V119" s="38"/>
      <c r="W119" s="38"/>
      <c r="X119" s="38"/>
      <c r="Y119" s="38"/>
      <c r="Z119" s="38"/>
      <c r="AA119" s="38"/>
      <c r="AB119" s="38"/>
      <c r="AC119" s="38"/>
      <c r="AD119" s="38"/>
      <c r="AE119" s="38"/>
      <c r="AR119" s="229" t="s">
        <v>169</v>
      </c>
      <c r="AT119" s="229" t="s">
        <v>260</v>
      </c>
      <c r="AU119" s="229" t="s">
        <v>82</v>
      </c>
      <c r="AY119" s="17" t="s">
        <v>153</v>
      </c>
      <c r="BE119" s="230">
        <f>IF(N119="základní",J119,0)</f>
        <v>0</v>
      </c>
      <c r="BF119" s="230">
        <f>IF(N119="snížená",J119,0)</f>
        <v>0</v>
      </c>
      <c r="BG119" s="230">
        <f>IF(N119="zákl. přenesená",J119,0)</f>
        <v>0</v>
      </c>
      <c r="BH119" s="230">
        <f>IF(N119="sníž. přenesená",J119,0)</f>
        <v>0</v>
      </c>
      <c r="BI119" s="230">
        <f>IF(N119="nulová",J119,0)</f>
        <v>0</v>
      </c>
      <c r="BJ119" s="17" t="s">
        <v>80</v>
      </c>
      <c r="BK119" s="230">
        <f>ROUND(I119*H119,2)</f>
        <v>0</v>
      </c>
      <c r="BL119" s="17" t="s">
        <v>172</v>
      </c>
      <c r="BM119" s="229" t="s">
        <v>498</v>
      </c>
    </row>
    <row r="120" spans="1:51" s="13" customFormat="1" ht="12">
      <c r="A120" s="13"/>
      <c r="B120" s="235"/>
      <c r="C120" s="236"/>
      <c r="D120" s="231" t="s">
        <v>174</v>
      </c>
      <c r="E120" s="237" t="s">
        <v>19</v>
      </c>
      <c r="F120" s="238" t="s">
        <v>499</v>
      </c>
      <c r="G120" s="236"/>
      <c r="H120" s="239">
        <v>58.32</v>
      </c>
      <c r="I120" s="240"/>
      <c r="J120" s="236"/>
      <c r="K120" s="236"/>
      <c r="L120" s="241"/>
      <c r="M120" s="242"/>
      <c r="N120" s="243"/>
      <c r="O120" s="243"/>
      <c r="P120" s="243"/>
      <c r="Q120" s="243"/>
      <c r="R120" s="243"/>
      <c r="S120" s="243"/>
      <c r="T120" s="244"/>
      <c r="U120" s="13"/>
      <c r="V120" s="13"/>
      <c r="W120" s="13"/>
      <c r="X120" s="13"/>
      <c r="Y120" s="13"/>
      <c r="Z120" s="13"/>
      <c r="AA120" s="13"/>
      <c r="AB120" s="13"/>
      <c r="AC120" s="13"/>
      <c r="AD120" s="13"/>
      <c r="AE120" s="13"/>
      <c r="AT120" s="245" t="s">
        <v>174</v>
      </c>
      <c r="AU120" s="245" t="s">
        <v>82</v>
      </c>
      <c r="AV120" s="13" t="s">
        <v>82</v>
      </c>
      <c r="AW120" s="13" t="s">
        <v>34</v>
      </c>
      <c r="AX120" s="13" t="s">
        <v>80</v>
      </c>
      <c r="AY120" s="245" t="s">
        <v>153</v>
      </c>
    </row>
    <row r="121" spans="1:65" s="2" customFormat="1" ht="55.5" customHeight="1">
      <c r="A121" s="38"/>
      <c r="B121" s="39"/>
      <c r="C121" s="218" t="s">
        <v>294</v>
      </c>
      <c r="D121" s="218" t="s">
        <v>156</v>
      </c>
      <c r="E121" s="219" t="s">
        <v>500</v>
      </c>
      <c r="F121" s="220" t="s">
        <v>501</v>
      </c>
      <c r="G121" s="221" t="s">
        <v>235</v>
      </c>
      <c r="H121" s="222">
        <v>32.4</v>
      </c>
      <c r="I121" s="223"/>
      <c r="J121" s="224">
        <f>ROUND(I121*H121,2)</f>
        <v>0</v>
      </c>
      <c r="K121" s="220" t="s">
        <v>219</v>
      </c>
      <c r="L121" s="44"/>
      <c r="M121" s="225" t="s">
        <v>19</v>
      </c>
      <c r="N121" s="226" t="s">
        <v>43</v>
      </c>
      <c r="O121" s="84"/>
      <c r="P121" s="227">
        <f>O121*H121</f>
        <v>0</v>
      </c>
      <c r="Q121" s="227">
        <v>0</v>
      </c>
      <c r="R121" s="227">
        <f>Q121*H121</f>
        <v>0</v>
      </c>
      <c r="S121" s="227">
        <v>0</v>
      </c>
      <c r="T121" s="228">
        <f>S121*H121</f>
        <v>0</v>
      </c>
      <c r="U121" s="38"/>
      <c r="V121" s="38"/>
      <c r="W121" s="38"/>
      <c r="X121" s="38"/>
      <c r="Y121" s="38"/>
      <c r="Z121" s="38"/>
      <c r="AA121" s="38"/>
      <c r="AB121" s="38"/>
      <c r="AC121" s="38"/>
      <c r="AD121" s="38"/>
      <c r="AE121" s="38"/>
      <c r="AR121" s="229" t="s">
        <v>172</v>
      </c>
      <c r="AT121" s="229" t="s">
        <v>156</v>
      </c>
      <c r="AU121" s="229" t="s">
        <v>82</v>
      </c>
      <c r="AY121" s="17" t="s">
        <v>153</v>
      </c>
      <c r="BE121" s="230">
        <f>IF(N121="základní",J121,0)</f>
        <v>0</v>
      </c>
      <c r="BF121" s="230">
        <f>IF(N121="snížená",J121,0)</f>
        <v>0</v>
      </c>
      <c r="BG121" s="230">
        <f>IF(N121="zákl. přenesená",J121,0)</f>
        <v>0</v>
      </c>
      <c r="BH121" s="230">
        <f>IF(N121="sníž. přenesená",J121,0)</f>
        <v>0</v>
      </c>
      <c r="BI121" s="230">
        <f>IF(N121="nulová",J121,0)</f>
        <v>0</v>
      </c>
      <c r="BJ121" s="17" t="s">
        <v>80</v>
      </c>
      <c r="BK121" s="230">
        <f>ROUND(I121*H121,2)</f>
        <v>0</v>
      </c>
      <c r="BL121" s="17" t="s">
        <v>172</v>
      </c>
      <c r="BM121" s="229" t="s">
        <v>502</v>
      </c>
    </row>
    <row r="122" spans="1:47" s="2" customFormat="1" ht="12">
      <c r="A122" s="38"/>
      <c r="B122" s="39"/>
      <c r="C122" s="40"/>
      <c r="D122" s="231" t="s">
        <v>221</v>
      </c>
      <c r="E122" s="40"/>
      <c r="F122" s="232" t="s">
        <v>503</v>
      </c>
      <c r="G122" s="40"/>
      <c r="H122" s="40"/>
      <c r="I122" s="136"/>
      <c r="J122" s="40"/>
      <c r="K122" s="40"/>
      <c r="L122" s="44"/>
      <c r="M122" s="233"/>
      <c r="N122" s="234"/>
      <c r="O122" s="84"/>
      <c r="P122" s="84"/>
      <c r="Q122" s="84"/>
      <c r="R122" s="84"/>
      <c r="S122" s="84"/>
      <c r="T122" s="85"/>
      <c r="U122" s="38"/>
      <c r="V122" s="38"/>
      <c r="W122" s="38"/>
      <c r="X122" s="38"/>
      <c r="Y122" s="38"/>
      <c r="Z122" s="38"/>
      <c r="AA122" s="38"/>
      <c r="AB122" s="38"/>
      <c r="AC122" s="38"/>
      <c r="AD122" s="38"/>
      <c r="AE122" s="38"/>
      <c r="AT122" s="17" t="s">
        <v>221</v>
      </c>
      <c r="AU122" s="17" t="s">
        <v>82</v>
      </c>
    </row>
    <row r="123" spans="1:65" s="2" customFormat="1" ht="21.75" customHeight="1">
      <c r="A123" s="38"/>
      <c r="B123" s="39"/>
      <c r="C123" s="218" t="s">
        <v>299</v>
      </c>
      <c r="D123" s="218" t="s">
        <v>156</v>
      </c>
      <c r="E123" s="219" t="s">
        <v>504</v>
      </c>
      <c r="F123" s="220" t="s">
        <v>505</v>
      </c>
      <c r="G123" s="221" t="s">
        <v>218</v>
      </c>
      <c r="H123" s="222">
        <v>729.5</v>
      </c>
      <c r="I123" s="223"/>
      <c r="J123" s="224">
        <f>ROUND(I123*H123,2)</f>
        <v>0</v>
      </c>
      <c r="K123" s="220" t="s">
        <v>366</v>
      </c>
      <c r="L123" s="44"/>
      <c r="M123" s="225" t="s">
        <v>19</v>
      </c>
      <c r="N123" s="226" t="s">
        <v>43</v>
      </c>
      <c r="O123" s="84"/>
      <c r="P123" s="227">
        <f>O123*H123</f>
        <v>0</v>
      </c>
      <c r="Q123" s="227">
        <v>0</v>
      </c>
      <c r="R123" s="227">
        <f>Q123*H123</f>
        <v>0</v>
      </c>
      <c r="S123" s="227">
        <v>0</v>
      </c>
      <c r="T123" s="228">
        <f>S123*H123</f>
        <v>0</v>
      </c>
      <c r="U123" s="38"/>
      <c r="V123" s="38"/>
      <c r="W123" s="38"/>
      <c r="X123" s="38"/>
      <c r="Y123" s="38"/>
      <c r="Z123" s="38"/>
      <c r="AA123" s="38"/>
      <c r="AB123" s="38"/>
      <c r="AC123" s="38"/>
      <c r="AD123" s="38"/>
      <c r="AE123" s="38"/>
      <c r="AR123" s="229" t="s">
        <v>172</v>
      </c>
      <c r="AT123" s="229" t="s">
        <v>156</v>
      </c>
      <c r="AU123" s="229" t="s">
        <v>82</v>
      </c>
      <c r="AY123" s="17" t="s">
        <v>153</v>
      </c>
      <c r="BE123" s="230">
        <f>IF(N123="základní",J123,0)</f>
        <v>0</v>
      </c>
      <c r="BF123" s="230">
        <f>IF(N123="snížená",J123,0)</f>
        <v>0</v>
      </c>
      <c r="BG123" s="230">
        <f>IF(N123="zákl. přenesená",J123,0)</f>
        <v>0</v>
      </c>
      <c r="BH123" s="230">
        <f>IF(N123="sníž. přenesená",J123,0)</f>
        <v>0</v>
      </c>
      <c r="BI123" s="230">
        <f>IF(N123="nulová",J123,0)</f>
        <v>0</v>
      </c>
      <c r="BJ123" s="17" t="s">
        <v>80</v>
      </c>
      <c r="BK123" s="230">
        <f>ROUND(I123*H123,2)</f>
        <v>0</v>
      </c>
      <c r="BL123" s="17" t="s">
        <v>172</v>
      </c>
      <c r="BM123" s="229" t="s">
        <v>506</v>
      </c>
    </row>
    <row r="124" spans="1:51" s="13" customFormat="1" ht="12">
      <c r="A124" s="13"/>
      <c r="B124" s="235"/>
      <c r="C124" s="236"/>
      <c r="D124" s="231" t="s">
        <v>174</v>
      </c>
      <c r="E124" s="237" t="s">
        <v>19</v>
      </c>
      <c r="F124" s="238" t="s">
        <v>507</v>
      </c>
      <c r="G124" s="236"/>
      <c r="H124" s="239">
        <v>729.5</v>
      </c>
      <c r="I124" s="240"/>
      <c r="J124" s="236"/>
      <c r="K124" s="236"/>
      <c r="L124" s="241"/>
      <c r="M124" s="242"/>
      <c r="N124" s="243"/>
      <c r="O124" s="243"/>
      <c r="P124" s="243"/>
      <c r="Q124" s="243"/>
      <c r="R124" s="243"/>
      <c r="S124" s="243"/>
      <c r="T124" s="244"/>
      <c r="U124" s="13"/>
      <c r="V124" s="13"/>
      <c r="W124" s="13"/>
      <c r="X124" s="13"/>
      <c r="Y124" s="13"/>
      <c r="Z124" s="13"/>
      <c r="AA124" s="13"/>
      <c r="AB124" s="13"/>
      <c r="AC124" s="13"/>
      <c r="AD124" s="13"/>
      <c r="AE124" s="13"/>
      <c r="AT124" s="245" t="s">
        <v>174</v>
      </c>
      <c r="AU124" s="245" t="s">
        <v>82</v>
      </c>
      <c r="AV124" s="13" t="s">
        <v>82</v>
      </c>
      <c r="AW124" s="13" t="s">
        <v>34</v>
      </c>
      <c r="AX124" s="13" t="s">
        <v>80</v>
      </c>
      <c r="AY124" s="245" t="s">
        <v>153</v>
      </c>
    </row>
    <row r="125" spans="1:65" s="2" customFormat="1" ht="16.5" customHeight="1">
      <c r="A125" s="38"/>
      <c r="B125" s="39"/>
      <c r="C125" s="218" t="s">
        <v>8</v>
      </c>
      <c r="D125" s="218" t="s">
        <v>156</v>
      </c>
      <c r="E125" s="219" t="s">
        <v>255</v>
      </c>
      <c r="F125" s="220" t="s">
        <v>256</v>
      </c>
      <c r="G125" s="221" t="s">
        <v>218</v>
      </c>
      <c r="H125" s="222">
        <v>372</v>
      </c>
      <c r="I125" s="223"/>
      <c r="J125" s="224">
        <f>ROUND(I125*H125,2)</f>
        <v>0</v>
      </c>
      <c r="K125" s="220" t="s">
        <v>219</v>
      </c>
      <c r="L125" s="44"/>
      <c r="M125" s="225" t="s">
        <v>19</v>
      </c>
      <c r="N125" s="226" t="s">
        <v>43</v>
      </c>
      <c r="O125" s="84"/>
      <c r="P125" s="227">
        <f>O125*H125</f>
        <v>0</v>
      </c>
      <c r="Q125" s="227">
        <v>0</v>
      </c>
      <c r="R125" s="227">
        <f>Q125*H125</f>
        <v>0</v>
      </c>
      <c r="S125" s="227">
        <v>0</v>
      </c>
      <c r="T125" s="228">
        <f>S125*H125</f>
        <v>0</v>
      </c>
      <c r="U125" s="38"/>
      <c r="V125" s="38"/>
      <c r="W125" s="38"/>
      <c r="X125" s="38"/>
      <c r="Y125" s="38"/>
      <c r="Z125" s="38"/>
      <c r="AA125" s="38"/>
      <c r="AB125" s="38"/>
      <c r="AC125" s="38"/>
      <c r="AD125" s="38"/>
      <c r="AE125" s="38"/>
      <c r="AR125" s="229" t="s">
        <v>172</v>
      </c>
      <c r="AT125" s="229" t="s">
        <v>156</v>
      </c>
      <c r="AU125" s="229" t="s">
        <v>82</v>
      </c>
      <c r="AY125" s="17" t="s">
        <v>153</v>
      </c>
      <c r="BE125" s="230">
        <f>IF(N125="základní",J125,0)</f>
        <v>0</v>
      </c>
      <c r="BF125" s="230">
        <f>IF(N125="snížená",J125,0)</f>
        <v>0</v>
      </c>
      <c r="BG125" s="230">
        <f>IF(N125="zákl. přenesená",J125,0)</f>
        <v>0</v>
      </c>
      <c r="BH125" s="230">
        <f>IF(N125="sníž. přenesená",J125,0)</f>
        <v>0</v>
      </c>
      <c r="BI125" s="230">
        <f>IF(N125="nulová",J125,0)</f>
        <v>0</v>
      </c>
      <c r="BJ125" s="17" t="s">
        <v>80</v>
      </c>
      <c r="BK125" s="230">
        <f>ROUND(I125*H125,2)</f>
        <v>0</v>
      </c>
      <c r="BL125" s="17" t="s">
        <v>172</v>
      </c>
      <c r="BM125" s="229" t="s">
        <v>508</v>
      </c>
    </row>
    <row r="126" spans="1:47" s="2" customFormat="1" ht="12">
      <c r="A126" s="38"/>
      <c r="B126" s="39"/>
      <c r="C126" s="40"/>
      <c r="D126" s="231" t="s">
        <v>221</v>
      </c>
      <c r="E126" s="40"/>
      <c r="F126" s="232" t="s">
        <v>258</v>
      </c>
      <c r="G126" s="40"/>
      <c r="H126" s="40"/>
      <c r="I126" s="136"/>
      <c r="J126" s="40"/>
      <c r="K126" s="40"/>
      <c r="L126" s="44"/>
      <c r="M126" s="233"/>
      <c r="N126" s="234"/>
      <c r="O126" s="84"/>
      <c r="P126" s="84"/>
      <c r="Q126" s="84"/>
      <c r="R126" s="84"/>
      <c r="S126" s="84"/>
      <c r="T126" s="85"/>
      <c r="U126" s="38"/>
      <c r="V126" s="38"/>
      <c r="W126" s="38"/>
      <c r="X126" s="38"/>
      <c r="Y126" s="38"/>
      <c r="Z126" s="38"/>
      <c r="AA126" s="38"/>
      <c r="AB126" s="38"/>
      <c r="AC126" s="38"/>
      <c r="AD126" s="38"/>
      <c r="AE126" s="38"/>
      <c r="AT126" s="17" t="s">
        <v>221</v>
      </c>
      <c r="AU126" s="17" t="s">
        <v>82</v>
      </c>
    </row>
    <row r="127" spans="1:51" s="13" customFormat="1" ht="12">
      <c r="A127" s="13"/>
      <c r="B127" s="235"/>
      <c r="C127" s="236"/>
      <c r="D127" s="231" t="s">
        <v>174</v>
      </c>
      <c r="E127" s="237" t="s">
        <v>19</v>
      </c>
      <c r="F127" s="238" t="s">
        <v>509</v>
      </c>
      <c r="G127" s="236"/>
      <c r="H127" s="239">
        <v>372</v>
      </c>
      <c r="I127" s="240"/>
      <c r="J127" s="236"/>
      <c r="K127" s="236"/>
      <c r="L127" s="241"/>
      <c r="M127" s="242"/>
      <c r="N127" s="243"/>
      <c r="O127" s="243"/>
      <c r="P127" s="243"/>
      <c r="Q127" s="243"/>
      <c r="R127" s="243"/>
      <c r="S127" s="243"/>
      <c r="T127" s="244"/>
      <c r="U127" s="13"/>
      <c r="V127" s="13"/>
      <c r="W127" s="13"/>
      <c r="X127" s="13"/>
      <c r="Y127" s="13"/>
      <c r="Z127" s="13"/>
      <c r="AA127" s="13"/>
      <c r="AB127" s="13"/>
      <c r="AC127" s="13"/>
      <c r="AD127" s="13"/>
      <c r="AE127" s="13"/>
      <c r="AT127" s="245" t="s">
        <v>174</v>
      </c>
      <c r="AU127" s="245" t="s">
        <v>82</v>
      </c>
      <c r="AV127" s="13" t="s">
        <v>82</v>
      </c>
      <c r="AW127" s="13" t="s">
        <v>34</v>
      </c>
      <c r="AX127" s="13" t="s">
        <v>80</v>
      </c>
      <c r="AY127" s="245" t="s">
        <v>153</v>
      </c>
    </row>
    <row r="128" spans="1:65" s="2" customFormat="1" ht="16.5" customHeight="1">
      <c r="A128" s="38"/>
      <c r="B128" s="39"/>
      <c r="C128" s="261" t="s">
        <v>310</v>
      </c>
      <c r="D128" s="261" t="s">
        <v>260</v>
      </c>
      <c r="E128" s="262" t="s">
        <v>261</v>
      </c>
      <c r="F128" s="263" t="s">
        <v>262</v>
      </c>
      <c r="G128" s="264" t="s">
        <v>263</v>
      </c>
      <c r="H128" s="265">
        <v>11.16</v>
      </c>
      <c r="I128" s="266"/>
      <c r="J128" s="267">
        <f>ROUND(I128*H128,2)</f>
        <v>0</v>
      </c>
      <c r="K128" s="263" t="s">
        <v>219</v>
      </c>
      <c r="L128" s="268"/>
      <c r="M128" s="269" t="s">
        <v>19</v>
      </c>
      <c r="N128" s="270" t="s">
        <v>43</v>
      </c>
      <c r="O128" s="84"/>
      <c r="P128" s="227">
        <f>O128*H128</f>
        <v>0</v>
      </c>
      <c r="Q128" s="227">
        <v>0.001</v>
      </c>
      <c r="R128" s="227">
        <f>Q128*H128</f>
        <v>0.01116</v>
      </c>
      <c r="S128" s="227">
        <v>0</v>
      </c>
      <c r="T128" s="228">
        <f>S128*H128</f>
        <v>0</v>
      </c>
      <c r="U128" s="38"/>
      <c r="V128" s="38"/>
      <c r="W128" s="38"/>
      <c r="X128" s="38"/>
      <c r="Y128" s="38"/>
      <c r="Z128" s="38"/>
      <c r="AA128" s="38"/>
      <c r="AB128" s="38"/>
      <c r="AC128" s="38"/>
      <c r="AD128" s="38"/>
      <c r="AE128" s="38"/>
      <c r="AR128" s="229" t="s">
        <v>169</v>
      </c>
      <c r="AT128" s="229" t="s">
        <v>260</v>
      </c>
      <c r="AU128" s="229" t="s">
        <v>82</v>
      </c>
      <c r="AY128" s="17" t="s">
        <v>153</v>
      </c>
      <c r="BE128" s="230">
        <f>IF(N128="základní",J128,0)</f>
        <v>0</v>
      </c>
      <c r="BF128" s="230">
        <f>IF(N128="snížená",J128,0)</f>
        <v>0</v>
      </c>
      <c r="BG128" s="230">
        <f>IF(N128="zákl. přenesená",J128,0)</f>
        <v>0</v>
      </c>
      <c r="BH128" s="230">
        <f>IF(N128="sníž. přenesená",J128,0)</f>
        <v>0</v>
      </c>
      <c r="BI128" s="230">
        <f>IF(N128="nulová",J128,0)</f>
        <v>0</v>
      </c>
      <c r="BJ128" s="17" t="s">
        <v>80</v>
      </c>
      <c r="BK128" s="230">
        <f>ROUND(I128*H128,2)</f>
        <v>0</v>
      </c>
      <c r="BL128" s="17" t="s">
        <v>172</v>
      </c>
      <c r="BM128" s="229" t="s">
        <v>510</v>
      </c>
    </row>
    <row r="129" spans="1:51" s="13" customFormat="1" ht="12">
      <c r="A129" s="13"/>
      <c r="B129" s="235"/>
      <c r="C129" s="236"/>
      <c r="D129" s="231" t="s">
        <v>174</v>
      </c>
      <c r="E129" s="237" t="s">
        <v>19</v>
      </c>
      <c r="F129" s="238" t="s">
        <v>511</v>
      </c>
      <c r="G129" s="236"/>
      <c r="H129" s="239">
        <v>372</v>
      </c>
      <c r="I129" s="240"/>
      <c r="J129" s="236"/>
      <c r="K129" s="236"/>
      <c r="L129" s="241"/>
      <c r="M129" s="242"/>
      <c r="N129" s="243"/>
      <c r="O129" s="243"/>
      <c r="P129" s="243"/>
      <c r="Q129" s="243"/>
      <c r="R129" s="243"/>
      <c r="S129" s="243"/>
      <c r="T129" s="244"/>
      <c r="U129" s="13"/>
      <c r="V129" s="13"/>
      <c r="W129" s="13"/>
      <c r="X129" s="13"/>
      <c r="Y129" s="13"/>
      <c r="Z129" s="13"/>
      <c r="AA129" s="13"/>
      <c r="AB129" s="13"/>
      <c r="AC129" s="13"/>
      <c r="AD129" s="13"/>
      <c r="AE129" s="13"/>
      <c r="AT129" s="245" t="s">
        <v>174</v>
      </c>
      <c r="AU129" s="245" t="s">
        <v>82</v>
      </c>
      <c r="AV129" s="13" t="s">
        <v>82</v>
      </c>
      <c r="AW129" s="13" t="s">
        <v>34</v>
      </c>
      <c r="AX129" s="13" t="s">
        <v>80</v>
      </c>
      <c r="AY129" s="245" t="s">
        <v>153</v>
      </c>
    </row>
    <row r="130" spans="1:51" s="13" customFormat="1" ht="12">
      <c r="A130" s="13"/>
      <c r="B130" s="235"/>
      <c r="C130" s="236"/>
      <c r="D130" s="231" t="s">
        <v>174</v>
      </c>
      <c r="E130" s="236"/>
      <c r="F130" s="238" t="s">
        <v>512</v>
      </c>
      <c r="G130" s="236"/>
      <c r="H130" s="239">
        <v>11.16</v>
      </c>
      <c r="I130" s="240"/>
      <c r="J130" s="236"/>
      <c r="K130" s="236"/>
      <c r="L130" s="241"/>
      <c r="M130" s="242"/>
      <c r="N130" s="243"/>
      <c r="O130" s="243"/>
      <c r="P130" s="243"/>
      <c r="Q130" s="243"/>
      <c r="R130" s="243"/>
      <c r="S130" s="243"/>
      <c r="T130" s="244"/>
      <c r="U130" s="13"/>
      <c r="V130" s="13"/>
      <c r="W130" s="13"/>
      <c r="X130" s="13"/>
      <c r="Y130" s="13"/>
      <c r="Z130" s="13"/>
      <c r="AA130" s="13"/>
      <c r="AB130" s="13"/>
      <c r="AC130" s="13"/>
      <c r="AD130" s="13"/>
      <c r="AE130" s="13"/>
      <c r="AT130" s="245" t="s">
        <v>174</v>
      </c>
      <c r="AU130" s="245" t="s">
        <v>82</v>
      </c>
      <c r="AV130" s="13" t="s">
        <v>82</v>
      </c>
      <c r="AW130" s="13" t="s">
        <v>4</v>
      </c>
      <c r="AX130" s="13" t="s">
        <v>80</v>
      </c>
      <c r="AY130" s="245" t="s">
        <v>153</v>
      </c>
    </row>
    <row r="131" spans="1:65" s="2" customFormat="1" ht="33" customHeight="1">
      <c r="A131" s="38"/>
      <c r="B131" s="39"/>
      <c r="C131" s="218" t="s">
        <v>315</v>
      </c>
      <c r="D131" s="218" t="s">
        <v>156</v>
      </c>
      <c r="E131" s="219" t="s">
        <v>267</v>
      </c>
      <c r="F131" s="220" t="s">
        <v>268</v>
      </c>
      <c r="G131" s="221" t="s">
        <v>218</v>
      </c>
      <c r="H131" s="222">
        <v>372</v>
      </c>
      <c r="I131" s="223"/>
      <c r="J131" s="224">
        <f>ROUND(I131*H131,2)</f>
        <v>0</v>
      </c>
      <c r="K131" s="220" t="s">
        <v>219</v>
      </c>
      <c r="L131" s="44"/>
      <c r="M131" s="225" t="s">
        <v>19</v>
      </c>
      <c r="N131" s="226" t="s">
        <v>43</v>
      </c>
      <c r="O131" s="84"/>
      <c r="P131" s="227">
        <f>O131*H131</f>
        <v>0</v>
      </c>
      <c r="Q131" s="227">
        <v>0</v>
      </c>
      <c r="R131" s="227">
        <f>Q131*H131</f>
        <v>0</v>
      </c>
      <c r="S131" s="227">
        <v>0</v>
      </c>
      <c r="T131" s="228">
        <f>S131*H131</f>
        <v>0</v>
      </c>
      <c r="U131" s="38"/>
      <c r="V131" s="38"/>
      <c r="W131" s="38"/>
      <c r="X131" s="38"/>
      <c r="Y131" s="38"/>
      <c r="Z131" s="38"/>
      <c r="AA131" s="38"/>
      <c r="AB131" s="38"/>
      <c r="AC131" s="38"/>
      <c r="AD131" s="38"/>
      <c r="AE131" s="38"/>
      <c r="AR131" s="229" t="s">
        <v>172</v>
      </c>
      <c r="AT131" s="229" t="s">
        <v>156</v>
      </c>
      <c r="AU131" s="229" t="s">
        <v>82</v>
      </c>
      <c r="AY131" s="17" t="s">
        <v>153</v>
      </c>
      <c r="BE131" s="230">
        <f>IF(N131="základní",J131,0)</f>
        <v>0</v>
      </c>
      <c r="BF131" s="230">
        <f>IF(N131="snížená",J131,0)</f>
        <v>0</v>
      </c>
      <c r="BG131" s="230">
        <f>IF(N131="zákl. přenesená",J131,0)</f>
        <v>0</v>
      </c>
      <c r="BH131" s="230">
        <f>IF(N131="sníž. přenesená",J131,0)</f>
        <v>0</v>
      </c>
      <c r="BI131" s="230">
        <f>IF(N131="nulová",J131,0)</f>
        <v>0</v>
      </c>
      <c r="BJ131" s="17" t="s">
        <v>80</v>
      </c>
      <c r="BK131" s="230">
        <f>ROUND(I131*H131,2)</f>
        <v>0</v>
      </c>
      <c r="BL131" s="17" t="s">
        <v>172</v>
      </c>
      <c r="BM131" s="229" t="s">
        <v>513</v>
      </c>
    </row>
    <row r="132" spans="1:47" s="2" customFormat="1" ht="12">
      <c r="A132" s="38"/>
      <c r="B132" s="39"/>
      <c r="C132" s="40"/>
      <c r="D132" s="231" t="s">
        <v>221</v>
      </c>
      <c r="E132" s="40"/>
      <c r="F132" s="232" t="s">
        <v>270</v>
      </c>
      <c r="G132" s="40"/>
      <c r="H132" s="40"/>
      <c r="I132" s="136"/>
      <c r="J132" s="40"/>
      <c r="K132" s="40"/>
      <c r="L132" s="44"/>
      <c r="M132" s="233"/>
      <c r="N132" s="234"/>
      <c r="O132" s="84"/>
      <c r="P132" s="84"/>
      <c r="Q132" s="84"/>
      <c r="R132" s="84"/>
      <c r="S132" s="84"/>
      <c r="T132" s="85"/>
      <c r="U132" s="38"/>
      <c r="V132" s="38"/>
      <c r="W132" s="38"/>
      <c r="X132" s="38"/>
      <c r="Y132" s="38"/>
      <c r="Z132" s="38"/>
      <c r="AA132" s="38"/>
      <c r="AB132" s="38"/>
      <c r="AC132" s="38"/>
      <c r="AD132" s="38"/>
      <c r="AE132" s="38"/>
      <c r="AT132" s="17" t="s">
        <v>221</v>
      </c>
      <c r="AU132" s="17" t="s">
        <v>82</v>
      </c>
    </row>
    <row r="133" spans="1:51" s="13" customFormat="1" ht="12">
      <c r="A133" s="13"/>
      <c r="B133" s="235"/>
      <c r="C133" s="236"/>
      <c r="D133" s="231" t="s">
        <v>174</v>
      </c>
      <c r="E133" s="237" t="s">
        <v>19</v>
      </c>
      <c r="F133" s="238" t="s">
        <v>511</v>
      </c>
      <c r="G133" s="236"/>
      <c r="H133" s="239">
        <v>372</v>
      </c>
      <c r="I133" s="240"/>
      <c r="J133" s="236"/>
      <c r="K133" s="236"/>
      <c r="L133" s="241"/>
      <c r="M133" s="242"/>
      <c r="N133" s="243"/>
      <c r="O133" s="243"/>
      <c r="P133" s="243"/>
      <c r="Q133" s="243"/>
      <c r="R133" s="243"/>
      <c r="S133" s="243"/>
      <c r="T133" s="244"/>
      <c r="U133" s="13"/>
      <c r="V133" s="13"/>
      <c r="W133" s="13"/>
      <c r="X133" s="13"/>
      <c r="Y133" s="13"/>
      <c r="Z133" s="13"/>
      <c r="AA133" s="13"/>
      <c r="AB133" s="13"/>
      <c r="AC133" s="13"/>
      <c r="AD133" s="13"/>
      <c r="AE133" s="13"/>
      <c r="AT133" s="245" t="s">
        <v>174</v>
      </c>
      <c r="AU133" s="245" t="s">
        <v>82</v>
      </c>
      <c r="AV133" s="13" t="s">
        <v>82</v>
      </c>
      <c r="AW133" s="13" t="s">
        <v>34</v>
      </c>
      <c r="AX133" s="13" t="s">
        <v>80</v>
      </c>
      <c r="AY133" s="245" t="s">
        <v>153</v>
      </c>
    </row>
    <row r="134" spans="1:65" s="2" customFormat="1" ht="16.5" customHeight="1">
      <c r="A134" s="38"/>
      <c r="B134" s="39"/>
      <c r="C134" s="261" t="s">
        <v>321</v>
      </c>
      <c r="D134" s="261" t="s">
        <v>260</v>
      </c>
      <c r="E134" s="262" t="s">
        <v>514</v>
      </c>
      <c r="F134" s="263" t="s">
        <v>275</v>
      </c>
      <c r="G134" s="264" t="s">
        <v>276</v>
      </c>
      <c r="H134" s="265">
        <v>66.96</v>
      </c>
      <c r="I134" s="266"/>
      <c r="J134" s="267">
        <f>ROUND(I134*H134,2)</f>
        <v>0</v>
      </c>
      <c r="K134" s="263" t="s">
        <v>219</v>
      </c>
      <c r="L134" s="268"/>
      <c r="M134" s="269" t="s">
        <v>19</v>
      </c>
      <c r="N134" s="270" t="s">
        <v>43</v>
      </c>
      <c r="O134" s="84"/>
      <c r="P134" s="227">
        <f>O134*H134</f>
        <v>0</v>
      </c>
      <c r="Q134" s="227">
        <v>1</v>
      </c>
      <c r="R134" s="227">
        <f>Q134*H134</f>
        <v>66.96</v>
      </c>
      <c r="S134" s="227">
        <v>0</v>
      </c>
      <c r="T134" s="228">
        <f>S134*H134</f>
        <v>0</v>
      </c>
      <c r="U134" s="38"/>
      <c r="V134" s="38"/>
      <c r="W134" s="38"/>
      <c r="X134" s="38"/>
      <c r="Y134" s="38"/>
      <c r="Z134" s="38"/>
      <c r="AA134" s="38"/>
      <c r="AB134" s="38"/>
      <c r="AC134" s="38"/>
      <c r="AD134" s="38"/>
      <c r="AE134" s="38"/>
      <c r="AR134" s="229" t="s">
        <v>169</v>
      </c>
      <c r="AT134" s="229" t="s">
        <v>260</v>
      </c>
      <c r="AU134" s="229" t="s">
        <v>82</v>
      </c>
      <c r="AY134" s="17" t="s">
        <v>153</v>
      </c>
      <c r="BE134" s="230">
        <f>IF(N134="základní",J134,0)</f>
        <v>0</v>
      </c>
      <c r="BF134" s="230">
        <f>IF(N134="snížená",J134,0)</f>
        <v>0</v>
      </c>
      <c r="BG134" s="230">
        <f>IF(N134="zákl. přenesená",J134,0)</f>
        <v>0</v>
      </c>
      <c r="BH134" s="230">
        <f>IF(N134="sníž. přenesená",J134,0)</f>
        <v>0</v>
      </c>
      <c r="BI134" s="230">
        <f>IF(N134="nulová",J134,0)</f>
        <v>0</v>
      </c>
      <c r="BJ134" s="17" t="s">
        <v>80</v>
      </c>
      <c r="BK134" s="230">
        <f>ROUND(I134*H134,2)</f>
        <v>0</v>
      </c>
      <c r="BL134" s="17" t="s">
        <v>172</v>
      </c>
      <c r="BM134" s="229" t="s">
        <v>515</v>
      </c>
    </row>
    <row r="135" spans="1:51" s="13" customFormat="1" ht="12">
      <c r="A135" s="13"/>
      <c r="B135" s="235"/>
      <c r="C135" s="236"/>
      <c r="D135" s="231" t="s">
        <v>174</v>
      </c>
      <c r="E135" s="237" t="s">
        <v>19</v>
      </c>
      <c r="F135" s="238" t="s">
        <v>516</v>
      </c>
      <c r="G135" s="236"/>
      <c r="H135" s="239">
        <v>66.96</v>
      </c>
      <c r="I135" s="240"/>
      <c r="J135" s="236"/>
      <c r="K135" s="236"/>
      <c r="L135" s="241"/>
      <c r="M135" s="242"/>
      <c r="N135" s="243"/>
      <c r="O135" s="243"/>
      <c r="P135" s="243"/>
      <c r="Q135" s="243"/>
      <c r="R135" s="243"/>
      <c r="S135" s="243"/>
      <c r="T135" s="244"/>
      <c r="U135" s="13"/>
      <c r="V135" s="13"/>
      <c r="W135" s="13"/>
      <c r="X135" s="13"/>
      <c r="Y135" s="13"/>
      <c r="Z135" s="13"/>
      <c r="AA135" s="13"/>
      <c r="AB135" s="13"/>
      <c r="AC135" s="13"/>
      <c r="AD135" s="13"/>
      <c r="AE135" s="13"/>
      <c r="AT135" s="245" t="s">
        <v>174</v>
      </c>
      <c r="AU135" s="245" t="s">
        <v>82</v>
      </c>
      <c r="AV135" s="13" t="s">
        <v>82</v>
      </c>
      <c r="AW135" s="13" t="s">
        <v>34</v>
      </c>
      <c r="AX135" s="13" t="s">
        <v>80</v>
      </c>
      <c r="AY135" s="245" t="s">
        <v>153</v>
      </c>
    </row>
    <row r="136" spans="1:63" s="12" customFormat="1" ht="22.8" customHeight="1">
      <c r="A136" s="12"/>
      <c r="B136" s="202"/>
      <c r="C136" s="203"/>
      <c r="D136" s="204" t="s">
        <v>71</v>
      </c>
      <c r="E136" s="216" t="s">
        <v>152</v>
      </c>
      <c r="F136" s="216" t="s">
        <v>285</v>
      </c>
      <c r="G136" s="203"/>
      <c r="H136" s="203"/>
      <c r="I136" s="206"/>
      <c r="J136" s="217">
        <f>BK136</f>
        <v>0</v>
      </c>
      <c r="K136" s="203"/>
      <c r="L136" s="208"/>
      <c r="M136" s="209"/>
      <c r="N136" s="210"/>
      <c r="O136" s="210"/>
      <c r="P136" s="211">
        <f>SUM(P137:P154)</f>
        <v>0</v>
      </c>
      <c r="Q136" s="210"/>
      <c r="R136" s="211">
        <f>SUM(R137:R154)</f>
        <v>7.13314</v>
      </c>
      <c r="S136" s="210"/>
      <c r="T136" s="212">
        <f>SUM(T137:T154)</f>
        <v>0</v>
      </c>
      <c r="U136" s="12"/>
      <c r="V136" s="12"/>
      <c r="W136" s="12"/>
      <c r="X136" s="12"/>
      <c r="Y136" s="12"/>
      <c r="Z136" s="12"/>
      <c r="AA136" s="12"/>
      <c r="AB136" s="12"/>
      <c r="AC136" s="12"/>
      <c r="AD136" s="12"/>
      <c r="AE136" s="12"/>
      <c r="AR136" s="213" t="s">
        <v>80</v>
      </c>
      <c r="AT136" s="214" t="s">
        <v>71</v>
      </c>
      <c r="AU136" s="214" t="s">
        <v>80</v>
      </c>
      <c r="AY136" s="213" t="s">
        <v>153</v>
      </c>
      <c r="BK136" s="215">
        <f>SUM(BK137:BK154)</f>
        <v>0</v>
      </c>
    </row>
    <row r="137" spans="1:65" s="2" customFormat="1" ht="21.75" customHeight="1">
      <c r="A137" s="38"/>
      <c r="B137" s="39"/>
      <c r="C137" s="218" t="s">
        <v>326</v>
      </c>
      <c r="D137" s="218" t="s">
        <v>156</v>
      </c>
      <c r="E137" s="219" t="s">
        <v>287</v>
      </c>
      <c r="F137" s="220" t="s">
        <v>288</v>
      </c>
      <c r="G137" s="221" t="s">
        <v>218</v>
      </c>
      <c r="H137" s="222">
        <v>729.5</v>
      </c>
      <c r="I137" s="223"/>
      <c r="J137" s="224">
        <f>ROUND(I137*H137,2)</f>
        <v>0</v>
      </c>
      <c r="K137" s="220" t="s">
        <v>219</v>
      </c>
      <c r="L137" s="44"/>
      <c r="M137" s="225" t="s">
        <v>19</v>
      </c>
      <c r="N137" s="226" t="s">
        <v>43</v>
      </c>
      <c r="O137" s="84"/>
      <c r="P137" s="227">
        <f>O137*H137</f>
        <v>0</v>
      </c>
      <c r="Q137" s="227">
        <v>0</v>
      </c>
      <c r="R137" s="227">
        <f>Q137*H137</f>
        <v>0</v>
      </c>
      <c r="S137" s="227">
        <v>0</v>
      </c>
      <c r="T137" s="228">
        <f>S137*H137</f>
        <v>0</v>
      </c>
      <c r="U137" s="38"/>
      <c r="V137" s="38"/>
      <c r="W137" s="38"/>
      <c r="X137" s="38"/>
      <c r="Y137" s="38"/>
      <c r="Z137" s="38"/>
      <c r="AA137" s="38"/>
      <c r="AB137" s="38"/>
      <c r="AC137" s="38"/>
      <c r="AD137" s="38"/>
      <c r="AE137" s="38"/>
      <c r="AR137" s="229" t="s">
        <v>172</v>
      </c>
      <c r="AT137" s="229" t="s">
        <v>156</v>
      </c>
      <c r="AU137" s="229" t="s">
        <v>82</v>
      </c>
      <c r="AY137" s="17" t="s">
        <v>153</v>
      </c>
      <c r="BE137" s="230">
        <f>IF(N137="základní",J137,0)</f>
        <v>0</v>
      </c>
      <c r="BF137" s="230">
        <f>IF(N137="snížená",J137,0)</f>
        <v>0</v>
      </c>
      <c r="BG137" s="230">
        <f>IF(N137="zákl. přenesená",J137,0)</f>
        <v>0</v>
      </c>
      <c r="BH137" s="230">
        <f>IF(N137="sníž. přenesená",J137,0)</f>
        <v>0</v>
      </c>
      <c r="BI137" s="230">
        <f>IF(N137="nulová",J137,0)</f>
        <v>0</v>
      </c>
      <c r="BJ137" s="17" t="s">
        <v>80</v>
      </c>
      <c r="BK137" s="230">
        <f>ROUND(I137*H137,2)</f>
        <v>0</v>
      </c>
      <c r="BL137" s="17" t="s">
        <v>172</v>
      </c>
      <c r="BM137" s="229" t="s">
        <v>517</v>
      </c>
    </row>
    <row r="138" spans="1:51" s="13" customFormat="1" ht="12">
      <c r="A138" s="13"/>
      <c r="B138" s="235"/>
      <c r="C138" s="236"/>
      <c r="D138" s="231" t="s">
        <v>174</v>
      </c>
      <c r="E138" s="237" t="s">
        <v>19</v>
      </c>
      <c r="F138" s="238" t="s">
        <v>518</v>
      </c>
      <c r="G138" s="236"/>
      <c r="H138" s="239">
        <v>729.5</v>
      </c>
      <c r="I138" s="240"/>
      <c r="J138" s="236"/>
      <c r="K138" s="236"/>
      <c r="L138" s="241"/>
      <c r="M138" s="242"/>
      <c r="N138" s="243"/>
      <c r="O138" s="243"/>
      <c r="P138" s="243"/>
      <c r="Q138" s="243"/>
      <c r="R138" s="243"/>
      <c r="S138" s="243"/>
      <c r="T138" s="244"/>
      <c r="U138" s="13"/>
      <c r="V138" s="13"/>
      <c r="W138" s="13"/>
      <c r="X138" s="13"/>
      <c r="Y138" s="13"/>
      <c r="Z138" s="13"/>
      <c r="AA138" s="13"/>
      <c r="AB138" s="13"/>
      <c r="AC138" s="13"/>
      <c r="AD138" s="13"/>
      <c r="AE138" s="13"/>
      <c r="AT138" s="245" t="s">
        <v>174</v>
      </c>
      <c r="AU138" s="245" t="s">
        <v>82</v>
      </c>
      <c r="AV138" s="13" t="s">
        <v>82</v>
      </c>
      <c r="AW138" s="13" t="s">
        <v>34</v>
      </c>
      <c r="AX138" s="13" t="s">
        <v>80</v>
      </c>
      <c r="AY138" s="245" t="s">
        <v>153</v>
      </c>
    </row>
    <row r="139" spans="1:65" s="2" customFormat="1" ht="33" customHeight="1">
      <c r="A139" s="38"/>
      <c r="B139" s="39"/>
      <c r="C139" s="218" t="s">
        <v>331</v>
      </c>
      <c r="D139" s="218" t="s">
        <v>156</v>
      </c>
      <c r="E139" s="219" t="s">
        <v>295</v>
      </c>
      <c r="F139" s="220" t="s">
        <v>296</v>
      </c>
      <c r="G139" s="221" t="s">
        <v>218</v>
      </c>
      <c r="H139" s="222">
        <v>695.5</v>
      </c>
      <c r="I139" s="223"/>
      <c r="J139" s="224">
        <f>ROUND(I139*H139,2)</f>
        <v>0</v>
      </c>
      <c r="K139" s="220" t="s">
        <v>219</v>
      </c>
      <c r="L139" s="44"/>
      <c r="M139" s="225" t="s">
        <v>19</v>
      </c>
      <c r="N139" s="226" t="s">
        <v>43</v>
      </c>
      <c r="O139" s="84"/>
      <c r="P139" s="227">
        <f>O139*H139</f>
        <v>0</v>
      </c>
      <c r="Q139" s="227">
        <v>0</v>
      </c>
      <c r="R139" s="227">
        <f>Q139*H139</f>
        <v>0</v>
      </c>
      <c r="S139" s="227">
        <v>0</v>
      </c>
      <c r="T139" s="228">
        <f>S139*H139</f>
        <v>0</v>
      </c>
      <c r="U139" s="38"/>
      <c r="V139" s="38"/>
      <c r="W139" s="38"/>
      <c r="X139" s="38"/>
      <c r="Y139" s="38"/>
      <c r="Z139" s="38"/>
      <c r="AA139" s="38"/>
      <c r="AB139" s="38"/>
      <c r="AC139" s="38"/>
      <c r="AD139" s="38"/>
      <c r="AE139" s="38"/>
      <c r="AR139" s="229" t="s">
        <v>172</v>
      </c>
      <c r="AT139" s="229" t="s">
        <v>156</v>
      </c>
      <c r="AU139" s="229" t="s">
        <v>82</v>
      </c>
      <c r="AY139" s="17" t="s">
        <v>153</v>
      </c>
      <c r="BE139" s="230">
        <f>IF(N139="základní",J139,0)</f>
        <v>0</v>
      </c>
      <c r="BF139" s="230">
        <f>IF(N139="snížená",J139,0)</f>
        <v>0</v>
      </c>
      <c r="BG139" s="230">
        <f>IF(N139="zákl. přenesená",J139,0)</f>
        <v>0</v>
      </c>
      <c r="BH139" s="230">
        <f>IF(N139="sníž. přenesená",J139,0)</f>
        <v>0</v>
      </c>
      <c r="BI139" s="230">
        <f>IF(N139="nulová",J139,0)</f>
        <v>0</v>
      </c>
      <c r="BJ139" s="17" t="s">
        <v>80</v>
      </c>
      <c r="BK139" s="230">
        <f>ROUND(I139*H139,2)</f>
        <v>0</v>
      </c>
      <c r="BL139" s="17" t="s">
        <v>172</v>
      </c>
      <c r="BM139" s="229" t="s">
        <v>519</v>
      </c>
    </row>
    <row r="140" spans="1:65" s="2" customFormat="1" ht="33" customHeight="1">
      <c r="A140" s="38"/>
      <c r="B140" s="39"/>
      <c r="C140" s="218" t="s">
        <v>7</v>
      </c>
      <c r="D140" s="218" t="s">
        <v>156</v>
      </c>
      <c r="E140" s="219" t="s">
        <v>414</v>
      </c>
      <c r="F140" s="220" t="s">
        <v>415</v>
      </c>
      <c r="G140" s="221" t="s">
        <v>218</v>
      </c>
      <c r="H140" s="222">
        <v>34</v>
      </c>
      <c r="I140" s="223"/>
      <c r="J140" s="224">
        <f>ROUND(I140*H140,2)</f>
        <v>0</v>
      </c>
      <c r="K140" s="220" t="s">
        <v>219</v>
      </c>
      <c r="L140" s="44"/>
      <c r="M140" s="225" t="s">
        <v>19</v>
      </c>
      <c r="N140" s="226" t="s">
        <v>43</v>
      </c>
      <c r="O140" s="84"/>
      <c r="P140" s="227">
        <f>O140*H140</f>
        <v>0</v>
      </c>
      <c r="Q140" s="227">
        <v>0</v>
      </c>
      <c r="R140" s="227">
        <f>Q140*H140</f>
        <v>0</v>
      </c>
      <c r="S140" s="227">
        <v>0</v>
      </c>
      <c r="T140" s="228">
        <f>S140*H140</f>
        <v>0</v>
      </c>
      <c r="U140" s="38"/>
      <c r="V140" s="38"/>
      <c r="W140" s="38"/>
      <c r="X140" s="38"/>
      <c r="Y140" s="38"/>
      <c r="Z140" s="38"/>
      <c r="AA140" s="38"/>
      <c r="AB140" s="38"/>
      <c r="AC140" s="38"/>
      <c r="AD140" s="38"/>
      <c r="AE140" s="38"/>
      <c r="AR140" s="229" t="s">
        <v>172</v>
      </c>
      <c r="AT140" s="229" t="s">
        <v>156</v>
      </c>
      <c r="AU140" s="229" t="s">
        <v>82</v>
      </c>
      <c r="AY140" s="17" t="s">
        <v>153</v>
      </c>
      <c r="BE140" s="230">
        <f>IF(N140="základní",J140,0)</f>
        <v>0</v>
      </c>
      <c r="BF140" s="230">
        <f>IF(N140="snížená",J140,0)</f>
        <v>0</v>
      </c>
      <c r="BG140" s="230">
        <f>IF(N140="zákl. přenesená",J140,0)</f>
        <v>0</v>
      </c>
      <c r="BH140" s="230">
        <f>IF(N140="sníž. přenesená",J140,0)</f>
        <v>0</v>
      </c>
      <c r="BI140" s="230">
        <f>IF(N140="nulová",J140,0)</f>
        <v>0</v>
      </c>
      <c r="BJ140" s="17" t="s">
        <v>80</v>
      </c>
      <c r="BK140" s="230">
        <f>ROUND(I140*H140,2)</f>
        <v>0</v>
      </c>
      <c r="BL140" s="17" t="s">
        <v>172</v>
      </c>
      <c r="BM140" s="229" t="s">
        <v>520</v>
      </c>
    </row>
    <row r="141" spans="1:47" s="2" customFormat="1" ht="12">
      <c r="A141" s="38"/>
      <c r="B141" s="39"/>
      <c r="C141" s="40"/>
      <c r="D141" s="231" t="s">
        <v>221</v>
      </c>
      <c r="E141" s="40"/>
      <c r="F141" s="232" t="s">
        <v>417</v>
      </c>
      <c r="G141" s="40"/>
      <c r="H141" s="40"/>
      <c r="I141" s="136"/>
      <c r="J141" s="40"/>
      <c r="K141" s="40"/>
      <c r="L141" s="44"/>
      <c r="M141" s="233"/>
      <c r="N141" s="234"/>
      <c r="O141" s="84"/>
      <c r="P141" s="84"/>
      <c r="Q141" s="84"/>
      <c r="R141" s="84"/>
      <c r="S141" s="84"/>
      <c r="T141" s="85"/>
      <c r="U141" s="38"/>
      <c r="V141" s="38"/>
      <c r="W141" s="38"/>
      <c r="X141" s="38"/>
      <c r="Y141" s="38"/>
      <c r="Z141" s="38"/>
      <c r="AA141" s="38"/>
      <c r="AB141" s="38"/>
      <c r="AC141" s="38"/>
      <c r="AD141" s="38"/>
      <c r="AE141" s="38"/>
      <c r="AT141" s="17" t="s">
        <v>221</v>
      </c>
      <c r="AU141" s="17" t="s">
        <v>82</v>
      </c>
    </row>
    <row r="142" spans="1:65" s="2" customFormat="1" ht="33" customHeight="1">
      <c r="A142" s="38"/>
      <c r="B142" s="39"/>
      <c r="C142" s="218" t="s">
        <v>341</v>
      </c>
      <c r="D142" s="218" t="s">
        <v>156</v>
      </c>
      <c r="E142" s="219" t="s">
        <v>300</v>
      </c>
      <c r="F142" s="220" t="s">
        <v>301</v>
      </c>
      <c r="G142" s="221" t="s">
        <v>218</v>
      </c>
      <c r="H142" s="222">
        <v>294</v>
      </c>
      <c r="I142" s="223"/>
      <c r="J142" s="224">
        <f>ROUND(I142*H142,2)</f>
        <v>0</v>
      </c>
      <c r="K142" s="220" t="s">
        <v>219</v>
      </c>
      <c r="L142" s="44"/>
      <c r="M142" s="225" t="s">
        <v>19</v>
      </c>
      <c r="N142" s="226" t="s">
        <v>43</v>
      </c>
      <c r="O142" s="84"/>
      <c r="P142" s="227">
        <f>O142*H142</f>
        <v>0</v>
      </c>
      <c r="Q142" s="227">
        <v>0</v>
      </c>
      <c r="R142" s="227">
        <f>Q142*H142</f>
        <v>0</v>
      </c>
      <c r="S142" s="227">
        <v>0</v>
      </c>
      <c r="T142" s="228">
        <f>S142*H142</f>
        <v>0</v>
      </c>
      <c r="U142" s="38"/>
      <c r="V142" s="38"/>
      <c r="W142" s="38"/>
      <c r="X142" s="38"/>
      <c r="Y142" s="38"/>
      <c r="Z142" s="38"/>
      <c r="AA142" s="38"/>
      <c r="AB142" s="38"/>
      <c r="AC142" s="38"/>
      <c r="AD142" s="38"/>
      <c r="AE142" s="38"/>
      <c r="AR142" s="229" t="s">
        <v>172</v>
      </c>
      <c r="AT142" s="229" t="s">
        <v>156</v>
      </c>
      <c r="AU142" s="229" t="s">
        <v>82</v>
      </c>
      <c r="AY142" s="17" t="s">
        <v>153</v>
      </c>
      <c r="BE142" s="230">
        <f>IF(N142="základní",J142,0)</f>
        <v>0</v>
      </c>
      <c r="BF142" s="230">
        <f>IF(N142="snížená",J142,0)</f>
        <v>0</v>
      </c>
      <c r="BG142" s="230">
        <f>IF(N142="zákl. přenesená",J142,0)</f>
        <v>0</v>
      </c>
      <c r="BH142" s="230">
        <f>IF(N142="sníž. přenesená",J142,0)</f>
        <v>0</v>
      </c>
      <c r="BI142" s="230">
        <f>IF(N142="nulová",J142,0)</f>
        <v>0</v>
      </c>
      <c r="BJ142" s="17" t="s">
        <v>80</v>
      </c>
      <c r="BK142" s="230">
        <f>ROUND(I142*H142,2)</f>
        <v>0</v>
      </c>
      <c r="BL142" s="17" t="s">
        <v>172</v>
      </c>
      <c r="BM142" s="229" t="s">
        <v>521</v>
      </c>
    </row>
    <row r="143" spans="1:47" s="2" customFormat="1" ht="12">
      <c r="A143" s="38"/>
      <c r="B143" s="39"/>
      <c r="C143" s="40"/>
      <c r="D143" s="231" t="s">
        <v>221</v>
      </c>
      <c r="E143" s="40"/>
      <c r="F143" s="232" t="s">
        <v>303</v>
      </c>
      <c r="G143" s="40"/>
      <c r="H143" s="40"/>
      <c r="I143" s="136"/>
      <c r="J143" s="40"/>
      <c r="K143" s="40"/>
      <c r="L143" s="44"/>
      <c r="M143" s="233"/>
      <c r="N143" s="234"/>
      <c r="O143" s="84"/>
      <c r="P143" s="84"/>
      <c r="Q143" s="84"/>
      <c r="R143" s="84"/>
      <c r="S143" s="84"/>
      <c r="T143" s="85"/>
      <c r="U143" s="38"/>
      <c r="V143" s="38"/>
      <c r="W143" s="38"/>
      <c r="X143" s="38"/>
      <c r="Y143" s="38"/>
      <c r="Z143" s="38"/>
      <c r="AA143" s="38"/>
      <c r="AB143" s="38"/>
      <c r="AC143" s="38"/>
      <c r="AD143" s="38"/>
      <c r="AE143" s="38"/>
      <c r="AT143" s="17" t="s">
        <v>221</v>
      </c>
      <c r="AU143" s="17" t="s">
        <v>82</v>
      </c>
    </row>
    <row r="144" spans="1:51" s="13" customFormat="1" ht="12">
      <c r="A144" s="13"/>
      <c r="B144" s="235"/>
      <c r="C144" s="236"/>
      <c r="D144" s="231" t="s">
        <v>174</v>
      </c>
      <c r="E144" s="237" t="s">
        <v>19</v>
      </c>
      <c r="F144" s="238" t="s">
        <v>522</v>
      </c>
      <c r="G144" s="236"/>
      <c r="H144" s="239">
        <v>34</v>
      </c>
      <c r="I144" s="240"/>
      <c r="J144" s="236"/>
      <c r="K144" s="236"/>
      <c r="L144" s="241"/>
      <c r="M144" s="242"/>
      <c r="N144" s="243"/>
      <c r="O144" s="243"/>
      <c r="P144" s="243"/>
      <c r="Q144" s="243"/>
      <c r="R144" s="243"/>
      <c r="S144" s="243"/>
      <c r="T144" s="244"/>
      <c r="U144" s="13"/>
      <c r="V144" s="13"/>
      <c r="W144" s="13"/>
      <c r="X144" s="13"/>
      <c r="Y144" s="13"/>
      <c r="Z144" s="13"/>
      <c r="AA144" s="13"/>
      <c r="AB144" s="13"/>
      <c r="AC144" s="13"/>
      <c r="AD144" s="13"/>
      <c r="AE144" s="13"/>
      <c r="AT144" s="245" t="s">
        <v>174</v>
      </c>
      <c r="AU144" s="245" t="s">
        <v>82</v>
      </c>
      <c r="AV144" s="13" t="s">
        <v>82</v>
      </c>
      <c r="AW144" s="13" t="s">
        <v>34</v>
      </c>
      <c r="AX144" s="13" t="s">
        <v>72</v>
      </c>
      <c r="AY144" s="245" t="s">
        <v>153</v>
      </c>
    </row>
    <row r="145" spans="1:51" s="13" customFormat="1" ht="12">
      <c r="A145" s="13"/>
      <c r="B145" s="235"/>
      <c r="C145" s="236"/>
      <c r="D145" s="231" t="s">
        <v>174</v>
      </c>
      <c r="E145" s="237" t="s">
        <v>19</v>
      </c>
      <c r="F145" s="238" t="s">
        <v>523</v>
      </c>
      <c r="G145" s="236"/>
      <c r="H145" s="239">
        <v>260</v>
      </c>
      <c r="I145" s="240"/>
      <c r="J145" s="236"/>
      <c r="K145" s="236"/>
      <c r="L145" s="241"/>
      <c r="M145" s="242"/>
      <c r="N145" s="243"/>
      <c r="O145" s="243"/>
      <c r="P145" s="243"/>
      <c r="Q145" s="243"/>
      <c r="R145" s="243"/>
      <c r="S145" s="243"/>
      <c r="T145" s="244"/>
      <c r="U145" s="13"/>
      <c r="V145" s="13"/>
      <c r="W145" s="13"/>
      <c r="X145" s="13"/>
      <c r="Y145" s="13"/>
      <c r="Z145" s="13"/>
      <c r="AA145" s="13"/>
      <c r="AB145" s="13"/>
      <c r="AC145" s="13"/>
      <c r="AD145" s="13"/>
      <c r="AE145" s="13"/>
      <c r="AT145" s="245" t="s">
        <v>174</v>
      </c>
      <c r="AU145" s="245" t="s">
        <v>82</v>
      </c>
      <c r="AV145" s="13" t="s">
        <v>82</v>
      </c>
      <c r="AW145" s="13" t="s">
        <v>34</v>
      </c>
      <c r="AX145" s="13" t="s">
        <v>72</v>
      </c>
      <c r="AY145" s="245" t="s">
        <v>153</v>
      </c>
    </row>
    <row r="146" spans="1:51" s="14" customFormat="1" ht="12">
      <c r="A146" s="14"/>
      <c r="B146" s="250"/>
      <c r="C146" s="251"/>
      <c r="D146" s="231" t="s">
        <v>174</v>
      </c>
      <c r="E146" s="252" t="s">
        <v>19</v>
      </c>
      <c r="F146" s="253" t="s">
        <v>225</v>
      </c>
      <c r="G146" s="251"/>
      <c r="H146" s="254">
        <v>294</v>
      </c>
      <c r="I146" s="255"/>
      <c r="J146" s="251"/>
      <c r="K146" s="251"/>
      <c r="L146" s="256"/>
      <c r="M146" s="257"/>
      <c r="N146" s="258"/>
      <c r="O146" s="258"/>
      <c r="P146" s="258"/>
      <c r="Q146" s="258"/>
      <c r="R146" s="258"/>
      <c r="S146" s="258"/>
      <c r="T146" s="259"/>
      <c r="U146" s="14"/>
      <c r="V146" s="14"/>
      <c r="W146" s="14"/>
      <c r="X146" s="14"/>
      <c r="Y146" s="14"/>
      <c r="Z146" s="14"/>
      <c r="AA146" s="14"/>
      <c r="AB146" s="14"/>
      <c r="AC146" s="14"/>
      <c r="AD146" s="14"/>
      <c r="AE146" s="14"/>
      <c r="AT146" s="260" t="s">
        <v>174</v>
      </c>
      <c r="AU146" s="260" t="s">
        <v>82</v>
      </c>
      <c r="AV146" s="14" t="s">
        <v>172</v>
      </c>
      <c r="AW146" s="14" t="s">
        <v>34</v>
      </c>
      <c r="AX146" s="14" t="s">
        <v>80</v>
      </c>
      <c r="AY146" s="260" t="s">
        <v>153</v>
      </c>
    </row>
    <row r="147" spans="1:65" s="2" customFormat="1" ht="66.75" customHeight="1">
      <c r="A147" s="38"/>
      <c r="B147" s="39"/>
      <c r="C147" s="218" t="s">
        <v>346</v>
      </c>
      <c r="D147" s="218" t="s">
        <v>156</v>
      </c>
      <c r="E147" s="219" t="s">
        <v>305</v>
      </c>
      <c r="F147" s="220" t="s">
        <v>306</v>
      </c>
      <c r="G147" s="221" t="s">
        <v>218</v>
      </c>
      <c r="H147" s="222">
        <v>32.4</v>
      </c>
      <c r="I147" s="223"/>
      <c r="J147" s="224">
        <f>ROUND(I147*H147,2)</f>
        <v>0</v>
      </c>
      <c r="K147" s="220" t="s">
        <v>219</v>
      </c>
      <c r="L147" s="44"/>
      <c r="M147" s="225" t="s">
        <v>19</v>
      </c>
      <c r="N147" s="226" t="s">
        <v>43</v>
      </c>
      <c r="O147" s="84"/>
      <c r="P147" s="227">
        <f>O147*H147</f>
        <v>0</v>
      </c>
      <c r="Q147" s="227">
        <v>0.08425</v>
      </c>
      <c r="R147" s="227">
        <f>Q147*H147</f>
        <v>2.7297000000000002</v>
      </c>
      <c r="S147" s="227">
        <v>0</v>
      </c>
      <c r="T147" s="228">
        <f>S147*H147</f>
        <v>0</v>
      </c>
      <c r="U147" s="38"/>
      <c r="V147" s="38"/>
      <c r="W147" s="38"/>
      <c r="X147" s="38"/>
      <c r="Y147" s="38"/>
      <c r="Z147" s="38"/>
      <c r="AA147" s="38"/>
      <c r="AB147" s="38"/>
      <c r="AC147" s="38"/>
      <c r="AD147" s="38"/>
      <c r="AE147" s="38"/>
      <c r="AR147" s="229" t="s">
        <v>172</v>
      </c>
      <c r="AT147" s="229" t="s">
        <v>156</v>
      </c>
      <c r="AU147" s="229" t="s">
        <v>82</v>
      </c>
      <c r="AY147" s="17" t="s">
        <v>153</v>
      </c>
      <c r="BE147" s="230">
        <f>IF(N147="základní",J147,0)</f>
        <v>0</v>
      </c>
      <c r="BF147" s="230">
        <f>IF(N147="snížená",J147,0)</f>
        <v>0</v>
      </c>
      <c r="BG147" s="230">
        <f>IF(N147="zákl. přenesená",J147,0)</f>
        <v>0</v>
      </c>
      <c r="BH147" s="230">
        <f>IF(N147="sníž. přenesená",J147,0)</f>
        <v>0</v>
      </c>
      <c r="BI147" s="230">
        <f>IF(N147="nulová",J147,0)</f>
        <v>0</v>
      </c>
      <c r="BJ147" s="17" t="s">
        <v>80</v>
      </c>
      <c r="BK147" s="230">
        <f>ROUND(I147*H147,2)</f>
        <v>0</v>
      </c>
      <c r="BL147" s="17" t="s">
        <v>172</v>
      </c>
      <c r="BM147" s="229" t="s">
        <v>524</v>
      </c>
    </row>
    <row r="148" spans="1:47" s="2" customFormat="1" ht="12">
      <c r="A148" s="38"/>
      <c r="B148" s="39"/>
      <c r="C148" s="40"/>
      <c r="D148" s="231" t="s">
        <v>221</v>
      </c>
      <c r="E148" s="40"/>
      <c r="F148" s="232" t="s">
        <v>308</v>
      </c>
      <c r="G148" s="40"/>
      <c r="H148" s="40"/>
      <c r="I148" s="136"/>
      <c r="J148" s="40"/>
      <c r="K148" s="40"/>
      <c r="L148" s="44"/>
      <c r="M148" s="233"/>
      <c r="N148" s="234"/>
      <c r="O148" s="84"/>
      <c r="P148" s="84"/>
      <c r="Q148" s="84"/>
      <c r="R148" s="84"/>
      <c r="S148" s="84"/>
      <c r="T148" s="85"/>
      <c r="U148" s="38"/>
      <c r="V148" s="38"/>
      <c r="W148" s="38"/>
      <c r="X148" s="38"/>
      <c r="Y148" s="38"/>
      <c r="Z148" s="38"/>
      <c r="AA148" s="38"/>
      <c r="AB148" s="38"/>
      <c r="AC148" s="38"/>
      <c r="AD148" s="38"/>
      <c r="AE148" s="38"/>
      <c r="AT148" s="17" t="s">
        <v>221</v>
      </c>
      <c r="AU148" s="17" t="s">
        <v>82</v>
      </c>
    </row>
    <row r="149" spans="1:51" s="13" customFormat="1" ht="12">
      <c r="A149" s="13"/>
      <c r="B149" s="235"/>
      <c r="C149" s="236"/>
      <c r="D149" s="231" t="s">
        <v>174</v>
      </c>
      <c r="E149" s="237" t="s">
        <v>19</v>
      </c>
      <c r="F149" s="238" t="s">
        <v>525</v>
      </c>
      <c r="G149" s="236"/>
      <c r="H149" s="239">
        <v>32.4</v>
      </c>
      <c r="I149" s="240"/>
      <c r="J149" s="236"/>
      <c r="K149" s="236"/>
      <c r="L149" s="241"/>
      <c r="M149" s="242"/>
      <c r="N149" s="243"/>
      <c r="O149" s="243"/>
      <c r="P149" s="243"/>
      <c r="Q149" s="243"/>
      <c r="R149" s="243"/>
      <c r="S149" s="243"/>
      <c r="T149" s="244"/>
      <c r="U149" s="13"/>
      <c r="V149" s="13"/>
      <c r="W149" s="13"/>
      <c r="X149" s="13"/>
      <c r="Y149" s="13"/>
      <c r="Z149" s="13"/>
      <c r="AA149" s="13"/>
      <c r="AB149" s="13"/>
      <c r="AC149" s="13"/>
      <c r="AD149" s="13"/>
      <c r="AE149" s="13"/>
      <c r="AT149" s="245" t="s">
        <v>174</v>
      </c>
      <c r="AU149" s="245" t="s">
        <v>82</v>
      </c>
      <c r="AV149" s="13" t="s">
        <v>82</v>
      </c>
      <c r="AW149" s="13" t="s">
        <v>34</v>
      </c>
      <c r="AX149" s="13" t="s">
        <v>80</v>
      </c>
      <c r="AY149" s="245" t="s">
        <v>153</v>
      </c>
    </row>
    <row r="150" spans="1:65" s="2" customFormat="1" ht="21.75" customHeight="1">
      <c r="A150" s="38"/>
      <c r="B150" s="39"/>
      <c r="C150" s="261" t="s">
        <v>351</v>
      </c>
      <c r="D150" s="261" t="s">
        <v>260</v>
      </c>
      <c r="E150" s="262" t="s">
        <v>311</v>
      </c>
      <c r="F150" s="263" t="s">
        <v>312</v>
      </c>
      <c r="G150" s="264" t="s">
        <v>218</v>
      </c>
      <c r="H150" s="265">
        <v>32.4</v>
      </c>
      <c r="I150" s="266"/>
      <c r="J150" s="267">
        <f>ROUND(I150*H150,2)</f>
        <v>0</v>
      </c>
      <c r="K150" s="263" t="s">
        <v>219</v>
      </c>
      <c r="L150" s="268"/>
      <c r="M150" s="269" t="s">
        <v>19</v>
      </c>
      <c r="N150" s="270" t="s">
        <v>43</v>
      </c>
      <c r="O150" s="84"/>
      <c r="P150" s="227">
        <f>O150*H150</f>
        <v>0</v>
      </c>
      <c r="Q150" s="227">
        <v>0.131</v>
      </c>
      <c r="R150" s="227">
        <f>Q150*H150</f>
        <v>4.2444</v>
      </c>
      <c r="S150" s="227">
        <v>0</v>
      </c>
      <c r="T150" s="228">
        <f>S150*H150</f>
        <v>0</v>
      </c>
      <c r="U150" s="38"/>
      <c r="V150" s="38"/>
      <c r="W150" s="38"/>
      <c r="X150" s="38"/>
      <c r="Y150" s="38"/>
      <c r="Z150" s="38"/>
      <c r="AA150" s="38"/>
      <c r="AB150" s="38"/>
      <c r="AC150" s="38"/>
      <c r="AD150" s="38"/>
      <c r="AE150" s="38"/>
      <c r="AR150" s="229" t="s">
        <v>169</v>
      </c>
      <c r="AT150" s="229" t="s">
        <v>260</v>
      </c>
      <c r="AU150" s="229" t="s">
        <v>82</v>
      </c>
      <c r="AY150" s="17" t="s">
        <v>153</v>
      </c>
      <c r="BE150" s="230">
        <f>IF(N150="základní",J150,0)</f>
        <v>0</v>
      </c>
      <c r="BF150" s="230">
        <f>IF(N150="snížená",J150,0)</f>
        <v>0</v>
      </c>
      <c r="BG150" s="230">
        <f>IF(N150="zákl. přenesená",J150,0)</f>
        <v>0</v>
      </c>
      <c r="BH150" s="230">
        <f>IF(N150="sníž. přenesená",J150,0)</f>
        <v>0</v>
      </c>
      <c r="BI150" s="230">
        <f>IF(N150="nulová",J150,0)</f>
        <v>0</v>
      </c>
      <c r="BJ150" s="17" t="s">
        <v>80</v>
      </c>
      <c r="BK150" s="230">
        <f>ROUND(I150*H150,2)</f>
        <v>0</v>
      </c>
      <c r="BL150" s="17" t="s">
        <v>172</v>
      </c>
      <c r="BM150" s="229" t="s">
        <v>526</v>
      </c>
    </row>
    <row r="151" spans="1:51" s="13" customFormat="1" ht="12">
      <c r="A151" s="13"/>
      <c r="B151" s="235"/>
      <c r="C151" s="236"/>
      <c r="D151" s="231" t="s">
        <v>174</v>
      </c>
      <c r="E151" s="237" t="s">
        <v>19</v>
      </c>
      <c r="F151" s="238" t="s">
        <v>495</v>
      </c>
      <c r="G151" s="236"/>
      <c r="H151" s="239">
        <v>32.4</v>
      </c>
      <c r="I151" s="240"/>
      <c r="J151" s="236"/>
      <c r="K151" s="236"/>
      <c r="L151" s="241"/>
      <c r="M151" s="242"/>
      <c r="N151" s="243"/>
      <c r="O151" s="243"/>
      <c r="P151" s="243"/>
      <c r="Q151" s="243"/>
      <c r="R151" s="243"/>
      <c r="S151" s="243"/>
      <c r="T151" s="244"/>
      <c r="U151" s="13"/>
      <c r="V151" s="13"/>
      <c r="W151" s="13"/>
      <c r="X151" s="13"/>
      <c r="Y151" s="13"/>
      <c r="Z151" s="13"/>
      <c r="AA151" s="13"/>
      <c r="AB151" s="13"/>
      <c r="AC151" s="13"/>
      <c r="AD151" s="13"/>
      <c r="AE151" s="13"/>
      <c r="AT151" s="245" t="s">
        <v>174</v>
      </c>
      <c r="AU151" s="245" t="s">
        <v>82</v>
      </c>
      <c r="AV151" s="13" t="s">
        <v>82</v>
      </c>
      <c r="AW151" s="13" t="s">
        <v>34</v>
      </c>
      <c r="AX151" s="13" t="s">
        <v>80</v>
      </c>
      <c r="AY151" s="245" t="s">
        <v>153</v>
      </c>
    </row>
    <row r="152" spans="1:65" s="2" customFormat="1" ht="33" customHeight="1">
      <c r="A152" s="38"/>
      <c r="B152" s="39"/>
      <c r="C152" s="218" t="s">
        <v>356</v>
      </c>
      <c r="D152" s="218" t="s">
        <v>156</v>
      </c>
      <c r="E152" s="219" t="s">
        <v>316</v>
      </c>
      <c r="F152" s="220" t="s">
        <v>317</v>
      </c>
      <c r="G152" s="221" t="s">
        <v>228</v>
      </c>
      <c r="H152" s="222">
        <v>71</v>
      </c>
      <c r="I152" s="223"/>
      <c r="J152" s="224">
        <f>ROUND(I152*H152,2)</f>
        <v>0</v>
      </c>
      <c r="K152" s="220" t="s">
        <v>219</v>
      </c>
      <c r="L152" s="44"/>
      <c r="M152" s="225" t="s">
        <v>19</v>
      </c>
      <c r="N152" s="226" t="s">
        <v>43</v>
      </c>
      <c r="O152" s="84"/>
      <c r="P152" s="227">
        <f>O152*H152</f>
        <v>0</v>
      </c>
      <c r="Q152" s="227">
        <v>0.00224</v>
      </c>
      <c r="R152" s="227">
        <f>Q152*H152</f>
        <v>0.15904</v>
      </c>
      <c r="S152" s="227">
        <v>0</v>
      </c>
      <c r="T152" s="228">
        <f>S152*H152</f>
        <v>0</v>
      </c>
      <c r="U152" s="38"/>
      <c r="V152" s="38"/>
      <c r="W152" s="38"/>
      <c r="X152" s="38"/>
      <c r="Y152" s="38"/>
      <c r="Z152" s="38"/>
      <c r="AA152" s="38"/>
      <c r="AB152" s="38"/>
      <c r="AC152" s="38"/>
      <c r="AD152" s="38"/>
      <c r="AE152" s="38"/>
      <c r="AR152" s="229" t="s">
        <v>172</v>
      </c>
      <c r="AT152" s="229" t="s">
        <v>156</v>
      </c>
      <c r="AU152" s="229" t="s">
        <v>82</v>
      </c>
      <c r="AY152" s="17" t="s">
        <v>153</v>
      </c>
      <c r="BE152" s="230">
        <f>IF(N152="základní",J152,0)</f>
        <v>0</v>
      </c>
      <c r="BF152" s="230">
        <f>IF(N152="snížená",J152,0)</f>
        <v>0</v>
      </c>
      <c r="BG152" s="230">
        <f>IF(N152="zákl. přenesená",J152,0)</f>
        <v>0</v>
      </c>
      <c r="BH152" s="230">
        <f>IF(N152="sníž. přenesená",J152,0)</f>
        <v>0</v>
      </c>
      <c r="BI152" s="230">
        <f>IF(N152="nulová",J152,0)</f>
        <v>0</v>
      </c>
      <c r="BJ152" s="17" t="s">
        <v>80</v>
      </c>
      <c r="BK152" s="230">
        <f>ROUND(I152*H152,2)</f>
        <v>0</v>
      </c>
      <c r="BL152" s="17" t="s">
        <v>172</v>
      </c>
      <c r="BM152" s="229" t="s">
        <v>527</v>
      </c>
    </row>
    <row r="153" spans="1:47" s="2" customFormat="1" ht="12">
      <c r="A153" s="38"/>
      <c r="B153" s="39"/>
      <c r="C153" s="40"/>
      <c r="D153" s="231" t="s">
        <v>221</v>
      </c>
      <c r="E153" s="40"/>
      <c r="F153" s="232" t="s">
        <v>319</v>
      </c>
      <c r="G153" s="40"/>
      <c r="H153" s="40"/>
      <c r="I153" s="136"/>
      <c r="J153" s="40"/>
      <c r="K153" s="40"/>
      <c r="L153" s="44"/>
      <c r="M153" s="233"/>
      <c r="N153" s="234"/>
      <c r="O153" s="84"/>
      <c r="P153" s="84"/>
      <c r="Q153" s="84"/>
      <c r="R153" s="84"/>
      <c r="S153" s="84"/>
      <c r="T153" s="85"/>
      <c r="U153" s="38"/>
      <c r="V153" s="38"/>
      <c r="W153" s="38"/>
      <c r="X153" s="38"/>
      <c r="Y153" s="38"/>
      <c r="Z153" s="38"/>
      <c r="AA153" s="38"/>
      <c r="AB153" s="38"/>
      <c r="AC153" s="38"/>
      <c r="AD153" s="38"/>
      <c r="AE153" s="38"/>
      <c r="AT153" s="17" t="s">
        <v>221</v>
      </c>
      <c r="AU153" s="17" t="s">
        <v>82</v>
      </c>
    </row>
    <row r="154" spans="1:51" s="13" customFormat="1" ht="12">
      <c r="A154" s="13"/>
      <c r="B154" s="235"/>
      <c r="C154" s="236"/>
      <c r="D154" s="231" t="s">
        <v>174</v>
      </c>
      <c r="E154" s="237" t="s">
        <v>19</v>
      </c>
      <c r="F154" s="238" t="s">
        <v>528</v>
      </c>
      <c r="G154" s="236"/>
      <c r="H154" s="239">
        <v>71</v>
      </c>
      <c r="I154" s="240"/>
      <c r="J154" s="236"/>
      <c r="K154" s="236"/>
      <c r="L154" s="241"/>
      <c r="M154" s="242"/>
      <c r="N154" s="243"/>
      <c r="O154" s="243"/>
      <c r="P154" s="243"/>
      <c r="Q154" s="243"/>
      <c r="R154" s="243"/>
      <c r="S154" s="243"/>
      <c r="T154" s="244"/>
      <c r="U154" s="13"/>
      <c r="V154" s="13"/>
      <c r="W154" s="13"/>
      <c r="X154" s="13"/>
      <c r="Y154" s="13"/>
      <c r="Z154" s="13"/>
      <c r="AA154" s="13"/>
      <c r="AB154" s="13"/>
      <c r="AC154" s="13"/>
      <c r="AD154" s="13"/>
      <c r="AE154" s="13"/>
      <c r="AT154" s="245" t="s">
        <v>174</v>
      </c>
      <c r="AU154" s="245" t="s">
        <v>82</v>
      </c>
      <c r="AV154" s="13" t="s">
        <v>82</v>
      </c>
      <c r="AW154" s="13" t="s">
        <v>34</v>
      </c>
      <c r="AX154" s="13" t="s">
        <v>80</v>
      </c>
      <c r="AY154" s="245" t="s">
        <v>153</v>
      </c>
    </row>
    <row r="155" spans="1:63" s="12" customFormat="1" ht="22.8" customHeight="1">
      <c r="A155" s="12"/>
      <c r="B155" s="202"/>
      <c r="C155" s="203"/>
      <c r="D155" s="204" t="s">
        <v>71</v>
      </c>
      <c r="E155" s="216" t="s">
        <v>169</v>
      </c>
      <c r="F155" s="216" t="s">
        <v>529</v>
      </c>
      <c r="G155" s="203"/>
      <c r="H155" s="203"/>
      <c r="I155" s="206"/>
      <c r="J155" s="217">
        <f>BK155</f>
        <v>0</v>
      </c>
      <c r="K155" s="203"/>
      <c r="L155" s="208"/>
      <c r="M155" s="209"/>
      <c r="N155" s="210"/>
      <c r="O155" s="210"/>
      <c r="P155" s="211">
        <f>SUM(P156:P172)</f>
        <v>0</v>
      </c>
      <c r="Q155" s="210"/>
      <c r="R155" s="211">
        <f>SUM(R156:R172)</f>
        <v>8.645481</v>
      </c>
      <c r="S155" s="210"/>
      <c r="T155" s="212">
        <f>SUM(T156:T172)</f>
        <v>0</v>
      </c>
      <c r="U155" s="12"/>
      <c r="V155" s="12"/>
      <c r="W155" s="12"/>
      <c r="X155" s="12"/>
      <c r="Y155" s="12"/>
      <c r="Z155" s="12"/>
      <c r="AA155" s="12"/>
      <c r="AB155" s="12"/>
      <c r="AC155" s="12"/>
      <c r="AD155" s="12"/>
      <c r="AE155" s="12"/>
      <c r="AR155" s="213" t="s">
        <v>80</v>
      </c>
      <c r="AT155" s="214" t="s">
        <v>71</v>
      </c>
      <c r="AU155" s="214" t="s">
        <v>80</v>
      </c>
      <c r="AY155" s="213" t="s">
        <v>153</v>
      </c>
      <c r="BK155" s="215">
        <f>SUM(BK156:BK172)</f>
        <v>0</v>
      </c>
    </row>
    <row r="156" spans="1:65" s="2" customFormat="1" ht="21.75" customHeight="1">
      <c r="A156" s="38"/>
      <c r="B156" s="39"/>
      <c r="C156" s="218" t="s">
        <v>363</v>
      </c>
      <c r="D156" s="218" t="s">
        <v>156</v>
      </c>
      <c r="E156" s="219" t="s">
        <v>530</v>
      </c>
      <c r="F156" s="220" t="s">
        <v>531</v>
      </c>
      <c r="G156" s="221" t="s">
        <v>339</v>
      </c>
      <c r="H156" s="222">
        <v>3</v>
      </c>
      <c r="I156" s="223"/>
      <c r="J156" s="224">
        <f>ROUND(I156*H156,2)</f>
        <v>0</v>
      </c>
      <c r="K156" s="220" t="s">
        <v>219</v>
      </c>
      <c r="L156" s="44"/>
      <c r="M156" s="225" t="s">
        <v>19</v>
      </c>
      <c r="N156" s="226" t="s">
        <v>43</v>
      </c>
      <c r="O156" s="84"/>
      <c r="P156" s="227">
        <f>O156*H156</f>
        <v>0</v>
      </c>
      <c r="Q156" s="227">
        <v>1.47325</v>
      </c>
      <c r="R156" s="227">
        <f>Q156*H156</f>
        <v>4.41975</v>
      </c>
      <c r="S156" s="227">
        <v>0</v>
      </c>
      <c r="T156" s="228">
        <f>S156*H156</f>
        <v>0</v>
      </c>
      <c r="U156" s="38"/>
      <c r="V156" s="38"/>
      <c r="W156" s="38"/>
      <c r="X156" s="38"/>
      <c r="Y156" s="38"/>
      <c r="Z156" s="38"/>
      <c r="AA156" s="38"/>
      <c r="AB156" s="38"/>
      <c r="AC156" s="38"/>
      <c r="AD156" s="38"/>
      <c r="AE156" s="38"/>
      <c r="AR156" s="229" t="s">
        <v>172</v>
      </c>
      <c r="AT156" s="229" t="s">
        <v>156</v>
      </c>
      <c r="AU156" s="229" t="s">
        <v>82</v>
      </c>
      <c r="AY156" s="17" t="s">
        <v>153</v>
      </c>
      <c r="BE156" s="230">
        <f>IF(N156="základní",J156,0)</f>
        <v>0</v>
      </c>
      <c r="BF156" s="230">
        <f>IF(N156="snížená",J156,0)</f>
        <v>0</v>
      </c>
      <c r="BG156" s="230">
        <f>IF(N156="zákl. přenesená",J156,0)</f>
        <v>0</v>
      </c>
      <c r="BH156" s="230">
        <f>IF(N156="sníž. přenesená",J156,0)</f>
        <v>0</v>
      </c>
      <c r="BI156" s="230">
        <f>IF(N156="nulová",J156,0)</f>
        <v>0</v>
      </c>
      <c r="BJ156" s="17" t="s">
        <v>80</v>
      </c>
      <c r="BK156" s="230">
        <f>ROUND(I156*H156,2)</f>
        <v>0</v>
      </c>
      <c r="BL156" s="17" t="s">
        <v>172</v>
      </c>
      <c r="BM156" s="229" t="s">
        <v>532</v>
      </c>
    </row>
    <row r="157" spans="1:47" s="2" customFormat="1" ht="12">
      <c r="A157" s="38"/>
      <c r="B157" s="39"/>
      <c r="C157" s="40"/>
      <c r="D157" s="231" t="s">
        <v>221</v>
      </c>
      <c r="E157" s="40"/>
      <c r="F157" s="232" t="s">
        <v>533</v>
      </c>
      <c r="G157" s="40"/>
      <c r="H157" s="40"/>
      <c r="I157" s="136"/>
      <c r="J157" s="40"/>
      <c r="K157" s="40"/>
      <c r="L157" s="44"/>
      <c r="M157" s="233"/>
      <c r="N157" s="234"/>
      <c r="O157" s="84"/>
      <c r="P157" s="84"/>
      <c r="Q157" s="84"/>
      <c r="R157" s="84"/>
      <c r="S157" s="84"/>
      <c r="T157" s="85"/>
      <c r="U157" s="38"/>
      <c r="V157" s="38"/>
      <c r="W157" s="38"/>
      <c r="X157" s="38"/>
      <c r="Y157" s="38"/>
      <c r="Z157" s="38"/>
      <c r="AA157" s="38"/>
      <c r="AB157" s="38"/>
      <c r="AC157" s="38"/>
      <c r="AD157" s="38"/>
      <c r="AE157" s="38"/>
      <c r="AT157" s="17" t="s">
        <v>221</v>
      </c>
      <c r="AU157" s="17" t="s">
        <v>82</v>
      </c>
    </row>
    <row r="158" spans="1:65" s="2" customFormat="1" ht="21.75" customHeight="1">
      <c r="A158" s="38"/>
      <c r="B158" s="39"/>
      <c r="C158" s="218" t="s">
        <v>272</v>
      </c>
      <c r="D158" s="218" t="s">
        <v>156</v>
      </c>
      <c r="E158" s="219" t="s">
        <v>534</v>
      </c>
      <c r="F158" s="220" t="s">
        <v>535</v>
      </c>
      <c r="G158" s="221" t="s">
        <v>228</v>
      </c>
      <c r="H158" s="222">
        <v>9</v>
      </c>
      <c r="I158" s="223"/>
      <c r="J158" s="224">
        <f>ROUND(I158*H158,2)</f>
        <v>0</v>
      </c>
      <c r="K158" s="220" t="s">
        <v>219</v>
      </c>
      <c r="L158" s="44"/>
      <c r="M158" s="225" t="s">
        <v>19</v>
      </c>
      <c r="N158" s="226" t="s">
        <v>43</v>
      </c>
      <c r="O158" s="84"/>
      <c r="P158" s="227">
        <f>O158*H158</f>
        <v>0</v>
      </c>
      <c r="Q158" s="227">
        <v>1E-05</v>
      </c>
      <c r="R158" s="227">
        <f>Q158*H158</f>
        <v>9E-05</v>
      </c>
      <c r="S158" s="227">
        <v>0</v>
      </c>
      <c r="T158" s="228">
        <f>S158*H158</f>
        <v>0</v>
      </c>
      <c r="U158" s="38"/>
      <c r="V158" s="38"/>
      <c r="W158" s="38"/>
      <c r="X158" s="38"/>
      <c r="Y158" s="38"/>
      <c r="Z158" s="38"/>
      <c r="AA158" s="38"/>
      <c r="AB158" s="38"/>
      <c r="AC158" s="38"/>
      <c r="AD158" s="38"/>
      <c r="AE158" s="38"/>
      <c r="AR158" s="229" t="s">
        <v>172</v>
      </c>
      <c r="AT158" s="229" t="s">
        <v>156</v>
      </c>
      <c r="AU158" s="229" t="s">
        <v>82</v>
      </c>
      <c r="AY158" s="17" t="s">
        <v>153</v>
      </c>
      <c r="BE158" s="230">
        <f>IF(N158="základní",J158,0)</f>
        <v>0</v>
      </c>
      <c r="BF158" s="230">
        <f>IF(N158="snížená",J158,0)</f>
        <v>0</v>
      </c>
      <c r="BG158" s="230">
        <f>IF(N158="zákl. přenesená",J158,0)</f>
        <v>0</v>
      </c>
      <c r="BH158" s="230">
        <f>IF(N158="sníž. přenesená",J158,0)</f>
        <v>0</v>
      </c>
      <c r="BI158" s="230">
        <f>IF(N158="nulová",J158,0)</f>
        <v>0</v>
      </c>
      <c r="BJ158" s="17" t="s">
        <v>80</v>
      </c>
      <c r="BK158" s="230">
        <f>ROUND(I158*H158,2)</f>
        <v>0</v>
      </c>
      <c r="BL158" s="17" t="s">
        <v>172</v>
      </c>
      <c r="BM158" s="229" t="s">
        <v>536</v>
      </c>
    </row>
    <row r="159" spans="1:47" s="2" customFormat="1" ht="12">
      <c r="A159" s="38"/>
      <c r="B159" s="39"/>
      <c r="C159" s="40"/>
      <c r="D159" s="231" t="s">
        <v>221</v>
      </c>
      <c r="E159" s="40"/>
      <c r="F159" s="232" t="s">
        <v>537</v>
      </c>
      <c r="G159" s="40"/>
      <c r="H159" s="40"/>
      <c r="I159" s="136"/>
      <c r="J159" s="40"/>
      <c r="K159" s="40"/>
      <c r="L159" s="44"/>
      <c r="M159" s="233"/>
      <c r="N159" s="234"/>
      <c r="O159" s="84"/>
      <c r="P159" s="84"/>
      <c r="Q159" s="84"/>
      <c r="R159" s="84"/>
      <c r="S159" s="84"/>
      <c r="T159" s="85"/>
      <c r="U159" s="38"/>
      <c r="V159" s="38"/>
      <c r="W159" s="38"/>
      <c r="X159" s="38"/>
      <c r="Y159" s="38"/>
      <c r="Z159" s="38"/>
      <c r="AA159" s="38"/>
      <c r="AB159" s="38"/>
      <c r="AC159" s="38"/>
      <c r="AD159" s="38"/>
      <c r="AE159" s="38"/>
      <c r="AT159" s="17" t="s">
        <v>221</v>
      </c>
      <c r="AU159" s="17" t="s">
        <v>82</v>
      </c>
    </row>
    <row r="160" spans="1:65" s="2" customFormat="1" ht="21.75" customHeight="1">
      <c r="A160" s="38"/>
      <c r="B160" s="39"/>
      <c r="C160" s="261" t="s">
        <v>376</v>
      </c>
      <c r="D160" s="261" t="s">
        <v>260</v>
      </c>
      <c r="E160" s="262" t="s">
        <v>538</v>
      </c>
      <c r="F160" s="263" t="s">
        <v>539</v>
      </c>
      <c r="G160" s="264" t="s">
        <v>228</v>
      </c>
      <c r="H160" s="265">
        <v>9.135</v>
      </c>
      <c r="I160" s="266"/>
      <c r="J160" s="267">
        <f>ROUND(I160*H160,2)</f>
        <v>0</v>
      </c>
      <c r="K160" s="263" t="s">
        <v>219</v>
      </c>
      <c r="L160" s="268"/>
      <c r="M160" s="269" t="s">
        <v>19</v>
      </c>
      <c r="N160" s="270" t="s">
        <v>43</v>
      </c>
      <c r="O160" s="84"/>
      <c r="P160" s="227">
        <f>O160*H160</f>
        <v>0</v>
      </c>
      <c r="Q160" s="227">
        <v>0.0046</v>
      </c>
      <c r="R160" s="227">
        <f>Q160*H160</f>
        <v>0.042020999999999996</v>
      </c>
      <c r="S160" s="227">
        <v>0</v>
      </c>
      <c r="T160" s="228">
        <f>S160*H160</f>
        <v>0</v>
      </c>
      <c r="U160" s="38"/>
      <c r="V160" s="38"/>
      <c r="W160" s="38"/>
      <c r="X160" s="38"/>
      <c r="Y160" s="38"/>
      <c r="Z160" s="38"/>
      <c r="AA160" s="38"/>
      <c r="AB160" s="38"/>
      <c r="AC160" s="38"/>
      <c r="AD160" s="38"/>
      <c r="AE160" s="38"/>
      <c r="AR160" s="229" t="s">
        <v>169</v>
      </c>
      <c r="AT160" s="229" t="s">
        <v>260</v>
      </c>
      <c r="AU160" s="229" t="s">
        <v>82</v>
      </c>
      <c r="AY160" s="17" t="s">
        <v>153</v>
      </c>
      <c r="BE160" s="230">
        <f>IF(N160="základní",J160,0)</f>
        <v>0</v>
      </c>
      <c r="BF160" s="230">
        <f>IF(N160="snížená",J160,0)</f>
        <v>0</v>
      </c>
      <c r="BG160" s="230">
        <f>IF(N160="zákl. přenesená",J160,0)</f>
        <v>0</v>
      </c>
      <c r="BH160" s="230">
        <f>IF(N160="sníž. přenesená",J160,0)</f>
        <v>0</v>
      </c>
      <c r="BI160" s="230">
        <f>IF(N160="nulová",J160,0)</f>
        <v>0</v>
      </c>
      <c r="BJ160" s="17" t="s">
        <v>80</v>
      </c>
      <c r="BK160" s="230">
        <f>ROUND(I160*H160,2)</f>
        <v>0</v>
      </c>
      <c r="BL160" s="17" t="s">
        <v>172</v>
      </c>
      <c r="BM160" s="229" t="s">
        <v>540</v>
      </c>
    </row>
    <row r="161" spans="1:51" s="13" customFormat="1" ht="12">
      <c r="A161" s="13"/>
      <c r="B161" s="235"/>
      <c r="C161" s="236"/>
      <c r="D161" s="231" t="s">
        <v>174</v>
      </c>
      <c r="E161" s="236"/>
      <c r="F161" s="238" t="s">
        <v>541</v>
      </c>
      <c r="G161" s="236"/>
      <c r="H161" s="239">
        <v>9.135</v>
      </c>
      <c r="I161" s="240"/>
      <c r="J161" s="236"/>
      <c r="K161" s="236"/>
      <c r="L161" s="241"/>
      <c r="M161" s="242"/>
      <c r="N161" s="243"/>
      <c r="O161" s="243"/>
      <c r="P161" s="243"/>
      <c r="Q161" s="243"/>
      <c r="R161" s="243"/>
      <c r="S161" s="243"/>
      <c r="T161" s="244"/>
      <c r="U161" s="13"/>
      <c r="V161" s="13"/>
      <c r="W161" s="13"/>
      <c r="X161" s="13"/>
      <c r="Y161" s="13"/>
      <c r="Z161" s="13"/>
      <c r="AA161" s="13"/>
      <c r="AB161" s="13"/>
      <c r="AC161" s="13"/>
      <c r="AD161" s="13"/>
      <c r="AE161" s="13"/>
      <c r="AT161" s="245" t="s">
        <v>174</v>
      </c>
      <c r="AU161" s="245" t="s">
        <v>82</v>
      </c>
      <c r="AV161" s="13" t="s">
        <v>82</v>
      </c>
      <c r="AW161" s="13" t="s">
        <v>4</v>
      </c>
      <c r="AX161" s="13" t="s">
        <v>80</v>
      </c>
      <c r="AY161" s="245" t="s">
        <v>153</v>
      </c>
    </row>
    <row r="162" spans="1:65" s="2" customFormat="1" ht="21.75" customHeight="1">
      <c r="A162" s="38"/>
      <c r="B162" s="39"/>
      <c r="C162" s="218" t="s">
        <v>542</v>
      </c>
      <c r="D162" s="218" t="s">
        <v>156</v>
      </c>
      <c r="E162" s="219" t="s">
        <v>543</v>
      </c>
      <c r="F162" s="220" t="s">
        <v>544</v>
      </c>
      <c r="G162" s="221" t="s">
        <v>339</v>
      </c>
      <c r="H162" s="222">
        <v>3</v>
      </c>
      <c r="I162" s="223"/>
      <c r="J162" s="224">
        <f>ROUND(I162*H162,2)</f>
        <v>0</v>
      </c>
      <c r="K162" s="220" t="s">
        <v>219</v>
      </c>
      <c r="L162" s="44"/>
      <c r="M162" s="225" t="s">
        <v>19</v>
      </c>
      <c r="N162" s="226" t="s">
        <v>43</v>
      </c>
      <c r="O162" s="84"/>
      <c r="P162" s="227">
        <f>O162*H162</f>
        <v>0</v>
      </c>
      <c r="Q162" s="227">
        <v>0.3409</v>
      </c>
      <c r="R162" s="227">
        <f>Q162*H162</f>
        <v>1.0227</v>
      </c>
      <c r="S162" s="227">
        <v>0</v>
      </c>
      <c r="T162" s="228">
        <f>S162*H162</f>
        <v>0</v>
      </c>
      <c r="U162" s="38"/>
      <c r="V162" s="38"/>
      <c r="W162" s="38"/>
      <c r="X162" s="38"/>
      <c r="Y162" s="38"/>
      <c r="Z162" s="38"/>
      <c r="AA162" s="38"/>
      <c r="AB162" s="38"/>
      <c r="AC162" s="38"/>
      <c r="AD162" s="38"/>
      <c r="AE162" s="38"/>
      <c r="AR162" s="229" t="s">
        <v>172</v>
      </c>
      <c r="AT162" s="229" t="s">
        <v>156</v>
      </c>
      <c r="AU162" s="229" t="s">
        <v>82</v>
      </c>
      <c r="AY162" s="17" t="s">
        <v>153</v>
      </c>
      <c r="BE162" s="230">
        <f>IF(N162="základní",J162,0)</f>
        <v>0</v>
      </c>
      <c r="BF162" s="230">
        <f>IF(N162="snížená",J162,0)</f>
        <v>0</v>
      </c>
      <c r="BG162" s="230">
        <f>IF(N162="zákl. přenesená",J162,0)</f>
        <v>0</v>
      </c>
      <c r="BH162" s="230">
        <f>IF(N162="sníž. přenesená",J162,0)</f>
        <v>0</v>
      </c>
      <c r="BI162" s="230">
        <f>IF(N162="nulová",J162,0)</f>
        <v>0</v>
      </c>
      <c r="BJ162" s="17" t="s">
        <v>80</v>
      </c>
      <c r="BK162" s="230">
        <f>ROUND(I162*H162,2)</f>
        <v>0</v>
      </c>
      <c r="BL162" s="17" t="s">
        <v>172</v>
      </c>
      <c r="BM162" s="229" t="s">
        <v>545</v>
      </c>
    </row>
    <row r="163" spans="1:47" s="2" customFormat="1" ht="12">
      <c r="A163" s="38"/>
      <c r="B163" s="39"/>
      <c r="C163" s="40"/>
      <c r="D163" s="231" t="s">
        <v>221</v>
      </c>
      <c r="E163" s="40"/>
      <c r="F163" s="232" t="s">
        <v>546</v>
      </c>
      <c r="G163" s="40"/>
      <c r="H163" s="40"/>
      <c r="I163" s="136"/>
      <c r="J163" s="40"/>
      <c r="K163" s="40"/>
      <c r="L163" s="44"/>
      <c r="M163" s="233"/>
      <c r="N163" s="234"/>
      <c r="O163" s="84"/>
      <c r="P163" s="84"/>
      <c r="Q163" s="84"/>
      <c r="R163" s="84"/>
      <c r="S163" s="84"/>
      <c r="T163" s="85"/>
      <c r="U163" s="38"/>
      <c r="V163" s="38"/>
      <c r="W163" s="38"/>
      <c r="X163" s="38"/>
      <c r="Y163" s="38"/>
      <c r="Z163" s="38"/>
      <c r="AA163" s="38"/>
      <c r="AB163" s="38"/>
      <c r="AC163" s="38"/>
      <c r="AD163" s="38"/>
      <c r="AE163" s="38"/>
      <c r="AT163" s="17" t="s">
        <v>221</v>
      </c>
      <c r="AU163" s="17" t="s">
        <v>82</v>
      </c>
    </row>
    <row r="164" spans="1:65" s="2" customFormat="1" ht="21.75" customHeight="1">
      <c r="A164" s="38"/>
      <c r="B164" s="39"/>
      <c r="C164" s="261" t="s">
        <v>547</v>
      </c>
      <c r="D164" s="261" t="s">
        <v>260</v>
      </c>
      <c r="E164" s="262" t="s">
        <v>548</v>
      </c>
      <c r="F164" s="263" t="s">
        <v>549</v>
      </c>
      <c r="G164" s="264" t="s">
        <v>339</v>
      </c>
      <c r="H164" s="265">
        <v>3</v>
      </c>
      <c r="I164" s="266"/>
      <c r="J164" s="267">
        <f>ROUND(I164*H164,2)</f>
        <v>0</v>
      </c>
      <c r="K164" s="263" t="s">
        <v>219</v>
      </c>
      <c r="L164" s="268"/>
      <c r="M164" s="269" t="s">
        <v>19</v>
      </c>
      <c r="N164" s="270" t="s">
        <v>43</v>
      </c>
      <c r="O164" s="84"/>
      <c r="P164" s="227">
        <f>O164*H164</f>
        <v>0</v>
      </c>
      <c r="Q164" s="227">
        <v>0.347</v>
      </c>
      <c r="R164" s="227">
        <f>Q164*H164</f>
        <v>1.041</v>
      </c>
      <c r="S164" s="227">
        <v>0</v>
      </c>
      <c r="T164" s="228">
        <f>S164*H164</f>
        <v>0</v>
      </c>
      <c r="U164" s="38"/>
      <c r="V164" s="38"/>
      <c r="W164" s="38"/>
      <c r="X164" s="38"/>
      <c r="Y164" s="38"/>
      <c r="Z164" s="38"/>
      <c r="AA164" s="38"/>
      <c r="AB164" s="38"/>
      <c r="AC164" s="38"/>
      <c r="AD164" s="38"/>
      <c r="AE164" s="38"/>
      <c r="AR164" s="229" t="s">
        <v>169</v>
      </c>
      <c r="AT164" s="229" t="s">
        <v>260</v>
      </c>
      <c r="AU164" s="229" t="s">
        <v>82</v>
      </c>
      <c r="AY164" s="17" t="s">
        <v>153</v>
      </c>
      <c r="BE164" s="230">
        <f>IF(N164="základní",J164,0)</f>
        <v>0</v>
      </c>
      <c r="BF164" s="230">
        <f>IF(N164="snížená",J164,0)</f>
        <v>0</v>
      </c>
      <c r="BG164" s="230">
        <f>IF(N164="zákl. přenesená",J164,0)</f>
        <v>0</v>
      </c>
      <c r="BH164" s="230">
        <f>IF(N164="sníž. přenesená",J164,0)</f>
        <v>0</v>
      </c>
      <c r="BI164" s="230">
        <f>IF(N164="nulová",J164,0)</f>
        <v>0</v>
      </c>
      <c r="BJ164" s="17" t="s">
        <v>80</v>
      </c>
      <c r="BK164" s="230">
        <f>ROUND(I164*H164,2)</f>
        <v>0</v>
      </c>
      <c r="BL164" s="17" t="s">
        <v>172</v>
      </c>
      <c r="BM164" s="229" t="s">
        <v>550</v>
      </c>
    </row>
    <row r="165" spans="1:65" s="2" customFormat="1" ht="16.5" customHeight="1">
      <c r="A165" s="38"/>
      <c r="B165" s="39"/>
      <c r="C165" s="261" t="s">
        <v>551</v>
      </c>
      <c r="D165" s="261" t="s">
        <v>260</v>
      </c>
      <c r="E165" s="262" t="s">
        <v>552</v>
      </c>
      <c r="F165" s="263" t="s">
        <v>553</v>
      </c>
      <c r="G165" s="264" t="s">
        <v>339</v>
      </c>
      <c r="H165" s="265">
        <v>3</v>
      </c>
      <c r="I165" s="266"/>
      <c r="J165" s="267">
        <f>ROUND(I165*H165,2)</f>
        <v>0</v>
      </c>
      <c r="K165" s="263" t="s">
        <v>219</v>
      </c>
      <c r="L165" s="268"/>
      <c r="M165" s="269" t="s">
        <v>19</v>
      </c>
      <c r="N165" s="270" t="s">
        <v>43</v>
      </c>
      <c r="O165" s="84"/>
      <c r="P165" s="227">
        <f>O165*H165</f>
        <v>0</v>
      </c>
      <c r="Q165" s="227">
        <v>0.0085</v>
      </c>
      <c r="R165" s="227">
        <f>Q165*H165</f>
        <v>0.025500000000000002</v>
      </c>
      <c r="S165" s="227">
        <v>0</v>
      </c>
      <c r="T165" s="228">
        <f>S165*H165</f>
        <v>0</v>
      </c>
      <c r="U165" s="38"/>
      <c r="V165" s="38"/>
      <c r="W165" s="38"/>
      <c r="X165" s="38"/>
      <c r="Y165" s="38"/>
      <c r="Z165" s="38"/>
      <c r="AA165" s="38"/>
      <c r="AB165" s="38"/>
      <c r="AC165" s="38"/>
      <c r="AD165" s="38"/>
      <c r="AE165" s="38"/>
      <c r="AR165" s="229" t="s">
        <v>169</v>
      </c>
      <c r="AT165" s="229" t="s">
        <v>260</v>
      </c>
      <c r="AU165" s="229" t="s">
        <v>82</v>
      </c>
      <c r="AY165" s="17" t="s">
        <v>153</v>
      </c>
      <c r="BE165" s="230">
        <f>IF(N165="základní",J165,0)</f>
        <v>0</v>
      </c>
      <c r="BF165" s="230">
        <f>IF(N165="snížená",J165,0)</f>
        <v>0</v>
      </c>
      <c r="BG165" s="230">
        <f>IF(N165="zákl. přenesená",J165,0)</f>
        <v>0</v>
      </c>
      <c r="BH165" s="230">
        <f>IF(N165="sníž. přenesená",J165,0)</f>
        <v>0</v>
      </c>
      <c r="BI165" s="230">
        <f>IF(N165="nulová",J165,0)</f>
        <v>0</v>
      </c>
      <c r="BJ165" s="17" t="s">
        <v>80</v>
      </c>
      <c r="BK165" s="230">
        <f>ROUND(I165*H165,2)</f>
        <v>0</v>
      </c>
      <c r="BL165" s="17" t="s">
        <v>172</v>
      </c>
      <c r="BM165" s="229" t="s">
        <v>554</v>
      </c>
    </row>
    <row r="166" spans="1:65" s="2" customFormat="1" ht="16.5" customHeight="1">
      <c r="A166" s="38"/>
      <c r="B166" s="39"/>
      <c r="C166" s="261" t="s">
        <v>555</v>
      </c>
      <c r="D166" s="261" t="s">
        <v>260</v>
      </c>
      <c r="E166" s="262" t="s">
        <v>556</v>
      </c>
      <c r="F166" s="263" t="s">
        <v>557</v>
      </c>
      <c r="G166" s="264" t="s">
        <v>339</v>
      </c>
      <c r="H166" s="265">
        <v>3</v>
      </c>
      <c r="I166" s="266"/>
      <c r="J166" s="267">
        <f>ROUND(I166*H166,2)</f>
        <v>0</v>
      </c>
      <c r="K166" s="263" t="s">
        <v>219</v>
      </c>
      <c r="L166" s="268"/>
      <c r="M166" s="269" t="s">
        <v>19</v>
      </c>
      <c r="N166" s="270" t="s">
        <v>43</v>
      </c>
      <c r="O166" s="84"/>
      <c r="P166" s="227">
        <f>O166*H166</f>
        <v>0</v>
      </c>
      <c r="Q166" s="227">
        <v>0.06</v>
      </c>
      <c r="R166" s="227">
        <f>Q166*H166</f>
        <v>0.18</v>
      </c>
      <c r="S166" s="227">
        <v>0</v>
      </c>
      <c r="T166" s="228">
        <f>S166*H166</f>
        <v>0</v>
      </c>
      <c r="U166" s="38"/>
      <c r="V166" s="38"/>
      <c r="W166" s="38"/>
      <c r="X166" s="38"/>
      <c r="Y166" s="38"/>
      <c r="Z166" s="38"/>
      <c r="AA166" s="38"/>
      <c r="AB166" s="38"/>
      <c r="AC166" s="38"/>
      <c r="AD166" s="38"/>
      <c r="AE166" s="38"/>
      <c r="AR166" s="229" t="s">
        <v>169</v>
      </c>
      <c r="AT166" s="229" t="s">
        <v>260</v>
      </c>
      <c r="AU166" s="229" t="s">
        <v>82</v>
      </c>
      <c r="AY166" s="17" t="s">
        <v>153</v>
      </c>
      <c r="BE166" s="230">
        <f>IF(N166="základní",J166,0)</f>
        <v>0</v>
      </c>
      <c r="BF166" s="230">
        <f>IF(N166="snížená",J166,0)</f>
        <v>0</v>
      </c>
      <c r="BG166" s="230">
        <f>IF(N166="zákl. přenesená",J166,0)</f>
        <v>0</v>
      </c>
      <c r="BH166" s="230">
        <f>IF(N166="sníž. přenesená",J166,0)</f>
        <v>0</v>
      </c>
      <c r="BI166" s="230">
        <f>IF(N166="nulová",J166,0)</f>
        <v>0</v>
      </c>
      <c r="BJ166" s="17" t="s">
        <v>80</v>
      </c>
      <c r="BK166" s="230">
        <f>ROUND(I166*H166,2)</f>
        <v>0</v>
      </c>
      <c r="BL166" s="17" t="s">
        <v>172</v>
      </c>
      <c r="BM166" s="229" t="s">
        <v>558</v>
      </c>
    </row>
    <row r="167" spans="1:65" s="2" customFormat="1" ht="21.75" customHeight="1">
      <c r="A167" s="38"/>
      <c r="B167" s="39"/>
      <c r="C167" s="218" t="s">
        <v>559</v>
      </c>
      <c r="D167" s="218" t="s">
        <v>156</v>
      </c>
      <c r="E167" s="219" t="s">
        <v>560</v>
      </c>
      <c r="F167" s="220" t="s">
        <v>561</v>
      </c>
      <c r="G167" s="221" t="s">
        <v>339</v>
      </c>
      <c r="H167" s="222">
        <v>3</v>
      </c>
      <c r="I167" s="223"/>
      <c r="J167" s="224">
        <f>ROUND(I167*H167,2)</f>
        <v>0</v>
      </c>
      <c r="K167" s="220" t="s">
        <v>219</v>
      </c>
      <c r="L167" s="44"/>
      <c r="M167" s="225" t="s">
        <v>19</v>
      </c>
      <c r="N167" s="226" t="s">
        <v>43</v>
      </c>
      <c r="O167" s="84"/>
      <c r="P167" s="227">
        <f>O167*H167</f>
        <v>0</v>
      </c>
      <c r="Q167" s="227">
        <v>0.21734</v>
      </c>
      <c r="R167" s="227">
        <f>Q167*H167</f>
        <v>0.65202</v>
      </c>
      <c r="S167" s="227">
        <v>0</v>
      </c>
      <c r="T167" s="228">
        <f>S167*H167</f>
        <v>0</v>
      </c>
      <c r="U167" s="38"/>
      <c r="V167" s="38"/>
      <c r="W167" s="38"/>
      <c r="X167" s="38"/>
      <c r="Y167" s="38"/>
      <c r="Z167" s="38"/>
      <c r="AA167" s="38"/>
      <c r="AB167" s="38"/>
      <c r="AC167" s="38"/>
      <c r="AD167" s="38"/>
      <c r="AE167" s="38"/>
      <c r="AR167" s="229" t="s">
        <v>172</v>
      </c>
      <c r="AT167" s="229" t="s">
        <v>156</v>
      </c>
      <c r="AU167" s="229" t="s">
        <v>82</v>
      </c>
      <c r="AY167" s="17" t="s">
        <v>153</v>
      </c>
      <c r="BE167" s="230">
        <f>IF(N167="základní",J167,0)</f>
        <v>0</v>
      </c>
      <c r="BF167" s="230">
        <f>IF(N167="snížená",J167,0)</f>
        <v>0</v>
      </c>
      <c r="BG167" s="230">
        <f>IF(N167="zákl. přenesená",J167,0)</f>
        <v>0</v>
      </c>
      <c r="BH167" s="230">
        <f>IF(N167="sníž. přenesená",J167,0)</f>
        <v>0</v>
      </c>
      <c r="BI167" s="230">
        <f>IF(N167="nulová",J167,0)</f>
        <v>0</v>
      </c>
      <c r="BJ167" s="17" t="s">
        <v>80</v>
      </c>
      <c r="BK167" s="230">
        <f>ROUND(I167*H167,2)</f>
        <v>0</v>
      </c>
      <c r="BL167" s="17" t="s">
        <v>172</v>
      </c>
      <c r="BM167" s="229" t="s">
        <v>562</v>
      </c>
    </row>
    <row r="168" spans="1:47" s="2" customFormat="1" ht="12">
      <c r="A168" s="38"/>
      <c r="B168" s="39"/>
      <c r="C168" s="40"/>
      <c r="D168" s="231" t="s">
        <v>221</v>
      </c>
      <c r="E168" s="40"/>
      <c r="F168" s="232" t="s">
        <v>563</v>
      </c>
      <c r="G168" s="40"/>
      <c r="H168" s="40"/>
      <c r="I168" s="136"/>
      <c r="J168" s="40"/>
      <c r="K168" s="40"/>
      <c r="L168" s="44"/>
      <c r="M168" s="233"/>
      <c r="N168" s="234"/>
      <c r="O168" s="84"/>
      <c r="P168" s="84"/>
      <c r="Q168" s="84"/>
      <c r="R168" s="84"/>
      <c r="S168" s="84"/>
      <c r="T168" s="85"/>
      <c r="U168" s="38"/>
      <c r="V168" s="38"/>
      <c r="W168" s="38"/>
      <c r="X168" s="38"/>
      <c r="Y168" s="38"/>
      <c r="Z168" s="38"/>
      <c r="AA168" s="38"/>
      <c r="AB168" s="38"/>
      <c r="AC168" s="38"/>
      <c r="AD168" s="38"/>
      <c r="AE168" s="38"/>
      <c r="AT168" s="17" t="s">
        <v>221</v>
      </c>
      <c r="AU168" s="17" t="s">
        <v>82</v>
      </c>
    </row>
    <row r="169" spans="1:51" s="13" customFormat="1" ht="12">
      <c r="A169" s="13"/>
      <c r="B169" s="235"/>
      <c r="C169" s="236"/>
      <c r="D169" s="231" t="s">
        <v>174</v>
      </c>
      <c r="E169" s="237" t="s">
        <v>19</v>
      </c>
      <c r="F169" s="238" t="s">
        <v>175</v>
      </c>
      <c r="G169" s="236"/>
      <c r="H169" s="239">
        <v>3</v>
      </c>
      <c r="I169" s="240"/>
      <c r="J169" s="236"/>
      <c r="K169" s="236"/>
      <c r="L169" s="241"/>
      <c r="M169" s="242"/>
      <c r="N169" s="243"/>
      <c r="O169" s="243"/>
      <c r="P169" s="243"/>
      <c r="Q169" s="243"/>
      <c r="R169" s="243"/>
      <c r="S169" s="243"/>
      <c r="T169" s="244"/>
      <c r="U169" s="13"/>
      <c r="V169" s="13"/>
      <c r="W169" s="13"/>
      <c r="X169" s="13"/>
      <c r="Y169" s="13"/>
      <c r="Z169" s="13"/>
      <c r="AA169" s="13"/>
      <c r="AB169" s="13"/>
      <c r="AC169" s="13"/>
      <c r="AD169" s="13"/>
      <c r="AE169" s="13"/>
      <c r="AT169" s="245" t="s">
        <v>174</v>
      </c>
      <c r="AU169" s="245" t="s">
        <v>82</v>
      </c>
      <c r="AV169" s="13" t="s">
        <v>82</v>
      </c>
      <c r="AW169" s="13" t="s">
        <v>34</v>
      </c>
      <c r="AX169" s="13" t="s">
        <v>80</v>
      </c>
      <c r="AY169" s="245" t="s">
        <v>153</v>
      </c>
    </row>
    <row r="170" spans="1:65" s="2" customFormat="1" ht="21.75" customHeight="1">
      <c r="A170" s="38"/>
      <c r="B170" s="39"/>
      <c r="C170" s="218" t="s">
        <v>564</v>
      </c>
      <c r="D170" s="218" t="s">
        <v>156</v>
      </c>
      <c r="E170" s="219" t="s">
        <v>565</v>
      </c>
      <c r="F170" s="220" t="s">
        <v>566</v>
      </c>
      <c r="G170" s="221" t="s">
        <v>339</v>
      </c>
      <c r="H170" s="222">
        <v>3</v>
      </c>
      <c r="I170" s="223"/>
      <c r="J170" s="224">
        <f>ROUND(I170*H170,2)</f>
        <v>0</v>
      </c>
      <c r="K170" s="220" t="s">
        <v>219</v>
      </c>
      <c r="L170" s="44"/>
      <c r="M170" s="225" t="s">
        <v>19</v>
      </c>
      <c r="N170" s="226" t="s">
        <v>43</v>
      </c>
      <c r="O170" s="84"/>
      <c r="P170" s="227">
        <f>O170*H170</f>
        <v>0</v>
      </c>
      <c r="Q170" s="227">
        <v>0.4208</v>
      </c>
      <c r="R170" s="227">
        <f>Q170*H170</f>
        <v>1.2624</v>
      </c>
      <c r="S170" s="227">
        <v>0</v>
      </c>
      <c r="T170" s="228">
        <f>S170*H170</f>
        <v>0</v>
      </c>
      <c r="U170" s="38"/>
      <c r="V170" s="38"/>
      <c r="W170" s="38"/>
      <c r="X170" s="38"/>
      <c r="Y170" s="38"/>
      <c r="Z170" s="38"/>
      <c r="AA170" s="38"/>
      <c r="AB170" s="38"/>
      <c r="AC170" s="38"/>
      <c r="AD170" s="38"/>
      <c r="AE170" s="38"/>
      <c r="AR170" s="229" t="s">
        <v>172</v>
      </c>
      <c r="AT170" s="229" t="s">
        <v>156</v>
      </c>
      <c r="AU170" s="229" t="s">
        <v>82</v>
      </c>
      <c r="AY170" s="17" t="s">
        <v>153</v>
      </c>
      <c r="BE170" s="230">
        <f>IF(N170="základní",J170,0)</f>
        <v>0</v>
      </c>
      <c r="BF170" s="230">
        <f>IF(N170="snížená",J170,0)</f>
        <v>0</v>
      </c>
      <c r="BG170" s="230">
        <f>IF(N170="zákl. přenesená",J170,0)</f>
        <v>0</v>
      </c>
      <c r="BH170" s="230">
        <f>IF(N170="sníž. přenesená",J170,0)</f>
        <v>0</v>
      </c>
      <c r="BI170" s="230">
        <f>IF(N170="nulová",J170,0)</f>
        <v>0</v>
      </c>
      <c r="BJ170" s="17" t="s">
        <v>80</v>
      </c>
      <c r="BK170" s="230">
        <f>ROUND(I170*H170,2)</f>
        <v>0</v>
      </c>
      <c r="BL170" s="17" t="s">
        <v>172</v>
      </c>
      <c r="BM170" s="229" t="s">
        <v>567</v>
      </c>
    </row>
    <row r="171" spans="1:47" s="2" customFormat="1" ht="12">
      <c r="A171" s="38"/>
      <c r="B171" s="39"/>
      <c r="C171" s="40"/>
      <c r="D171" s="231" t="s">
        <v>221</v>
      </c>
      <c r="E171" s="40"/>
      <c r="F171" s="232" t="s">
        <v>568</v>
      </c>
      <c r="G171" s="40"/>
      <c r="H171" s="40"/>
      <c r="I171" s="136"/>
      <c r="J171" s="40"/>
      <c r="K171" s="40"/>
      <c r="L171" s="44"/>
      <c r="M171" s="233"/>
      <c r="N171" s="234"/>
      <c r="O171" s="84"/>
      <c r="P171" s="84"/>
      <c r="Q171" s="84"/>
      <c r="R171" s="84"/>
      <c r="S171" s="84"/>
      <c r="T171" s="85"/>
      <c r="U171" s="38"/>
      <c r="V171" s="38"/>
      <c r="W171" s="38"/>
      <c r="X171" s="38"/>
      <c r="Y171" s="38"/>
      <c r="Z171" s="38"/>
      <c r="AA171" s="38"/>
      <c r="AB171" s="38"/>
      <c r="AC171" s="38"/>
      <c r="AD171" s="38"/>
      <c r="AE171" s="38"/>
      <c r="AT171" s="17" t="s">
        <v>221</v>
      </c>
      <c r="AU171" s="17" t="s">
        <v>82</v>
      </c>
    </row>
    <row r="172" spans="1:51" s="13" customFormat="1" ht="12">
      <c r="A172" s="13"/>
      <c r="B172" s="235"/>
      <c r="C172" s="236"/>
      <c r="D172" s="231" t="s">
        <v>174</v>
      </c>
      <c r="E172" s="237" t="s">
        <v>19</v>
      </c>
      <c r="F172" s="238" t="s">
        <v>175</v>
      </c>
      <c r="G172" s="236"/>
      <c r="H172" s="239">
        <v>3</v>
      </c>
      <c r="I172" s="240"/>
      <c r="J172" s="236"/>
      <c r="K172" s="236"/>
      <c r="L172" s="241"/>
      <c r="M172" s="242"/>
      <c r="N172" s="243"/>
      <c r="O172" s="243"/>
      <c r="P172" s="243"/>
      <c r="Q172" s="243"/>
      <c r="R172" s="243"/>
      <c r="S172" s="243"/>
      <c r="T172" s="244"/>
      <c r="U172" s="13"/>
      <c r="V172" s="13"/>
      <c r="W172" s="13"/>
      <c r="X172" s="13"/>
      <c r="Y172" s="13"/>
      <c r="Z172" s="13"/>
      <c r="AA172" s="13"/>
      <c r="AB172" s="13"/>
      <c r="AC172" s="13"/>
      <c r="AD172" s="13"/>
      <c r="AE172" s="13"/>
      <c r="AT172" s="245" t="s">
        <v>174</v>
      </c>
      <c r="AU172" s="245" t="s">
        <v>82</v>
      </c>
      <c r="AV172" s="13" t="s">
        <v>82</v>
      </c>
      <c r="AW172" s="13" t="s">
        <v>34</v>
      </c>
      <c r="AX172" s="13" t="s">
        <v>80</v>
      </c>
      <c r="AY172" s="245" t="s">
        <v>153</v>
      </c>
    </row>
    <row r="173" spans="1:63" s="12" customFormat="1" ht="22.8" customHeight="1">
      <c r="A173" s="12"/>
      <c r="B173" s="202"/>
      <c r="C173" s="203"/>
      <c r="D173" s="204" t="s">
        <v>71</v>
      </c>
      <c r="E173" s="216" t="s">
        <v>266</v>
      </c>
      <c r="F173" s="216" t="s">
        <v>320</v>
      </c>
      <c r="G173" s="203"/>
      <c r="H173" s="203"/>
      <c r="I173" s="206"/>
      <c r="J173" s="217">
        <f>BK173</f>
        <v>0</v>
      </c>
      <c r="K173" s="203"/>
      <c r="L173" s="208"/>
      <c r="M173" s="209"/>
      <c r="N173" s="210"/>
      <c r="O173" s="210"/>
      <c r="P173" s="211">
        <f>SUM(P174:P188)</f>
        <v>0</v>
      </c>
      <c r="Q173" s="210"/>
      <c r="R173" s="211">
        <f>SUM(R174:R188)</f>
        <v>82.26841999999999</v>
      </c>
      <c r="S173" s="210"/>
      <c r="T173" s="212">
        <f>SUM(T174:T188)</f>
        <v>0</v>
      </c>
      <c r="U173" s="12"/>
      <c r="V173" s="12"/>
      <c r="W173" s="12"/>
      <c r="X173" s="12"/>
      <c r="Y173" s="12"/>
      <c r="Z173" s="12"/>
      <c r="AA173" s="12"/>
      <c r="AB173" s="12"/>
      <c r="AC173" s="12"/>
      <c r="AD173" s="12"/>
      <c r="AE173" s="12"/>
      <c r="AR173" s="213" t="s">
        <v>80</v>
      </c>
      <c r="AT173" s="214" t="s">
        <v>71</v>
      </c>
      <c r="AU173" s="214" t="s">
        <v>80</v>
      </c>
      <c r="AY173" s="213" t="s">
        <v>153</v>
      </c>
      <c r="BK173" s="215">
        <f>SUM(BK174:BK188)</f>
        <v>0</v>
      </c>
    </row>
    <row r="174" spans="1:65" s="2" customFormat="1" ht="55.5" customHeight="1">
      <c r="A174" s="38"/>
      <c r="B174" s="39"/>
      <c r="C174" s="218" t="s">
        <v>569</v>
      </c>
      <c r="D174" s="218" t="s">
        <v>156</v>
      </c>
      <c r="E174" s="219" t="s">
        <v>322</v>
      </c>
      <c r="F174" s="220" t="s">
        <v>323</v>
      </c>
      <c r="G174" s="221" t="s">
        <v>228</v>
      </c>
      <c r="H174" s="222">
        <v>189</v>
      </c>
      <c r="I174" s="223"/>
      <c r="J174" s="224">
        <f>ROUND(I174*H174,2)</f>
        <v>0</v>
      </c>
      <c r="K174" s="220" t="s">
        <v>219</v>
      </c>
      <c r="L174" s="44"/>
      <c r="M174" s="225" t="s">
        <v>19</v>
      </c>
      <c r="N174" s="226" t="s">
        <v>43</v>
      </c>
      <c r="O174" s="84"/>
      <c r="P174" s="227">
        <f>O174*H174</f>
        <v>0</v>
      </c>
      <c r="Q174" s="227">
        <v>0.08978</v>
      </c>
      <c r="R174" s="227">
        <f>Q174*H174</f>
        <v>16.96842</v>
      </c>
      <c r="S174" s="227">
        <v>0</v>
      </c>
      <c r="T174" s="228">
        <f>S174*H174</f>
        <v>0</v>
      </c>
      <c r="U174" s="38"/>
      <c r="V174" s="38"/>
      <c r="W174" s="38"/>
      <c r="X174" s="38"/>
      <c r="Y174" s="38"/>
      <c r="Z174" s="38"/>
      <c r="AA174" s="38"/>
      <c r="AB174" s="38"/>
      <c r="AC174" s="38"/>
      <c r="AD174" s="38"/>
      <c r="AE174" s="38"/>
      <c r="AR174" s="229" t="s">
        <v>172</v>
      </c>
      <c r="AT174" s="229" t="s">
        <v>156</v>
      </c>
      <c r="AU174" s="229" t="s">
        <v>82</v>
      </c>
      <c r="AY174" s="17" t="s">
        <v>153</v>
      </c>
      <c r="BE174" s="230">
        <f>IF(N174="základní",J174,0)</f>
        <v>0</v>
      </c>
      <c r="BF174" s="230">
        <f>IF(N174="snížená",J174,0)</f>
        <v>0</v>
      </c>
      <c r="BG174" s="230">
        <f>IF(N174="zákl. přenesená",J174,0)</f>
        <v>0</v>
      </c>
      <c r="BH174" s="230">
        <f>IF(N174="sníž. přenesená",J174,0)</f>
        <v>0</v>
      </c>
      <c r="BI174" s="230">
        <f>IF(N174="nulová",J174,0)</f>
        <v>0</v>
      </c>
      <c r="BJ174" s="17" t="s">
        <v>80</v>
      </c>
      <c r="BK174" s="230">
        <f>ROUND(I174*H174,2)</f>
        <v>0</v>
      </c>
      <c r="BL174" s="17" t="s">
        <v>172</v>
      </c>
      <c r="BM174" s="229" t="s">
        <v>570</v>
      </c>
    </row>
    <row r="175" spans="1:47" s="2" customFormat="1" ht="12">
      <c r="A175" s="38"/>
      <c r="B175" s="39"/>
      <c r="C175" s="40"/>
      <c r="D175" s="231" t="s">
        <v>221</v>
      </c>
      <c r="E175" s="40"/>
      <c r="F175" s="232" t="s">
        <v>325</v>
      </c>
      <c r="G175" s="40"/>
      <c r="H175" s="40"/>
      <c r="I175" s="136"/>
      <c r="J175" s="40"/>
      <c r="K175" s="40"/>
      <c r="L175" s="44"/>
      <c r="M175" s="233"/>
      <c r="N175" s="234"/>
      <c r="O175" s="84"/>
      <c r="P175" s="84"/>
      <c r="Q175" s="84"/>
      <c r="R175" s="84"/>
      <c r="S175" s="84"/>
      <c r="T175" s="85"/>
      <c r="U175" s="38"/>
      <c r="V175" s="38"/>
      <c r="W175" s="38"/>
      <c r="X175" s="38"/>
      <c r="Y175" s="38"/>
      <c r="Z175" s="38"/>
      <c r="AA175" s="38"/>
      <c r="AB175" s="38"/>
      <c r="AC175" s="38"/>
      <c r="AD175" s="38"/>
      <c r="AE175" s="38"/>
      <c r="AT175" s="17" t="s">
        <v>221</v>
      </c>
      <c r="AU175" s="17" t="s">
        <v>82</v>
      </c>
    </row>
    <row r="176" spans="1:51" s="13" customFormat="1" ht="12">
      <c r="A176" s="13"/>
      <c r="B176" s="235"/>
      <c r="C176" s="236"/>
      <c r="D176" s="231" t="s">
        <v>174</v>
      </c>
      <c r="E176" s="237" t="s">
        <v>19</v>
      </c>
      <c r="F176" s="238" t="s">
        <v>571</v>
      </c>
      <c r="G176" s="236"/>
      <c r="H176" s="239">
        <v>189</v>
      </c>
      <c r="I176" s="240"/>
      <c r="J176" s="236"/>
      <c r="K176" s="236"/>
      <c r="L176" s="241"/>
      <c r="M176" s="242"/>
      <c r="N176" s="243"/>
      <c r="O176" s="243"/>
      <c r="P176" s="243"/>
      <c r="Q176" s="243"/>
      <c r="R176" s="243"/>
      <c r="S176" s="243"/>
      <c r="T176" s="244"/>
      <c r="U176" s="13"/>
      <c r="V176" s="13"/>
      <c r="W176" s="13"/>
      <c r="X176" s="13"/>
      <c r="Y176" s="13"/>
      <c r="Z176" s="13"/>
      <c r="AA176" s="13"/>
      <c r="AB176" s="13"/>
      <c r="AC176" s="13"/>
      <c r="AD176" s="13"/>
      <c r="AE176" s="13"/>
      <c r="AT176" s="245" t="s">
        <v>174</v>
      </c>
      <c r="AU176" s="245" t="s">
        <v>82</v>
      </c>
      <c r="AV176" s="13" t="s">
        <v>82</v>
      </c>
      <c r="AW176" s="13" t="s">
        <v>34</v>
      </c>
      <c r="AX176" s="13" t="s">
        <v>80</v>
      </c>
      <c r="AY176" s="245" t="s">
        <v>153</v>
      </c>
    </row>
    <row r="177" spans="1:65" s="2" customFormat="1" ht="16.5" customHeight="1">
      <c r="A177" s="38"/>
      <c r="B177" s="39"/>
      <c r="C177" s="261" t="s">
        <v>572</v>
      </c>
      <c r="D177" s="261" t="s">
        <v>260</v>
      </c>
      <c r="E177" s="262" t="s">
        <v>429</v>
      </c>
      <c r="F177" s="263" t="s">
        <v>430</v>
      </c>
      <c r="G177" s="264" t="s">
        <v>218</v>
      </c>
      <c r="H177" s="265">
        <v>18.9</v>
      </c>
      <c r="I177" s="266"/>
      <c r="J177" s="267">
        <f>ROUND(I177*H177,2)</f>
        <v>0</v>
      </c>
      <c r="K177" s="263" t="s">
        <v>219</v>
      </c>
      <c r="L177" s="268"/>
      <c r="M177" s="269" t="s">
        <v>19</v>
      </c>
      <c r="N177" s="270" t="s">
        <v>43</v>
      </c>
      <c r="O177" s="84"/>
      <c r="P177" s="227">
        <f>O177*H177</f>
        <v>0</v>
      </c>
      <c r="Q177" s="227">
        <v>0.176</v>
      </c>
      <c r="R177" s="227">
        <f>Q177*H177</f>
        <v>3.3263999999999996</v>
      </c>
      <c r="S177" s="227">
        <v>0</v>
      </c>
      <c r="T177" s="228">
        <f>S177*H177</f>
        <v>0</v>
      </c>
      <c r="U177" s="38"/>
      <c r="V177" s="38"/>
      <c r="W177" s="38"/>
      <c r="X177" s="38"/>
      <c r="Y177" s="38"/>
      <c r="Z177" s="38"/>
      <c r="AA177" s="38"/>
      <c r="AB177" s="38"/>
      <c r="AC177" s="38"/>
      <c r="AD177" s="38"/>
      <c r="AE177" s="38"/>
      <c r="AR177" s="229" t="s">
        <v>169</v>
      </c>
      <c r="AT177" s="229" t="s">
        <v>260</v>
      </c>
      <c r="AU177" s="229" t="s">
        <v>82</v>
      </c>
      <c r="AY177" s="17" t="s">
        <v>153</v>
      </c>
      <c r="BE177" s="230">
        <f>IF(N177="základní",J177,0)</f>
        <v>0</v>
      </c>
      <c r="BF177" s="230">
        <f>IF(N177="snížená",J177,0)</f>
        <v>0</v>
      </c>
      <c r="BG177" s="230">
        <f>IF(N177="zákl. přenesená",J177,0)</f>
        <v>0</v>
      </c>
      <c r="BH177" s="230">
        <f>IF(N177="sníž. přenesená",J177,0)</f>
        <v>0</v>
      </c>
      <c r="BI177" s="230">
        <f>IF(N177="nulová",J177,0)</f>
        <v>0</v>
      </c>
      <c r="BJ177" s="17" t="s">
        <v>80</v>
      </c>
      <c r="BK177" s="230">
        <f>ROUND(I177*H177,2)</f>
        <v>0</v>
      </c>
      <c r="BL177" s="17" t="s">
        <v>172</v>
      </c>
      <c r="BM177" s="229" t="s">
        <v>573</v>
      </c>
    </row>
    <row r="178" spans="1:51" s="13" customFormat="1" ht="12">
      <c r="A178" s="13"/>
      <c r="B178" s="235"/>
      <c r="C178" s="236"/>
      <c r="D178" s="231" t="s">
        <v>174</v>
      </c>
      <c r="E178" s="237" t="s">
        <v>19</v>
      </c>
      <c r="F178" s="238" t="s">
        <v>574</v>
      </c>
      <c r="G178" s="236"/>
      <c r="H178" s="239">
        <v>18.9</v>
      </c>
      <c r="I178" s="240"/>
      <c r="J178" s="236"/>
      <c r="K178" s="236"/>
      <c r="L178" s="241"/>
      <c r="M178" s="242"/>
      <c r="N178" s="243"/>
      <c r="O178" s="243"/>
      <c r="P178" s="243"/>
      <c r="Q178" s="243"/>
      <c r="R178" s="243"/>
      <c r="S178" s="243"/>
      <c r="T178" s="244"/>
      <c r="U178" s="13"/>
      <c r="V178" s="13"/>
      <c r="W178" s="13"/>
      <c r="X178" s="13"/>
      <c r="Y178" s="13"/>
      <c r="Z178" s="13"/>
      <c r="AA178" s="13"/>
      <c r="AB178" s="13"/>
      <c r="AC178" s="13"/>
      <c r="AD178" s="13"/>
      <c r="AE178" s="13"/>
      <c r="AT178" s="245" t="s">
        <v>174</v>
      </c>
      <c r="AU178" s="245" t="s">
        <v>82</v>
      </c>
      <c r="AV178" s="13" t="s">
        <v>82</v>
      </c>
      <c r="AW178" s="13" t="s">
        <v>34</v>
      </c>
      <c r="AX178" s="13" t="s">
        <v>80</v>
      </c>
      <c r="AY178" s="245" t="s">
        <v>153</v>
      </c>
    </row>
    <row r="179" spans="1:65" s="2" customFormat="1" ht="44.25" customHeight="1">
      <c r="A179" s="38"/>
      <c r="B179" s="39"/>
      <c r="C179" s="218" t="s">
        <v>575</v>
      </c>
      <c r="D179" s="218" t="s">
        <v>156</v>
      </c>
      <c r="E179" s="219" t="s">
        <v>433</v>
      </c>
      <c r="F179" s="220" t="s">
        <v>434</v>
      </c>
      <c r="G179" s="221" t="s">
        <v>228</v>
      </c>
      <c r="H179" s="222">
        <v>59</v>
      </c>
      <c r="I179" s="223"/>
      <c r="J179" s="224">
        <f>ROUND(I179*H179,2)</f>
        <v>0</v>
      </c>
      <c r="K179" s="220" t="s">
        <v>219</v>
      </c>
      <c r="L179" s="44"/>
      <c r="M179" s="225" t="s">
        <v>19</v>
      </c>
      <c r="N179" s="226" t="s">
        <v>43</v>
      </c>
      <c r="O179" s="84"/>
      <c r="P179" s="227">
        <f>O179*H179</f>
        <v>0</v>
      </c>
      <c r="Q179" s="227">
        <v>0.1554</v>
      </c>
      <c r="R179" s="227">
        <f>Q179*H179</f>
        <v>9.168600000000001</v>
      </c>
      <c r="S179" s="227">
        <v>0</v>
      </c>
      <c r="T179" s="228">
        <f>S179*H179</f>
        <v>0</v>
      </c>
      <c r="U179" s="38"/>
      <c r="V179" s="38"/>
      <c r="W179" s="38"/>
      <c r="X179" s="38"/>
      <c r="Y179" s="38"/>
      <c r="Z179" s="38"/>
      <c r="AA179" s="38"/>
      <c r="AB179" s="38"/>
      <c r="AC179" s="38"/>
      <c r="AD179" s="38"/>
      <c r="AE179" s="38"/>
      <c r="AR179" s="229" t="s">
        <v>172</v>
      </c>
      <c r="AT179" s="229" t="s">
        <v>156</v>
      </c>
      <c r="AU179" s="229" t="s">
        <v>82</v>
      </c>
      <c r="AY179" s="17" t="s">
        <v>153</v>
      </c>
      <c r="BE179" s="230">
        <f>IF(N179="základní",J179,0)</f>
        <v>0</v>
      </c>
      <c r="BF179" s="230">
        <f>IF(N179="snížená",J179,0)</f>
        <v>0</v>
      </c>
      <c r="BG179" s="230">
        <f>IF(N179="zákl. přenesená",J179,0)</f>
        <v>0</v>
      </c>
      <c r="BH179" s="230">
        <f>IF(N179="sníž. přenesená",J179,0)</f>
        <v>0</v>
      </c>
      <c r="BI179" s="230">
        <f>IF(N179="nulová",J179,0)</f>
        <v>0</v>
      </c>
      <c r="BJ179" s="17" t="s">
        <v>80</v>
      </c>
      <c r="BK179" s="230">
        <f>ROUND(I179*H179,2)</f>
        <v>0</v>
      </c>
      <c r="BL179" s="17" t="s">
        <v>172</v>
      </c>
      <c r="BM179" s="229" t="s">
        <v>576</v>
      </c>
    </row>
    <row r="180" spans="1:47" s="2" customFormat="1" ht="12">
      <c r="A180" s="38"/>
      <c r="B180" s="39"/>
      <c r="C180" s="40"/>
      <c r="D180" s="231" t="s">
        <v>221</v>
      </c>
      <c r="E180" s="40"/>
      <c r="F180" s="232" t="s">
        <v>436</v>
      </c>
      <c r="G180" s="40"/>
      <c r="H180" s="40"/>
      <c r="I180" s="136"/>
      <c r="J180" s="40"/>
      <c r="K180" s="40"/>
      <c r="L180" s="44"/>
      <c r="M180" s="233"/>
      <c r="N180" s="234"/>
      <c r="O180" s="84"/>
      <c r="P180" s="84"/>
      <c r="Q180" s="84"/>
      <c r="R180" s="84"/>
      <c r="S180" s="84"/>
      <c r="T180" s="85"/>
      <c r="U180" s="38"/>
      <c r="V180" s="38"/>
      <c r="W180" s="38"/>
      <c r="X180" s="38"/>
      <c r="Y180" s="38"/>
      <c r="Z180" s="38"/>
      <c r="AA180" s="38"/>
      <c r="AB180" s="38"/>
      <c r="AC180" s="38"/>
      <c r="AD180" s="38"/>
      <c r="AE180" s="38"/>
      <c r="AT180" s="17" t="s">
        <v>221</v>
      </c>
      <c r="AU180" s="17" t="s">
        <v>82</v>
      </c>
    </row>
    <row r="181" spans="1:65" s="2" customFormat="1" ht="16.5" customHeight="1">
      <c r="A181" s="38"/>
      <c r="B181" s="39"/>
      <c r="C181" s="261" t="s">
        <v>577</v>
      </c>
      <c r="D181" s="261" t="s">
        <v>260</v>
      </c>
      <c r="E181" s="262" t="s">
        <v>438</v>
      </c>
      <c r="F181" s="263" t="s">
        <v>439</v>
      </c>
      <c r="G181" s="264" t="s">
        <v>228</v>
      </c>
      <c r="H181" s="265">
        <v>59</v>
      </c>
      <c r="I181" s="266"/>
      <c r="J181" s="267">
        <f>ROUND(I181*H181,2)</f>
        <v>0</v>
      </c>
      <c r="K181" s="263" t="s">
        <v>219</v>
      </c>
      <c r="L181" s="268"/>
      <c r="M181" s="269" t="s">
        <v>19</v>
      </c>
      <c r="N181" s="270" t="s">
        <v>43</v>
      </c>
      <c r="O181" s="84"/>
      <c r="P181" s="227">
        <f>O181*H181</f>
        <v>0</v>
      </c>
      <c r="Q181" s="227">
        <v>0.08</v>
      </c>
      <c r="R181" s="227">
        <f>Q181*H181</f>
        <v>4.72</v>
      </c>
      <c r="S181" s="227">
        <v>0</v>
      </c>
      <c r="T181" s="228">
        <f>S181*H181</f>
        <v>0</v>
      </c>
      <c r="U181" s="38"/>
      <c r="V181" s="38"/>
      <c r="W181" s="38"/>
      <c r="X181" s="38"/>
      <c r="Y181" s="38"/>
      <c r="Z181" s="38"/>
      <c r="AA181" s="38"/>
      <c r="AB181" s="38"/>
      <c r="AC181" s="38"/>
      <c r="AD181" s="38"/>
      <c r="AE181" s="38"/>
      <c r="AR181" s="229" t="s">
        <v>169</v>
      </c>
      <c r="AT181" s="229" t="s">
        <v>260</v>
      </c>
      <c r="AU181" s="229" t="s">
        <v>82</v>
      </c>
      <c r="AY181" s="17" t="s">
        <v>153</v>
      </c>
      <c r="BE181" s="230">
        <f>IF(N181="základní",J181,0)</f>
        <v>0</v>
      </c>
      <c r="BF181" s="230">
        <f>IF(N181="snížená",J181,0)</f>
        <v>0</v>
      </c>
      <c r="BG181" s="230">
        <f>IF(N181="zákl. přenesená",J181,0)</f>
        <v>0</v>
      </c>
      <c r="BH181" s="230">
        <f>IF(N181="sníž. přenesená",J181,0)</f>
        <v>0</v>
      </c>
      <c r="BI181" s="230">
        <f>IF(N181="nulová",J181,0)</f>
        <v>0</v>
      </c>
      <c r="BJ181" s="17" t="s">
        <v>80</v>
      </c>
      <c r="BK181" s="230">
        <f>ROUND(I181*H181,2)</f>
        <v>0</v>
      </c>
      <c r="BL181" s="17" t="s">
        <v>172</v>
      </c>
      <c r="BM181" s="229" t="s">
        <v>578</v>
      </c>
    </row>
    <row r="182" spans="1:65" s="2" customFormat="1" ht="44.25" customHeight="1">
      <c r="A182" s="38"/>
      <c r="B182" s="39"/>
      <c r="C182" s="218" t="s">
        <v>579</v>
      </c>
      <c r="D182" s="218" t="s">
        <v>156</v>
      </c>
      <c r="E182" s="219" t="s">
        <v>332</v>
      </c>
      <c r="F182" s="220" t="s">
        <v>333</v>
      </c>
      <c r="G182" s="221" t="s">
        <v>228</v>
      </c>
      <c r="H182" s="222">
        <v>295</v>
      </c>
      <c r="I182" s="223"/>
      <c r="J182" s="224">
        <f>ROUND(I182*H182,2)</f>
        <v>0</v>
      </c>
      <c r="K182" s="220" t="s">
        <v>219</v>
      </c>
      <c r="L182" s="44"/>
      <c r="M182" s="225" t="s">
        <v>19</v>
      </c>
      <c r="N182" s="226" t="s">
        <v>43</v>
      </c>
      <c r="O182" s="84"/>
      <c r="P182" s="227">
        <f>O182*H182</f>
        <v>0</v>
      </c>
      <c r="Q182" s="227">
        <v>0.1295</v>
      </c>
      <c r="R182" s="227">
        <f>Q182*H182</f>
        <v>38.2025</v>
      </c>
      <c r="S182" s="227">
        <v>0</v>
      </c>
      <c r="T182" s="228">
        <f>S182*H182</f>
        <v>0</v>
      </c>
      <c r="U182" s="38"/>
      <c r="V182" s="38"/>
      <c r="W182" s="38"/>
      <c r="X182" s="38"/>
      <c r="Y182" s="38"/>
      <c r="Z182" s="38"/>
      <c r="AA182" s="38"/>
      <c r="AB182" s="38"/>
      <c r="AC182" s="38"/>
      <c r="AD182" s="38"/>
      <c r="AE182" s="38"/>
      <c r="AR182" s="229" t="s">
        <v>172</v>
      </c>
      <c r="AT182" s="229" t="s">
        <v>156</v>
      </c>
      <c r="AU182" s="229" t="s">
        <v>82</v>
      </c>
      <c r="AY182" s="17" t="s">
        <v>153</v>
      </c>
      <c r="BE182" s="230">
        <f>IF(N182="základní",J182,0)</f>
        <v>0</v>
      </c>
      <c r="BF182" s="230">
        <f>IF(N182="snížená",J182,0)</f>
        <v>0</v>
      </c>
      <c r="BG182" s="230">
        <f>IF(N182="zákl. přenesená",J182,0)</f>
        <v>0</v>
      </c>
      <c r="BH182" s="230">
        <f>IF(N182="sníž. přenesená",J182,0)</f>
        <v>0</v>
      </c>
      <c r="BI182" s="230">
        <f>IF(N182="nulová",J182,0)</f>
        <v>0</v>
      </c>
      <c r="BJ182" s="17" t="s">
        <v>80</v>
      </c>
      <c r="BK182" s="230">
        <f>ROUND(I182*H182,2)</f>
        <v>0</v>
      </c>
      <c r="BL182" s="17" t="s">
        <v>172</v>
      </c>
      <c r="BM182" s="229" t="s">
        <v>580</v>
      </c>
    </row>
    <row r="183" spans="1:47" s="2" customFormat="1" ht="12">
      <c r="A183" s="38"/>
      <c r="B183" s="39"/>
      <c r="C183" s="40"/>
      <c r="D183" s="231" t="s">
        <v>221</v>
      </c>
      <c r="E183" s="40"/>
      <c r="F183" s="232" t="s">
        <v>335</v>
      </c>
      <c r="G183" s="40"/>
      <c r="H183" s="40"/>
      <c r="I183" s="136"/>
      <c r="J183" s="40"/>
      <c r="K183" s="40"/>
      <c r="L183" s="44"/>
      <c r="M183" s="233"/>
      <c r="N183" s="234"/>
      <c r="O183" s="84"/>
      <c r="P183" s="84"/>
      <c r="Q183" s="84"/>
      <c r="R183" s="84"/>
      <c r="S183" s="84"/>
      <c r="T183" s="85"/>
      <c r="U183" s="38"/>
      <c r="V183" s="38"/>
      <c r="W183" s="38"/>
      <c r="X183" s="38"/>
      <c r="Y183" s="38"/>
      <c r="Z183" s="38"/>
      <c r="AA183" s="38"/>
      <c r="AB183" s="38"/>
      <c r="AC183" s="38"/>
      <c r="AD183" s="38"/>
      <c r="AE183" s="38"/>
      <c r="AT183" s="17" t="s">
        <v>221</v>
      </c>
      <c r="AU183" s="17" t="s">
        <v>82</v>
      </c>
    </row>
    <row r="184" spans="1:51" s="13" customFormat="1" ht="12">
      <c r="A184" s="13"/>
      <c r="B184" s="235"/>
      <c r="C184" s="236"/>
      <c r="D184" s="231" t="s">
        <v>174</v>
      </c>
      <c r="E184" s="237" t="s">
        <v>19</v>
      </c>
      <c r="F184" s="238" t="s">
        <v>581</v>
      </c>
      <c r="G184" s="236"/>
      <c r="H184" s="239">
        <v>295</v>
      </c>
      <c r="I184" s="240"/>
      <c r="J184" s="236"/>
      <c r="K184" s="236"/>
      <c r="L184" s="241"/>
      <c r="M184" s="242"/>
      <c r="N184" s="243"/>
      <c r="O184" s="243"/>
      <c r="P184" s="243"/>
      <c r="Q184" s="243"/>
      <c r="R184" s="243"/>
      <c r="S184" s="243"/>
      <c r="T184" s="244"/>
      <c r="U184" s="13"/>
      <c r="V184" s="13"/>
      <c r="W184" s="13"/>
      <c r="X184" s="13"/>
      <c r="Y184" s="13"/>
      <c r="Z184" s="13"/>
      <c r="AA184" s="13"/>
      <c r="AB184" s="13"/>
      <c r="AC184" s="13"/>
      <c r="AD184" s="13"/>
      <c r="AE184" s="13"/>
      <c r="AT184" s="245" t="s">
        <v>174</v>
      </c>
      <c r="AU184" s="245" t="s">
        <v>82</v>
      </c>
      <c r="AV184" s="13" t="s">
        <v>82</v>
      </c>
      <c r="AW184" s="13" t="s">
        <v>34</v>
      </c>
      <c r="AX184" s="13" t="s">
        <v>80</v>
      </c>
      <c r="AY184" s="245" t="s">
        <v>153</v>
      </c>
    </row>
    <row r="185" spans="1:65" s="2" customFormat="1" ht="16.5" customHeight="1">
      <c r="A185" s="38"/>
      <c r="B185" s="39"/>
      <c r="C185" s="261" t="s">
        <v>582</v>
      </c>
      <c r="D185" s="261" t="s">
        <v>260</v>
      </c>
      <c r="E185" s="262" t="s">
        <v>446</v>
      </c>
      <c r="F185" s="263" t="s">
        <v>447</v>
      </c>
      <c r="G185" s="264" t="s">
        <v>228</v>
      </c>
      <c r="H185" s="265">
        <v>295</v>
      </c>
      <c r="I185" s="266"/>
      <c r="J185" s="267">
        <f>ROUND(I185*H185,2)</f>
        <v>0</v>
      </c>
      <c r="K185" s="263" t="s">
        <v>219</v>
      </c>
      <c r="L185" s="268"/>
      <c r="M185" s="269" t="s">
        <v>19</v>
      </c>
      <c r="N185" s="270" t="s">
        <v>43</v>
      </c>
      <c r="O185" s="84"/>
      <c r="P185" s="227">
        <f>O185*H185</f>
        <v>0</v>
      </c>
      <c r="Q185" s="227">
        <v>0.0335</v>
      </c>
      <c r="R185" s="227">
        <f>Q185*H185</f>
        <v>9.8825</v>
      </c>
      <c r="S185" s="227">
        <v>0</v>
      </c>
      <c r="T185" s="228">
        <f>S185*H185</f>
        <v>0</v>
      </c>
      <c r="U185" s="38"/>
      <c r="V185" s="38"/>
      <c r="W185" s="38"/>
      <c r="X185" s="38"/>
      <c r="Y185" s="38"/>
      <c r="Z185" s="38"/>
      <c r="AA185" s="38"/>
      <c r="AB185" s="38"/>
      <c r="AC185" s="38"/>
      <c r="AD185" s="38"/>
      <c r="AE185" s="38"/>
      <c r="AR185" s="229" t="s">
        <v>169</v>
      </c>
      <c r="AT185" s="229" t="s">
        <v>260</v>
      </c>
      <c r="AU185" s="229" t="s">
        <v>82</v>
      </c>
      <c r="AY185" s="17" t="s">
        <v>153</v>
      </c>
      <c r="BE185" s="230">
        <f>IF(N185="základní",J185,0)</f>
        <v>0</v>
      </c>
      <c r="BF185" s="230">
        <f>IF(N185="snížená",J185,0)</f>
        <v>0</v>
      </c>
      <c r="BG185" s="230">
        <f>IF(N185="zákl. přenesená",J185,0)</f>
        <v>0</v>
      </c>
      <c r="BH185" s="230">
        <f>IF(N185="sníž. přenesená",J185,0)</f>
        <v>0</v>
      </c>
      <c r="BI185" s="230">
        <f>IF(N185="nulová",J185,0)</f>
        <v>0</v>
      </c>
      <c r="BJ185" s="17" t="s">
        <v>80</v>
      </c>
      <c r="BK185" s="230">
        <f>ROUND(I185*H185,2)</f>
        <v>0</v>
      </c>
      <c r="BL185" s="17" t="s">
        <v>172</v>
      </c>
      <c r="BM185" s="229" t="s">
        <v>583</v>
      </c>
    </row>
    <row r="186" spans="1:65" s="2" customFormat="1" ht="21.75" customHeight="1">
      <c r="A186" s="38"/>
      <c r="B186" s="39"/>
      <c r="C186" s="218" t="s">
        <v>584</v>
      </c>
      <c r="D186" s="218" t="s">
        <v>156</v>
      </c>
      <c r="E186" s="219" t="s">
        <v>449</v>
      </c>
      <c r="F186" s="220" t="s">
        <v>450</v>
      </c>
      <c r="G186" s="221" t="s">
        <v>228</v>
      </c>
      <c r="H186" s="222">
        <v>71</v>
      </c>
      <c r="I186" s="223"/>
      <c r="J186" s="224">
        <f>ROUND(I186*H186,2)</f>
        <v>0</v>
      </c>
      <c r="K186" s="220" t="s">
        <v>219</v>
      </c>
      <c r="L186" s="44"/>
      <c r="M186" s="225" t="s">
        <v>19</v>
      </c>
      <c r="N186" s="226" t="s">
        <v>43</v>
      </c>
      <c r="O186" s="84"/>
      <c r="P186" s="227">
        <f>O186*H186</f>
        <v>0</v>
      </c>
      <c r="Q186" s="227">
        <v>0</v>
      </c>
      <c r="R186" s="227">
        <f>Q186*H186</f>
        <v>0</v>
      </c>
      <c r="S186" s="227">
        <v>0</v>
      </c>
      <c r="T186" s="228">
        <f>S186*H186</f>
        <v>0</v>
      </c>
      <c r="U186" s="38"/>
      <c r="V186" s="38"/>
      <c r="W186" s="38"/>
      <c r="X186" s="38"/>
      <c r="Y186" s="38"/>
      <c r="Z186" s="38"/>
      <c r="AA186" s="38"/>
      <c r="AB186" s="38"/>
      <c r="AC186" s="38"/>
      <c r="AD186" s="38"/>
      <c r="AE186" s="38"/>
      <c r="AR186" s="229" t="s">
        <v>172</v>
      </c>
      <c r="AT186" s="229" t="s">
        <v>156</v>
      </c>
      <c r="AU186" s="229" t="s">
        <v>82</v>
      </c>
      <c r="AY186" s="17" t="s">
        <v>153</v>
      </c>
      <c r="BE186" s="230">
        <f>IF(N186="základní",J186,0)</f>
        <v>0</v>
      </c>
      <c r="BF186" s="230">
        <f>IF(N186="snížená",J186,0)</f>
        <v>0</v>
      </c>
      <c r="BG186" s="230">
        <f>IF(N186="zákl. přenesená",J186,0)</f>
        <v>0</v>
      </c>
      <c r="BH186" s="230">
        <f>IF(N186="sníž. přenesená",J186,0)</f>
        <v>0</v>
      </c>
      <c r="BI186" s="230">
        <f>IF(N186="nulová",J186,0)</f>
        <v>0</v>
      </c>
      <c r="BJ186" s="17" t="s">
        <v>80</v>
      </c>
      <c r="BK186" s="230">
        <f>ROUND(I186*H186,2)</f>
        <v>0</v>
      </c>
      <c r="BL186" s="17" t="s">
        <v>172</v>
      </c>
      <c r="BM186" s="229" t="s">
        <v>585</v>
      </c>
    </row>
    <row r="187" spans="1:47" s="2" customFormat="1" ht="12">
      <c r="A187" s="38"/>
      <c r="B187" s="39"/>
      <c r="C187" s="40"/>
      <c r="D187" s="231" t="s">
        <v>221</v>
      </c>
      <c r="E187" s="40"/>
      <c r="F187" s="232" t="s">
        <v>452</v>
      </c>
      <c r="G187" s="40"/>
      <c r="H187" s="40"/>
      <c r="I187" s="136"/>
      <c r="J187" s="40"/>
      <c r="K187" s="40"/>
      <c r="L187" s="44"/>
      <c r="M187" s="233"/>
      <c r="N187" s="234"/>
      <c r="O187" s="84"/>
      <c r="P187" s="84"/>
      <c r="Q187" s="84"/>
      <c r="R187" s="84"/>
      <c r="S187" s="84"/>
      <c r="T187" s="85"/>
      <c r="U187" s="38"/>
      <c r="V187" s="38"/>
      <c r="W187" s="38"/>
      <c r="X187" s="38"/>
      <c r="Y187" s="38"/>
      <c r="Z187" s="38"/>
      <c r="AA187" s="38"/>
      <c r="AB187" s="38"/>
      <c r="AC187" s="38"/>
      <c r="AD187" s="38"/>
      <c r="AE187" s="38"/>
      <c r="AT187" s="17" t="s">
        <v>221</v>
      </c>
      <c r="AU187" s="17" t="s">
        <v>82</v>
      </c>
    </row>
    <row r="188" spans="1:51" s="13" customFormat="1" ht="12">
      <c r="A188" s="13"/>
      <c r="B188" s="235"/>
      <c r="C188" s="236"/>
      <c r="D188" s="231" t="s">
        <v>174</v>
      </c>
      <c r="E188" s="237" t="s">
        <v>19</v>
      </c>
      <c r="F188" s="238" t="s">
        <v>528</v>
      </c>
      <c r="G188" s="236"/>
      <c r="H188" s="239">
        <v>71</v>
      </c>
      <c r="I188" s="240"/>
      <c r="J188" s="236"/>
      <c r="K188" s="236"/>
      <c r="L188" s="241"/>
      <c r="M188" s="242"/>
      <c r="N188" s="243"/>
      <c r="O188" s="243"/>
      <c r="P188" s="243"/>
      <c r="Q188" s="243"/>
      <c r="R188" s="243"/>
      <c r="S188" s="243"/>
      <c r="T188" s="244"/>
      <c r="U188" s="13"/>
      <c r="V188" s="13"/>
      <c r="W188" s="13"/>
      <c r="X188" s="13"/>
      <c r="Y188" s="13"/>
      <c r="Z188" s="13"/>
      <c r="AA188" s="13"/>
      <c r="AB188" s="13"/>
      <c r="AC188" s="13"/>
      <c r="AD188" s="13"/>
      <c r="AE188" s="13"/>
      <c r="AT188" s="245" t="s">
        <v>174</v>
      </c>
      <c r="AU188" s="245" t="s">
        <v>82</v>
      </c>
      <c r="AV188" s="13" t="s">
        <v>82</v>
      </c>
      <c r="AW188" s="13" t="s">
        <v>34</v>
      </c>
      <c r="AX188" s="13" t="s">
        <v>80</v>
      </c>
      <c r="AY188" s="245" t="s">
        <v>153</v>
      </c>
    </row>
    <row r="189" spans="1:63" s="12" customFormat="1" ht="22.8" customHeight="1">
      <c r="A189" s="12"/>
      <c r="B189" s="202"/>
      <c r="C189" s="203"/>
      <c r="D189" s="204" t="s">
        <v>71</v>
      </c>
      <c r="E189" s="216" t="s">
        <v>361</v>
      </c>
      <c r="F189" s="216" t="s">
        <v>362</v>
      </c>
      <c r="G189" s="203"/>
      <c r="H189" s="203"/>
      <c r="I189" s="206"/>
      <c r="J189" s="217">
        <f>BK189</f>
        <v>0</v>
      </c>
      <c r="K189" s="203"/>
      <c r="L189" s="208"/>
      <c r="M189" s="209"/>
      <c r="N189" s="210"/>
      <c r="O189" s="210"/>
      <c r="P189" s="211">
        <f>SUM(P190:P195)</f>
        <v>0</v>
      </c>
      <c r="Q189" s="210"/>
      <c r="R189" s="211">
        <f>SUM(R190:R195)</f>
        <v>0</v>
      </c>
      <c r="S189" s="210"/>
      <c r="T189" s="212">
        <f>SUM(T190:T195)</f>
        <v>0</v>
      </c>
      <c r="U189" s="12"/>
      <c r="V189" s="12"/>
      <c r="W189" s="12"/>
      <c r="X189" s="12"/>
      <c r="Y189" s="12"/>
      <c r="Z189" s="12"/>
      <c r="AA189" s="12"/>
      <c r="AB189" s="12"/>
      <c r="AC189" s="12"/>
      <c r="AD189" s="12"/>
      <c r="AE189" s="12"/>
      <c r="AR189" s="213" t="s">
        <v>80</v>
      </c>
      <c r="AT189" s="214" t="s">
        <v>71</v>
      </c>
      <c r="AU189" s="214" t="s">
        <v>80</v>
      </c>
      <c r="AY189" s="213" t="s">
        <v>153</v>
      </c>
      <c r="BK189" s="215">
        <f>SUM(BK190:BK195)</f>
        <v>0</v>
      </c>
    </row>
    <row r="190" spans="1:65" s="2" customFormat="1" ht="44.25" customHeight="1">
      <c r="A190" s="38"/>
      <c r="B190" s="39"/>
      <c r="C190" s="218" t="s">
        <v>586</v>
      </c>
      <c r="D190" s="218" t="s">
        <v>156</v>
      </c>
      <c r="E190" s="219" t="s">
        <v>364</v>
      </c>
      <c r="F190" s="220" t="s">
        <v>587</v>
      </c>
      <c r="G190" s="221" t="s">
        <v>276</v>
      </c>
      <c r="H190" s="222">
        <v>182.089</v>
      </c>
      <c r="I190" s="223"/>
      <c r="J190" s="224">
        <f>ROUND(I190*H190,2)</f>
        <v>0</v>
      </c>
      <c r="K190" s="220" t="s">
        <v>19</v>
      </c>
      <c r="L190" s="44"/>
      <c r="M190" s="225" t="s">
        <v>19</v>
      </c>
      <c r="N190" s="226" t="s">
        <v>43</v>
      </c>
      <c r="O190" s="84"/>
      <c r="P190" s="227">
        <f>O190*H190</f>
        <v>0</v>
      </c>
      <c r="Q190" s="227">
        <v>0</v>
      </c>
      <c r="R190" s="227">
        <f>Q190*H190</f>
        <v>0</v>
      </c>
      <c r="S190" s="227">
        <v>0</v>
      </c>
      <c r="T190" s="228">
        <f>S190*H190</f>
        <v>0</v>
      </c>
      <c r="U190" s="38"/>
      <c r="V190" s="38"/>
      <c r="W190" s="38"/>
      <c r="X190" s="38"/>
      <c r="Y190" s="38"/>
      <c r="Z190" s="38"/>
      <c r="AA190" s="38"/>
      <c r="AB190" s="38"/>
      <c r="AC190" s="38"/>
      <c r="AD190" s="38"/>
      <c r="AE190" s="38"/>
      <c r="AR190" s="229" t="s">
        <v>172</v>
      </c>
      <c r="AT190" s="229" t="s">
        <v>156</v>
      </c>
      <c r="AU190" s="229" t="s">
        <v>82</v>
      </c>
      <c r="AY190" s="17" t="s">
        <v>153</v>
      </c>
      <c r="BE190" s="230">
        <f>IF(N190="základní",J190,0)</f>
        <v>0</v>
      </c>
      <c r="BF190" s="230">
        <f>IF(N190="snížená",J190,0)</f>
        <v>0</v>
      </c>
      <c r="BG190" s="230">
        <f>IF(N190="zákl. přenesená",J190,0)</f>
        <v>0</v>
      </c>
      <c r="BH190" s="230">
        <f>IF(N190="sníž. přenesená",J190,0)</f>
        <v>0</v>
      </c>
      <c r="BI190" s="230">
        <f>IF(N190="nulová",J190,0)</f>
        <v>0</v>
      </c>
      <c r="BJ190" s="17" t="s">
        <v>80</v>
      </c>
      <c r="BK190" s="230">
        <f>ROUND(I190*H190,2)</f>
        <v>0</v>
      </c>
      <c r="BL190" s="17" t="s">
        <v>172</v>
      </c>
      <c r="BM190" s="229" t="s">
        <v>588</v>
      </c>
    </row>
    <row r="191" spans="1:47" s="2" customFormat="1" ht="12">
      <c r="A191" s="38"/>
      <c r="B191" s="39"/>
      <c r="C191" s="40"/>
      <c r="D191" s="231" t="s">
        <v>221</v>
      </c>
      <c r="E191" s="40"/>
      <c r="F191" s="232" t="s">
        <v>368</v>
      </c>
      <c r="G191" s="40"/>
      <c r="H191" s="40"/>
      <c r="I191" s="136"/>
      <c r="J191" s="40"/>
      <c r="K191" s="40"/>
      <c r="L191" s="44"/>
      <c r="M191" s="233"/>
      <c r="N191" s="234"/>
      <c r="O191" s="84"/>
      <c r="P191" s="84"/>
      <c r="Q191" s="84"/>
      <c r="R191" s="84"/>
      <c r="S191" s="84"/>
      <c r="T191" s="85"/>
      <c r="U191" s="38"/>
      <c r="V191" s="38"/>
      <c r="W191" s="38"/>
      <c r="X191" s="38"/>
      <c r="Y191" s="38"/>
      <c r="Z191" s="38"/>
      <c r="AA191" s="38"/>
      <c r="AB191" s="38"/>
      <c r="AC191" s="38"/>
      <c r="AD191" s="38"/>
      <c r="AE191" s="38"/>
      <c r="AT191" s="17" t="s">
        <v>221</v>
      </c>
      <c r="AU191" s="17" t="s">
        <v>82</v>
      </c>
    </row>
    <row r="192" spans="1:47" s="2" customFormat="1" ht="12">
      <c r="A192" s="38"/>
      <c r="B192" s="39"/>
      <c r="C192" s="40"/>
      <c r="D192" s="231" t="s">
        <v>163</v>
      </c>
      <c r="E192" s="40"/>
      <c r="F192" s="232" t="s">
        <v>369</v>
      </c>
      <c r="G192" s="40"/>
      <c r="H192" s="40"/>
      <c r="I192" s="136"/>
      <c r="J192" s="40"/>
      <c r="K192" s="40"/>
      <c r="L192" s="44"/>
      <c r="M192" s="233"/>
      <c r="N192" s="234"/>
      <c r="O192" s="84"/>
      <c r="P192" s="84"/>
      <c r="Q192" s="84"/>
      <c r="R192" s="84"/>
      <c r="S192" s="84"/>
      <c r="T192" s="85"/>
      <c r="U192" s="38"/>
      <c r="V192" s="38"/>
      <c r="W192" s="38"/>
      <c r="X192" s="38"/>
      <c r="Y192" s="38"/>
      <c r="Z192" s="38"/>
      <c r="AA192" s="38"/>
      <c r="AB192" s="38"/>
      <c r="AC192" s="38"/>
      <c r="AD192" s="38"/>
      <c r="AE192" s="38"/>
      <c r="AT192" s="17" t="s">
        <v>163</v>
      </c>
      <c r="AU192" s="17" t="s">
        <v>82</v>
      </c>
    </row>
    <row r="193" spans="1:65" s="2" customFormat="1" ht="33" customHeight="1">
      <c r="A193" s="38"/>
      <c r="B193" s="39"/>
      <c r="C193" s="218" t="s">
        <v>589</v>
      </c>
      <c r="D193" s="218" t="s">
        <v>156</v>
      </c>
      <c r="E193" s="219" t="s">
        <v>370</v>
      </c>
      <c r="F193" s="220" t="s">
        <v>371</v>
      </c>
      <c r="G193" s="221" t="s">
        <v>276</v>
      </c>
      <c r="H193" s="222">
        <v>2731.335</v>
      </c>
      <c r="I193" s="223"/>
      <c r="J193" s="224">
        <f>ROUND(I193*H193,2)</f>
        <v>0</v>
      </c>
      <c r="K193" s="220" t="s">
        <v>219</v>
      </c>
      <c r="L193" s="44"/>
      <c r="M193" s="225" t="s">
        <v>19</v>
      </c>
      <c r="N193" s="226" t="s">
        <v>43</v>
      </c>
      <c r="O193" s="84"/>
      <c r="P193" s="227">
        <f>O193*H193</f>
        <v>0</v>
      </c>
      <c r="Q193" s="227">
        <v>0</v>
      </c>
      <c r="R193" s="227">
        <f>Q193*H193</f>
        <v>0</v>
      </c>
      <c r="S193" s="227">
        <v>0</v>
      </c>
      <c r="T193" s="228">
        <f>S193*H193</f>
        <v>0</v>
      </c>
      <c r="U193" s="38"/>
      <c r="V193" s="38"/>
      <c r="W193" s="38"/>
      <c r="X193" s="38"/>
      <c r="Y193" s="38"/>
      <c r="Z193" s="38"/>
      <c r="AA193" s="38"/>
      <c r="AB193" s="38"/>
      <c r="AC193" s="38"/>
      <c r="AD193" s="38"/>
      <c r="AE193" s="38"/>
      <c r="AR193" s="229" t="s">
        <v>172</v>
      </c>
      <c r="AT193" s="229" t="s">
        <v>156</v>
      </c>
      <c r="AU193" s="229" t="s">
        <v>82</v>
      </c>
      <c r="AY193" s="17" t="s">
        <v>153</v>
      </c>
      <c r="BE193" s="230">
        <f>IF(N193="základní",J193,0)</f>
        <v>0</v>
      </c>
      <c r="BF193" s="230">
        <f>IF(N193="snížená",J193,0)</f>
        <v>0</v>
      </c>
      <c r="BG193" s="230">
        <f>IF(N193="zákl. přenesená",J193,0)</f>
        <v>0</v>
      </c>
      <c r="BH193" s="230">
        <f>IF(N193="sníž. přenesená",J193,0)</f>
        <v>0</v>
      </c>
      <c r="BI193" s="230">
        <f>IF(N193="nulová",J193,0)</f>
        <v>0</v>
      </c>
      <c r="BJ193" s="17" t="s">
        <v>80</v>
      </c>
      <c r="BK193" s="230">
        <f>ROUND(I193*H193,2)</f>
        <v>0</v>
      </c>
      <c r="BL193" s="17" t="s">
        <v>172</v>
      </c>
      <c r="BM193" s="229" t="s">
        <v>590</v>
      </c>
    </row>
    <row r="194" spans="1:47" s="2" customFormat="1" ht="12">
      <c r="A194" s="38"/>
      <c r="B194" s="39"/>
      <c r="C194" s="40"/>
      <c r="D194" s="231" t="s">
        <v>221</v>
      </c>
      <c r="E194" s="40"/>
      <c r="F194" s="232" t="s">
        <v>368</v>
      </c>
      <c r="G194" s="40"/>
      <c r="H194" s="40"/>
      <c r="I194" s="136"/>
      <c r="J194" s="40"/>
      <c r="K194" s="40"/>
      <c r="L194" s="44"/>
      <c r="M194" s="233"/>
      <c r="N194" s="234"/>
      <c r="O194" s="84"/>
      <c r="P194" s="84"/>
      <c r="Q194" s="84"/>
      <c r="R194" s="84"/>
      <c r="S194" s="84"/>
      <c r="T194" s="85"/>
      <c r="U194" s="38"/>
      <c r="V194" s="38"/>
      <c r="W194" s="38"/>
      <c r="X194" s="38"/>
      <c r="Y194" s="38"/>
      <c r="Z194" s="38"/>
      <c r="AA194" s="38"/>
      <c r="AB194" s="38"/>
      <c r="AC194" s="38"/>
      <c r="AD194" s="38"/>
      <c r="AE194" s="38"/>
      <c r="AT194" s="17" t="s">
        <v>221</v>
      </c>
      <c r="AU194" s="17" t="s">
        <v>82</v>
      </c>
    </row>
    <row r="195" spans="1:51" s="13" customFormat="1" ht="12">
      <c r="A195" s="13"/>
      <c r="B195" s="235"/>
      <c r="C195" s="236"/>
      <c r="D195" s="231" t="s">
        <v>174</v>
      </c>
      <c r="E195" s="237" t="s">
        <v>19</v>
      </c>
      <c r="F195" s="238" t="s">
        <v>591</v>
      </c>
      <c r="G195" s="236"/>
      <c r="H195" s="239">
        <v>2731.335</v>
      </c>
      <c r="I195" s="240"/>
      <c r="J195" s="236"/>
      <c r="K195" s="236"/>
      <c r="L195" s="241"/>
      <c r="M195" s="242"/>
      <c r="N195" s="243"/>
      <c r="O195" s="243"/>
      <c r="P195" s="243"/>
      <c r="Q195" s="243"/>
      <c r="R195" s="243"/>
      <c r="S195" s="243"/>
      <c r="T195" s="244"/>
      <c r="U195" s="13"/>
      <c r="V195" s="13"/>
      <c r="W195" s="13"/>
      <c r="X195" s="13"/>
      <c r="Y195" s="13"/>
      <c r="Z195" s="13"/>
      <c r="AA195" s="13"/>
      <c r="AB195" s="13"/>
      <c r="AC195" s="13"/>
      <c r="AD195" s="13"/>
      <c r="AE195" s="13"/>
      <c r="AT195" s="245" t="s">
        <v>174</v>
      </c>
      <c r="AU195" s="245" t="s">
        <v>82</v>
      </c>
      <c r="AV195" s="13" t="s">
        <v>82</v>
      </c>
      <c r="AW195" s="13" t="s">
        <v>34</v>
      </c>
      <c r="AX195" s="13" t="s">
        <v>80</v>
      </c>
      <c r="AY195" s="245" t="s">
        <v>153</v>
      </c>
    </row>
    <row r="196" spans="1:63" s="12" customFormat="1" ht="22.8" customHeight="1">
      <c r="A196" s="12"/>
      <c r="B196" s="202"/>
      <c r="C196" s="203"/>
      <c r="D196" s="204" t="s">
        <v>71</v>
      </c>
      <c r="E196" s="216" t="s">
        <v>374</v>
      </c>
      <c r="F196" s="216" t="s">
        <v>375</v>
      </c>
      <c r="G196" s="203"/>
      <c r="H196" s="203"/>
      <c r="I196" s="206"/>
      <c r="J196" s="217">
        <f>BK196</f>
        <v>0</v>
      </c>
      <c r="K196" s="203"/>
      <c r="L196" s="208"/>
      <c r="M196" s="209"/>
      <c r="N196" s="210"/>
      <c r="O196" s="210"/>
      <c r="P196" s="211">
        <f>SUM(P197:P198)</f>
        <v>0</v>
      </c>
      <c r="Q196" s="210"/>
      <c r="R196" s="211">
        <f>SUM(R197:R198)</f>
        <v>0</v>
      </c>
      <c r="S196" s="210"/>
      <c r="T196" s="212">
        <f>SUM(T197:T198)</f>
        <v>0</v>
      </c>
      <c r="U196" s="12"/>
      <c r="V196" s="12"/>
      <c r="W196" s="12"/>
      <c r="X196" s="12"/>
      <c r="Y196" s="12"/>
      <c r="Z196" s="12"/>
      <c r="AA196" s="12"/>
      <c r="AB196" s="12"/>
      <c r="AC196" s="12"/>
      <c r="AD196" s="12"/>
      <c r="AE196" s="12"/>
      <c r="AR196" s="213" t="s">
        <v>80</v>
      </c>
      <c r="AT196" s="214" t="s">
        <v>71</v>
      </c>
      <c r="AU196" s="214" t="s">
        <v>80</v>
      </c>
      <c r="AY196" s="213" t="s">
        <v>153</v>
      </c>
      <c r="BK196" s="215">
        <f>SUM(BK197:BK198)</f>
        <v>0</v>
      </c>
    </row>
    <row r="197" spans="1:65" s="2" customFormat="1" ht="33" customHeight="1">
      <c r="A197" s="38"/>
      <c r="B197" s="39"/>
      <c r="C197" s="218" t="s">
        <v>592</v>
      </c>
      <c r="D197" s="218" t="s">
        <v>156</v>
      </c>
      <c r="E197" s="219" t="s">
        <v>377</v>
      </c>
      <c r="F197" s="220" t="s">
        <v>378</v>
      </c>
      <c r="G197" s="221" t="s">
        <v>276</v>
      </c>
      <c r="H197" s="222">
        <v>223.402</v>
      </c>
      <c r="I197" s="223"/>
      <c r="J197" s="224">
        <f>ROUND(I197*H197,2)</f>
        <v>0</v>
      </c>
      <c r="K197" s="220" t="s">
        <v>219</v>
      </c>
      <c r="L197" s="44"/>
      <c r="M197" s="225" t="s">
        <v>19</v>
      </c>
      <c r="N197" s="226" t="s">
        <v>43</v>
      </c>
      <c r="O197" s="84"/>
      <c r="P197" s="227">
        <f>O197*H197</f>
        <v>0</v>
      </c>
      <c r="Q197" s="227">
        <v>0</v>
      </c>
      <c r="R197" s="227">
        <f>Q197*H197</f>
        <v>0</v>
      </c>
      <c r="S197" s="227">
        <v>0</v>
      </c>
      <c r="T197" s="228">
        <f>S197*H197</f>
        <v>0</v>
      </c>
      <c r="U197" s="38"/>
      <c r="V197" s="38"/>
      <c r="W197" s="38"/>
      <c r="X197" s="38"/>
      <c r="Y197" s="38"/>
      <c r="Z197" s="38"/>
      <c r="AA197" s="38"/>
      <c r="AB197" s="38"/>
      <c r="AC197" s="38"/>
      <c r="AD197" s="38"/>
      <c r="AE197" s="38"/>
      <c r="AR197" s="229" t="s">
        <v>172</v>
      </c>
      <c r="AT197" s="229" t="s">
        <v>156</v>
      </c>
      <c r="AU197" s="229" t="s">
        <v>82</v>
      </c>
      <c r="AY197" s="17" t="s">
        <v>153</v>
      </c>
      <c r="BE197" s="230">
        <f>IF(N197="základní",J197,0)</f>
        <v>0</v>
      </c>
      <c r="BF197" s="230">
        <f>IF(N197="snížená",J197,0)</f>
        <v>0</v>
      </c>
      <c r="BG197" s="230">
        <f>IF(N197="zákl. přenesená",J197,0)</f>
        <v>0</v>
      </c>
      <c r="BH197" s="230">
        <f>IF(N197="sníž. přenesená",J197,0)</f>
        <v>0</v>
      </c>
      <c r="BI197" s="230">
        <f>IF(N197="nulová",J197,0)</f>
        <v>0</v>
      </c>
      <c r="BJ197" s="17" t="s">
        <v>80</v>
      </c>
      <c r="BK197" s="230">
        <f>ROUND(I197*H197,2)</f>
        <v>0</v>
      </c>
      <c r="BL197" s="17" t="s">
        <v>172</v>
      </c>
      <c r="BM197" s="229" t="s">
        <v>593</v>
      </c>
    </row>
    <row r="198" spans="1:47" s="2" customFormat="1" ht="12">
      <c r="A198" s="38"/>
      <c r="B198" s="39"/>
      <c r="C198" s="40"/>
      <c r="D198" s="231" t="s">
        <v>221</v>
      </c>
      <c r="E198" s="40"/>
      <c r="F198" s="232" t="s">
        <v>380</v>
      </c>
      <c r="G198" s="40"/>
      <c r="H198" s="40"/>
      <c r="I198" s="136"/>
      <c r="J198" s="40"/>
      <c r="K198" s="40"/>
      <c r="L198" s="44"/>
      <c r="M198" s="246"/>
      <c r="N198" s="247"/>
      <c r="O198" s="248"/>
      <c r="P198" s="248"/>
      <c r="Q198" s="248"/>
      <c r="R198" s="248"/>
      <c r="S198" s="248"/>
      <c r="T198" s="249"/>
      <c r="U198" s="38"/>
      <c r="V198" s="38"/>
      <c r="W198" s="38"/>
      <c r="X198" s="38"/>
      <c r="Y198" s="38"/>
      <c r="Z198" s="38"/>
      <c r="AA198" s="38"/>
      <c r="AB198" s="38"/>
      <c r="AC198" s="38"/>
      <c r="AD198" s="38"/>
      <c r="AE198" s="38"/>
      <c r="AT198" s="17" t="s">
        <v>221</v>
      </c>
      <c r="AU198" s="17" t="s">
        <v>82</v>
      </c>
    </row>
    <row r="199" spans="1:31" s="2" customFormat="1" ht="6.95" customHeight="1">
      <c r="A199" s="38"/>
      <c r="B199" s="59"/>
      <c r="C199" s="60"/>
      <c r="D199" s="60"/>
      <c r="E199" s="60"/>
      <c r="F199" s="60"/>
      <c r="G199" s="60"/>
      <c r="H199" s="60"/>
      <c r="I199" s="166"/>
      <c r="J199" s="60"/>
      <c r="K199" s="60"/>
      <c r="L199" s="44"/>
      <c r="M199" s="38"/>
      <c r="O199" s="38"/>
      <c r="P199" s="38"/>
      <c r="Q199" s="38"/>
      <c r="R199" s="38"/>
      <c r="S199" s="38"/>
      <c r="T199" s="38"/>
      <c r="U199" s="38"/>
      <c r="V199" s="38"/>
      <c r="W199" s="38"/>
      <c r="X199" s="38"/>
      <c r="Y199" s="38"/>
      <c r="Z199" s="38"/>
      <c r="AA199" s="38"/>
      <c r="AB199" s="38"/>
      <c r="AC199" s="38"/>
      <c r="AD199" s="38"/>
      <c r="AE199" s="38"/>
    </row>
  </sheetData>
  <sheetProtection password="CC35" sheet="1" objects="1" scenarios="1" formatColumns="0" formatRows="0" autoFilter="0"/>
  <autoFilter ref="C85:K198"/>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20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8"/>
      <c r="L2" s="1"/>
      <c r="M2" s="1"/>
      <c r="N2" s="1"/>
      <c r="O2" s="1"/>
      <c r="P2" s="1"/>
      <c r="Q2" s="1"/>
      <c r="R2" s="1"/>
      <c r="S2" s="1"/>
      <c r="T2" s="1"/>
      <c r="U2" s="1"/>
      <c r="V2" s="1"/>
      <c r="AT2" s="17" t="s">
        <v>94</v>
      </c>
    </row>
    <row r="3" spans="2:46" s="1" customFormat="1" ht="6.95" customHeight="1">
      <c r="B3" s="129"/>
      <c r="C3" s="130"/>
      <c r="D3" s="130"/>
      <c r="E3" s="130"/>
      <c r="F3" s="130"/>
      <c r="G3" s="130"/>
      <c r="H3" s="130"/>
      <c r="I3" s="131"/>
      <c r="J3" s="130"/>
      <c r="K3" s="130"/>
      <c r="L3" s="20"/>
      <c r="AT3" s="17" t="s">
        <v>82</v>
      </c>
    </row>
    <row r="4" spans="2:46" s="1" customFormat="1" ht="24.95" customHeight="1">
      <c r="B4" s="20"/>
      <c r="D4" s="132" t="s">
        <v>125</v>
      </c>
      <c r="I4" s="128"/>
      <c r="L4" s="20"/>
      <c r="M4" s="133" t="s">
        <v>10</v>
      </c>
      <c r="AT4" s="17" t="s">
        <v>4</v>
      </c>
    </row>
    <row r="5" spans="2:12" s="1" customFormat="1" ht="6.95" customHeight="1">
      <c r="B5" s="20"/>
      <c r="I5" s="128"/>
      <c r="L5" s="20"/>
    </row>
    <row r="6" spans="2:12" s="1" customFormat="1" ht="12" customHeight="1">
      <c r="B6" s="20"/>
      <c r="D6" s="134" t="s">
        <v>16</v>
      </c>
      <c r="I6" s="128"/>
      <c r="L6" s="20"/>
    </row>
    <row r="7" spans="2:12" s="1" customFormat="1" ht="16.5" customHeight="1">
      <c r="B7" s="20"/>
      <c r="E7" s="135" t="str">
        <f>'Rekapitulace stavby'!K6</f>
        <v>Oprava povrchu komunikací v Klatovech 2021, 2.část</v>
      </c>
      <c r="F7" s="134"/>
      <c r="G7" s="134"/>
      <c r="H7" s="134"/>
      <c r="I7" s="128"/>
      <c r="L7" s="20"/>
    </row>
    <row r="8" spans="1:31" s="2" customFormat="1" ht="12" customHeight="1">
      <c r="A8" s="38"/>
      <c r="B8" s="44"/>
      <c r="C8" s="38"/>
      <c r="D8" s="134" t="s">
        <v>126</v>
      </c>
      <c r="E8" s="38"/>
      <c r="F8" s="38"/>
      <c r="G8" s="38"/>
      <c r="H8" s="38"/>
      <c r="I8" s="136"/>
      <c r="J8" s="38"/>
      <c r="K8" s="38"/>
      <c r="L8" s="137"/>
      <c r="S8" s="38"/>
      <c r="T8" s="38"/>
      <c r="U8" s="38"/>
      <c r="V8" s="38"/>
      <c r="W8" s="38"/>
      <c r="X8" s="38"/>
      <c r="Y8" s="38"/>
      <c r="Z8" s="38"/>
      <c r="AA8" s="38"/>
      <c r="AB8" s="38"/>
      <c r="AC8" s="38"/>
      <c r="AD8" s="38"/>
      <c r="AE8" s="38"/>
    </row>
    <row r="9" spans="1:31" s="2" customFormat="1" ht="16.5" customHeight="1">
      <c r="A9" s="38"/>
      <c r="B9" s="44"/>
      <c r="C9" s="38"/>
      <c r="D9" s="38"/>
      <c r="E9" s="138" t="s">
        <v>594</v>
      </c>
      <c r="F9" s="38"/>
      <c r="G9" s="38"/>
      <c r="H9" s="38"/>
      <c r="I9" s="136"/>
      <c r="J9" s="38"/>
      <c r="K9" s="38"/>
      <c r="L9" s="137"/>
      <c r="S9" s="38"/>
      <c r="T9" s="38"/>
      <c r="U9" s="38"/>
      <c r="V9" s="38"/>
      <c r="W9" s="38"/>
      <c r="X9" s="38"/>
      <c r="Y9" s="38"/>
      <c r="Z9" s="38"/>
      <c r="AA9" s="38"/>
      <c r="AB9" s="38"/>
      <c r="AC9" s="38"/>
      <c r="AD9" s="38"/>
      <c r="AE9" s="38"/>
    </row>
    <row r="10" spans="1:31" s="2" customFormat="1" ht="12">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pans="1:31" s="2" customFormat="1" ht="12" customHeight="1">
      <c r="A11" s="38"/>
      <c r="B11" s="44"/>
      <c r="C11" s="38"/>
      <c r="D11" s="134" t="s">
        <v>18</v>
      </c>
      <c r="E11" s="38"/>
      <c r="F11" s="139" t="s">
        <v>19</v>
      </c>
      <c r="G11" s="38"/>
      <c r="H11" s="38"/>
      <c r="I11" s="140" t="s">
        <v>20</v>
      </c>
      <c r="J11" s="139" t="s">
        <v>19</v>
      </c>
      <c r="K11" s="38"/>
      <c r="L11" s="137"/>
      <c r="S11" s="38"/>
      <c r="T11" s="38"/>
      <c r="U11" s="38"/>
      <c r="V11" s="38"/>
      <c r="W11" s="38"/>
      <c r="X11" s="38"/>
      <c r="Y11" s="38"/>
      <c r="Z11" s="38"/>
      <c r="AA11" s="38"/>
      <c r="AB11" s="38"/>
      <c r="AC11" s="38"/>
      <c r="AD11" s="38"/>
      <c r="AE11" s="38"/>
    </row>
    <row r="12" spans="1:31" s="2" customFormat="1" ht="12" customHeight="1">
      <c r="A12" s="38"/>
      <c r="B12" s="44"/>
      <c r="C12" s="38"/>
      <c r="D12" s="134" t="s">
        <v>21</v>
      </c>
      <c r="E12" s="38"/>
      <c r="F12" s="139" t="s">
        <v>22</v>
      </c>
      <c r="G12" s="38"/>
      <c r="H12" s="38"/>
      <c r="I12" s="140" t="s">
        <v>23</v>
      </c>
      <c r="J12" s="141" t="str">
        <f>'Rekapitulace stavby'!AN8</f>
        <v>18. 12. 2020</v>
      </c>
      <c r="K12" s="38"/>
      <c r="L12" s="137"/>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36"/>
      <c r="J13" s="38"/>
      <c r="K13" s="38"/>
      <c r="L13" s="137"/>
      <c r="S13" s="38"/>
      <c r="T13" s="38"/>
      <c r="U13" s="38"/>
      <c r="V13" s="38"/>
      <c r="W13" s="38"/>
      <c r="X13" s="38"/>
      <c r="Y13" s="38"/>
      <c r="Z13" s="38"/>
      <c r="AA13" s="38"/>
      <c r="AB13" s="38"/>
      <c r="AC13" s="38"/>
      <c r="AD13" s="38"/>
      <c r="AE13" s="38"/>
    </row>
    <row r="14" spans="1:31" s="2" customFormat="1" ht="12" customHeight="1">
      <c r="A14" s="38"/>
      <c r="B14" s="44"/>
      <c r="C14" s="38"/>
      <c r="D14" s="134" t="s">
        <v>25</v>
      </c>
      <c r="E14" s="38"/>
      <c r="F14" s="38"/>
      <c r="G14" s="38"/>
      <c r="H14" s="38"/>
      <c r="I14" s="140" t="s">
        <v>26</v>
      </c>
      <c r="J14" s="139" t="s">
        <v>19</v>
      </c>
      <c r="K14" s="38"/>
      <c r="L14" s="137"/>
      <c r="S14" s="38"/>
      <c r="T14" s="38"/>
      <c r="U14" s="38"/>
      <c r="V14" s="38"/>
      <c r="W14" s="38"/>
      <c r="X14" s="38"/>
      <c r="Y14" s="38"/>
      <c r="Z14" s="38"/>
      <c r="AA14" s="38"/>
      <c r="AB14" s="38"/>
      <c r="AC14" s="38"/>
      <c r="AD14" s="38"/>
      <c r="AE14" s="38"/>
    </row>
    <row r="15" spans="1:31" s="2" customFormat="1" ht="18" customHeight="1">
      <c r="A15" s="38"/>
      <c r="B15" s="44"/>
      <c r="C15" s="38"/>
      <c r="D15" s="38"/>
      <c r="E15" s="139" t="s">
        <v>28</v>
      </c>
      <c r="F15" s="38"/>
      <c r="G15" s="38"/>
      <c r="H15" s="38"/>
      <c r="I15" s="140" t="s">
        <v>29</v>
      </c>
      <c r="J15" s="139" t="s">
        <v>19</v>
      </c>
      <c r="K15" s="38"/>
      <c r="L15" s="137"/>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pans="1:31" s="2" customFormat="1" ht="12" customHeight="1">
      <c r="A17" s="38"/>
      <c r="B17" s="44"/>
      <c r="C17" s="38"/>
      <c r="D17" s="134" t="s">
        <v>30</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40" t="s">
        <v>29</v>
      </c>
      <c r="J18" s="33" t="str">
        <f>'Rekapitulace stavby'!AN14</f>
        <v>Vyplň údaj</v>
      </c>
      <c r="K18" s="38"/>
      <c r="L18" s="137"/>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pans="1:31" s="2" customFormat="1" ht="12" customHeight="1">
      <c r="A20" s="38"/>
      <c r="B20" s="44"/>
      <c r="C20" s="38"/>
      <c r="D20" s="134" t="s">
        <v>32</v>
      </c>
      <c r="E20" s="38"/>
      <c r="F20" s="38"/>
      <c r="G20" s="38"/>
      <c r="H20" s="38"/>
      <c r="I20" s="140" t="s">
        <v>26</v>
      </c>
      <c r="J20" s="139" t="s">
        <v>19</v>
      </c>
      <c r="K20" s="38"/>
      <c r="L20" s="137"/>
      <c r="S20" s="38"/>
      <c r="T20" s="38"/>
      <c r="U20" s="38"/>
      <c r="V20" s="38"/>
      <c r="W20" s="38"/>
      <c r="X20" s="38"/>
      <c r="Y20" s="38"/>
      <c r="Z20" s="38"/>
      <c r="AA20" s="38"/>
      <c r="AB20" s="38"/>
      <c r="AC20" s="38"/>
      <c r="AD20" s="38"/>
      <c r="AE20" s="38"/>
    </row>
    <row r="21" spans="1:31" s="2" customFormat="1" ht="18" customHeight="1">
      <c r="A21" s="38"/>
      <c r="B21" s="44"/>
      <c r="C21" s="38"/>
      <c r="D21" s="38"/>
      <c r="E21" s="139" t="s">
        <v>128</v>
      </c>
      <c r="F21" s="38"/>
      <c r="G21" s="38"/>
      <c r="H21" s="38"/>
      <c r="I21" s="140" t="s">
        <v>29</v>
      </c>
      <c r="J21" s="139" t="s">
        <v>19</v>
      </c>
      <c r="K21" s="38"/>
      <c r="L21" s="137"/>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pans="1:31" s="2" customFormat="1" ht="12" customHeight="1">
      <c r="A23" s="38"/>
      <c r="B23" s="44"/>
      <c r="C23" s="38"/>
      <c r="D23" s="134" t="s">
        <v>35</v>
      </c>
      <c r="E23" s="38"/>
      <c r="F23" s="38"/>
      <c r="G23" s="38"/>
      <c r="H23" s="38"/>
      <c r="I23" s="140" t="s">
        <v>26</v>
      </c>
      <c r="J23" s="139" t="s">
        <v>19</v>
      </c>
      <c r="K23" s="38"/>
      <c r="L23" s="137"/>
      <c r="S23" s="38"/>
      <c r="T23" s="38"/>
      <c r="U23" s="38"/>
      <c r="V23" s="38"/>
      <c r="W23" s="38"/>
      <c r="X23" s="38"/>
      <c r="Y23" s="38"/>
      <c r="Z23" s="38"/>
      <c r="AA23" s="38"/>
      <c r="AB23" s="38"/>
      <c r="AC23" s="38"/>
      <c r="AD23" s="38"/>
      <c r="AE23" s="38"/>
    </row>
    <row r="24" spans="1:31" s="2" customFormat="1" ht="18" customHeight="1">
      <c r="A24" s="38"/>
      <c r="B24" s="44"/>
      <c r="C24" s="38"/>
      <c r="D24" s="38"/>
      <c r="E24" s="139" t="s">
        <v>206</v>
      </c>
      <c r="F24" s="38"/>
      <c r="G24" s="38"/>
      <c r="H24" s="38"/>
      <c r="I24" s="140" t="s">
        <v>29</v>
      </c>
      <c r="J24" s="139" t="s">
        <v>19</v>
      </c>
      <c r="K24" s="38"/>
      <c r="L24" s="137"/>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pans="1:31" s="2" customFormat="1" ht="12" customHeight="1">
      <c r="A26" s="38"/>
      <c r="B26" s="44"/>
      <c r="C26" s="38"/>
      <c r="D26" s="134" t="s">
        <v>36</v>
      </c>
      <c r="E26" s="38"/>
      <c r="F26" s="38"/>
      <c r="G26" s="38"/>
      <c r="H26" s="38"/>
      <c r="I26" s="136"/>
      <c r="J26" s="38"/>
      <c r="K26" s="38"/>
      <c r="L26" s="137"/>
      <c r="S26" s="38"/>
      <c r="T26" s="38"/>
      <c r="U26" s="38"/>
      <c r="V26" s="38"/>
      <c r="W26" s="38"/>
      <c r="X26" s="38"/>
      <c r="Y26" s="38"/>
      <c r="Z26" s="38"/>
      <c r="AA26" s="38"/>
      <c r="AB26" s="38"/>
      <c r="AC26" s="38"/>
      <c r="AD26" s="38"/>
      <c r="AE26" s="38"/>
    </row>
    <row r="27" spans="1:31" s="8" customFormat="1" ht="16.5" customHeight="1">
      <c r="A27" s="142"/>
      <c r="B27" s="143"/>
      <c r="C27" s="142"/>
      <c r="D27" s="142"/>
      <c r="E27" s="144" t="s">
        <v>19</v>
      </c>
      <c r="F27" s="144"/>
      <c r="G27" s="144"/>
      <c r="H27" s="144"/>
      <c r="I27" s="145"/>
      <c r="J27" s="142"/>
      <c r="K27" s="142"/>
      <c r="L27" s="146"/>
      <c r="S27" s="142"/>
      <c r="T27" s="142"/>
      <c r="U27" s="142"/>
      <c r="V27" s="142"/>
      <c r="W27" s="142"/>
      <c r="X27" s="142"/>
      <c r="Y27" s="142"/>
      <c r="Z27" s="142"/>
      <c r="AA27" s="142"/>
      <c r="AB27" s="142"/>
      <c r="AC27" s="142"/>
      <c r="AD27" s="142"/>
      <c r="AE27" s="142"/>
    </row>
    <row r="28" spans="1:31" s="2" customFormat="1" ht="6.95"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pans="1:31" s="2" customFormat="1" ht="6.95" customHeight="1">
      <c r="A29" s="38"/>
      <c r="B29" s="44"/>
      <c r="C29" s="38"/>
      <c r="D29" s="147"/>
      <c r="E29" s="147"/>
      <c r="F29" s="147"/>
      <c r="G29" s="147"/>
      <c r="H29" s="147"/>
      <c r="I29" s="148"/>
      <c r="J29" s="147"/>
      <c r="K29" s="147"/>
      <c r="L29" s="137"/>
      <c r="S29" s="38"/>
      <c r="T29" s="38"/>
      <c r="U29" s="38"/>
      <c r="V29" s="38"/>
      <c r="W29" s="38"/>
      <c r="X29" s="38"/>
      <c r="Y29" s="38"/>
      <c r="Z29" s="38"/>
      <c r="AA29" s="38"/>
      <c r="AB29" s="38"/>
      <c r="AC29" s="38"/>
      <c r="AD29" s="38"/>
      <c r="AE29" s="38"/>
    </row>
    <row r="30" spans="1:31" s="2" customFormat="1" ht="25.4" customHeight="1">
      <c r="A30" s="38"/>
      <c r="B30" s="44"/>
      <c r="C30" s="38"/>
      <c r="D30" s="149" t="s">
        <v>38</v>
      </c>
      <c r="E30" s="38"/>
      <c r="F30" s="38"/>
      <c r="G30" s="38"/>
      <c r="H30" s="38"/>
      <c r="I30" s="136"/>
      <c r="J30" s="150">
        <f>ROUND(J86,2)</f>
        <v>0</v>
      </c>
      <c r="K30" s="38"/>
      <c r="L30" s="137"/>
      <c r="S30" s="38"/>
      <c r="T30" s="38"/>
      <c r="U30" s="38"/>
      <c r="V30" s="38"/>
      <c r="W30" s="38"/>
      <c r="X30" s="38"/>
      <c r="Y30" s="38"/>
      <c r="Z30" s="38"/>
      <c r="AA30" s="38"/>
      <c r="AB30" s="38"/>
      <c r="AC30" s="38"/>
      <c r="AD30" s="38"/>
      <c r="AE30" s="38"/>
    </row>
    <row r="31" spans="1:31" s="2" customFormat="1" ht="6.95" customHeight="1">
      <c r="A31" s="38"/>
      <c r="B31" s="44"/>
      <c r="C31" s="38"/>
      <c r="D31" s="147"/>
      <c r="E31" s="147"/>
      <c r="F31" s="147"/>
      <c r="G31" s="147"/>
      <c r="H31" s="147"/>
      <c r="I31" s="148"/>
      <c r="J31" s="147"/>
      <c r="K31" s="147"/>
      <c r="L31" s="137"/>
      <c r="S31" s="38"/>
      <c r="T31" s="38"/>
      <c r="U31" s="38"/>
      <c r="V31" s="38"/>
      <c r="W31" s="38"/>
      <c r="X31" s="38"/>
      <c r="Y31" s="38"/>
      <c r="Z31" s="38"/>
      <c r="AA31" s="38"/>
      <c r="AB31" s="38"/>
      <c r="AC31" s="38"/>
      <c r="AD31" s="38"/>
      <c r="AE31" s="38"/>
    </row>
    <row r="32" spans="1:31" s="2" customFormat="1" ht="14.4" customHeight="1">
      <c r="A32" s="38"/>
      <c r="B32" s="44"/>
      <c r="C32" s="38"/>
      <c r="D32" s="38"/>
      <c r="E32" s="38"/>
      <c r="F32" s="151" t="s">
        <v>40</v>
      </c>
      <c r="G32" s="38"/>
      <c r="H32" s="38"/>
      <c r="I32" s="152" t="s">
        <v>39</v>
      </c>
      <c r="J32" s="151" t="s">
        <v>41</v>
      </c>
      <c r="K32" s="38"/>
      <c r="L32" s="137"/>
      <c r="S32" s="38"/>
      <c r="T32" s="38"/>
      <c r="U32" s="38"/>
      <c r="V32" s="38"/>
      <c r="W32" s="38"/>
      <c r="X32" s="38"/>
      <c r="Y32" s="38"/>
      <c r="Z32" s="38"/>
      <c r="AA32" s="38"/>
      <c r="AB32" s="38"/>
      <c r="AC32" s="38"/>
      <c r="AD32" s="38"/>
      <c r="AE32" s="38"/>
    </row>
    <row r="33" spans="1:31" s="2" customFormat="1" ht="14.4" customHeight="1">
      <c r="A33" s="38"/>
      <c r="B33" s="44"/>
      <c r="C33" s="38"/>
      <c r="D33" s="153" t="s">
        <v>42</v>
      </c>
      <c r="E33" s="134" t="s">
        <v>43</v>
      </c>
      <c r="F33" s="154">
        <f>ROUND((SUM(BE86:BE199)),2)</f>
        <v>0</v>
      </c>
      <c r="G33" s="38"/>
      <c r="H33" s="38"/>
      <c r="I33" s="155">
        <v>0.21</v>
      </c>
      <c r="J33" s="154">
        <f>ROUND(((SUM(BE86:BE199))*I33),2)</f>
        <v>0</v>
      </c>
      <c r="K33" s="38"/>
      <c r="L33" s="137"/>
      <c r="S33" s="38"/>
      <c r="T33" s="38"/>
      <c r="U33" s="38"/>
      <c r="V33" s="38"/>
      <c r="W33" s="38"/>
      <c r="X33" s="38"/>
      <c r="Y33" s="38"/>
      <c r="Z33" s="38"/>
      <c r="AA33" s="38"/>
      <c r="AB33" s="38"/>
      <c r="AC33" s="38"/>
      <c r="AD33" s="38"/>
      <c r="AE33" s="38"/>
    </row>
    <row r="34" spans="1:31" s="2" customFormat="1" ht="14.4" customHeight="1">
      <c r="A34" s="38"/>
      <c r="B34" s="44"/>
      <c r="C34" s="38"/>
      <c r="D34" s="38"/>
      <c r="E34" s="134" t="s">
        <v>44</v>
      </c>
      <c r="F34" s="154">
        <f>ROUND((SUM(BF86:BF199)),2)</f>
        <v>0</v>
      </c>
      <c r="G34" s="38"/>
      <c r="H34" s="38"/>
      <c r="I34" s="155">
        <v>0.15</v>
      </c>
      <c r="J34" s="154">
        <f>ROUND(((SUM(BF86:BF199))*I34),2)</f>
        <v>0</v>
      </c>
      <c r="K34" s="38"/>
      <c r="L34" s="137"/>
      <c r="S34" s="38"/>
      <c r="T34" s="38"/>
      <c r="U34" s="38"/>
      <c r="V34" s="38"/>
      <c r="W34" s="38"/>
      <c r="X34" s="38"/>
      <c r="Y34" s="38"/>
      <c r="Z34" s="38"/>
      <c r="AA34" s="38"/>
      <c r="AB34" s="38"/>
      <c r="AC34" s="38"/>
      <c r="AD34" s="38"/>
      <c r="AE34" s="38"/>
    </row>
    <row r="35" spans="1:31" s="2" customFormat="1" ht="14.4" customHeight="1" hidden="1">
      <c r="A35" s="38"/>
      <c r="B35" s="44"/>
      <c r="C35" s="38"/>
      <c r="D35" s="38"/>
      <c r="E35" s="134" t="s">
        <v>45</v>
      </c>
      <c r="F35" s="154">
        <f>ROUND((SUM(BG86:BG199)),2)</f>
        <v>0</v>
      </c>
      <c r="G35" s="38"/>
      <c r="H35" s="38"/>
      <c r="I35" s="155">
        <v>0.21</v>
      </c>
      <c r="J35" s="154">
        <f>0</f>
        <v>0</v>
      </c>
      <c r="K35" s="38"/>
      <c r="L35" s="137"/>
      <c r="S35" s="38"/>
      <c r="T35" s="38"/>
      <c r="U35" s="38"/>
      <c r="V35" s="38"/>
      <c r="W35" s="38"/>
      <c r="X35" s="38"/>
      <c r="Y35" s="38"/>
      <c r="Z35" s="38"/>
      <c r="AA35" s="38"/>
      <c r="AB35" s="38"/>
      <c r="AC35" s="38"/>
      <c r="AD35" s="38"/>
      <c r="AE35" s="38"/>
    </row>
    <row r="36" spans="1:31" s="2" customFormat="1" ht="14.4" customHeight="1" hidden="1">
      <c r="A36" s="38"/>
      <c r="B36" s="44"/>
      <c r="C36" s="38"/>
      <c r="D36" s="38"/>
      <c r="E36" s="134" t="s">
        <v>46</v>
      </c>
      <c r="F36" s="154">
        <f>ROUND((SUM(BH86:BH199)),2)</f>
        <v>0</v>
      </c>
      <c r="G36" s="38"/>
      <c r="H36" s="38"/>
      <c r="I36" s="155">
        <v>0.15</v>
      </c>
      <c r="J36" s="154">
        <f>0</f>
        <v>0</v>
      </c>
      <c r="K36" s="38"/>
      <c r="L36" s="137"/>
      <c r="S36" s="38"/>
      <c r="T36" s="38"/>
      <c r="U36" s="38"/>
      <c r="V36" s="38"/>
      <c r="W36" s="38"/>
      <c r="X36" s="38"/>
      <c r="Y36" s="38"/>
      <c r="Z36" s="38"/>
      <c r="AA36" s="38"/>
      <c r="AB36" s="38"/>
      <c r="AC36" s="38"/>
      <c r="AD36" s="38"/>
      <c r="AE36" s="38"/>
    </row>
    <row r="37" spans="1:31" s="2" customFormat="1" ht="14.4" customHeight="1" hidden="1">
      <c r="A37" s="38"/>
      <c r="B37" s="44"/>
      <c r="C37" s="38"/>
      <c r="D37" s="38"/>
      <c r="E37" s="134" t="s">
        <v>47</v>
      </c>
      <c r="F37" s="154">
        <f>ROUND((SUM(BI86:BI199)),2)</f>
        <v>0</v>
      </c>
      <c r="G37" s="38"/>
      <c r="H37" s="38"/>
      <c r="I37" s="155">
        <v>0</v>
      </c>
      <c r="J37" s="154">
        <f>0</f>
        <v>0</v>
      </c>
      <c r="K37" s="38"/>
      <c r="L37" s="137"/>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pans="1:31" s="2" customFormat="1" ht="25.4" customHeight="1">
      <c r="A39" s="38"/>
      <c r="B39" s="44"/>
      <c r="C39" s="156"/>
      <c r="D39" s="157" t="s">
        <v>48</v>
      </c>
      <c r="E39" s="158"/>
      <c r="F39" s="158"/>
      <c r="G39" s="159" t="s">
        <v>49</v>
      </c>
      <c r="H39" s="160" t="s">
        <v>50</v>
      </c>
      <c r="I39" s="161"/>
      <c r="J39" s="162">
        <f>SUM(J30:J37)</f>
        <v>0</v>
      </c>
      <c r="K39" s="163"/>
      <c r="L39" s="137"/>
      <c r="S39" s="38"/>
      <c r="T39" s="38"/>
      <c r="U39" s="38"/>
      <c r="V39" s="38"/>
      <c r="W39" s="38"/>
      <c r="X39" s="38"/>
      <c r="Y39" s="38"/>
      <c r="Z39" s="38"/>
      <c r="AA39" s="38"/>
      <c r="AB39" s="38"/>
      <c r="AC39" s="38"/>
      <c r="AD39" s="38"/>
      <c r="AE39" s="38"/>
    </row>
    <row r="40" spans="1:31" s="2" customFormat="1" ht="14.4" customHeight="1">
      <c r="A40" s="38"/>
      <c r="B40" s="164"/>
      <c r="C40" s="165"/>
      <c r="D40" s="165"/>
      <c r="E40" s="165"/>
      <c r="F40" s="165"/>
      <c r="G40" s="165"/>
      <c r="H40" s="165"/>
      <c r="I40" s="166"/>
      <c r="J40" s="165"/>
      <c r="K40" s="165"/>
      <c r="L40" s="137"/>
      <c r="S40" s="38"/>
      <c r="T40" s="38"/>
      <c r="U40" s="38"/>
      <c r="V40" s="38"/>
      <c r="W40" s="38"/>
      <c r="X40" s="38"/>
      <c r="Y40" s="38"/>
      <c r="Z40" s="38"/>
      <c r="AA40" s="38"/>
      <c r="AB40" s="38"/>
      <c r="AC40" s="38"/>
      <c r="AD40" s="38"/>
      <c r="AE40" s="38"/>
    </row>
    <row r="44" spans="1:31" s="2" customFormat="1" ht="6.95" customHeight="1">
      <c r="A44" s="38"/>
      <c r="B44" s="167"/>
      <c r="C44" s="168"/>
      <c r="D44" s="168"/>
      <c r="E44" s="168"/>
      <c r="F44" s="168"/>
      <c r="G44" s="168"/>
      <c r="H44" s="168"/>
      <c r="I44" s="169"/>
      <c r="J44" s="168"/>
      <c r="K44" s="168"/>
      <c r="L44" s="137"/>
      <c r="S44" s="38"/>
      <c r="T44" s="38"/>
      <c r="U44" s="38"/>
      <c r="V44" s="38"/>
      <c r="W44" s="38"/>
      <c r="X44" s="38"/>
      <c r="Y44" s="38"/>
      <c r="Z44" s="38"/>
      <c r="AA44" s="38"/>
      <c r="AB44" s="38"/>
      <c r="AC44" s="38"/>
      <c r="AD44" s="38"/>
      <c r="AE44" s="38"/>
    </row>
    <row r="45" spans="1:31" s="2" customFormat="1" ht="24.95" customHeight="1">
      <c r="A45" s="38"/>
      <c r="B45" s="39"/>
      <c r="C45" s="23" t="s">
        <v>129</v>
      </c>
      <c r="D45" s="40"/>
      <c r="E45" s="40"/>
      <c r="F45" s="40"/>
      <c r="G45" s="40"/>
      <c r="H45" s="40"/>
      <c r="I45" s="136"/>
      <c r="J45" s="40"/>
      <c r="K45" s="40"/>
      <c r="L45" s="137"/>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pans="1:31" s="2" customFormat="1" ht="16.5" customHeight="1">
      <c r="A48" s="38"/>
      <c r="B48" s="39"/>
      <c r="C48" s="40"/>
      <c r="D48" s="40"/>
      <c r="E48" s="170" t="str">
        <f>E7</f>
        <v>Oprava povrchu komunikací v Klatovech 2021, 2.část</v>
      </c>
      <c r="F48" s="32"/>
      <c r="G48" s="32"/>
      <c r="H48" s="32"/>
      <c r="I48" s="136"/>
      <c r="J48" s="40"/>
      <c r="K48" s="40"/>
      <c r="L48" s="137"/>
      <c r="S48" s="38"/>
      <c r="T48" s="38"/>
      <c r="U48" s="38"/>
      <c r="V48" s="38"/>
      <c r="W48" s="38"/>
      <c r="X48" s="38"/>
      <c r="Y48" s="38"/>
      <c r="Z48" s="38"/>
      <c r="AA48" s="38"/>
      <c r="AB48" s="38"/>
      <c r="AC48" s="38"/>
      <c r="AD48" s="38"/>
      <c r="AE48" s="38"/>
    </row>
    <row r="49" spans="1:31" s="2" customFormat="1" ht="12" customHeight="1">
      <c r="A49" s="38"/>
      <c r="B49" s="39"/>
      <c r="C49" s="32" t="s">
        <v>126</v>
      </c>
      <c r="D49" s="40"/>
      <c r="E49" s="40"/>
      <c r="F49" s="40"/>
      <c r="G49" s="40"/>
      <c r="H49" s="40"/>
      <c r="I49" s="136"/>
      <c r="J49" s="40"/>
      <c r="K49" s="40"/>
      <c r="L49" s="137"/>
      <c r="S49" s="38"/>
      <c r="T49" s="38"/>
      <c r="U49" s="38"/>
      <c r="V49" s="38"/>
      <c r="W49" s="38"/>
      <c r="X49" s="38"/>
      <c r="Y49" s="38"/>
      <c r="Z49" s="38"/>
      <c r="AA49" s="38"/>
      <c r="AB49" s="38"/>
      <c r="AC49" s="38"/>
      <c r="AD49" s="38"/>
      <c r="AE49" s="38"/>
    </row>
    <row r="50" spans="1:31" s="2" customFormat="1" ht="16.5" customHeight="1">
      <c r="A50" s="38"/>
      <c r="B50" s="39"/>
      <c r="C50" s="40"/>
      <c r="D50" s="40"/>
      <c r="E50" s="69" t="str">
        <f>E9</f>
        <v>SO 104 - MK U Slunce</v>
      </c>
      <c r="F50" s="40"/>
      <c r="G50" s="40"/>
      <c r="H50" s="40"/>
      <c r="I50" s="136"/>
      <c r="J50" s="40"/>
      <c r="K50" s="40"/>
      <c r="L50" s="137"/>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Klatovy</v>
      </c>
      <c r="G52" s="40"/>
      <c r="H52" s="40"/>
      <c r="I52" s="140" t="s">
        <v>23</v>
      </c>
      <c r="J52" s="72" t="str">
        <f>IF(J12="","",J12)</f>
        <v>18. 12. 2020</v>
      </c>
      <c r="K52" s="40"/>
      <c r="L52" s="137"/>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pans="1:31" s="2" customFormat="1" ht="15.15" customHeight="1">
      <c r="A54" s="38"/>
      <c r="B54" s="39"/>
      <c r="C54" s="32" t="s">
        <v>25</v>
      </c>
      <c r="D54" s="40"/>
      <c r="E54" s="40"/>
      <c r="F54" s="27" t="str">
        <f>E15</f>
        <v>Město Klatovy</v>
      </c>
      <c r="G54" s="40"/>
      <c r="H54" s="40"/>
      <c r="I54" s="140" t="s">
        <v>32</v>
      </c>
      <c r="J54" s="36" t="str">
        <f>E21</f>
        <v xml:space="preserve"> </v>
      </c>
      <c r="K54" s="40"/>
      <c r="L54" s="137"/>
      <c r="S54" s="38"/>
      <c r="T54" s="38"/>
      <c r="U54" s="38"/>
      <c r="V54" s="38"/>
      <c r="W54" s="38"/>
      <c r="X54" s="38"/>
      <c r="Y54" s="38"/>
      <c r="Z54" s="38"/>
      <c r="AA54" s="38"/>
      <c r="AB54" s="38"/>
      <c r="AC54" s="38"/>
      <c r="AD54" s="38"/>
      <c r="AE54" s="38"/>
    </row>
    <row r="55" spans="1:31" s="2" customFormat="1" ht="15.15" customHeight="1">
      <c r="A55" s="38"/>
      <c r="B55" s="39"/>
      <c r="C55" s="32" t="s">
        <v>30</v>
      </c>
      <c r="D55" s="40"/>
      <c r="E55" s="40"/>
      <c r="F55" s="27" t="str">
        <f>IF(E18="","",E18)</f>
        <v>Vyplň údaj</v>
      </c>
      <c r="G55" s="40"/>
      <c r="H55" s="40"/>
      <c r="I55" s="140" t="s">
        <v>35</v>
      </c>
      <c r="J55" s="36" t="str">
        <f>E24</f>
        <v>Kohout</v>
      </c>
      <c r="K55" s="40"/>
      <c r="L55" s="137"/>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pans="1:31" s="2" customFormat="1" ht="29.25" customHeight="1">
      <c r="A57" s="38"/>
      <c r="B57" s="39"/>
      <c r="C57" s="171" t="s">
        <v>130</v>
      </c>
      <c r="D57" s="172"/>
      <c r="E57" s="172"/>
      <c r="F57" s="172"/>
      <c r="G57" s="172"/>
      <c r="H57" s="172"/>
      <c r="I57" s="173"/>
      <c r="J57" s="174" t="s">
        <v>131</v>
      </c>
      <c r="K57" s="172"/>
      <c r="L57" s="137"/>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pans="1:47" s="2" customFormat="1" ht="22.8" customHeight="1">
      <c r="A59" s="38"/>
      <c r="B59" s="39"/>
      <c r="C59" s="175" t="s">
        <v>70</v>
      </c>
      <c r="D59" s="40"/>
      <c r="E59" s="40"/>
      <c r="F59" s="40"/>
      <c r="G59" s="40"/>
      <c r="H59" s="40"/>
      <c r="I59" s="136"/>
      <c r="J59" s="102">
        <f>J86</f>
        <v>0</v>
      </c>
      <c r="K59" s="40"/>
      <c r="L59" s="137"/>
      <c r="S59" s="38"/>
      <c r="T59" s="38"/>
      <c r="U59" s="38"/>
      <c r="V59" s="38"/>
      <c r="W59" s="38"/>
      <c r="X59" s="38"/>
      <c r="Y59" s="38"/>
      <c r="Z59" s="38"/>
      <c r="AA59" s="38"/>
      <c r="AB59" s="38"/>
      <c r="AC59" s="38"/>
      <c r="AD59" s="38"/>
      <c r="AE59" s="38"/>
      <c r="AU59" s="17" t="s">
        <v>132</v>
      </c>
    </row>
    <row r="60" spans="1:31" s="9" customFormat="1" ht="24.95" customHeight="1">
      <c r="A60" s="9"/>
      <c r="B60" s="176"/>
      <c r="C60" s="177"/>
      <c r="D60" s="178" t="s">
        <v>207</v>
      </c>
      <c r="E60" s="179"/>
      <c r="F60" s="179"/>
      <c r="G60" s="179"/>
      <c r="H60" s="179"/>
      <c r="I60" s="180"/>
      <c r="J60" s="181">
        <f>J87</f>
        <v>0</v>
      </c>
      <c r="K60" s="177"/>
      <c r="L60" s="182"/>
      <c r="S60" s="9"/>
      <c r="T60" s="9"/>
      <c r="U60" s="9"/>
      <c r="V60" s="9"/>
      <c r="W60" s="9"/>
      <c r="X60" s="9"/>
      <c r="Y60" s="9"/>
      <c r="Z60" s="9"/>
      <c r="AA60" s="9"/>
      <c r="AB60" s="9"/>
      <c r="AC60" s="9"/>
      <c r="AD60" s="9"/>
      <c r="AE60" s="9"/>
    </row>
    <row r="61" spans="1:31" s="10" customFormat="1" ht="19.9" customHeight="1">
      <c r="A61" s="10"/>
      <c r="B61" s="183"/>
      <c r="C61" s="184"/>
      <c r="D61" s="185" t="s">
        <v>208</v>
      </c>
      <c r="E61" s="186"/>
      <c r="F61" s="186"/>
      <c r="G61" s="186"/>
      <c r="H61" s="186"/>
      <c r="I61" s="187"/>
      <c r="J61" s="188">
        <f>J88</f>
        <v>0</v>
      </c>
      <c r="K61" s="184"/>
      <c r="L61" s="189"/>
      <c r="S61" s="10"/>
      <c r="T61" s="10"/>
      <c r="U61" s="10"/>
      <c r="V61" s="10"/>
      <c r="W61" s="10"/>
      <c r="X61" s="10"/>
      <c r="Y61" s="10"/>
      <c r="Z61" s="10"/>
      <c r="AA61" s="10"/>
      <c r="AB61" s="10"/>
      <c r="AC61" s="10"/>
      <c r="AD61" s="10"/>
      <c r="AE61" s="10"/>
    </row>
    <row r="62" spans="1:31" s="10" customFormat="1" ht="19.9" customHeight="1">
      <c r="A62" s="10"/>
      <c r="B62" s="183"/>
      <c r="C62" s="184"/>
      <c r="D62" s="185" t="s">
        <v>209</v>
      </c>
      <c r="E62" s="186"/>
      <c r="F62" s="186"/>
      <c r="G62" s="186"/>
      <c r="H62" s="186"/>
      <c r="I62" s="187"/>
      <c r="J62" s="188">
        <f>J125</f>
        <v>0</v>
      </c>
      <c r="K62" s="184"/>
      <c r="L62" s="189"/>
      <c r="S62" s="10"/>
      <c r="T62" s="10"/>
      <c r="U62" s="10"/>
      <c r="V62" s="10"/>
      <c r="W62" s="10"/>
      <c r="X62" s="10"/>
      <c r="Y62" s="10"/>
      <c r="Z62" s="10"/>
      <c r="AA62" s="10"/>
      <c r="AB62" s="10"/>
      <c r="AC62" s="10"/>
      <c r="AD62" s="10"/>
      <c r="AE62" s="10"/>
    </row>
    <row r="63" spans="1:31" s="10" customFormat="1" ht="19.9" customHeight="1">
      <c r="A63" s="10"/>
      <c r="B63" s="183"/>
      <c r="C63" s="184"/>
      <c r="D63" s="185" t="s">
        <v>595</v>
      </c>
      <c r="E63" s="186"/>
      <c r="F63" s="186"/>
      <c r="G63" s="186"/>
      <c r="H63" s="186"/>
      <c r="I63" s="187"/>
      <c r="J63" s="188">
        <f>J147</f>
        <v>0</v>
      </c>
      <c r="K63" s="184"/>
      <c r="L63" s="189"/>
      <c r="S63" s="10"/>
      <c r="T63" s="10"/>
      <c r="U63" s="10"/>
      <c r="V63" s="10"/>
      <c r="W63" s="10"/>
      <c r="X63" s="10"/>
      <c r="Y63" s="10"/>
      <c r="Z63" s="10"/>
      <c r="AA63" s="10"/>
      <c r="AB63" s="10"/>
      <c r="AC63" s="10"/>
      <c r="AD63" s="10"/>
      <c r="AE63" s="10"/>
    </row>
    <row r="64" spans="1:31" s="10" customFormat="1" ht="19.9" customHeight="1">
      <c r="A64" s="10"/>
      <c r="B64" s="183"/>
      <c r="C64" s="184"/>
      <c r="D64" s="185" t="s">
        <v>210</v>
      </c>
      <c r="E64" s="186"/>
      <c r="F64" s="186"/>
      <c r="G64" s="186"/>
      <c r="H64" s="186"/>
      <c r="I64" s="187"/>
      <c r="J64" s="188">
        <f>J164</f>
        <v>0</v>
      </c>
      <c r="K64" s="184"/>
      <c r="L64" s="189"/>
      <c r="S64" s="10"/>
      <c r="T64" s="10"/>
      <c r="U64" s="10"/>
      <c r="V64" s="10"/>
      <c r="W64" s="10"/>
      <c r="X64" s="10"/>
      <c r="Y64" s="10"/>
      <c r="Z64" s="10"/>
      <c r="AA64" s="10"/>
      <c r="AB64" s="10"/>
      <c r="AC64" s="10"/>
      <c r="AD64" s="10"/>
      <c r="AE64" s="10"/>
    </row>
    <row r="65" spans="1:31" s="10" customFormat="1" ht="19.9" customHeight="1">
      <c r="A65" s="10"/>
      <c r="B65" s="183"/>
      <c r="C65" s="184"/>
      <c r="D65" s="185" t="s">
        <v>211</v>
      </c>
      <c r="E65" s="186"/>
      <c r="F65" s="186"/>
      <c r="G65" s="186"/>
      <c r="H65" s="186"/>
      <c r="I65" s="187"/>
      <c r="J65" s="188">
        <f>J189</f>
        <v>0</v>
      </c>
      <c r="K65" s="184"/>
      <c r="L65" s="189"/>
      <c r="S65" s="10"/>
      <c r="T65" s="10"/>
      <c r="U65" s="10"/>
      <c r="V65" s="10"/>
      <c r="W65" s="10"/>
      <c r="X65" s="10"/>
      <c r="Y65" s="10"/>
      <c r="Z65" s="10"/>
      <c r="AA65" s="10"/>
      <c r="AB65" s="10"/>
      <c r="AC65" s="10"/>
      <c r="AD65" s="10"/>
      <c r="AE65" s="10"/>
    </row>
    <row r="66" spans="1:31" s="10" customFormat="1" ht="19.9" customHeight="1">
      <c r="A66" s="10"/>
      <c r="B66" s="183"/>
      <c r="C66" s="184"/>
      <c r="D66" s="185" t="s">
        <v>212</v>
      </c>
      <c r="E66" s="186"/>
      <c r="F66" s="186"/>
      <c r="G66" s="186"/>
      <c r="H66" s="186"/>
      <c r="I66" s="187"/>
      <c r="J66" s="188">
        <f>J197</f>
        <v>0</v>
      </c>
      <c r="K66" s="184"/>
      <c r="L66" s="189"/>
      <c r="S66" s="10"/>
      <c r="T66" s="10"/>
      <c r="U66" s="10"/>
      <c r="V66" s="10"/>
      <c r="W66" s="10"/>
      <c r="X66" s="10"/>
      <c r="Y66" s="10"/>
      <c r="Z66" s="10"/>
      <c r="AA66" s="10"/>
      <c r="AB66" s="10"/>
      <c r="AC66" s="10"/>
      <c r="AD66" s="10"/>
      <c r="AE66" s="10"/>
    </row>
    <row r="67" spans="1:31" s="2" customFormat="1" ht="21.8" customHeight="1">
      <c r="A67" s="38"/>
      <c r="B67" s="39"/>
      <c r="C67" s="40"/>
      <c r="D67" s="40"/>
      <c r="E67" s="40"/>
      <c r="F67" s="40"/>
      <c r="G67" s="40"/>
      <c r="H67" s="40"/>
      <c r="I67" s="136"/>
      <c r="J67" s="40"/>
      <c r="K67" s="40"/>
      <c r="L67" s="137"/>
      <c r="S67" s="38"/>
      <c r="T67" s="38"/>
      <c r="U67" s="38"/>
      <c r="V67" s="38"/>
      <c r="W67" s="38"/>
      <c r="X67" s="38"/>
      <c r="Y67" s="38"/>
      <c r="Z67" s="38"/>
      <c r="AA67" s="38"/>
      <c r="AB67" s="38"/>
      <c r="AC67" s="38"/>
      <c r="AD67" s="38"/>
      <c r="AE67" s="38"/>
    </row>
    <row r="68" spans="1:31" s="2" customFormat="1" ht="6.95" customHeight="1">
      <c r="A68" s="38"/>
      <c r="B68" s="59"/>
      <c r="C68" s="60"/>
      <c r="D68" s="60"/>
      <c r="E68" s="60"/>
      <c r="F68" s="60"/>
      <c r="G68" s="60"/>
      <c r="H68" s="60"/>
      <c r="I68" s="166"/>
      <c r="J68" s="60"/>
      <c r="K68" s="60"/>
      <c r="L68" s="137"/>
      <c r="S68" s="38"/>
      <c r="T68" s="38"/>
      <c r="U68" s="38"/>
      <c r="V68" s="38"/>
      <c r="W68" s="38"/>
      <c r="X68" s="38"/>
      <c r="Y68" s="38"/>
      <c r="Z68" s="38"/>
      <c r="AA68" s="38"/>
      <c r="AB68" s="38"/>
      <c r="AC68" s="38"/>
      <c r="AD68" s="38"/>
      <c r="AE68" s="38"/>
    </row>
    <row r="72" spans="1:31" s="2" customFormat="1" ht="6.95" customHeight="1">
      <c r="A72" s="38"/>
      <c r="B72" s="61"/>
      <c r="C72" s="62"/>
      <c r="D72" s="62"/>
      <c r="E72" s="62"/>
      <c r="F72" s="62"/>
      <c r="G72" s="62"/>
      <c r="H72" s="62"/>
      <c r="I72" s="169"/>
      <c r="J72" s="62"/>
      <c r="K72" s="62"/>
      <c r="L72" s="137"/>
      <c r="S72" s="38"/>
      <c r="T72" s="38"/>
      <c r="U72" s="38"/>
      <c r="V72" s="38"/>
      <c r="W72" s="38"/>
      <c r="X72" s="38"/>
      <c r="Y72" s="38"/>
      <c r="Z72" s="38"/>
      <c r="AA72" s="38"/>
      <c r="AB72" s="38"/>
      <c r="AC72" s="38"/>
      <c r="AD72" s="38"/>
      <c r="AE72" s="38"/>
    </row>
    <row r="73" spans="1:31" s="2" customFormat="1" ht="24.95" customHeight="1">
      <c r="A73" s="38"/>
      <c r="B73" s="39"/>
      <c r="C73" s="23" t="s">
        <v>138</v>
      </c>
      <c r="D73" s="40"/>
      <c r="E73" s="40"/>
      <c r="F73" s="40"/>
      <c r="G73" s="40"/>
      <c r="H73" s="40"/>
      <c r="I73" s="136"/>
      <c r="J73" s="40"/>
      <c r="K73" s="40"/>
      <c r="L73" s="137"/>
      <c r="S73" s="38"/>
      <c r="T73" s="38"/>
      <c r="U73" s="38"/>
      <c r="V73" s="38"/>
      <c r="W73" s="38"/>
      <c r="X73" s="38"/>
      <c r="Y73" s="38"/>
      <c r="Z73" s="38"/>
      <c r="AA73" s="38"/>
      <c r="AB73" s="38"/>
      <c r="AC73" s="38"/>
      <c r="AD73" s="38"/>
      <c r="AE73" s="38"/>
    </row>
    <row r="74" spans="1:31" s="2" customFormat="1" ht="6.95" customHeight="1">
      <c r="A74" s="38"/>
      <c r="B74" s="39"/>
      <c r="C74" s="40"/>
      <c r="D74" s="40"/>
      <c r="E74" s="40"/>
      <c r="F74" s="40"/>
      <c r="G74" s="40"/>
      <c r="H74" s="40"/>
      <c r="I74" s="136"/>
      <c r="J74" s="40"/>
      <c r="K74" s="40"/>
      <c r="L74" s="137"/>
      <c r="S74" s="38"/>
      <c r="T74" s="38"/>
      <c r="U74" s="38"/>
      <c r="V74" s="38"/>
      <c r="W74" s="38"/>
      <c r="X74" s="38"/>
      <c r="Y74" s="38"/>
      <c r="Z74" s="38"/>
      <c r="AA74" s="38"/>
      <c r="AB74" s="38"/>
      <c r="AC74" s="38"/>
      <c r="AD74" s="38"/>
      <c r="AE74" s="38"/>
    </row>
    <row r="75" spans="1:31" s="2" customFormat="1" ht="12" customHeight="1">
      <c r="A75" s="38"/>
      <c r="B75" s="39"/>
      <c r="C75" s="32" t="s">
        <v>16</v>
      </c>
      <c r="D75" s="40"/>
      <c r="E75" s="40"/>
      <c r="F75" s="40"/>
      <c r="G75" s="40"/>
      <c r="H75" s="40"/>
      <c r="I75" s="136"/>
      <c r="J75" s="40"/>
      <c r="K75" s="40"/>
      <c r="L75" s="137"/>
      <c r="S75" s="38"/>
      <c r="T75" s="38"/>
      <c r="U75" s="38"/>
      <c r="V75" s="38"/>
      <c r="W75" s="38"/>
      <c r="X75" s="38"/>
      <c r="Y75" s="38"/>
      <c r="Z75" s="38"/>
      <c r="AA75" s="38"/>
      <c r="AB75" s="38"/>
      <c r="AC75" s="38"/>
      <c r="AD75" s="38"/>
      <c r="AE75" s="38"/>
    </row>
    <row r="76" spans="1:31" s="2" customFormat="1" ht="16.5" customHeight="1">
      <c r="A76" s="38"/>
      <c r="B76" s="39"/>
      <c r="C76" s="40"/>
      <c r="D76" s="40"/>
      <c r="E76" s="170" t="str">
        <f>E7</f>
        <v>Oprava povrchu komunikací v Klatovech 2021, 2.část</v>
      </c>
      <c r="F76" s="32"/>
      <c r="G76" s="32"/>
      <c r="H76" s="32"/>
      <c r="I76" s="136"/>
      <c r="J76" s="40"/>
      <c r="K76" s="40"/>
      <c r="L76" s="137"/>
      <c r="S76" s="38"/>
      <c r="T76" s="38"/>
      <c r="U76" s="38"/>
      <c r="V76" s="38"/>
      <c r="W76" s="38"/>
      <c r="X76" s="38"/>
      <c r="Y76" s="38"/>
      <c r="Z76" s="38"/>
      <c r="AA76" s="38"/>
      <c r="AB76" s="38"/>
      <c r="AC76" s="38"/>
      <c r="AD76" s="38"/>
      <c r="AE76" s="38"/>
    </row>
    <row r="77" spans="1:31" s="2" customFormat="1" ht="12" customHeight="1">
      <c r="A77" s="38"/>
      <c r="B77" s="39"/>
      <c r="C77" s="32" t="s">
        <v>126</v>
      </c>
      <c r="D77" s="40"/>
      <c r="E77" s="40"/>
      <c r="F77" s="40"/>
      <c r="G77" s="40"/>
      <c r="H77" s="40"/>
      <c r="I77" s="136"/>
      <c r="J77" s="40"/>
      <c r="K77" s="40"/>
      <c r="L77" s="137"/>
      <c r="S77" s="38"/>
      <c r="T77" s="38"/>
      <c r="U77" s="38"/>
      <c r="V77" s="38"/>
      <c r="W77" s="38"/>
      <c r="X77" s="38"/>
      <c r="Y77" s="38"/>
      <c r="Z77" s="38"/>
      <c r="AA77" s="38"/>
      <c r="AB77" s="38"/>
      <c r="AC77" s="38"/>
      <c r="AD77" s="38"/>
      <c r="AE77" s="38"/>
    </row>
    <row r="78" spans="1:31" s="2" customFormat="1" ht="16.5" customHeight="1">
      <c r="A78" s="38"/>
      <c r="B78" s="39"/>
      <c r="C78" s="40"/>
      <c r="D78" s="40"/>
      <c r="E78" s="69" t="str">
        <f>E9</f>
        <v>SO 104 - MK U Slunce</v>
      </c>
      <c r="F78" s="40"/>
      <c r="G78" s="40"/>
      <c r="H78" s="40"/>
      <c r="I78" s="136"/>
      <c r="J78" s="40"/>
      <c r="K78" s="40"/>
      <c r="L78" s="137"/>
      <c r="S78" s="38"/>
      <c r="T78" s="38"/>
      <c r="U78" s="38"/>
      <c r="V78" s="38"/>
      <c r="W78" s="38"/>
      <c r="X78" s="38"/>
      <c r="Y78" s="38"/>
      <c r="Z78" s="38"/>
      <c r="AA78" s="38"/>
      <c r="AB78" s="38"/>
      <c r="AC78" s="38"/>
      <c r="AD78" s="38"/>
      <c r="AE78" s="38"/>
    </row>
    <row r="79" spans="1:31" s="2" customFormat="1" ht="6.95" customHeight="1">
      <c r="A79" s="38"/>
      <c r="B79" s="39"/>
      <c r="C79" s="40"/>
      <c r="D79" s="40"/>
      <c r="E79" s="40"/>
      <c r="F79" s="40"/>
      <c r="G79" s="40"/>
      <c r="H79" s="40"/>
      <c r="I79" s="136"/>
      <c r="J79" s="40"/>
      <c r="K79" s="40"/>
      <c r="L79" s="137"/>
      <c r="S79" s="38"/>
      <c r="T79" s="38"/>
      <c r="U79" s="38"/>
      <c r="V79" s="38"/>
      <c r="W79" s="38"/>
      <c r="X79" s="38"/>
      <c r="Y79" s="38"/>
      <c r="Z79" s="38"/>
      <c r="AA79" s="38"/>
      <c r="AB79" s="38"/>
      <c r="AC79" s="38"/>
      <c r="AD79" s="38"/>
      <c r="AE79" s="38"/>
    </row>
    <row r="80" spans="1:31" s="2" customFormat="1" ht="12" customHeight="1">
      <c r="A80" s="38"/>
      <c r="B80" s="39"/>
      <c r="C80" s="32" t="s">
        <v>21</v>
      </c>
      <c r="D80" s="40"/>
      <c r="E80" s="40"/>
      <c r="F80" s="27" t="str">
        <f>F12</f>
        <v>Klatovy</v>
      </c>
      <c r="G80" s="40"/>
      <c r="H80" s="40"/>
      <c r="I80" s="140" t="s">
        <v>23</v>
      </c>
      <c r="J80" s="72" t="str">
        <f>IF(J12="","",J12)</f>
        <v>18. 12. 2020</v>
      </c>
      <c r="K80" s="40"/>
      <c r="L80" s="137"/>
      <c r="S80" s="38"/>
      <c r="T80" s="38"/>
      <c r="U80" s="38"/>
      <c r="V80" s="38"/>
      <c r="W80" s="38"/>
      <c r="X80" s="38"/>
      <c r="Y80" s="38"/>
      <c r="Z80" s="38"/>
      <c r="AA80" s="38"/>
      <c r="AB80" s="38"/>
      <c r="AC80" s="38"/>
      <c r="AD80" s="38"/>
      <c r="AE80" s="38"/>
    </row>
    <row r="81" spans="1:31" s="2" customFormat="1" ht="6.95" customHeight="1">
      <c r="A81" s="38"/>
      <c r="B81" s="39"/>
      <c r="C81" s="40"/>
      <c r="D81" s="40"/>
      <c r="E81" s="40"/>
      <c r="F81" s="40"/>
      <c r="G81" s="40"/>
      <c r="H81" s="40"/>
      <c r="I81" s="136"/>
      <c r="J81" s="40"/>
      <c r="K81" s="40"/>
      <c r="L81" s="137"/>
      <c r="S81" s="38"/>
      <c r="T81" s="38"/>
      <c r="U81" s="38"/>
      <c r="V81" s="38"/>
      <c r="W81" s="38"/>
      <c r="X81" s="38"/>
      <c r="Y81" s="38"/>
      <c r="Z81" s="38"/>
      <c r="AA81" s="38"/>
      <c r="AB81" s="38"/>
      <c r="AC81" s="38"/>
      <c r="AD81" s="38"/>
      <c r="AE81" s="38"/>
    </row>
    <row r="82" spans="1:31" s="2" customFormat="1" ht="15.15" customHeight="1">
      <c r="A82" s="38"/>
      <c r="B82" s="39"/>
      <c r="C82" s="32" t="s">
        <v>25</v>
      </c>
      <c r="D82" s="40"/>
      <c r="E82" s="40"/>
      <c r="F82" s="27" t="str">
        <f>E15</f>
        <v>Město Klatovy</v>
      </c>
      <c r="G82" s="40"/>
      <c r="H82" s="40"/>
      <c r="I82" s="140" t="s">
        <v>32</v>
      </c>
      <c r="J82" s="36" t="str">
        <f>E21</f>
        <v xml:space="preserve"> </v>
      </c>
      <c r="K82" s="40"/>
      <c r="L82" s="137"/>
      <c r="S82" s="38"/>
      <c r="T82" s="38"/>
      <c r="U82" s="38"/>
      <c r="V82" s="38"/>
      <c r="W82" s="38"/>
      <c r="X82" s="38"/>
      <c r="Y82" s="38"/>
      <c r="Z82" s="38"/>
      <c r="AA82" s="38"/>
      <c r="AB82" s="38"/>
      <c r="AC82" s="38"/>
      <c r="AD82" s="38"/>
      <c r="AE82" s="38"/>
    </row>
    <row r="83" spans="1:31" s="2" customFormat="1" ht="15.15" customHeight="1">
      <c r="A83" s="38"/>
      <c r="B83" s="39"/>
      <c r="C83" s="32" t="s">
        <v>30</v>
      </c>
      <c r="D83" s="40"/>
      <c r="E83" s="40"/>
      <c r="F83" s="27" t="str">
        <f>IF(E18="","",E18)</f>
        <v>Vyplň údaj</v>
      </c>
      <c r="G83" s="40"/>
      <c r="H83" s="40"/>
      <c r="I83" s="140" t="s">
        <v>35</v>
      </c>
      <c r="J83" s="36" t="str">
        <f>E24</f>
        <v>Kohout</v>
      </c>
      <c r="K83" s="40"/>
      <c r="L83" s="137"/>
      <c r="S83" s="38"/>
      <c r="T83" s="38"/>
      <c r="U83" s="38"/>
      <c r="V83" s="38"/>
      <c r="W83" s="38"/>
      <c r="X83" s="38"/>
      <c r="Y83" s="38"/>
      <c r="Z83" s="38"/>
      <c r="AA83" s="38"/>
      <c r="AB83" s="38"/>
      <c r="AC83" s="38"/>
      <c r="AD83" s="38"/>
      <c r="AE83" s="38"/>
    </row>
    <row r="84" spans="1:31" s="2" customFormat="1" ht="10.3" customHeight="1">
      <c r="A84" s="38"/>
      <c r="B84" s="39"/>
      <c r="C84" s="40"/>
      <c r="D84" s="40"/>
      <c r="E84" s="40"/>
      <c r="F84" s="40"/>
      <c r="G84" s="40"/>
      <c r="H84" s="40"/>
      <c r="I84" s="136"/>
      <c r="J84" s="40"/>
      <c r="K84" s="40"/>
      <c r="L84" s="137"/>
      <c r="S84" s="38"/>
      <c r="T84" s="38"/>
      <c r="U84" s="38"/>
      <c r="V84" s="38"/>
      <c r="W84" s="38"/>
      <c r="X84" s="38"/>
      <c r="Y84" s="38"/>
      <c r="Z84" s="38"/>
      <c r="AA84" s="38"/>
      <c r="AB84" s="38"/>
      <c r="AC84" s="38"/>
      <c r="AD84" s="38"/>
      <c r="AE84" s="38"/>
    </row>
    <row r="85" spans="1:31" s="11" customFormat="1" ht="29.25" customHeight="1">
      <c r="A85" s="190"/>
      <c r="B85" s="191"/>
      <c r="C85" s="192" t="s">
        <v>139</v>
      </c>
      <c r="D85" s="193" t="s">
        <v>57</v>
      </c>
      <c r="E85" s="193" t="s">
        <v>53</v>
      </c>
      <c r="F85" s="193" t="s">
        <v>54</v>
      </c>
      <c r="G85" s="193" t="s">
        <v>140</v>
      </c>
      <c r="H85" s="193" t="s">
        <v>141</v>
      </c>
      <c r="I85" s="194" t="s">
        <v>142</v>
      </c>
      <c r="J85" s="193" t="s">
        <v>131</v>
      </c>
      <c r="K85" s="195" t="s">
        <v>143</v>
      </c>
      <c r="L85" s="196"/>
      <c r="M85" s="92" t="s">
        <v>19</v>
      </c>
      <c r="N85" s="93" t="s">
        <v>42</v>
      </c>
      <c r="O85" s="93" t="s">
        <v>144</v>
      </c>
      <c r="P85" s="93" t="s">
        <v>145</v>
      </c>
      <c r="Q85" s="93" t="s">
        <v>146</v>
      </c>
      <c r="R85" s="93" t="s">
        <v>147</v>
      </c>
      <c r="S85" s="93" t="s">
        <v>148</v>
      </c>
      <c r="T85" s="94" t="s">
        <v>149</v>
      </c>
      <c r="U85" s="190"/>
      <c r="V85" s="190"/>
      <c r="W85" s="190"/>
      <c r="X85" s="190"/>
      <c r="Y85" s="190"/>
      <c r="Z85" s="190"/>
      <c r="AA85" s="190"/>
      <c r="AB85" s="190"/>
      <c r="AC85" s="190"/>
      <c r="AD85" s="190"/>
      <c r="AE85" s="190"/>
    </row>
    <row r="86" spans="1:63" s="2" customFormat="1" ht="22.8" customHeight="1">
      <c r="A86" s="38"/>
      <c r="B86" s="39"/>
      <c r="C86" s="99" t="s">
        <v>150</v>
      </c>
      <c r="D86" s="40"/>
      <c r="E86" s="40"/>
      <c r="F86" s="40"/>
      <c r="G86" s="40"/>
      <c r="H86" s="40"/>
      <c r="I86" s="136"/>
      <c r="J86" s="197">
        <f>BK86</f>
        <v>0</v>
      </c>
      <c r="K86" s="40"/>
      <c r="L86" s="44"/>
      <c r="M86" s="95"/>
      <c r="N86" s="198"/>
      <c r="O86" s="96"/>
      <c r="P86" s="199">
        <f>P87</f>
        <v>0</v>
      </c>
      <c r="Q86" s="96"/>
      <c r="R86" s="199">
        <f>R87</f>
        <v>753.1515360000001</v>
      </c>
      <c r="S86" s="96"/>
      <c r="T86" s="200">
        <f>T87</f>
        <v>372.32439999999997</v>
      </c>
      <c r="U86" s="38"/>
      <c r="V86" s="38"/>
      <c r="W86" s="38"/>
      <c r="X86" s="38"/>
      <c r="Y86" s="38"/>
      <c r="Z86" s="38"/>
      <c r="AA86" s="38"/>
      <c r="AB86" s="38"/>
      <c r="AC86" s="38"/>
      <c r="AD86" s="38"/>
      <c r="AE86" s="38"/>
      <c r="AT86" s="17" t="s">
        <v>71</v>
      </c>
      <c r="AU86" s="17" t="s">
        <v>132</v>
      </c>
      <c r="BK86" s="201">
        <f>BK87</f>
        <v>0</v>
      </c>
    </row>
    <row r="87" spans="1:63" s="12" customFormat="1" ht="25.9" customHeight="1">
      <c r="A87" s="12"/>
      <c r="B87" s="202"/>
      <c r="C87" s="203"/>
      <c r="D87" s="204" t="s">
        <v>71</v>
      </c>
      <c r="E87" s="205" t="s">
        <v>213</v>
      </c>
      <c r="F87" s="205" t="s">
        <v>214</v>
      </c>
      <c r="G87" s="203"/>
      <c r="H87" s="203"/>
      <c r="I87" s="206"/>
      <c r="J87" s="207">
        <f>BK87</f>
        <v>0</v>
      </c>
      <c r="K87" s="203"/>
      <c r="L87" s="208"/>
      <c r="M87" s="209"/>
      <c r="N87" s="210"/>
      <c r="O87" s="210"/>
      <c r="P87" s="211">
        <f>P88+P125+P147+P164+P189+P197</f>
        <v>0</v>
      </c>
      <c r="Q87" s="210"/>
      <c r="R87" s="211">
        <f>R88+R125+R147+R164+R189+R197</f>
        <v>753.1515360000001</v>
      </c>
      <c r="S87" s="210"/>
      <c r="T87" s="212">
        <f>T88+T125+T147+T164+T189+T197</f>
        <v>372.32439999999997</v>
      </c>
      <c r="U87" s="12"/>
      <c r="V87" s="12"/>
      <c r="W87" s="12"/>
      <c r="X87" s="12"/>
      <c r="Y87" s="12"/>
      <c r="Z87" s="12"/>
      <c r="AA87" s="12"/>
      <c r="AB87" s="12"/>
      <c r="AC87" s="12"/>
      <c r="AD87" s="12"/>
      <c r="AE87" s="12"/>
      <c r="AR87" s="213" t="s">
        <v>80</v>
      </c>
      <c r="AT87" s="214" t="s">
        <v>71</v>
      </c>
      <c r="AU87" s="214" t="s">
        <v>72</v>
      </c>
      <c r="AY87" s="213" t="s">
        <v>153</v>
      </c>
      <c r="BK87" s="215">
        <f>BK88+BK125+BK147+BK164+BK189+BK197</f>
        <v>0</v>
      </c>
    </row>
    <row r="88" spans="1:63" s="12" customFormat="1" ht="22.8" customHeight="1">
      <c r="A88" s="12"/>
      <c r="B88" s="202"/>
      <c r="C88" s="203"/>
      <c r="D88" s="204" t="s">
        <v>71</v>
      </c>
      <c r="E88" s="216" t="s">
        <v>80</v>
      </c>
      <c r="F88" s="216" t="s">
        <v>215</v>
      </c>
      <c r="G88" s="203"/>
      <c r="H88" s="203"/>
      <c r="I88" s="206"/>
      <c r="J88" s="217">
        <f>BK88</f>
        <v>0</v>
      </c>
      <c r="K88" s="203"/>
      <c r="L88" s="208"/>
      <c r="M88" s="209"/>
      <c r="N88" s="210"/>
      <c r="O88" s="210"/>
      <c r="P88" s="211">
        <f>SUM(P89:P124)</f>
        <v>0</v>
      </c>
      <c r="Q88" s="210"/>
      <c r="R88" s="211">
        <f>SUM(R89:R124)</f>
        <v>95.88687599999999</v>
      </c>
      <c r="S88" s="210"/>
      <c r="T88" s="212">
        <f>SUM(T89:T124)</f>
        <v>372.32439999999997</v>
      </c>
      <c r="U88" s="12"/>
      <c r="V88" s="12"/>
      <c r="W88" s="12"/>
      <c r="X88" s="12"/>
      <c r="Y88" s="12"/>
      <c r="Z88" s="12"/>
      <c r="AA88" s="12"/>
      <c r="AB88" s="12"/>
      <c r="AC88" s="12"/>
      <c r="AD88" s="12"/>
      <c r="AE88" s="12"/>
      <c r="AR88" s="213" t="s">
        <v>80</v>
      </c>
      <c r="AT88" s="214" t="s">
        <v>71</v>
      </c>
      <c r="AU88" s="214" t="s">
        <v>80</v>
      </c>
      <c r="AY88" s="213" t="s">
        <v>153</v>
      </c>
      <c r="BK88" s="215">
        <f>SUM(BK89:BK124)</f>
        <v>0</v>
      </c>
    </row>
    <row r="89" spans="1:65" s="2" customFormat="1" ht="44.25" customHeight="1">
      <c r="A89" s="38"/>
      <c r="B89" s="39"/>
      <c r="C89" s="218" t="s">
        <v>80</v>
      </c>
      <c r="D89" s="218" t="s">
        <v>156</v>
      </c>
      <c r="E89" s="219" t="s">
        <v>216</v>
      </c>
      <c r="F89" s="220" t="s">
        <v>217</v>
      </c>
      <c r="G89" s="221" t="s">
        <v>218</v>
      </c>
      <c r="H89" s="222">
        <v>638</v>
      </c>
      <c r="I89" s="223"/>
      <c r="J89" s="224">
        <f>ROUND(I89*H89,2)</f>
        <v>0</v>
      </c>
      <c r="K89" s="220" t="s">
        <v>219</v>
      </c>
      <c r="L89" s="44"/>
      <c r="M89" s="225" t="s">
        <v>19</v>
      </c>
      <c r="N89" s="226" t="s">
        <v>43</v>
      </c>
      <c r="O89" s="84"/>
      <c r="P89" s="227">
        <f>O89*H89</f>
        <v>0</v>
      </c>
      <c r="Q89" s="227">
        <v>0</v>
      </c>
      <c r="R89" s="227">
        <f>Q89*H89</f>
        <v>0</v>
      </c>
      <c r="S89" s="227">
        <v>0.22</v>
      </c>
      <c r="T89" s="228">
        <f>S89*H89</f>
        <v>140.36</v>
      </c>
      <c r="U89" s="38"/>
      <c r="V89" s="38"/>
      <c r="W89" s="38"/>
      <c r="X89" s="38"/>
      <c r="Y89" s="38"/>
      <c r="Z89" s="38"/>
      <c r="AA89" s="38"/>
      <c r="AB89" s="38"/>
      <c r="AC89" s="38"/>
      <c r="AD89" s="38"/>
      <c r="AE89" s="38"/>
      <c r="AR89" s="229" t="s">
        <v>172</v>
      </c>
      <c r="AT89" s="229" t="s">
        <v>156</v>
      </c>
      <c r="AU89" s="229" t="s">
        <v>82</v>
      </c>
      <c r="AY89" s="17" t="s">
        <v>153</v>
      </c>
      <c r="BE89" s="230">
        <f>IF(N89="základní",J89,0)</f>
        <v>0</v>
      </c>
      <c r="BF89" s="230">
        <f>IF(N89="snížená",J89,0)</f>
        <v>0</v>
      </c>
      <c r="BG89" s="230">
        <f>IF(N89="zákl. přenesená",J89,0)</f>
        <v>0</v>
      </c>
      <c r="BH89" s="230">
        <f>IF(N89="sníž. přenesená",J89,0)</f>
        <v>0</v>
      </c>
      <c r="BI89" s="230">
        <f>IF(N89="nulová",J89,0)</f>
        <v>0</v>
      </c>
      <c r="BJ89" s="17" t="s">
        <v>80</v>
      </c>
      <c r="BK89" s="230">
        <f>ROUND(I89*H89,2)</f>
        <v>0</v>
      </c>
      <c r="BL89" s="17" t="s">
        <v>172</v>
      </c>
      <c r="BM89" s="229" t="s">
        <v>596</v>
      </c>
    </row>
    <row r="90" spans="1:47" s="2" customFormat="1" ht="12">
      <c r="A90" s="38"/>
      <c r="B90" s="39"/>
      <c r="C90" s="40"/>
      <c r="D90" s="231" t="s">
        <v>221</v>
      </c>
      <c r="E90" s="40"/>
      <c r="F90" s="232" t="s">
        <v>222</v>
      </c>
      <c r="G90" s="40"/>
      <c r="H90" s="40"/>
      <c r="I90" s="136"/>
      <c r="J90" s="40"/>
      <c r="K90" s="40"/>
      <c r="L90" s="44"/>
      <c r="M90" s="233"/>
      <c r="N90" s="234"/>
      <c r="O90" s="84"/>
      <c r="P90" s="84"/>
      <c r="Q90" s="84"/>
      <c r="R90" s="84"/>
      <c r="S90" s="84"/>
      <c r="T90" s="85"/>
      <c r="U90" s="38"/>
      <c r="V90" s="38"/>
      <c r="W90" s="38"/>
      <c r="X90" s="38"/>
      <c r="Y90" s="38"/>
      <c r="Z90" s="38"/>
      <c r="AA90" s="38"/>
      <c r="AB90" s="38"/>
      <c r="AC90" s="38"/>
      <c r="AD90" s="38"/>
      <c r="AE90" s="38"/>
      <c r="AT90" s="17" t="s">
        <v>221</v>
      </c>
      <c r="AU90" s="17" t="s">
        <v>82</v>
      </c>
    </row>
    <row r="91" spans="1:51" s="13" customFormat="1" ht="12">
      <c r="A91" s="13"/>
      <c r="B91" s="235"/>
      <c r="C91" s="236"/>
      <c r="D91" s="231" t="s">
        <v>174</v>
      </c>
      <c r="E91" s="237" t="s">
        <v>19</v>
      </c>
      <c r="F91" s="238" t="s">
        <v>597</v>
      </c>
      <c r="G91" s="236"/>
      <c r="H91" s="239">
        <v>638</v>
      </c>
      <c r="I91" s="240"/>
      <c r="J91" s="236"/>
      <c r="K91" s="236"/>
      <c r="L91" s="241"/>
      <c r="M91" s="242"/>
      <c r="N91" s="243"/>
      <c r="O91" s="243"/>
      <c r="P91" s="243"/>
      <c r="Q91" s="243"/>
      <c r="R91" s="243"/>
      <c r="S91" s="243"/>
      <c r="T91" s="244"/>
      <c r="U91" s="13"/>
      <c r="V91" s="13"/>
      <c r="W91" s="13"/>
      <c r="X91" s="13"/>
      <c r="Y91" s="13"/>
      <c r="Z91" s="13"/>
      <c r="AA91" s="13"/>
      <c r="AB91" s="13"/>
      <c r="AC91" s="13"/>
      <c r="AD91" s="13"/>
      <c r="AE91" s="13"/>
      <c r="AT91" s="245" t="s">
        <v>174</v>
      </c>
      <c r="AU91" s="245" t="s">
        <v>82</v>
      </c>
      <c r="AV91" s="13" t="s">
        <v>82</v>
      </c>
      <c r="AW91" s="13" t="s">
        <v>34</v>
      </c>
      <c r="AX91" s="13" t="s">
        <v>80</v>
      </c>
      <c r="AY91" s="245" t="s">
        <v>153</v>
      </c>
    </row>
    <row r="92" spans="1:65" s="2" customFormat="1" ht="44.25" customHeight="1">
      <c r="A92" s="38"/>
      <c r="B92" s="39"/>
      <c r="C92" s="218" t="s">
        <v>82</v>
      </c>
      <c r="D92" s="218" t="s">
        <v>156</v>
      </c>
      <c r="E92" s="219" t="s">
        <v>461</v>
      </c>
      <c r="F92" s="220" t="s">
        <v>462</v>
      </c>
      <c r="G92" s="221" t="s">
        <v>218</v>
      </c>
      <c r="H92" s="222">
        <v>522.4</v>
      </c>
      <c r="I92" s="223"/>
      <c r="J92" s="224">
        <f>ROUND(I92*H92,2)</f>
        <v>0</v>
      </c>
      <c r="K92" s="220" t="s">
        <v>219</v>
      </c>
      <c r="L92" s="44"/>
      <c r="M92" s="225" t="s">
        <v>19</v>
      </c>
      <c r="N92" s="226" t="s">
        <v>43</v>
      </c>
      <c r="O92" s="84"/>
      <c r="P92" s="227">
        <f>O92*H92</f>
        <v>0</v>
      </c>
      <c r="Q92" s="227">
        <v>9E-05</v>
      </c>
      <c r="R92" s="227">
        <f>Q92*H92</f>
        <v>0.047016</v>
      </c>
      <c r="S92" s="227">
        <v>0.256</v>
      </c>
      <c r="T92" s="228">
        <f>S92*H92</f>
        <v>133.7344</v>
      </c>
      <c r="U92" s="38"/>
      <c r="V92" s="38"/>
      <c r="W92" s="38"/>
      <c r="X92" s="38"/>
      <c r="Y92" s="38"/>
      <c r="Z92" s="38"/>
      <c r="AA92" s="38"/>
      <c r="AB92" s="38"/>
      <c r="AC92" s="38"/>
      <c r="AD92" s="38"/>
      <c r="AE92" s="38"/>
      <c r="AR92" s="229" t="s">
        <v>172</v>
      </c>
      <c r="AT92" s="229" t="s">
        <v>156</v>
      </c>
      <c r="AU92" s="229" t="s">
        <v>82</v>
      </c>
      <c r="AY92" s="17" t="s">
        <v>153</v>
      </c>
      <c r="BE92" s="230">
        <f>IF(N92="základní",J92,0)</f>
        <v>0</v>
      </c>
      <c r="BF92" s="230">
        <f>IF(N92="snížená",J92,0)</f>
        <v>0</v>
      </c>
      <c r="BG92" s="230">
        <f>IF(N92="zákl. přenesená",J92,0)</f>
        <v>0</v>
      </c>
      <c r="BH92" s="230">
        <f>IF(N92="sníž. přenesená",J92,0)</f>
        <v>0</v>
      </c>
      <c r="BI92" s="230">
        <f>IF(N92="nulová",J92,0)</f>
        <v>0</v>
      </c>
      <c r="BJ92" s="17" t="s">
        <v>80</v>
      </c>
      <c r="BK92" s="230">
        <f>ROUND(I92*H92,2)</f>
        <v>0</v>
      </c>
      <c r="BL92" s="17" t="s">
        <v>172</v>
      </c>
      <c r="BM92" s="229" t="s">
        <v>598</v>
      </c>
    </row>
    <row r="93" spans="1:47" s="2" customFormat="1" ht="12">
      <c r="A93" s="38"/>
      <c r="B93" s="39"/>
      <c r="C93" s="40"/>
      <c r="D93" s="231" t="s">
        <v>221</v>
      </c>
      <c r="E93" s="40"/>
      <c r="F93" s="232" t="s">
        <v>387</v>
      </c>
      <c r="G93" s="40"/>
      <c r="H93" s="40"/>
      <c r="I93" s="136"/>
      <c r="J93" s="40"/>
      <c r="K93" s="40"/>
      <c r="L93" s="44"/>
      <c r="M93" s="233"/>
      <c r="N93" s="234"/>
      <c r="O93" s="84"/>
      <c r="P93" s="84"/>
      <c r="Q93" s="84"/>
      <c r="R93" s="84"/>
      <c r="S93" s="84"/>
      <c r="T93" s="85"/>
      <c r="U93" s="38"/>
      <c r="V93" s="38"/>
      <c r="W93" s="38"/>
      <c r="X93" s="38"/>
      <c r="Y93" s="38"/>
      <c r="Z93" s="38"/>
      <c r="AA93" s="38"/>
      <c r="AB93" s="38"/>
      <c r="AC93" s="38"/>
      <c r="AD93" s="38"/>
      <c r="AE93" s="38"/>
      <c r="AT93" s="17" t="s">
        <v>221</v>
      </c>
      <c r="AU93" s="17" t="s">
        <v>82</v>
      </c>
    </row>
    <row r="94" spans="1:65" s="2" customFormat="1" ht="33" customHeight="1">
      <c r="A94" s="38"/>
      <c r="B94" s="39"/>
      <c r="C94" s="218" t="s">
        <v>175</v>
      </c>
      <c r="D94" s="218" t="s">
        <v>156</v>
      </c>
      <c r="E94" s="219" t="s">
        <v>599</v>
      </c>
      <c r="F94" s="220" t="s">
        <v>600</v>
      </c>
      <c r="G94" s="221" t="s">
        <v>228</v>
      </c>
      <c r="H94" s="222">
        <v>199</v>
      </c>
      <c r="I94" s="223"/>
      <c r="J94" s="224">
        <f>ROUND(I94*H94,2)</f>
        <v>0</v>
      </c>
      <c r="K94" s="220" t="s">
        <v>219</v>
      </c>
      <c r="L94" s="44"/>
      <c r="M94" s="225" t="s">
        <v>19</v>
      </c>
      <c r="N94" s="226" t="s">
        <v>43</v>
      </c>
      <c r="O94" s="84"/>
      <c r="P94" s="227">
        <f>O94*H94</f>
        <v>0</v>
      </c>
      <c r="Q94" s="227">
        <v>0</v>
      </c>
      <c r="R94" s="227">
        <f>Q94*H94</f>
        <v>0</v>
      </c>
      <c r="S94" s="227">
        <v>0.29</v>
      </c>
      <c r="T94" s="228">
        <f>S94*H94</f>
        <v>57.709999999999994</v>
      </c>
      <c r="U94" s="38"/>
      <c r="V94" s="38"/>
      <c r="W94" s="38"/>
      <c r="X94" s="38"/>
      <c r="Y94" s="38"/>
      <c r="Z94" s="38"/>
      <c r="AA94" s="38"/>
      <c r="AB94" s="38"/>
      <c r="AC94" s="38"/>
      <c r="AD94" s="38"/>
      <c r="AE94" s="38"/>
      <c r="AR94" s="229" t="s">
        <v>172</v>
      </c>
      <c r="AT94" s="229" t="s">
        <v>156</v>
      </c>
      <c r="AU94" s="229" t="s">
        <v>82</v>
      </c>
      <c r="AY94" s="17" t="s">
        <v>153</v>
      </c>
      <c r="BE94" s="230">
        <f>IF(N94="základní",J94,0)</f>
        <v>0</v>
      </c>
      <c r="BF94" s="230">
        <f>IF(N94="snížená",J94,0)</f>
        <v>0</v>
      </c>
      <c r="BG94" s="230">
        <f>IF(N94="zákl. přenesená",J94,0)</f>
        <v>0</v>
      </c>
      <c r="BH94" s="230">
        <f>IF(N94="sníž. přenesená",J94,0)</f>
        <v>0</v>
      </c>
      <c r="BI94" s="230">
        <f>IF(N94="nulová",J94,0)</f>
        <v>0</v>
      </c>
      <c r="BJ94" s="17" t="s">
        <v>80</v>
      </c>
      <c r="BK94" s="230">
        <f>ROUND(I94*H94,2)</f>
        <v>0</v>
      </c>
      <c r="BL94" s="17" t="s">
        <v>172</v>
      </c>
      <c r="BM94" s="229" t="s">
        <v>601</v>
      </c>
    </row>
    <row r="95" spans="1:47" s="2" customFormat="1" ht="12">
      <c r="A95" s="38"/>
      <c r="B95" s="39"/>
      <c r="C95" s="40"/>
      <c r="D95" s="231" t="s">
        <v>221</v>
      </c>
      <c r="E95" s="40"/>
      <c r="F95" s="232" t="s">
        <v>230</v>
      </c>
      <c r="G95" s="40"/>
      <c r="H95" s="40"/>
      <c r="I95" s="136"/>
      <c r="J95" s="40"/>
      <c r="K95" s="40"/>
      <c r="L95" s="44"/>
      <c r="M95" s="233"/>
      <c r="N95" s="234"/>
      <c r="O95" s="84"/>
      <c r="P95" s="84"/>
      <c r="Q95" s="84"/>
      <c r="R95" s="84"/>
      <c r="S95" s="84"/>
      <c r="T95" s="85"/>
      <c r="U95" s="38"/>
      <c r="V95" s="38"/>
      <c r="W95" s="38"/>
      <c r="X95" s="38"/>
      <c r="Y95" s="38"/>
      <c r="Z95" s="38"/>
      <c r="AA95" s="38"/>
      <c r="AB95" s="38"/>
      <c r="AC95" s="38"/>
      <c r="AD95" s="38"/>
      <c r="AE95" s="38"/>
      <c r="AT95" s="17" t="s">
        <v>221</v>
      </c>
      <c r="AU95" s="17" t="s">
        <v>82</v>
      </c>
    </row>
    <row r="96" spans="1:65" s="2" customFormat="1" ht="33" customHeight="1">
      <c r="A96" s="38"/>
      <c r="B96" s="39"/>
      <c r="C96" s="218" t="s">
        <v>172</v>
      </c>
      <c r="D96" s="218" t="s">
        <v>156</v>
      </c>
      <c r="E96" s="219" t="s">
        <v>602</v>
      </c>
      <c r="F96" s="220" t="s">
        <v>603</v>
      </c>
      <c r="G96" s="221" t="s">
        <v>228</v>
      </c>
      <c r="H96" s="222">
        <v>312</v>
      </c>
      <c r="I96" s="223"/>
      <c r="J96" s="224">
        <f>ROUND(I96*H96,2)</f>
        <v>0</v>
      </c>
      <c r="K96" s="220" t="s">
        <v>219</v>
      </c>
      <c r="L96" s="44"/>
      <c r="M96" s="225" t="s">
        <v>19</v>
      </c>
      <c r="N96" s="226" t="s">
        <v>43</v>
      </c>
      <c r="O96" s="84"/>
      <c r="P96" s="227">
        <f>O96*H96</f>
        <v>0</v>
      </c>
      <c r="Q96" s="227">
        <v>0</v>
      </c>
      <c r="R96" s="227">
        <f>Q96*H96</f>
        <v>0</v>
      </c>
      <c r="S96" s="227">
        <v>0.115</v>
      </c>
      <c r="T96" s="228">
        <f>S96*H96</f>
        <v>35.88</v>
      </c>
      <c r="U96" s="38"/>
      <c r="V96" s="38"/>
      <c r="W96" s="38"/>
      <c r="X96" s="38"/>
      <c r="Y96" s="38"/>
      <c r="Z96" s="38"/>
      <c r="AA96" s="38"/>
      <c r="AB96" s="38"/>
      <c r="AC96" s="38"/>
      <c r="AD96" s="38"/>
      <c r="AE96" s="38"/>
      <c r="AR96" s="229" t="s">
        <v>172</v>
      </c>
      <c r="AT96" s="229" t="s">
        <v>156</v>
      </c>
      <c r="AU96" s="229" t="s">
        <v>82</v>
      </c>
      <c r="AY96" s="17" t="s">
        <v>153</v>
      </c>
      <c r="BE96" s="230">
        <f>IF(N96="základní",J96,0)</f>
        <v>0</v>
      </c>
      <c r="BF96" s="230">
        <f>IF(N96="snížená",J96,0)</f>
        <v>0</v>
      </c>
      <c r="BG96" s="230">
        <f>IF(N96="zákl. přenesená",J96,0)</f>
        <v>0</v>
      </c>
      <c r="BH96" s="230">
        <f>IF(N96="sníž. přenesená",J96,0)</f>
        <v>0</v>
      </c>
      <c r="BI96" s="230">
        <f>IF(N96="nulová",J96,0)</f>
        <v>0</v>
      </c>
      <c r="BJ96" s="17" t="s">
        <v>80</v>
      </c>
      <c r="BK96" s="230">
        <f>ROUND(I96*H96,2)</f>
        <v>0</v>
      </c>
      <c r="BL96" s="17" t="s">
        <v>172</v>
      </c>
      <c r="BM96" s="229" t="s">
        <v>604</v>
      </c>
    </row>
    <row r="97" spans="1:47" s="2" customFormat="1" ht="12">
      <c r="A97" s="38"/>
      <c r="B97" s="39"/>
      <c r="C97" s="40"/>
      <c r="D97" s="231" t="s">
        <v>221</v>
      </c>
      <c r="E97" s="40"/>
      <c r="F97" s="232" t="s">
        <v>230</v>
      </c>
      <c r="G97" s="40"/>
      <c r="H97" s="40"/>
      <c r="I97" s="136"/>
      <c r="J97" s="40"/>
      <c r="K97" s="40"/>
      <c r="L97" s="44"/>
      <c r="M97" s="233"/>
      <c r="N97" s="234"/>
      <c r="O97" s="84"/>
      <c r="P97" s="84"/>
      <c r="Q97" s="84"/>
      <c r="R97" s="84"/>
      <c r="S97" s="84"/>
      <c r="T97" s="85"/>
      <c r="U97" s="38"/>
      <c r="V97" s="38"/>
      <c r="W97" s="38"/>
      <c r="X97" s="38"/>
      <c r="Y97" s="38"/>
      <c r="Z97" s="38"/>
      <c r="AA97" s="38"/>
      <c r="AB97" s="38"/>
      <c r="AC97" s="38"/>
      <c r="AD97" s="38"/>
      <c r="AE97" s="38"/>
      <c r="AT97" s="17" t="s">
        <v>221</v>
      </c>
      <c r="AU97" s="17" t="s">
        <v>82</v>
      </c>
    </row>
    <row r="98" spans="1:65" s="2" customFormat="1" ht="33" customHeight="1">
      <c r="A98" s="38"/>
      <c r="B98" s="39"/>
      <c r="C98" s="218" t="s">
        <v>152</v>
      </c>
      <c r="D98" s="218" t="s">
        <v>156</v>
      </c>
      <c r="E98" s="219" t="s">
        <v>467</v>
      </c>
      <c r="F98" s="220" t="s">
        <v>468</v>
      </c>
      <c r="G98" s="221" t="s">
        <v>228</v>
      </c>
      <c r="H98" s="222">
        <v>116</v>
      </c>
      <c r="I98" s="223"/>
      <c r="J98" s="224">
        <f>ROUND(I98*H98,2)</f>
        <v>0</v>
      </c>
      <c r="K98" s="220" t="s">
        <v>219</v>
      </c>
      <c r="L98" s="44"/>
      <c r="M98" s="225" t="s">
        <v>19</v>
      </c>
      <c r="N98" s="226" t="s">
        <v>43</v>
      </c>
      <c r="O98" s="84"/>
      <c r="P98" s="227">
        <f>O98*H98</f>
        <v>0</v>
      </c>
      <c r="Q98" s="227">
        <v>0</v>
      </c>
      <c r="R98" s="227">
        <f>Q98*H98</f>
        <v>0</v>
      </c>
      <c r="S98" s="227">
        <v>0.04</v>
      </c>
      <c r="T98" s="228">
        <f>S98*H98</f>
        <v>4.64</v>
      </c>
      <c r="U98" s="38"/>
      <c r="V98" s="38"/>
      <c r="W98" s="38"/>
      <c r="X98" s="38"/>
      <c r="Y98" s="38"/>
      <c r="Z98" s="38"/>
      <c r="AA98" s="38"/>
      <c r="AB98" s="38"/>
      <c r="AC98" s="38"/>
      <c r="AD98" s="38"/>
      <c r="AE98" s="38"/>
      <c r="AR98" s="229" t="s">
        <v>172</v>
      </c>
      <c r="AT98" s="229" t="s">
        <v>156</v>
      </c>
      <c r="AU98" s="229" t="s">
        <v>82</v>
      </c>
      <c r="AY98" s="17" t="s">
        <v>153</v>
      </c>
      <c r="BE98" s="230">
        <f>IF(N98="základní",J98,0)</f>
        <v>0</v>
      </c>
      <c r="BF98" s="230">
        <f>IF(N98="snížená",J98,0)</f>
        <v>0</v>
      </c>
      <c r="BG98" s="230">
        <f>IF(N98="zákl. přenesená",J98,0)</f>
        <v>0</v>
      </c>
      <c r="BH98" s="230">
        <f>IF(N98="sníž. přenesená",J98,0)</f>
        <v>0</v>
      </c>
      <c r="BI98" s="230">
        <f>IF(N98="nulová",J98,0)</f>
        <v>0</v>
      </c>
      <c r="BJ98" s="17" t="s">
        <v>80</v>
      </c>
      <c r="BK98" s="230">
        <f>ROUND(I98*H98,2)</f>
        <v>0</v>
      </c>
      <c r="BL98" s="17" t="s">
        <v>172</v>
      </c>
      <c r="BM98" s="229" t="s">
        <v>605</v>
      </c>
    </row>
    <row r="99" spans="1:47" s="2" customFormat="1" ht="12">
      <c r="A99" s="38"/>
      <c r="B99" s="39"/>
      <c r="C99" s="40"/>
      <c r="D99" s="231" t="s">
        <v>221</v>
      </c>
      <c r="E99" s="40"/>
      <c r="F99" s="232" t="s">
        <v>230</v>
      </c>
      <c r="G99" s="40"/>
      <c r="H99" s="40"/>
      <c r="I99" s="136"/>
      <c r="J99" s="40"/>
      <c r="K99" s="40"/>
      <c r="L99" s="44"/>
      <c r="M99" s="233"/>
      <c r="N99" s="234"/>
      <c r="O99" s="84"/>
      <c r="P99" s="84"/>
      <c r="Q99" s="84"/>
      <c r="R99" s="84"/>
      <c r="S99" s="84"/>
      <c r="T99" s="85"/>
      <c r="U99" s="38"/>
      <c r="V99" s="38"/>
      <c r="W99" s="38"/>
      <c r="X99" s="38"/>
      <c r="Y99" s="38"/>
      <c r="Z99" s="38"/>
      <c r="AA99" s="38"/>
      <c r="AB99" s="38"/>
      <c r="AC99" s="38"/>
      <c r="AD99" s="38"/>
      <c r="AE99" s="38"/>
      <c r="AT99" s="17" t="s">
        <v>221</v>
      </c>
      <c r="AU99" s="17" t="s">
        <v>82</v>
      </c>
    </row>
    <row r="100" spans="1:65" s="2" customFormat="1" ht="21.75" customHeight="1">
      <c r="A100" s="38"/>
      <c r="B100" s="39"/>
      <c r="C100" s="218" t="s">
        <v>195</v>
      </c>
      <c r="D100" s="218" t="s">
        <v>156</v>
      </c>
      <c r="E100" s="219" t="s">
        <v>606</v>
      </c>
      <c r="F100" s="220" t="s">
        <v>607</v>
      </c>
      <c r="G100" s="221" t="s">
        <v>235</v>
      </c>
      <c r="H100" s="222">
        <v>137.8</v>
      </c>
      <c r="I100" s="223"/>
      <c r="J100" s="224">
        <f>ROUND(I100*H100,2)</f>
        <v>0</v>
      </c>
      <c r="K100" s="220" t="s">
        <v>608</v>
      </c>
      <c r="L100" s="44"/>
      <c r="M100" s="225" t="s">
        <v>19</v>
      </c>
      <c r="N100" s="226" t="s">
        <v>43</v>
      </c>
      <c r="O100" s="84"/>
      <c r="P100" s="227">
        <f>O100*H100</f>
        <v>0</v>
      </c>
      <c r="Q100" s="227">
        <v>0</v>
      </c>
      <c r="R100" s="227">
        <f>Q100*H100</f>
        <v>0</v>
      </c>
      <c r="S100" s="227">
        <v>0</v>
      </c>
      <c r="T100" s="228">
        <f>S100*H100</f>
        <v>0</v>
      </c>
      <c r="U100" s="38"/>
      <c r="V100" s="38"/>
      <c r="W100" s="38"/>
      <c r="X100" s="38"/>
      <c r="Y100" s="38"/>
      <c r="Z100" s="38"/>
      <c r="AA100" s="38"/>
      <c r="AB100" s="38"/>
      <c r="AC100" s="38"/>
      <c r="AD100" s="38"/>
      <c r="AE100" s="38"/>
      <c r="AR100" s="229" t="s">
        <v>172</v>
      </c>
      <c r="AT100" s="229" t="s">
        <v>156</v>
      </c>
      <c r="AU100" s="229" t="s">
        <v>82</v>
      </c>
      <c r="AY100" s="17" t="s">
        <v>153</v>
      </c>
      <c r="BE100" s="230">
        <f>IF(N100="základní",J100,0)</f>
        <v>0</v>
      </c>
      <c r="BF100" s="230">
        <f>IF(N100="snížená",J100,0)</f>
        <v>0</v>
      </c>
      <c r="BG100" s="230">
        <f>IF(N100="zákl. přenesená",J100,0)</f>
        <v>0</v>
      </c>
      <c r="BH100" s="230">
        <f>IF(N100="sníž. přenesená",J100,0)</f>
        <v>0</v>
      </c>
      <c r="BI100" s="230">
        <f>IF(N100="nulová",J100,0)</f>
        <v>0</v>
      </c>
      <c r="BJ100" s="17" t="s">
        <v>80</v>
      </c>
      <c r="BK100" s="230">
        <f>ROUND(I100*H100,2)</f>
        <v>0</v>
      </c>
      <c r="BL100" s="17" t="s">
        <v>172</v>
      </c>
      <c r="BM100" s="229" t="s">
        <v>609</v>
      </c>
    </row>
    <row r="101" spans="1:51" s="13" customFormat="1" ht="12">
      <c r="A101" s="13"/>
      <c r="B101" s="235"/>
      <c r="C101" s="236"/>
      <c r="D101" s="231" t="s">
        <v>174</v>
      </c>
      <c r="E101" s="237" t="s">
        <v>19</v>
      </c>
      <c r="F101" s="238" t="s">
        <v>610</v>
      </c>
      <c r="G101" s="236"/>
      <c r="H101" s="239">
        <v>137.8</v>
      </c>
      <c r="I101" s="240"/>
      <c r="J101" s="236"/>
      <c r="K101" s="236"/>
      <c r="L101" s="241"/>
      <c r="M101" s="242"/>
      <c r="N101" s="243"/>
      <c r="O101" s="243"/>
      <c r="P101" s="243"/>
      <c r="Q101" s="243"/>
      <c r="R101" s="243"/>
      <c r="S101" s="243"/>
      <c r="T101" s="244"/>
      <c r="U101" s="13"/>
      <c r="V101" s="13"/>
      <c r="W101" s="13"/>
      <c r="X101" s="13"/>
      <c r="Y101" s="13"/>
      <c r="Z101" s="13"/>
      <c r="AA101" s="13"/>
      <c r="AB101" s="13"/>
      <c r="AC101" s="13"/>
      <c r="AD101" s="13"/>
      <c r="AE101" s="13"/>
      <c r="AT101" s="245" t="s">
        <v>174</v>
      </c>
      <c r="AU101" s="245" t="s">
        <v>82</v>
      </c>
      <c r="AV101" s="13" t="s">
        <v>82</v>
      </c>
      <c r="AW101" s="13" t="s">
        <v>34</v>
      </c>
      <c r="AX101" s="13" t="s">
        <v>80</v>
      </c>
      <c r="AY101" s="245" t="s">
        <v>153</v>
      </c>
    </row>
    <row r="102" spans="1:65" s="2" customFormat="1" ht="21.75" customHeight="1">
      <c r="A102" s="38"/>
      <c r="B102" s="39"/>
      <c r="C102" s="218" t="s">
        <v>200</v>
      </c>
      <c r="D102" s="218" t="s">
        <v>156</v>
      </c>
      <c r="E102" s="219" t="s">
        <v>611</v>
      </c>
      <c r="F102" s="220" t="s">
        <v>612</v>
      </c>
      <c r="G102" s="221" t="s">
        <v>235</v>
      </c>
      <c r="H102" s="222">
        <v>64.2</v>
      </c>
      <c r="I102" s="223"/>
      <c r="J102" s="224">
        <f>ROUND(I102*H102,2)</f>
        <v>0</v>
      </c>
      <c r="K102" s="220" t="s">
        <v>608</v>
      </c>
      <c r="L102" s="44"/>
      <c r="M102" s="225" t="s">
        <v>19</v>
      </c>
      <c r="N102" s="226" t="s">
        <v>43</v>
      </c>
      <c r="O102" s="84"/>
      <c r="P102" s="227">
        <f>O102*H102</f>
        <v>0</v>
      </c>
      <c r="Q102" s="227">
        <v>0</v>
      </c>
      <c r="R102" s="227">
        <f>Q102*H102</f>
        <v>0</v>
      </c>
      <c r="S102" s="227">
        <v>0</v>
      </c>
      <c r="T102" s="228">
        <f>S102*H102</f>
        <v>0</v>
      </c>
      <c r="U102" s="38"/>
      <c r="V102" s="38"/>
      <c r="W102" s="38"/>
      <c r="X102" s="38"/>
      <c r="Y102" s="38"/>
      <c r="Z102" s="38"/>
      <c r="AA102" s="38"/>
      <c r="AB102" s="38"/>
      <c r="AC102" s="38"/>
      <c r="AD102" s="38"/>
      <c r="AE102" s="38"/>
      <c r="AR102" s="229" t="s">
        <v>172</v>
      </c>
      <c r="AT102" s="229" t="s">
        <v>156</v>
      </c>
      <c r="AU102" s="229" t="s">
        <v>82</v>
      </c>
      <c r="AY102" s="17" t="s">
        <v>153</v>
      </c>
      <c r="BE102" s="230">
        <f>IF(N102="základní",J102,0)</f>
        <v>0</v>
      </c>
      <c r="BF102" s="230">
        <f>IF(N102="snížená",J102,0)</f>
        <v>0</v>
      </c>
      <c r="BG102" s="230">
        <f>IF(N102="zákl. přenesená",J102,0)</f>
        <v>0</v>
      </c>
      <c r="BH102" s="230">
        <f>IF(N102="sníž. přenesená",J102,0)</f>
        <v>0</v>
      </c>
      <c r="BI102" s="230">
        <f>IF(N102="nulová",J102,0)</f>
        <v>0</v>
      </c>
      <c r="BJ102" s="17" t="s">
        <v>80</v>
      </c>
      <c r="BK102" s="230">
        <f>ROUND(I102*H102,2)</f>
        <v>0</v>
      </c>
      <c r="BL102" s="17" t="s">
        <v>172</v>
      </c>
      <c r="BM102" s="229" t="s">
        <v>613</v>
      </c>
    </row>
    <row r="103" spans="1:65" s="2" customFormat="1" ht="21.75" customHeight="1">
      <c r="A103" s="38"/>
      <c r="B103" s="39"/>
      <c r="C103" s="218" t="s">
        <v>169</v>
      </c>
      <c r="D103" s="218" t="s">
        <v>156</v>
      </c>
      <c r="E103" s="219" t="s">
        <v>614</v>
      </c>
      <c r="F103" s="220" t="s">
        <v>615</v>
      </c>
      <c r="G103" s="221" t="s">
        <v>235</v>
      </c>
      <c r="H103" s="222">
        <v>41.85</v>
      </c>
      <c r="I103" s="223"/>
      <c r="J103" s="224">
        <f>ROUND(I103*H103,2)</f>
        <v>0</v>
      </c>
      <c r="K103" s="220" t="s">
        <v>608</v>
      </c>
      <c r="L103" s="44"/>
      <c r="M103" s="225" t="s">
        <v>19</v>
      </c>
      <c r="N103" s="226" t="s">
        <v>43</v>
      </c>
      <c r="O103" s="84"/>
      <c r="P103" s="227">
        <f>O103*H103</f>
        <v>0</v>
      </c>
      <c r="Q103" s="227">
        <v>0</v>
      </c>
      <c r="R103" s="227">
        <f>Q103*H103</f>
        <v>0</v>
      </c>
      <c r="S103" s="227">
        <v>0</v>
      </c>
      <c r="T103" s="228">
        <f>S103*H103</f>
        <v>0</v>
      </c>
      <c r="U103" s="38"/>
      <c r="V103" s="38"/>
      <c r="W103" s="38"/>
      <c r="X103" s="38"/>
      <c r="Y103" s="38"/>
      <c r="Z103" s="38"/>
      <c r="AA103" s="38"/>
      <c r="AB103" s="38"/>
      <c r="AC103" s="38"/>
      <c r="AD103" s="38"/>
      <c r="AE103" s="38"/>
      <c r="AR103" s="229" t="s">
        <v>172</v>
      </c>
      <c r="AT103" s="229" t="s">
        <v>156</v>
      </c>
      <c r="AU103" s="229" t="s">
        <v>82</v>
      </c>
      <c r="AY103" s="17" t="s">
        <v>153</v>
      </c>
      <c r="BE103" s="230">
        <f>IF(N103="základní",J103,0)</f>
        <v>0</v>
      </c>
      <c r="BF103" s="230">
        <f>IF(N103="snížená",J103,0)</f>
        <v>0</v>
      </c>
      <c r="BG103" s="230">
        <f>IF(N103="zákl. přenesená",J103,0)</f>
        <v>0</v>
      </c>
      <c r="BH103" s="230">
        <f>IF(N103="sníž. přenesená",J103,0)</f>
        <v>0</v>
      </c>
      <c r="BI103" s="230">
        <f>IF(N103="nulová",J103,0)</f>
        <v>0</v>
      </c>
      <c r="BJ103" s="17" t="s">
        <v>80</v>
      </c>
      <c r="BK103" s="230">
        <f>ROUND(I103*H103,2)</f>
        <v>0</v>
      </c>
      <c r="BL103" s="17" t="s">
        <v>172</v>
      </c>
      <c r="BM103" s="229" t="s">
        <v>616</v>
      </c>
    </row>
    <row r="104" spans="1:65" s="2" customFormat="1" ht="33" customHeight="1">
      <c r="A104" s="38"/>
      <c r="B104" s="39"/>
      <c r="C104" s="218" t="s">
        <v>266</v>
      </c>
      <c r="D104" s="218" t="s">
        <v>156</v>
      </c>
      <c r="E104" s="219" t="s">
        <v>617</v>
      </c>
      <c r="F104" s="220" t="s">
        <v>618</v>
      </c>
      <c r="G104" s="221" t="s">
        <v>218</v>
      </c>
      <c r="H104" s="222">
        <v>93</v>
      </c>
      <c r="I104" s="223"/>
      <c r="J104" s="224">
        <f>ROUND(I104*H104,2)</f>
        <v>0</v>
      </c>
      <c r="K104" s="220" t="s">
        <v>219</v>
      </c>
      <c r="L104" s="44"/>
      <c r="M104" s="225" t="s">
        <v>19</v>
      </c>
      <c r="N104" s="226" t="s">
        <v>43</v>
      </c>
      <c r="O104" s="84"/>
      <c r="P104" s="227">
        <f>O104*H104</f>
        <v>0</v>
      </c>
      <c r="Q104" s="227">
        <v>0.00084</v>
      </c>
      <c r="R104" s="227">
        <f>Q104*H104</f>
        <v>0.07812000000000001</v>
      </c>
      <c r="S104" s="227">
        <v>0</v>
      </c>
      <c r="T104" s="228">
        <f>S104*H104</f>
        <v>0</v>
      </c>
      <c r="U104" s="38"/>
      <c r="V104" s="38"/>
      <c r="W104" s="38"/>
      <c r="X104" s="38"/>
      <c r="Y104" s="38"/>
      <c r="Z104" s="38"/>
      <c r="AA104" s="38"/>
      <c r="AB104" s="38"/>
      <c r="AC104" s="38"/>
      <c r="AD104" s="38"/>
      <c r="AE104" s="38"/>
      <c r="AR104" s="229" t="s">
        <v>172</v>
      </c>
      <c r="AT104" s="229" t="s">
        <v>156</v>
      </c>
      <c r="AU104" s="229" t="s">
        <v>82</v>
      </c>
      <c r="AY104" s="17" t="s">
        <v>153</v>
      </c>
      <c r="BE104" s="230">
        <f>IF(N104="základní",J104,0)</f>
        <v>0</v>
      </c>
      <c r="BF104" s="230">
        <f>IF(N104="snížená",J104,0)</f>
        <v>0</v>
      </c>
      <c r="BG104" s="230">
        <f>IF(N104="zákl. přenesená",J104,0)</f>
        <v>0</v>
      </c>
      <c r="BH104" s="230">
        <f>IF(N104="sníž. přenesená",J104,0)</f>
        <v>0</v>
      </c>
      <c r="BI104" s="230">
        <f>IF(N104="nulová",J104,0)</f>
        <v>0</v>
      </c>
      <c r="BJ104" s="17" t="s">
        <v>80</v>
      </c>
      <c r="BK104" s="230">
        <f>ROUND(I104*H104,2)</f>
        <v>0</v>
      </c>
      <c r="BL104" s="17" t="s">
        <v>172</v>
      </c>
      <c r="BM104" s="229" t="s">
        <v>619</v>
      </c>
    </row>
    <row r="105" spans="1:47" s="2" customFormat="1" ht="12">
      <c r="A105" s="38"/>
      <c r="B105" s="39"/>
      <c r="C105" s="40"/>
      <c r="D105" s="231" t="s">
        <v>221</v>
      </c>
      <c r="E105" s="40"/>
      <c r="F105" s="232" t="s">
        <v>485</v>
      </c>
      <c r="G105" s="40"/>
      <c r="H105" s="40"/>
      <c r="I105" s="136"/>
      <c r="J105" s="40"/>
      <c r="K105" s="40"/>
      <c r="L105" s="44"/>
      <c r="M105" s="233"/>
      <c r="N105" s="234"/>
      <c r="O105" s="84"/>
      <c r="P105" s="84"/>
      <c r="Q105" s="84"/>
      <c r="R105" s="84"/>
      <c r="S105" s="84"/>
      <c r="T105" s="85"/>
      <c r="U105" s="38"/>
      <c r="V105" s="38"/>
      <c r="W105" s="38"/>
      <c r="X105" s="38"/>
      <c r="Y105" s="38"/>
      <c r="Z105" s="38"/>
      <c r="AA105" s="38"/>
      <c r="AB105" s="38"/>
      <c r="AC105" s="38"/>
      <c r="AD105" s="38"/>
      <c r="AE105" s="38"/>
      <c r="AT105" s="17" t="s">
        <v>221</v>
      </c>
      <c r="AU105" s="17" t="s">
        <v>82</v>
      </c>
    </row>
    <row r="106" spans="1:65" s="2" customFormat="1" ht="33" customHeight="1">
      <c r="A106" s="38"/>
      <c r="B106" s="39"/>
      <c r="C106" s="218" t="s">
        <v>273</v>
      </c>
      <c r="D106" s="218" t="s">
        <v>156</v>
      </c>
      <c r="E106" s="219" t="s">
        <v>620</v>
      </c>
      <c r="F106" s="220" t="s">
        <v>621</v>
      </c>
      <c r="G106" s="221" t="s">
        <v>218</v>
      </c>
      <c r="H106" s="222">
        <v>93</v>
      </c>
      <c r="I106" s="223"/>
      <c r="J106" s="224">
        <f>ROUND(I106*H106,2)</f>
        <v>0</v>
      </c>
      <c r="K106" s="220" t="s">
        <v>219</v>
      </c>
      <c r="L106" s="44"/>
      <c r="M106" s="225" t="s">
        <v>19</v>
      </c>
      <c r="N106" s="226" t="s">
        <v>43</v>
      </c>
      <c r="O106" s="84"/>
      <c r="P106" s="227">
        <f>O106*H106</f>
        <v>0</v>
      </c>
      <c r="Q106" s="227">
        <v>0</v>
      </c>
      <c r="R106" s="227">
        <f>Q106*H106</f>
        <v>0</v>
      </c>
      <c r="S106" s="227">
        <v>0</v>
      </c>
      <c r="T106" s="228">
        <f>S106*H106</f>
        <v>0</v>
      </c>
      <c r="U106" s="38"/>
      <c r="V106" s="38"/>
      <c r="W106" s="38"/>
      <c r="X106" s="38"/>
      <c r="Y106" s="38"/>
      <c r="Z106" s="38"/>
      <c r="AA106" s="38"/>
      <c r="AB106" s="38"/>
      <c r="AC106" s="38"/>
      <c r="AD106" s="38"/>
      <c r="AE106" s="38"/>
      <c r="AR106" s="229" t="s">
        <v>172</v>
      </c>
      <c r="AT106" s="229" t="s">
        <v>156</v>
      </c>
      <c r="AU106" s="229" t="s">
        <v>82</v>
      </c>
      <c r="AY106" s="17" t="s">
        <v>153</v>
      </c>
      <c r="BE106" s="230">
        <f>IF(N106="základní",J106,0)</f>
        <v>0</v>
      </c>
      <c r="BF106" s="230">
        <f>IF(N106="snížená",J106,0)</f>
        <v>0</v>
      </c>
      <c r="BG106" s="230">
        <f>IF(N106="zákl. přenesená",J106,0)</f>
        <v>0</v>
      </c>
      <c r="BH106" s="230">
        <f>IF(N106="sníž. přenesená",J106,0)</f>
        <v>0</v>
      </c>
      <c r="BI106" s="230">
        <f>IF(N106="nulová",J106,0)</f>
        <v>0</v>
      </c>
      <c r="BJ106" s="17" t="s">
        <v>80</v>
      </c>
      <c r="BK106" s="230">
        <f>ROUND(I106*H106,2)</f>
        <v>0</v>
      </c>
      <c r="BL106" s="17" t="s">
        <v>172</v>
      </c>
      <c r="BM106" s="229" t="s">
        <v>622</v>
      </c>
    </row>
    <row r="107" spans="1:65" s="2" customFormat="1" ht="55.5" customHeight="1">
      <c r="A107" s="38"/>
      <c r="B107" s="39"/>
      <c r="C107" s="218" t="s">
        <v>279</v>
      </c>
      <c r="D107" s="218" t="s">
        <v>156</v>
      </c>
      <c r="E107" s="219" t="s">
        <v>250</v>
      </c>
      <c r="F107" s="220" t="s">
        <v>623</v>
      </c>
      <c r="G107" s="221" t="s">
        <v>235</v>
      </c>
      <c r="H107" s="222">
        <v>204.65</v>
      </c>
      <c r="I107" s="223"/>
      <c r="J107" s="224">
        <f>ROUND(I107*H107,2)</f>
        <v>0</v>
      </c>
      <c r="K107" s="220" t="s">
        <v>19</v>
      </c>
      <c r="L107" s="44"/>
      <c r="M107" s="225" t="s">
        <v>19</v>
      </c>
      <c r="N107" s="226" t="s">
        <v>43</v>
      </c>
      <c r="O107" s="84"/>
      <c r="P107" s="227">
        <f>O107*H107</f>
        <v>0</v>
      </c>
      <c r="Q107" s="227">
        <v>0</v>
      </c>
      <c r="R107" s="227">
        <f>Q107*H107</f>
        <v>0</v>
      </c>
      <c r="S107" s="227">
        <v>0</v>
      </c>
      <c r="T107" s="228">
        <f>S107*H107</f>
        <v>0</v>
      </c>
      <c r="U107" s="38"/>
      <c r="V107" s="38"/>
      <c r="W107" s="38"/>
      <c r="X107" s="38"/>
      <c r="Y107" s="38"/>
      <c r="Z107" s="38"/>
      <c r="AA107" s="38"/>
      <c r="AB107" s="38"/>
      <c r="AC107" s="38"/>
      <c r="AD107" s="38"/>
      <c r="AE107" s="38"/>
      <c r="AR107" s="229" t="s">
        <v>172</v>
      </c>
      <c r="AT107" s="229" t="s">
        <v>156</v>
      </c>
      <c r="AU107" s="229" t="s">
        <v>82</v>
      </c>
      <c r="AY107" s="17" t="s">
        <v>153</v>
      </c>
      <c r="BE107" s="230">
        <f>IF(N107="základní",J107,0)</f>
        <v>0</v>
      </c>
      <c r="BF107" s="230">
        <f>IF(N107="snížená",J107,0)</f>
        <v>0</v>
      </c>
      <c r="BG107" s="230">
        <f>IF(N107="zákl. přenesená",J107,0)</f>
        <v>0</v>
      </c>
      <c r="BH107" s="230">
        <f>IF(N107="sníž. přenesená",J107,0)</f>
        <v>0</v>
      </c>
      <c r="BI107" s="230">
        <f>IF(N107="nulová",J107,0)</f>
        <v>0</v>
      </c>
      <c r="BJ107" s="17" t="s">
        <v>80</v>
      </c>
      <c r="BK107" s="230">
        <f>ROUND(I107*H107,2)</f>
        <v>0</v>
      </c>
      <c r="BL107" s="17" t="s">
        <v>172</v>
      </c>
      <c r="BM107" s="229" t="s">
        <v>624</v>
      </c>
    </row>
    <row r="108" spans="1:47" s="2" customFormat="1" ht="12">
      <c r="A108" s="38"/>
      <c r="B108" s="39"/>
      <c r="C108" s="40"/>
      <c r="D108" s="231" t="s">
        <v>221</v>
      </c>
      <c r="E108" s="40"/>
      <c r="F108" s="232" t="s">
        <v>253</v>
      </c>
      <c r="G108" s="40"/>
      <c r="H108" s="40"/>
      <c r="I108" s="136"/>
      <c r="J108" s="40"/>
      <c r="K108" s="40"/>
      <c r="L108" s="44"/>
      <c r="M108" s="233"/>
      <c r="N108" s="234"/>
      <c r="O108" s="84"/>
      <c r="P108" s="84"/>
      <c r="Q108" s="84"/>
      <c r="R108" s="84"/>
      <c r="S108" s="84"/>
      <c r="T108" s="85"/>
      <c r="U108" s="38"/>
      <c r="V108" s="38"/>
      <c r="W108" s="38"/>
      <c r="X108" s="38"/>
      <c r="Y108" s="38"/>
      <c r="Z108" s="38"/>
      <c r="AA108" s="38"/>
      <c r="AB108" s="38"/>
      <c r="AC108" s="38"/>
      <c r="AD108" s="38"/>
      <c r="AE108" s="38"/>
      <c r="AT108" s="17" t="s">
        <v>221</v>
      </c>
      <c r="AU108" s="17" t="s">
        <v>82</v>
      </c>
    </row>
    <row r="109" spans="1:51" s="13" customFormat="1" ht="12">
      <c r="A109" s="13"/>
      <c r="B109" s="235"/>
      <c r="C109" s="236"/>
      <c r="D109" s="231" t="s">
        <v>174</v>
      </c>
      <c r="E109" s="237" t="s">
        <v>19</v>
      </c>
      <c r="F109" s="238" t="s">
        <v>625</v>
      </c>
      <c r="G109" s="236"/>
      <c r="H109" s="239">
        <v>204.65</v>
      </c>
      <c r="I109" s="240"/>
      <c r="J109" s="236"/>
      <c r="K109" s="236"/>
      <c r="L109" s="241"/>
      <c r="M109" s="242"/>
      <c r="N109" s="243"/>
      <c r="O109" s="243"/>
      <c r="P109" s="243"/>
      <c r="Q109" s="243"/>
      <c r="R109" s="243"/>
      <c r="S109" s="243"/>
      <c r="T109" s="244"/>
      <c r="U109" s="13"/>
      <c r="V109" s="13"/>
      <c r="W109" s="13"/>
      <c r="X109" s="13"/>
      <c r="Y109" s="13"/>
      <c r="Z109" s="13"/>
      <c r="AA109" s="13"/>
      <c r="AB109" s="13"/>
      <c r="AC109" s="13"/>
      <c r="AD109" s="13"/>
      <c r="AE109" s="13"/>
      <c r="AT109" s="245" t="s">
        <v>174</v>
      </c>
      <c r="AU109" s="245" t="s">
        <v>82</v>
      </c>
      <c r="AV109" s="13" t="s">
        <v>82</v>
      </c>
      <c r="AW109" s="13" t="s">
        <v>34</v>
      </c>
      <c r="AX109" s="13" t="s">
        <v>80</v>
      </c>
      <c r="AY109" s="245" t="s">
        <v>153</v>
      </c>
    </row>
    <row r="110" spans="1:65" s="2" customFormat="1" ht="33" customHeight="1">
      <c r="A110" s="38"/>
      <c r="B110" s="39"/>
      <c r="C110" s="218" t="s">
        <v>286</v>
      </c>
      <c r="D110" s="218" t="s">
        <v>156</v>
      </c>
      <c r="E110" s="219" t="s">
        <v>492</v>
      </c>
      <c r="F110" s="220" t="s">
        <v>626</v>
      </c>
      <c r="G110" s="221" t="s">
        <v>235</v>
      </c>
      <c r="H110" s="222">
        <v>27.9</v>
      </c>
      <c r="I110" s="223"/>
      <c r="J110" s="224">
        <f>ROUND(I110*H110,2)</f>
        <v>0</v>
      </c>
      <c r="K110" s="220" t="s">
        <v>219</v>
      </c>
      <c r="L110" s="44"/>
      <c r="M110" s="225" t="s">
        <v>19</v>
      </c>
      <c r="N110" s="226" t="s">
        <v>43</v>
      </c>
      <c r="O110" s="84"/>
      <c r="P110" s="227">
        <f>O110*H110</f>
        <v>0</v>
      </c>
      <c r="Q110" s="227">
        <v>0</v>
      </c>
      <c r="R110" s="227">
        <f>Q110*H110</f>
        <v>0</v>
      </c>
      <c r="S110" s="227">
        <v>0</v>
      </c>
      <c r="T110" s="228">
        <f>S110*H110</f>
        <v>0</v>
      </c>
      <c r="U110" s="38"/>
      <c r="V110" s="38"/>
      <c r="W110" s="38"/>
      <c r="X110" s="38"/>
      <c r="Y110" s="38"/>
      <c r="Z110" s="38"/>
      <c r="AA110" s="38"/>
      <c r="AB110" s="38"/>
      <c r="AC110" s="38"/>
      <c r="AD110" s="38"/>
      <c r="AE110" s="38"/>
      <c r="AR110" s="229" t="s">
        <v>172</v>
      </c>
      <c r="AT110" s="229" t="s">
        <v>156</v>
      </c>
      <c r="AU110" s="229" t="s">
        <v>82</v>
      </c>
      <c r="AY110" s="17" t="s">
        <v>153</v>
      </c>
      <c r="BE110" s="230">
        <f>IF(N110="základní",J110,0)</f>
        <v>0</v>
      </c>
      <c r="BF110" s="230">
        <f>IF(N110="snížená",J110,0)</f>
        <v>0</v>
      </c>
      <c r="BG110" s="230">
        <f>IF(N110="zákl. přenesená",J110,0)</f>
        <v>0</v>
      </c>
      <c r="BH110" s="230">
        <f>IF(N110="sníž. přenesená",J110,0)</f>
        <v>0</v>
      </c>
      <c r="BI110" s="230">
        <f>IF(N110="nulová",J110,0)</f>
        <v>0</v>
      </c>
      <c r="BJ110" s="17" t="s">
        <v>80</v>
      </c>
      <c r="BK110" s="230">
        <f>ROUND(I110*H110,2)</f>
        <v>0</v>
      </c>
      <c r="BL110" s="17" t="s">
        <v>172</v>
      </c>
      <c r="BM110" s="229" t="s">
        <v>627</v>
      </c>
    </row>
    <row r="111" spans="1:47" s="2" customFormat="1" ht="12">
      <c r="A111" s="38"/>
      <c r="B111" s="39"/>
      <c r="C111" s="40"/>
      <c r="D111" s="231" t="s">
        <v>221</v>
      </c>
      <c r="E111" s="40"/>
      <c r="F111" s="232" t="s">
        <v>628</v>
      </c>
      <c r="G111" s="40"/>
      <c r="H111" s="40"/>
      <c r="I111" s="136"/>
      <c r="J111" s="40"/>
      <c r="K111" s="40"/>
      <c r="L111" s="44"/>
      <c r="M111" s="233"/>
      <c r="N111" s="234"/>
      <c r="O111" s="84"/>
      <c r="P111" s="84"/>
      <c r="Q111" s="84"/>
      <c r="R111" s="84"/>
      <c r="S111" s="84"/>
      <c r="T111" s="85"/>
      <c r="U111" s="38"/>
      <c r="V111" s="38"/>
      <c r="W111" s="38"/>
      <c r="X111" s="38"/>
      <c r="Y111" s="38"/>
      <c r="Z111" s="38"/>
      <c r="AA111" s="38"/>
      <c r="AB111" s="38"/>
      <c r="AC111" s="38"/>
      <c r="AD111" s="38"/>
      <c r="AE111" s="38"/>
      <c r="AT111" s="17" t="s">
        <v>221</v>
      </c>
      <c r="AU111" s="17" t="s">
        <v>82</v>
      </c>
    </row>
    <row r="112" spans="1:65" s="2" customFormat="1" ht="16.5" customHeight="1">
      <c r="A112" s="38"/>
      <c r="B112" s="39"/>
      <c r="C112" s="261" t="s">
        <v>294</v>
      </c>
      <c r="D112" s="261" t="s">
        <v>260</v>
      </c>
      <c r="E112" s="262" t="s">
        <v>496</v>
      </c>
      <c r="F112" s="263" t="s">
        <v>497</v>
      </c>
      <c r="G112" s="264" t="s">
        <v>276</v>
      </c>
      <c r="H112" s="265">
        <v>50.22</v>
      </c>
      <c r="I112" s="266"/>
      <c r="J112" s="267">
        <f>ROUND(I112*H112,2)</f>
        <v>0</v>
      </c>
      <c r="K112" s="263" t="s">
        <v>219</v>
      </c>
      <c r="L112" s="268"/>
      <c r="M112" s="269" t="s">
        <v>19</v>
      </c>
      <c r="N112" s="270" t="s">
        <v>43</v>
      </c>
      <c r="O112" s="84"/>
      <c r="P112" s="227">
        <f>O112*H112</f>
        <v>0</v>
      </c>
      <c r="Q112" s="227">
        <v>1</v>
      </c>
      <c r="R112" s="227">
        <f>Q112*H112</f>
        <v>50.22</v>
      </c>
      <c r="S112" s="227">
        <v>0</v>
      </c>
      <c r="T112" s="228">
        <f>S112*H112</f>
        <v>0</v>
      </c>
      <c r="U112" s="38"/>
      <c r="V112" s="38"/>
      <c r="W112" s="38"/>
      <c r="X112" s="38"/>
      <c r="Y112" s="38"/>
      <c r="Z112" s="38"/>
      <c r="AA112" s="38"/>
      <c r="AB112" s="38"/>
      <c r="AC112" s="38"/>
      <c r="AD112" s="38"/>
      <c r="AE112" s="38"/>
      <c r="AR112" s="229" t="s">
        <v>169</v>
      </c>
      <c r="AT112" s="229" t="s">
        <v>260</v>
      </c>
      <c r="AU112" s="229" t="s">
        <v>82</v>
      </c>
      <c r="AY112" s="17" t="s">
        <v>153</v>
      </c>
      <c r="BE112" s="230">
        <f>IF(N112="základní",J112,0)</f>
        <v>0</v>
      </c>
      <c r="BF112" s="230">
        <f>IF(N112="snížená",J112,0)</f>
        <v>0</v>
      </c>
      <c r="BG112" s="230">
        <f>IF(N112="zákl. přenesená",J112,0)</f>
        <v>0</v>
      </c>
      <c r="BH112" s="230">
        <f>IF(N112="sníž. přenesená",J112,0)</f>
        <v>0</v>
      </c>
      <c r="BI112" s="230">
        <f>IF(N112="nulová",J112,0)</f>
        <v>0</v>
      </c>
      <c r="BJ112" s="17" t="s">
        <v>80</v>
      </c>
      <c r="BK112" s="230">
        <f>ROUND(I112*H112,2)</f>
        <v>0</v>
      </c>
      <c r="BL112" s="17" t="s">
        <v>172</v>
      </c>
      <c r="BM112" s="229" t="s">
        <v>629</v>
      </c>
    </row>
    <row r="113" spans="1:51" s="13" customFormat="1" ht="12">
      <c r="A113" s="13"/>
      <c r="B113" s="235"/>
      <c r="C113" s="236"/>
      <c r="D113" s="231" t="s">
        <v>174</v>
      </c>
      <c r="E113" s="237" t="s">
        <v>19</v>
      </c>
      <c r="F113" s="238" t="s">
        <v>630</v>
      </c>
      <c r="G113" s="236"/>
      <c r="H113" s="239">
        <v>50.22</v>
      </c>
      <c r="I113" s="240"/>
      <c r="J113" s="236"/>
      <c r="K113" s="236"/>
      <c r="L113" s="241"/>
      <c r="M113" s="242"/>
      <c r="N113" s="243"/>
      <c r="O113" s="243"/>
      <c r="P113" s="243"/>
      <c r="Q113" s="243"/>
      <c r="R113" s="243"/>
      <c r="S113" s="243"/>
      <c r="T113" s="244"/>
      <c r="U113" s="13"/>
      <c r="V113" s="13"/>
      <c r="W113" s="13"/>
      <c r="X113" s="13"/>
      <c r="Y113" s="13"/>
      <c r="Z113" s="13"/>
      <c r="AA113" s="13"/>
      <c r="AB113" s="13"/>
      <c r="AC113" s="13"/>
      <c r="AD113" s="13"/>
      <c r="AE113" s="13"/>
      <c r="AT113" s="245" t="s">
        <v>174</v>
      </c>
      <c r="AU113" s="245" t="s">
        <v>82</v>
      </c>
      <c r="AV113" s="13" t="s">
        <v>82</v>
      </c>
      <c r="AW113" s="13" t="s">
        <v>34</v>
      </c>
      <c r="AX113" s="13" t="s">
        <v>80</v>
      </c>
      <c r="AY113" s="245" t="s">
        <v>153</v>
      </c>
    </row>
    <row r="114" spans="1:65" s="2" customFormat="1" ht="55.5" customHeight="1">
      <c r="A114" s="38"/>
      <c r="B114" s="39"/>
      <c r="C114" s="218" t="s">
        <v>299</v>
      </c>
      <c r="D114" s="218" t="s">
        <v>156</v>
      </c>
      <c r="E114" s="219" t="s">
        <v>631</v>
      </c>
      <c r="F114" s="220" t="s">
        <v>632</v>
      </c>
      <c r="G114" s="221" t="s">
        <v>235</v>
      </c>
      <c r="H114" s="222">
        <v>8.37</v>
      </c>
      <c r="I114" s="223"/>
      <c r="J114" s="224">
        <f>ROUND(I114*H114,2)</f>
        <v>0</v>
      </c>
      <c r="K114" s="220" t="s">
        <v>219</v>
      </c>
      <c r="L114" s="44"/>
      <c r="M114" s="225" t="s">
        <v>19</v>
      </c>
      <c r="N114" s="226" t="s">
        <v>43</v>
      </c>
      <c r="O114" s="84"/>
      <c r="P114" s="227">
        <f>O114*H114</f>
        <v>0</v>
      </c>
      <c r="Q114" s="227">
        <v>0</v>
      </c>
      <c r="R114" s="227">
        <f>Q114*H114</f>
        <v>0</v>
      </c>
      <c r="S114" s="227">
        <v>0</v>
      </c>
      <c r="T114" s="228">
        <f>S114*H114</f>
        <v>0</v>
      </c>
      <c r="U114" s="38"/>
      <c r="V114" s="38"/>
      <c r="W114" s="38"/>
      <c r="X114" s="38"/>
      <c r="Y114" s="38"/>
      <c r="Z114" s="38"/>
      <c r="AA114" s="38"/>
      <c r="AB114" s="38"/>
      <c r="AC114" s="38"/>
      <c r="AD114" s="38"/>
      <c r="AE114" s="38"/>
      <c r="AR114" s="229" t="s">
        <v>172</v>
      </c>
      <c r="AT114" s="229" t="s">
        <v>156</v>
      </c>
      <c r="AU114" s="229" t="s">
        <v>82</v>
      </c>
      <c r="AY114" s="17" t="s">
        <v>153</v>
      </c>
      <c r="BE114" s="230">
        <f>IF(N114="základní",J114,0)</f>
        <v>0</v>
      </c>
      <c r="BF114" s="230">
        <f>IF(N114="snížená",J114,0)</f>
        <v>0</v>
      </c>
      <c r="BG114" s="230">
        <f>IF(N114="zákl. přenesená",J114,0)</f>
        <v>0</v>
      </c>
      <c r="BH114" s="230">
        <f>IF(N114="sníž. přenesená",J114,0)</f>
        <v>0</v>
      </c>
      <c r="BI114" s="230">
        <f>IF(N114="nulová",J114,0)</f>
        <v>0</v>
      </c>
      <c r="BJ114" s="17" t="s">
        <v>80</v>
      </c>
      <c r="BK114" s="230">
        <f>ROUND(I114*H114,2)</f>
        <v>0</v>
      </c>
      <c r="BL114" s="17" t="s">
        <v>172</v>
      </c>
      <c r="BM114" s="229" t="s">
        <v>633</v>
      </c>
    </row>
    <row r="115" spans="1:47" s="2" customFormat="1" ht="12">
      <c r="A115" s="38"/>
      <c r="B115" s="39"/>
      <c r="C115" s="40"/>
      <c r="D115" s="231" t="s">
        <v>221</v>
      </c>
      <c r="E115" s="40"/>
      <c r="F115" s="232" t="s">
        <v>634</v>
      </c>
      <c r="G115" s="40"/>
      <c r="H115" s="40"/>
      <c r="I115" s="136"/>
      <c r="J115" s="40"/>
      <c r="K115" s="40"/>
      <c r="L115" s="44"/>
      <c r="M115" s="233"/>
      <c r="N115" s="234"/>
      <c r="O115" s="84"/>
      <c r="P115" s="84"/>
      <c r="Q115" s="84"/>
      <c r="R115" s="84"/>
      <c r="S115" s="84"/>
      <c r="T115" s="85"/>
      <c r="U115" s="38"/>
      <c r="V115" s="38"/>
      <c r="W115" s="38"/>
      <c r="X115" s="38"/>
      <c r="Y115" s="38"/>
      <c r="Z115" s="38"/>
      <c r="AA115" s="38"/>
      <c r="AB115" s="38"/>
      <c r="AC115" s="38"/>
      <c r="AD115" s="38"/>
      <c r="AE115" s="38"/>
      <c r="AT115" s="17" t="s">
        <v>221</v>
      </c>
      <c r="AU115" s="17" t="s">
        <v>82</v>
      </c>
    </row>
    <row r="116" spans="1:65" s="2" customFormat="1" ht="16.5" customHeight="1">
      <c r="A116" s="38"/>
      <c r="B116" s="39"/>
      <c r="C116" s="261" t="s">
        <v>8</v>
      </c>
      <c r="D116" s="261" t="s">
        <v>260</v>
      </c>
      <c r="E116" s="262" t="s">
        <v>635</v>
      </c>
      <c r="F116" s="263" t="s">
        <v>636</v>
      </c>
      <c r="G116" s="264" t="s">
        <v>276</v>
      </c>
      <c r="H116" s="265">
        <v>16.74</v>
      </c>
      <c r="I116" s="266"/>
      <c r="J116" s="267">
        <f>ROUND(I116*H116,2)</f>
        <v>0</v>
      </c>
      <c r="K116" s="263" t="s">
        <v>219</v>
      </c>
      <c r="L116" s="268"/>
      <c r="M116" s="269" t="s">
        <v>19</v>
      </c>
      <c r="N116" s="270" t="s">
        <v>43</v>
      </c>
      <c r="O116" s="84"/>
      <c r="P116" s="227">
        <f>O116*H116</f>
        <v>0</v>
      </c>
      <c r="Q116" s="227">
        <v>1</v>
      </c>
      <c r="R116" s="227">
        <f>Q116*H116</f>
        <v>16.74</v>
      </c>
      <c r="S116" s="227">
        <v>0</v>
      </c>
      <c r="T116" s="228">
        <f>S116*H116</f>
        <v>0</v>
      </c>
      <c r="U116" s="38"/>
      <c r="V116" s="38"/>
      <c r="W116" s="38"/>
      <c r="X116" s="38"/>
      <c r="Y116" s="38"/>
      <c r="Z116" s="38"/>
      <c r="AA116" s="38"/>
      <c r="AB116" s="38"/>
      <c r="AC116" s="38"/>
      <c r="AD116" s="38"/>
      <c r="AE116" s="38"/>
      <c r="AR116" s="229" t="s">
        <v>169</v>
      </c>
      <c r="AT116" s="229" t="s">
        <v>260</v>
      </c>
      <c r="AU116" s="229" t="s">
        <v>82</v>
      </c>
      <c r="AY116" s="17" t="s">
        <v>153</v>
      </c>
      <c r="BE116" s="230">
        <f>IF(N116="základní",J116,0)</f>
        <v>0</v>
      </c>
      <c r="BF116" s="230">
        <f>IF(N116="snížená",J116,0)</f>
        <v>0</v>
      </c>
      <c r="BG116" s="230">
        <f>IF(N116="zákl. přenesená",J116,0)</f>
        <v>0</v>
      </c>
      <c r="BH116" s="230">
        <f>IF(N116="sníž. přenesená",J116,0)</f>
        <v>0</v>
      </c>
      <c r="BI116" s="230">
        <f>IF(N116="nulová",J116,0)</f>
        <v>0</v>
      </c>
      <c r="BJ116" s="17" t="s">
        <v>80</v>
      </c>
      <c r="BK116" s="230">
        <f>ROUND(I116*H116,2)</f>
        <v>0</v>
      </c>
      <c r="BL116" s="17" t="s">
        <v>172</v>
      </c>
      <c r="BM116" s="229" t="s">
        <v>637</v>
      </c>
    </row>
    <row r="117" spans="1:65" s="2" customFormat="1" ht="33" customHeight="1">
      <c r="A117" s="38"/>
      <c r="B117" s="39"/>
      <c r="C117" s="218" t="s">
        <v>310</v>
      </c>
      <c r="D117" s="218" t="s">
        <v>156</v>
      </c>
      <c r="E117" s="219" t="s">
        <v>638</v>
      </c>
      <c r="F117" s="220" t="s">
        <v>639</v>
      </c>
      <c r="G117" s="221" t="s">
        <v>218</v>
      </c>
      <c r="H117" s="222">
        <v>116</v>
      </c>
      <c r="I117" s="223"/>
      <c r="J117" s="224">
        <f>ROUND(I117*H117,2)</f>
        <v>0</v>
      </c>
      <c r="K117" s="220" t="s">
        <v>219</v>
      </c>
      <c r="L117" s="44"/>
      <c r="M117" s="225" t="s">
        <v>19</v>
      </c>
      <c r="N117" s="226" t="s">
        <v>43</v>
      </c>
      <c r="O117" s="84"/>
      <c r="P117" s="227">
        <f>O117*H117</f>
        <v>0</v>
      </c>
      <c r="Q117" s="227">
        <v>0</v>
      </c>
      <c r="R117" s="227">
        <f>Q117*H117</f>
        <v>0</v>
      </c>
      <c r="S117" s="227">
        <v>0</v>
      </c>
      <c r="T117" s="228">
        <f>S117*H117</f>
        <v>0</v>
      </c>
      <c r="U117" s="38"/>
      <c r="V117" s="38"/>
      <c r="W117" s="38"/>
      <c r="X117" s="38"/>
      <c r="Y117" s="38"/>
      <c r="Z117" s="38"/>
      <c r="AA117" s="38"/>
      <c r="AB117" s="38"/>
      <c r="AC117" s="38"/>
      <c r="AD117" s="38"/>
      <c r="AE117" s="38"/>
      <c r="AR117" s="229" t="s">
        <v>172</v>
      </c>
      <c r="AT117" s="229" t="s">
        <v>156</v>
      </c>
      <c r="AU117" s="229" t="s">
        <v>82</v>
      </c>
      <c r="AY117" s="17" t="s">
        <v>153</v>
      </c>
      <c r="BE117" s="230">
        <f>IF(N117="základní",J117,0)</f>
        <v>0</v>
      </c>
      <c r="BF117" s="230">
        <f>IF(N117="snížená",J117,0)</f>
        <v>0</v>
      </c>
      <c r="BG117" s="230">
        <f>IF(N117="zákl. přenesená",J117,0)</f>
        <v>0</v>
      </c>
      <c r="BH117" s="230">
        <f>IF(N117="sníž. přenesená",J117,0)</f>
        <v>0</v>
      </c>
      <c r="BI117" s="230">
        <f>IF(N117="nulová",J117,0)</f>
        <v>0</v>
      </c>
      <c r="BJ117" s="17" t="s">
        <v>80</v>
      </c>
      <c r="BK117" s="230">
        <f>ROUND(I117*H117,2)</f>
        <v>0</v>
      </c>
      <c r="BL117" s="17" t="s">
        <v>172</v>
      </c>
      <c r="BM117" s="229" t="s">
        <v>640</v>
      </c>
    </row>
    <row r="118" spans="1:47" s="2" customFormat="1" ht="12">
      <c r="A118" s="38"/>
      <c r="B118" s="39"/>
      <c r="C118" s="40"/>
      <c r="D118" s="231" t="s">
        <v>221</v>
      </c>
      <c r="E118" s="40"/>
      <c r="F118" s="232" t="s">
        <v>641</v>
      </c>
      <c r="G118" s="40"/>
      <c r="H118" s="40"/>
      <c r="I118" s="136"/>
      <c r="J118" s="40"/>
      <c r="K118" s="40"/>
      <c r="L118" s="44"/>
      <c r="M118" s="233"/>
      <c r="N118" s="234"/>
      <c r="O118" s="84"/>
      <c r="P118" s="84"/>
      <c r="Q118" s="84"/>
      <c r="R118" s="84"/>
      <c r="S118" s="84"/>
      <c r="T118" s="85"/>
      <c r="U118" s="38"/>
      <c r="V118" s="38"/>
      <c r="W118" s="38"/>
      <c r="X118" s="38"/>
      <c r="Y118" s="38"/>
      <c r="Z118" s="38"/>
      <c r="AA118" s="38"/>
      <c r="AB118" s="38"/>
      <c r="AC118" s="38"/>
      <c r="AD118" s="38"/>
      <c r="AE118" s="38"/>
      <c r="AT118" s="17" t="s">
        <v>221</v>
      </c>
      <c r="AU118" s="17" t="s">
        <v>82</v>
      </c>
    </row>
    <row r="119" spans="1:65" s="2" customFormat="1" ht="16.5" customHeight="1">
      <c r="A119" s="38"/>
      <c r="B119" s="39"/>
      <c r="C119" s="261" t="s">
        <v>315</v>
      </c>
      <c r="D119" s="261" t="s">
        <v>260</v>
      </c>
      <c r="E119" s="262" t="s">
        <v>261</v>
      </c>
      <c r="F119" s="263" t="s">
        <v>262</v>
      </c>
      <c r="G119" s="264" t="s">
        <v>263</v>
      </c>
      <c r="H119" s="265">
        <v>1.74</v>
      </c>
      <c r="I119" s="266"/>
      <c r="J119" s="267">
        <f>ROUND(I119*H119,2)</f>
        <v>0</v>
      </c>
      <c r="K119" s="263" t="s">
        <v>219</v>
      </c>
      <c r="L119" s="268"/>
      <c r="M119" s="269" t="s">
        <v>19</v>
      </c>
      <c r="N119" s="270" t="s">
        <v>43</v>
      </c>
      <c r="O119" s="84"/>
      <c r="P119" s="227">
        <f>O119*H119</f>
        <v>0</v>
      </c>
      <c r="Q119" s="227">
        <v>0.001</v>
      </c>
      <c r="R119" s="227">
        <f>Q119*H119</f>
        <v>0.00174</v>
      </c>
      <c r="S119" s="227">
        <v>0</v>
      </c>
      <c r="T119" s="228">
        <f>S119*H119</f>
        <v>0</v>
      </c>
      <c r="U119" s="38"/>
      <c r="V119" s="38"/>
      <c r="W119" s="38"/>
      <c r="X119" s="38"/>
      <c r="Y119" s="38"/>
      <c r="Z119" s="38"/>
      <c r="AA119" s="38"/>
      <c r="AB119" s="38"/>
      <c r="AC119" s="38"/>
      <c r="AD119" s="38"/>
      <c r="AE119" s="38"/>
      <c r="AR119" s="229" t="s">
        <v>169</v>
      </c>
      <c r="AT119" s="229" t="s">
        <v>260</v>
      </c>
      <c r="AU119" s="229" t="s">
        <v>82</v>
      </c>
      <c r="AY119" s="17" t="s">
        <v>153</v>
      </c>
      <c r="BE119" s="230">
        <f>IF(N119="základní",J119,0)</f>
        <v>0</v>
      </c>
      <c r="BF119" s="230">
        <f>IF(N119="snížená",J119,0)</f>
        <v>0</v>
      </c>
      <c r="BG119" s="230">
        <f>IF(N119="zákl. přenesená",J119,0)</f>
        <v>0</v>
      </c>
      <c r="BH119" s="230">
        <f>IF(N119="sníž. přenesená",J119,0)</f>
        <v>0</v>
      </c>
      <c r="BI119" s="230">
        <f>IF(N119="nulová",J119,0)</f>
        <v>0</v>
      </c>
      <c r="BJ119" s="17" t="s">
        <v>80</v>
      </c>
      <c r="BK119" s="230">
        <f>ROUND(I119*H119,2)</f>
        <v>0</v>
      </c>
      <c r="BL119" s="17" t="s">
        <v>172</v>
      </c>
      <c r="BM119" s="229" t="s">
        <v>642</v>
      </c>
    </row>
    <row r="120" spans="1:65" s="2" customFormat="1" ht="33" customHeight="1">
      <c r="A120" s="38"/>
      <c r="B120" s="39"/>
      <c r="C120" s="218" t="s">
        <v>321</v>
      </c>
      <c r="D120" s="218" t="s">
        <v>156</v>
      </c>
      <c r="E120" s="219" t="s">
        <v>267</v>
      </c>
      <c r="F120" s="220" t="s">
        <v>268</v>
      </c>
      <c r="G120" s="221" t="s">
        <v>218</v>
      </c>
      <c r="H120" s="222">
        <v>116</v>
      </c>
      <c r="I120" s="223"/>
      <c r="J120" s="224">
        <f>ROUND(I120*H120,2)</f>
        <v>0</v>
      </c>
      <c r="K120" s="220" t="s">
        <v>219</v>
      </c>
      <c r="L120" s="44"/>
      <c r="M120" s="225" t="s">
        <v>19</v>
      </c>
      <c r="N120" s="226" t="s">
        <v>43</v>
      </c>
      <c r="O120" s="84"/>
      <c r="P120" s="227">
        <f>O120*H120</f>
        <v>0</v>
      </c>
      <c r="Q120" s="227">
        <v>0</v>
      </c>
      <c r="R120" s="227">
        <f>Q120*H120</f>
        <v>0</v>
      </c>
      <c r="S120" s="227">
        <v>0</v>
      </c>
      <c r="T120" s="228">
        <f>S120*H120</f>
        <v>0</v>
      </c>
      <c r="U120" s="38"/>
      <c r="V120" s="38"/>
      <c r="W120" s="38"/>
      <c r="X120" s="38"/>
      <c r="Y120" s="38"/>
      <c r="Z120" s="38"/>
      <c r="AA120" s="38"/>
      <c r="AB120" s="38"/>
      <c r="AC120" s="38"/>
      <c r="AD120" s="38"/>
      <c r="AE120" s="38"/>
      <c r="AR120" s="229" t="s">
        <v>172</v>
      </c>
      <c r="AT120" s="229" t="s">
        <v>156</v>
      </c>
      <c r="AU120" s="229" t="s">
        <v>82</v>
      </c>
      <c r="AY120" s="17" t="s">
        <v>153</v>
      </c>
      <c r="BE120" s="230">
        <f>IF(N120="základní",J120,0)</f>
        <v>0</v>
      </c>
      <c r="BF120" s="230">
        <f>IF(N120="snížená",J120,0)</f>
        <v>0</v>
      </c>
      <c r="BG120" s="230">
        <f>IF(N120="zákl. přenesená",J120,0)</f>
        <v>0</v>
      </c>
      <c r="BH120" s="230">
        <f>IF(N120="sníž. přenesená",J120,0)</f>
        <v>0</v>
      </c>
      <c r="BI120" s="230">
        <f>IF(N120="nulová",J120,0)</f>
        <v>0</v>
      </c>
      <c r="BJ120" s="17" t="s">
        <v>80</v>
      </c>
      <c r="BK120" s="230">
        <f>ROUND(I120*H120,2)</f>
        <v>0</v>
      </c>
      <c r="BL120" s="17" t="s">
        <v>172</v>
      </c>
      <c r="BM120" s="229" t="s">
        <v>643</v>
      </c>
    </row>
    <row r="121" spans="1:47" s="2" customFormat="1" ht="12">
      <c r="A121" s="38"/>
      <c r="B121" s="39"/>
      <c r="C121" s="40"/>
      <c r="D121" s="231" t="s">
        <v>221</v>
      </c>
      <c r="E121" s="40"/>
      <c r="F121" s="232" t="s">
        <v>270</v>
      </c>
      <c r="G121" s="40"/>
      <c r="H121" s="40"/>
      <c r="I121" s="136"/>
      <c r="J121" s="40"/>
      <c r="K121" s="40"/>
      <c r="L121" s="44"/>
      <c r="M121" s="233"/>
      <c r="N121" s="234"/>
      <c r="O121" s="84"/>
      <c r="P121" s="84"/>
      <c r="Q121" s="84"/>
      <c r="R121" s="84"/>
      <c r="S121" s="84"/>
      <c r="T121" s="85"/>
      <c r="U121" s="38"/>
      <c r="V121" s="38"/>
      <c r="W121" s="38"/>
      <c r="X121" s="38"/>
      <c r="Y121" s="38"/>
      <c r="Z121" s="38"/>
      <c r="AA121" s="38"/>
      <c r="AB121" s="38"/>
      <c r="AC121" s="38"/>
      <c r="AD121" s="38"/>
      <c r="AE121" s="38"/>
      <c r="AT121" s="17" t="s">
        <v>221</v>
      </c>
      <c r="AU121" s="17" t="s">
        <v>82</v>
      </c>
    </row>
    <row r="122" spans="1:51" s="13" customFormat="1" ht="12">
      <c r="A122" s="13"/>
      <c r="B122" s="235"/>
      <c r="C122" s="236"/>
      <c r="D122" s="231" t="s">
        <v>174</v>
      </c>
      <c r="E122" s="237" t="s">
        <v>19</v>
      </c>
      <c r="F122" s="238" t="s">
        <v>644</v>
      </c>
      <c r="G122" s="236"/>
      <c r="H122" s="239">
        <v>116</v>
      </c>
      <c r="I122" s="240"/>
      <c r="J122" s="236"/>
      <c r="K122" s="236"/>
      <c r="L122" s="241"/>
      <c r="M122" s="242"/>
      <c r="N122" s="243"/>
      <c r="O122" s="243"/>
      <c r="P122" s="243"/>
      <c r="Q122" s="243"/>
      <c r="R122" s="243"/>
      <c r="S122" s="243"/>
      <c r="T122" s="244"/>
      <c r="U122" s="13"/>
      <c r="V122" s="13"/>
      <c r="W122" s="13"/>
      <c r="X122" s="13"/>
      <c r="Y122" s="13"/>
      <c r="Z122" s="13"/>
      <c r="AA122" s="13"/>
      <c r="AB122" s="13"/>
      <c r="AC122" s="13"/>
      <c r="AD122" s="13"/>
      <c r="AE122" s="13"/>
      <c r="AT122" s="245" t="s">
        <v>174</v>
      </c>
      <c r="AU122" s="245" t="s">
        <v>82</v>
      </c>
      <c r="AV122" s="13" t="s">
        <v>82</v>
      </c>
      <c r="AW122" s="13" t="s">
        <v>34</v>
      </c>
      <c r="AX122" s="13" t="s">
        <v>80</v>
      </c>
      <c r="AY122" s="245" t="s">
        <v>153</v>
      </c>
    </row>
    <row r="123" spans="1:65" s="2" customFormat="1" ht="16.5" customHeight="1">
      <c r="A123" s="38"/>
      <c r="B123" s="39"/>
      <c r="C123" s="261" t="s">
        <v>326</v>
      </c>
      <c r="D123" s="261" t="s">
        <v>260</v>
      </c>
      <c r="E123" s="262" t="s">
        <v>274</v>
      </c>
      <c r="F123" s="263" t="s">
        <v>275</v>
      </c>
      <c r="G123" s="264" t="s">
        <v>276</v>
      </c>
      <c r="H123" s="265">
        <v>28.8</v>
      </c>
      <c r="I123" s="266"/>
      <c r="J123" s="267">
        <f>ROUND(I123*H123,2)</f>
        <v>0</v>
      </c>
      <c r="K123" s="263" t="s">
        <v>219</v>
      </c>
      <c r="L123" s="268"/>
      <c r="M123" s="269" t="s">
        <v>19</v>
      </c>
      <c r="N123" s="270" t="s">
        <v>43</v>
      </c>
      <c r="O123" s="84"/>
      <c r="P123" s="227">
        <f>O123*H123</f>
        <v>0</v>
      </c>
      <c r="Q123" s="227">
        <v>1</v>
      </c>
      <c r="R123" s="227">
        <f>Q123*H123</f>
        <v>28.8</v>
      </c>
      <c r="S123" s="227">
        <v>0</v>
      </c>
      <c r="T123" s="228">
        <f>S123*H123</f>
        <v>0</v>
      </c>
      <c r="U123" s="38"/>
      <c r="V123" s="38"/>
      <c r="W123" s="38"/>
      <c r="X123" s="38"/>
      <c r="Y123" s="38"/>
      <c r="Z123" s="38"/>
      <c r="AA123" s="38"/>
      <c r="AB123" s="38"/>
      <c r="AC123" s="38"/>
      <c r="AD123" s="38"/>
      <c r="AE123" s="38"/>
      <c r="AR123" s="229" t="s">
        <v>169</v>
      </c>
      <c r="AT123" s="229" t="s">
        <v>260</v>
      </c>
      <c r="AU123" s="229" t="s">
        <v>82</v>
      </c>
      <c r="AY123" s="17" t="s">
        <v>153</v>
      </c>
      <c r="BE123" s="230">
        <f>IF(N123="základní",J123,0)</f>
        <v>0</v>
      </c>
      <c r="BF123" s="230">
        <f>IF(N123="snížená",J123,0)</f>
        <v>0</v>
      </c>
      <c r="BG123" s="230">
        <f>IF(N123="zákl. přenesená",J123,0)</f>
        <v>0</v>
      </c>
      <c r="BH123" s="230">
        <f>IF(N123="sníž. přenesená",J123,0)</f>
        <v>0</v>
      </c>
      <c r="BI123" s="230">
        <f>IF(N123="nulová",J123,0)</f>
        <v>0</v>
      </c>
      <c r="BJ123" s="17" t="s">
        <v>80</v>
      </c>
      <c r="BK123" s="230">
        <f>ROUND(I123*H123,2)</f>
        <v>0</v>
      </c>
      <c r="BL123" s="17" t="s">
        <v>172</v>
      </c>
      <c r="BM123" s="229" t="s">
        <v>645</v>
      </c>
    </row>
    <row r="124" spans="1:51" s="13" customFormat="1" ht="12">
      <c r="A124" s="13"/>
      <c r="B124" s="235"/>
      <c r="C124" s="236"/>
      <c r="D124" s="231" t="s">
        <v>174</v>
      </c>
      <c r="E124" s="237" t="s">
        <v>19</v>
      </c>
      <c r="F124" s="238" t="s">
        <v>646</v>
      </c>
      <c r="G124" s="236"/>
      <c r="H124" s="239">
        <v>28.8</v>
      </c>
      <c r="I124" s="240"/>
      <c r="J124" s="236"/>
      <c r="K124" s="236"/>
      <c r="L124" s="241"/>
      <c r="M124" s="242"/>
      <c r="N124" s="243"/>
      <c r="O124" s="243"/>
      <c r="P124" s="243"/>
      <c r="Q124" s="243"/>
      <c r="R124" s="243"/>
      <c r="S124" s="243"/>
      <c r="T124" s="244"/>
      <c r="U124" s="13"/>
      <c r="V124" s="13"/>
      <c r="W124" s="13"/>
      <c r="X124" s="13"/>
      <c r="Y124" s="13"/>
      <c r="Z124" s="13"/>
      <c r="AA124" s="13"/>
      <c r="AB124" s="13"/>
      <c r="AC124" s="13"/>
      <c r="AD124" s="13"/>
      <c r="AE124" s="13"/>
      <c r="AT124" s="245" t="s">
        <v>174</v>
      </c>
      <c r="AU124" s="245" t="s">
        <v>82</v>
      </c>
      <c r="AV124" s="13" t="s">
        <v>82</v>
      </c>
      <c r="AW124" s="13" t="s">
        <v>34</v>
      </c>
      <c r="AX124" s="13" t="s">
        <v>80</v>
      </c>
      <c r="AY124" s="245" t="s">
        <v>153</v>
      </c>
    </row>
    <row r="125" spans="1:63" s="12" customFormat="1" ht="22.8" customHeight="1">
      <c r="A125" s="12"/>
      <c r="B125" s="202"/>
      <c r="C125" s="203"/>
      <c r="D125" s="204" t="s">
        <v>71</v>
      </c>
      <c r="E125" s="216" t="s">
        <v>152</v>
      </c>
      <c r="F125" s="216" t="s">
        <v>285</v>
      </c>
      <c r="G125" s="203"/>
      <c r="H125" s="203"/>
      <c r="I125" s="206"/>
      <c r="J125" s="217">
        <f>BK125</f>
        <v>0</v>
      </c>
      <c r="K125" s="203"/>
      <c r="L125" s="208"/>
      <c r="M125" s="209"/>
      <c r="N125" s="210"/>
      <c r="O125" s="210"/>
      <c r="P125" s="211">
        <f>SUM(P126:P146)</f>
        <v>0</v>
      </c>
      <c r="Q125" s="210"/>
      <c r="R125" s="211">
        <f>SUM(R126:R146)</f>
        <v>553.80334</v>
      </c>
      <c r="S125" s="210"/>
      <c r="T125" s="212">
        <f>SUM(T126:T146)</f>
        <v>0</v>
      </c>
      <c r="U125" s="12"/>
      <c r="V125" s="12"/>
      <c r="W125" s="12"/>
      <c r="X125" s="12"/>
      <c r="Y125" s="12"/>
      <c r="Z125" s="12"/>
      <c r="AA125" s="12"/>
      <c r="AB125" s="12"/>
      <c r="AC125" s="12"/>
      <c r="AD125" s="12"/>
      <c r="AE125" s="12"/>
      <c r="AR125" s="213" t="s">
        <v>80</v>
      </c>
      <c r="AT125" s="214" t="s">
        <v>71</v>
      </c>
      <c r="AU125" s="214" t="s">
        <v>80</v>
      </c>
      <c r="AY125" s="213" t="s">
        <v>153</v>
      </c>
      <c r="BK125" s="215">
        <f>SUM(BK126:BK146)</f>
        <v>0</v>
      </c>
    </row>
    <row r="126" spans="1:65" s="2" customFormat="1" ht="21.75" customHeight="1">
      <c r="A126" s="38"/>
      <c r="B126" s="39"/>
      <c r="C126" s="218" t="s">
        <v>331</v>
      </c>
      <c r="D126" s="218" t="s">
        <v>156</v>
      </c>
      <c r="E126" s="219" t="s">
        <v>647</v>
      </c>
      <c r="F126" s="220" t="s">
        <v>648</v>
      </c>
      <c r="G126" s="221" t="s">
        <v>218</v>
      </c>
      <c r="H126" s="222">
        <v>1160</v>
      </c>
      <c r="I126" s="223"/>
      <c r="J126" s="224">
        <f>ROUND(I126*H126,2)</f>
        <v>0</v>
      </c>
      <c r="K126" s="220" t="s">
        <v>219</v>
      </c>
      <c r="L126" s="44"/>
      <c r="M126" s="225" t="s">
        <v>19</v>
      </c>
      <c r="N126" s="226" t="s">
        <v>43</v>
      </c>
      <c r="O126" s="84"/>
      <c r="P126" s="227">
        <f>O126*H126</f>
        <v>0</v>
      </c>
      <c r="Q126" s="227">
        <v>0.23</v>
      </c>
      <c r="R126" s="227">
        <f>Q126*H126</f>
        <v>266.8</v>
      </c>
      <c r="S126" s="227">
        <v>0</v>
      </c>
      <c r="T126" s="228">
        <f>S126*H126</f>
        <v>0</v>
      </c>
      <c r="U126" s="38"/>
      <c r="V126" s="38"/>
      <c r="W126" s="38"/>
      <c r="X126" s="38"/>
      <c r="Y126" s="38"/>
      <c r="Z126" s="38"/>
      <c r="AA126" s="38"/>
      <c r="AB126" s="38"/>
      <c r="AC126" s="38"/>
      <c r="AD126" s="38"/>
      <c r="AE126" s="38"/>
      <c r="AR126" s="229" t="s">
        <v>172</v>
      </c>
      <c r="AT126" s="229" t="s">
        <v>156</v>
      </c>
      <c r="AU126" s="229" t="s">
        <v>82</v>
      </c>
      <c r="AY126" s="17" t="s">
        <v>153</v>
      </c>
      <c r="BE126" s="230">
        <f>IF(N126="základní",J126,0)</f>
        <v>0</v>
      </c>
      <c r="BF126" s="230">
        <f>IF(N126="snížená",J126,0)</f>
        <v>0</v>
      </c>
      <c r="BG126" s="230">
        <f>IF(N126="zákl. přenesená",J126,0)</f>
        <v>0</v>
      </c>
      <c r="BH126" s="230">
        <f>IF(N126="sníž. přenesená",J126,0)</f>
        <v>0</v>
      </c>
      <c r="BI126" s="230">
        <f>IF(N126="nulová",J126,0)</f>
        <v>0</v>
      </c>
      <c r="BJ126" s="17" t="s">
        <v>80</v>
      </c>
      <c r="BK126" s="230">
        <f>ROUND(I126*H126,2)</f>
        <v>0</v>
      </c>
      <c r="BL126" s="17" t="s">
        <v>172</v>
      </c>
      <c r="BM126" s="229" t="s">
        <v>649</v>
      </c>
    </row>
    <row r="127" spans="1:65" s="2" customFormat="1" ht="21.75" customHeight="1">
      <c r="A127" s="38"/>
      <c r="B127" s="39"/>
      <c r="C127" s="218" t="s">
        <v>7</v>
      </c>
      <c r="D127" s="218" t="s">
        <v>156</v>
      </c>
      <c r="E127" s="219" t="s">
        <v>650</v>
      </c>
      <c r="F127" s="220" t="s">
        <v>651</v>
      </c>
      <c r="G127" s="221" t="s">
        <v>218</v>
      </c>
      <c r="H127" s="222">
        <v>120</v>
      </c>
      <c r="I127" s="223"/>
      <c r="J127" s="224">
        <f>ROUND(I127*H127,2)</f>
        <v>0</v>
      </c>
      <c r="K127" s="220" t="s">
        <v>219</v>
      </c>
      <c r="L127" s="44"/>
      <c r="M127" s="225" t="s">
        <v>19</v>
      </c>
      <c r="N127" s="226" t="s">
        <v>43</v>
      </c>
      <c r="O127" s="84"/>
      <c r="P127" s="227">
        <f>O127*H127</f>
        <v>0</v>
      </c>
      <c r="Q127" s="227">
        <v>0.575</v>
      </c>
      <c r="R127" s="227">
        <f>Q127*H127</f>
        <v>69</v>
      </c>
      <c r="S127" s="227">
        <v>0</v>
      </c>
      <c r="T127" s="228">
        <f>S127*H127</f>
        <v>0</v>
      </c>
      <c r="U127" s="38"/>
      <c r="V127" s="38"/>
      <c r="W127" s="38"/>
      <c r="X127" s="38"/>
      <c r="Y127" s="38"/>
      <c r="Z127" s="38"/>
      <c r="AA127" s="38"/>
      <c r="AB127" s="38"/>
      <c r="AC127" s="38"/>
      <c r="AD127" s="38"/>
      <c r="AE127" s="38"/>
      <c r="AR127" s="229" t="s">
        <v>172</v>
      </c>
      <c r="AT127" s="229" t="s">
        <v>156</v>
      </c>
      <c r="AU127" s="229" t="s">
        <v>82</v>
      </c>
      <c r="AY127" s="17" t="s">
        <v>153</v>
      </c>
      <c r="BE127" s="230">
        <f>IF(N127="základní",J127,0)</f>
        <v>0</v>
      </c>
      <c r="BF127" s="230">
        <f>IF(N127="snížená",J127,0)</f>
        <v>0</v>
      </c>
      <c r="BG127" s="230">
        <f>IF(N127="zákl. přenesená",J127,0)</f>
        <v>0</v>
      </c>
      <c r="BH127" s="230">
        <f>IF(N127="sníž. přenesená",J127,0)</f>
        <v>0</v>
      </c>
      <c r="BI127" s="230">
        <f>IF(N127="nulová",J127,0)</f>
        <v>0</v>
      </c>
      <c r="BJ127" s="17" t="s">
        <v>80</v>
      </c>
      <c r="BK127" s="230">
        <f>ROUND(I127*H127,2)</f>
        <v>0</v>
      </c>
      <c r="BL127" s="17" t="s">
        <v>172</v>
      </c>
      <c r="BM127" s="229" t="s">
        <v>652</v>
      </c>
    </row>
    <row r="128" spans="1:51" s="13" customFormat="1" ht="12">
      <c r="A128" s="13"/>
      <c r="B128" s="235"/>
      <c r="C128" s="236"/>
      <c r="D128" s="231" t="s">
        <v>174</v>
      </c>
      <c r="E128" s="237" t="s">
        <v>19</v>
      </c>
      <c r="F128" s="238" t="s">
        <v>653</v>
      </c>
      <c r="G128" s="236"/>
      <c r="H128" s="239">
        <v>120</v>
      </c>
      <c r="I128" s="240"/>
      <c r="J128" s="236"/>
      <c r="K128" s="236"/>
      <c r="L128" s="241"/>
      <c r="M128" s="242"/>
      <c r="N128" s="243"/>
      <c r="O128" s="243"/>
      <c r="P128" s="243"/>
      <c r="Q128" s="243"/>
      <c r="R128" s="243"/>
      <c r="S128" s="243"/>
      <c r="T128" s="244"/>
      <c r="U128" s="13"/>
      <c r="V128" s="13"/>
      <c r="W128" s="13"/>
      <c r="X128" s="13"/>
      <c r="Y128" s="13"/>
      <c r="Z128" s="13"/>
      <c r="AA128" s="13"/>
      <c r="AB128" s="13"/>
      <c r="AC128" s="13"/>
      <c r="AD128" s="13"/>
      <c r="AE128" s="13"/>
      <c r="AT128" s="245" t="s">
        <v>174</v>
      </c>
      <c r="AU128" s="245" t="s">
        <v>82</v>
      </c>
      <c r="AV128" s="13" t="s">
        <v>82</v>
      </c>
      <c r="AW128" s="13" t="s">
        <v>34</v>
      </c>
      <c r="AX128" s="13" t="s">
        <v>80</v>
      </c>
      <c r="AY128" s="245" t="s">
        <v>153</v>
      </c>
    </row>
    <row r="129" spans="1:65" s="2" customFormat="1" ht="33" customHeight="1">
      <c r="A129" s="38"/>
      <c r="B129" s="39"/>
      <c r="C129" s="218" t="s">
        <v>341</v>
      </c>
      <c r="D129" s="218" t="s">
        <v>156</v>
      </c>
      <c r="E129" s="219" t="s">
        <v>654</v>
      </c>
      <c r="F129" s="220" t="s">
        <v>655</v>
      </c>
      <c r="G129" s="221" t="s">
        <v>218</v>
      </c>
      <c r="H129" s="222">
        <v>360</v>
      </c>
      <c r="I129" s="223"/>
      <c r="J129" s="224">
        <f>ROUND(I129*H129,2)</f>
        <v>0</v>
      </c>
      <c r="K129" s="220" t="s">
        <v>219</v>
      </c>
      <c r="L129" s="44"/>
      <c r="M129" s="225" t="s">
        <v>19</v>
      </c>
      <c r="N129" s="226" t="s">
        <v>43</v>
      </c>
      <c r="O129" s="84"/>
      <c r="P129" s="227">
        <f>O129*H129</f>
        <v>0</v>
      </c>
      <c r="Q129" s="227">
        <v>0.09341</v>
      </c>
      <c r="R129" s="227">
        <f>Q129*H129</f>
        <v>33.6276</v>
      </c>
      <c r="S129" s="227">
        <v>0</v>
      </c>
      <c r="T129" s="228">
        <f>S129*H129</f>
        <v>0</v>
      </c>
      <c r="U129" s="38"/>
      <c r="V129" s="38"/>
      <c r="W129" s="38"/>
      <c r="X129" s="38"/>
      <c r="Y129" s="38"/>
      <c r="Z129" s="38"/>
      <c r="AA129" s="38"/>
      <c r="AB129" s="38"/>
      <c r="AC129" s="38"/>
      <c r="AD129" s="38"/>
      <c r="AE129" s="38"/>
      <c r="AR129" s="229" t="s">
        <v>172</v>
      </c>
      <c r="AT129" s="229" t="s">
        <v>156</v>
      </c>
      <c r="AU129" s="229" t="s">
        <v>82</v>
      </c>
      <c r="AY129" s="17" t="s">
        <v>153</v>
      </c>
      <c r="BE129" s="230">
        <f>IF(N129="základní",J129,0)</f>
        <v>0</v>
      </c>
      <c r="BF129" s="230">
        <f>IF(N129="snížená",J129,0)</f>
        <v>0</v>
      </c>
      <c r="BG129" s="230">
        <f>IF(N129="zákl. přenesená",J129,0)</f>
        <v>0</v>
      </c>
      <c r="BH129" s="230">
        <f>IF(N129="sníž. přenesená",J129,0)</f>
        <v>0</v>
      </c>
      <c r="BI129" s="230">
        <f>IF(N129="nulová",J129,0)</f>
        <v>0</v>
      </c>
      <c r="BJ129" s="17" t="s">
        <v>80</v>
      </c>
      <c r="BK129" s="230">
        <f>ROUND(I129*H129,2)</f>
        <v>0</v>
      </c>
      <c r="BL129" s="17" t="s">
        <v>172</v>
      </c>
      <c r="BM129" s="229" t="s">
        <v>656</v>
      </c>
    </row>
    <row r="130" spans="1:47" s="2" customFormat="1" ht="12">
      <c r="A130" s="38"/>
      <c r="B130" s="39"/>
      <c r="C130" s="40"/>
      <c r="D130" s="231" t="s">
        <v>221</v>
      </c>
      <c r="E130" s="40"/>
      <c r="F130" s="232" t="s">
        <v>657</v>
      </c>
      <c r="G130" s="40"/>
      <c r="H130" s="40"/>
      <c r="I130" s="136"/>
      <c r="J130" s="40"/>
      <c r="K130" s="40"/>
      <c r="L130" s="44"/>
      <c r="M130" s="233"/>
      <c r="N130" s="234"/>
      <c r="O130" s="84"/>
      <c r="P130" s="84"/>
      <c r="Q130" s="84"/>
      <c r="R130" s="84"/>
      <c r="S130" s="84"/>
      <c r="T130" s="85"/>
      <c r="U130" s="38"/>
      <c r="V130" s="38"/>
      <c r="W130" s="38"/>
      <c r="X130" s="38"/>
      <c r="Y130" s="38"/>
      <c r="Z130" s="38"/>
      <c r="AA130" s="38"/>
      <c r="AB130" s="38"/>
      <c r="AC130" s="38"/>
      <c r="AD130" s="38"/>
      <c r="AE130" s="38"/>
      <c r="AT130" s="17" t="s">
        <v>221</v>
      </c>
      <c r="AU130" s="17" t="s">
        <v>82</v>
      </c>
    </row>
    <row r="131" spans="1:51" s="13" customFormat="1" ht="12">
      <c r="A131" s="13"/>
      <c r="B131" s="235"/>
      <c r="C131" s="236"/>
      <c r="D131" s="231" t="s">
        <v>174</v>
      </c>
      <c r="E131" s="237" t="s">
        <v>19</v>
      </c>
      <c r="F131" s="238" t="s">
        <v>658</v>
      </c>
      <c r="G131" s="236"/>
      <c r="H131" s="239">
        <v>360</v>
      </c>
      <c r="I131" s="240"/>
      <c r="J131" s="236"/>
      <c r="K131" s="236"/>
      <c r="L131" s="241"/>
      <c r="M131" s="242"/>
      <c r="N131" s="243"/>
      <c r="O131" s="243"/>
      <c r="P131" s="243"/>
      <c r="Q131" s="243"/>
      <c r="R131" s="243"/>
      <c r="S131" s="243"/>
      <c r="T131" s="244"/>
      <c r="U131" s="13"/>
      <c r="V131" s="13"/>
      <c r="W131" s="13"/>
      <c r="X131" s="13"/>
      <c r="Y131" s="13"/>
      <c r="Z131" s="13"/>
      <c r="AA131" s="13"/>
      <c r="AB131" s="13"/>
      <c r="AC131" s="13"/>
      <c r="AD131" s="13"/>
      <c r="AE131" s="13"/>
      <c r="AT131" s="245" t="s">
        <v>174</v>
      </c>
      <c r="AU131" s="245" t="s">
        <v>82</v>
      </c>
      <c r="AV131" s="13" t="s">
        <v>82</v>
      </c>
      <c r="AW131" s="13" t="s">
        <v>34</v>
      </c>
      <c r="AX131" s="13" t="s">
        <v>80</v>
      </c>
      <c r="AY131" s="245" t="s">
        <v>153</v>
      </c>
    </row>
    <row r="132" spans="1:65" s="2" customFormat="1" ht="21.75" customHeight="1">
      <c r="A132" s="38"/>
      <c r="B132" s="39"/>
      <c r="C132" s="218" t="s">
        <v>346</v>
      </c>
      <c r="D132" s="218" t="s">
        <v>156</v>
      </c>
      <c r="E132" s="219" t="s">
        <v>659</v>
      </c>
      <c r="F132" s="220" t="s">
        <v>660</v>
      </c>
      <c r="G132" s="221" t="s">
        <v>218</v>
      </c>
      <c r="H132" s="222">
        <v>522</v>
      </c>
      <c r="I132" s="223"/>
      <c r="J132" s="224">
        <f>ROUND(I132*H132,2)</f>
        <v>0</v>
      </c>
      <c r="K132" s="220" t="s">
        <v>219</v>
      </c>
      <c r="L132" s="44"/>
      <c r="M132" s="225" t="s">
        <v>19</v>
      </c>
      <c r="N132" s="226" t="s">
        <v>43</v>
      </c>
      <c r="O132" s="84"/>
      <c r="P132" s="227">
        <f>O132*H132</f>
        <v>0</v>
      </c>
      <c r="Q132" s="227">
        <v>0</v>
      </c>
      <c r="R132" s="227">
        <f>Q132*H132</f>
        <v>0</v>
      </c>
      <c r="S132" s="227">
        <v>0</v>
      </c>
      <c r="T132" s="228">
        <f>S132*H132</f>
        <v>0</v>
      </c>
      <c r="U132" s="38"/>
      <c r="V132" s="38"/>
      <c r="W132" s="38"/>
      <c r="X132" s="38"/>
      <c r="Y132" s="38"/>
      <c r="Z132" s="38"/>
      <c r="AA132" s="38"/>
      <c r="AB132" s="38"/>
      <c r="AC132" s="38"/>
      <c r="AD132" s="38"/>
      <c r="AE132" s="38"/>
      <c r="AR132" s="229" t="s">
        <v>172</v>
      </c>
      <c r="AT132" s="229" t="s">
        <v>156</v>
      </c>
      <c r="AU132" s="229" t="s">
        <v>82</v>
      </c>
      <c r="AY132" s="17" t="s">
        <v>153</v>
      </c>
      <c r="BE132" s="230">
        <f>IF(N132="základní",J132,0)</f>
        <v>0</v>
      </c>
      <c r="BF132" s="230">
        <f>IF(N132="snížená",J132,0)</f>
        <v>0</v>
      </c>
      <c r="BG132" s="230">
        <f>IF(N132="zákl. přenesená",J132,0)</f>
        <v>0</v>
      </c>
      <c r="BH132" s="230">
        <f>IF(N132="sníž. přenesená",J132,0)</f>
        <v>0</v>
      </c>
      <c r="BI132" s="230">
        <f>IF(N132="nulová",J132,0)</f>
        <v>0</v>
      </c>
      <c r="BJ132" s="17" t="s">
        <v>80</v>
      </c>
      <c r="BK132" s="230">
        <f>ROUND(I132*H132,2)</f>
        <v>0</v>
      </c>
      <c r="BL132" s="17" t="s">
        <v>172</v>
      </c>
      <c r="BM132" s="229" t="s">
        <v>661</v>
      </c>
    </row>
    <row r="133" spans="1:51" s="13" customFormat="1" ht="12">
      <c r="A133" s="13"/>
      <c r="B133" s="235"/>
      <c r="C133" s="236"/>
      <c r="D133" s="231" t="s">
        <v>174</v>
      </c>
      <c r="E133" s="237" t="s">
        <v>19</v>
      </c>
      <c r="F133" s="238" t="s">
        <v>662</v>
      </c>
      <c r="G133" s="236"/>
      <c r="H133" s="239">
        <v>522</v>
      </c>
      <c r="I133" s="240"/>
      <c r="J133" s="236"/>
      <c r="K133" s="236"/>
      <c r="L133" s="241"/>
      <c r="M133" s="242"/>
      <c r="N133" s="243"/>
      <c r="O133" s="243"/>
      <c r="P133" s="243"/>
      <c r="Q133" s="243"/>
      <c r="R133" s="243"/>
      <c r="S133" s="243"/>
      <c r="T133" s="244"/>
      <c r="U133" s="13"/>
      <c r="V133" s="13"/>
      <c r="W133" s="13"/>
      <c r="X133" s="13"/>
      <c r="Y133" s="13"/>
      <c r="Z133" s="13"/>
      <c r="AA133" s="13"/>
      <c r="AB133" s="13"/>
      <c r="AC133" s="13"/>
      <c r="AD133" s="13"/>
      <c r="AE133" s="13"/>
      <c r="AT133" s="245" t="s">
        <v>174</v>
      </c>
      <c r="AU133" s="245" t="s">
        <v>82</v>
      </c>
      <c r="AV133" s="13" t="s">
        <v>82</v>
      </c>
      <c r="AW133" s="13" t="s">
        <v>34</v>
      </c>
      <c r="AX133" s="13" t="s">
        <v>80</v>
      </c>
      <c r="AY133" s="245" t="s">
        <v>153</v>
      </c>
    </row>
    <row r="134" spans="1:65" s="2" customFormat="1" ht="33" customHeight="1">
      <c r="A134" s="38"/>
      <c r="B134" s="39"/>
      <c r="C134" s="218" t="s">
        <v>351</v>
      </c>
      <c r="D134" s="218" t="s">
        <v>156</v>
      </c>
      <c r="E134" s="219" t="s">
        <v>663</v>
      </c>
      <c r="F134" s="220" t="s">
        <v>664</v>
      </c>
      <c r="G134" s="221" t="s">
        <v>218</v>
      </c>
      <c r="H134" s="222">
        <v>1068</v>
      </c>
      <c r="I134" s="223"/>
      <c r="J134" s="224">
        <f>ROUND(I134*H134,2)</f>
        <v>0</v>
      </c>
      <c r="K134" s="220" t="s">
        <v>219</v>
      </c>
      <c r="L134" s="44"/>
      <c r="M134" s="225" t="s">
        <v>19</v>
      </c>
      <c r="N134" s="226" t="s">
        <v>43</v>
      </c>
      <c r="O134" s="84"/>
      <c r="P134" s="227">
        <f>O134*H134</f>
        <v>0</v>
      </c>
      <c r="Q134" s="227">
        <v>0.10373</v>
      </c>
      <c r="R134" s="227">
        <f>Q134*H134</f>
        <v>110.78364</v>
      </c>
      <c r="S134" s="227">
        <v>0</v>
      </c>
      <c r="T134" s="228">
        <f>S134*H134</f>
        <v>0</v>
      </c>
      <c r="U134" s="38"/>
      <c r="V134" s="38"/>
      <c r="W134" s="38"/>
      <c r="X134" s="38"/>
      <c r="Y134" s="38"/>
      <c r="Z134" s="38"/>
      <c r="AA134" s="38"/>
      <c r="AB134" s="38"/>
      <c r="AC134" s="38"/>
      <c r="AD134" s="38"/>
      <c r="AE134" s="38"/>
      <c r="AR134" s="229" t="s">
        <v>172</v>
      </c>
      <c r="AT134" s="229" t="s">
        <v>156</v>
      </c>
      <c r="AU134" s="229" t="s">
        <v>82</v>
      </c>
      <c r="AY134" s="17" t="s">
        <v>153</v>
      </c>
      <c r="BE134" s="230">
        <f>IF(N134="základní",J134,0)</f>
        <v>0</v>
      </c>
      <c r="BF134" s="230">
        <f>IF(N134="snížená",J134,0)</f>
        <v>0</v>
      </c>
      <c r="BG134" s="230">
        <f>IF(N134="zákl. přenesená",J134,0)</f>
        <v>0</v>
      </c>
      <c r="BH134" s="230">
        <f>IF(N134="sníž. přenesená",J134,0)</f>
        <v>0</v>
      </c>
      <c r="BI134" s="230">
        <f>IF(N134="nulová",J134,0)</f>
        <v>0</v>
      </c>
      <c r="BJ134" s="17" t="s">
        <v>80</v>
      </c>
      <c r="BK134" s="230">
        <f>ROUND(I134*H134,2)</f>
        <v>0</v>
      </c>
      <c r="BL134" s="17" t="s">
        <v>172</v>
      </c>
      <c r="BM134" s="229" t="s">
        <v>665</v>
      </c>
    </row>
    <row r="135" spans="1:47" s="2" customFormat="1" ht="12">
      <c r="A135" s="38"/>
      <c r="B135" s="39"/>
      <c r="C135" s="40"/>
      <c r="D135" s="231" t="s">
        <v>221</v>
      </c>
      <c r="E135" s="40"/>
      <c r="F135" s="232" t="s">
        <v>417</v>
      </c>
      <c r="G135" s="40"/>
      <c r="H135" s="40"/>
      <c r="I135" s="136"/>
      <c r="J135" s="40"/>
      <c r="K135" s="40"/>
      <c r="L135" s="44"/>
      <c r="M135" s="233"/>
      <c r="N135" s="234"/>
      <c r="O135" s="84"/>
      <c r="P135" s="84"/>
      <c r="Q135" s="84"/>
      <c r="R135" s="84"/>
      <c r="S135" s="84"/>
      <c r="T135" s="85"/>
      <c r="U135" s="38"/>
      <c r="V135" s="38"/>
      <c r="W135" s="38"/>
      <c r="X135" s="38"/>
      <c r="Y135" s="38"/>
      <c r="Z135" s="38"/>
      <c r="AA135" s="38"/>
      <c r="AB135" s="38"/>
      <c r="AC135" s="38"/>
      <c r="AD135" s="38"/>
      <c r="AE135" s="38"/>
      <c r="AT135" s="17" t="s">
        <v>221</v>
      </c>
      <c r="AU135" s="17" t="s">
        <v>82</v>
      </c>
    </row>
    <row r="136" spans="1:65" s="2" customFormat="1" ht="33" customHeight="1">
      <c r="A136" s="38"/>
      <c r="B136" s="39"/>
      <c r="C136" s="218" t="s">
        <v>356</v>
      </c>
      <c r="D136" s="218" t="s">
        <v>156</v>
      </c>
      <c r="E136" s="219" t="s">
        <v>295</v>
      </c>
      <c r="F136" s="220" t="s">
        <v>296</v>
      </c>
      <c r="G136" s="221" t="s">
        <v>218</v>
      </c>
      <c r="H136" s="222">
        <v>452</v>
      </c>
      <c r="I136" s="223"/>
      <c r="J136" s="224">
        <f>ROUND(I136*H136,2)</f>
        <v>0</v>
      </c>
      <c r="K136" s="220" t="s">
        <v>219</v>
      </c>
      <c r="L136" s="44"/>
      <c r="M136" s="225" t="s">
        <v>19</v>
      </c>
      <c r="N136" s="226" t="s">
        <v>43</v>
      </c>
      <c r="O136" s="84"/>
      <c r="P136" s="227">
        <f>O136*H136</f>
        <v>0</v>
      </c>
      <c r="Q136" s="227">
        <v>0.12966</v>
      </c>
      <c r="R136" s="227">
        <f>Q136*H136</f>
        <v>58.60632</v>
      </c>
      <c r="S136" s="227">
        <v>0</v>
      </c>
      <c r="T136" s="228">
        <f>S136*H136</f>
        <v>0</v>
      </c>
      <c r="U136" s="38"/>
      <c r="V136" s="38"/>
      <c r="W136" s="38"/>
      <c r="X136" s="38"/>
      <c r="Y136" s="38"/>
      <c r="Z136" s="38"/>
      <c r="AA136" s="38"/>
      <c r="AB136" s="38"/>
      <c r="AC136" s="38"/>
      <c r="AD136" s="38"/>
      <c r="AE136" s="38"/>
      <c r="AR136" s="229" t="s">
        <v>172</v>
      </c>
      <c r="AT136" s="229" t="s">
        <v>156</v>
      </c>
      <c r="AU136" s="229" t="s">
        <v>82</v>
      </c>
      <c r="AY136" s="17" t="s">
        <v>153</v>
      </c>
      <c r="BE136" s="230">
        <f>IF(N136="základní",J136,0)</f>
        <v>0</v>
      </c>
      <c r="BF136" s="230">
        <f>IF(N136="snížená",J136,0)</f>
        <v>0</v>
      </c>
      <c r="BG136" s="230">
        <f>IF(N136="zákl. přenesená",J136,0)</f>
        <v>0</v>
      </c>
      <c r="BH136" s="230">
        <f>IF(N136="sníž. přenesená",J136,0)</f>
        <v>0</v>
      </c>
      <c r="BI136" s="230">
        <f>IF(N136="nulová",J136,0)</f>
        <v>0</v>
      </c>
      <c r="BJ136" s="17" t="s">
        <v>80</v>
      </c>
      <c r="BK136" s="230">
        <f>ROUND(I136*H136,2)</f>
        <v>0</v>
      </c>
      <c r="BL136" s="17" t="s">
        <v>172</v>
      </c>
      <c r="BM136" s="229" t="s">
        <v>666</v>
      </c>
    </row>
    <row r="137" spans="1:65" s="2" customFormat="1" ht="33" customHeight="1">
      <c r="A137" s="38"/>
      <c r="B137" s="39"/>
      <c r="C137" s="218" t="s">
        <v>363</v>
      </c>
      <c r="D137" s="218" t="s">
        <v>156</v>
      </c>
      <c r="E137" s="219" t="s">
        <v>300</v>
      </c>
      <c r="F137" s="220" t="s">
        <v>301</v>
      </c>
      <c r="G137" s="221" t="s">
        <v>218</v>
      </c>
      <c r="H137" s="222">
        <v>1068</v>
      </c>
      <c r="I137" s="223"/>
      <c r="J137" s="224">
        <f>ROUND(I137*H137,2)</f>
        <v>0</v>
      </c>
      <c r="K137" s="220" t="s">
        <v>219</v>
      </c>
      <c r="L137" s="44"/>
      <c r="M137" s="225" t="s">
        <v>19</v>
      </c>
      <c r="N137" s="226" t="s">
        <v>43</v>
      </c>
      <c r="O137" s="84"/>
      <c r="P137" s="227">
        <f>O137*H137</f>
        <v>0</v>
      </c>
      <c r="Q137" s="227">
        <v>0</v>
      </c>
      <c r="R137" s="227">
        <f>Q137*H137</f>
        <v>0</v>
      </c>
      <c r="S137" s="227">
        <v>0</v>
      </c>
      <c r="T137" s="228">
        <f>S137*H137</f>
        <v>0</v>
      </c>
      <c r="U137" s="38"/>
      <c r="V137" s="38"/>
      <c r="W137" s="38"/>
      <c r="X137" s="38"/>
      <c r="Y137" s="38"/>
      <c r="Z137" s="38"/>
      <c r="AA137" s="38"/>
      <c r="AB137" s="38"/>
      <c r="AC137" s="38"/>
      <c r="AD137" s="38"/>
      <c r="AE137" s="38"/>
      <c r="AR137" s="229" t="s">
        <v>172</v>
      </c>
      <c r="AT137" s="229" t="s">
        <v>156</v>
      </c>
      <c r="AU137" s="229" t="s">
        <v>82</v>
      </c>
      <c r="AY137" s="17" t="s">
        <v>153</v>
      </c>
      <c r="BE137" s="230">
        <f>IF(N137="základní",J137,0)</f>
        <v>0</v>
      </c>
      <c r="BF137" s="230">
        <f>IF(N137="snížená",J137,0)</f>
        <v>0</v>
      </c>
      <c r="BG137" s="230">
        <f>IF(N137="zákl. přenesená",J137,0)</f>
        <v>0</v>
      </c>
      <c r="BH137" s="230">
        <f>IF(N137="sníž. přenesená",J137,0)</f>
        <v>0</v>
      </c>
      <c r="BI137" s="230">
        <f>IF(N137="nulová",J137,0)</f>
        <v>0</v>
      </c>
      <c r="BJ137" s="17" t="s">
        <v>80</v>
      </c>
      <c r="BK137" s="230">
        <f>ROUND(I137*H137,2)</f>
        <v>0</v>
      </c>
      <c r="BL137" s="17" t="s">
        <v>172</v>
      </c>
      <c r="BM137" s="229" t="s">
        <v>667</v>
      </c>
    </row>
    <row r="138" spans="1:47" s="2" customFormat="1" ht="12">
      <c r="A138" s="38"/>
      <c r="B138" s="39"/>
      <c r="C138" s="40"/>
      <c r="D138" s="231" t="s">
        <v>221</v>
      </c>
      <c r="E138" s="40"/>
      <c r="F138" s="232" t="s">
        <v>303</v>
      </c>
      <c r="G138" s="40"/>
      <c r="H138" s="40"/>
      <c r="I138" s="136"/>
      <c r="J138" s="40"/>
      <c r="K138" s="40"/>
      <c r="L138" s="44"/>
      <c r="M138" s="233"/>
      <c r="N138" s="234"/>
      <c r="O138" s="84"/>
      <c r="P138" s="84"/>
      <c r="Q138" s="84"/>
      <c r="R138" s="84"/>
      <c r="S138" s="84"/>
      <c r="T138" s="85"/>
      <c r="U138" s="38"/>
      <c r="V138" s="38"/>
      <c r="W138" s="38"/>
      <c r="X138" s="38"/>
      <c r="Y138" s="38"/>
      <c r="Z138" s="38"/>
      <c r="AA138" s="38"/>
      <c r="AB138" s="38"/>
      <c r="AC138" s="38"/>
      <c r="AD138" s="38"/>
      <c r="AE138" s="38"/>
      <c r="AT138" s="17" t="s">
        <v>221</v>
      </c>
      <c r="AU138" s="17" t="s">
        <v>82</v>
      </c>
    </row>
    <row r="139" spans="1:65" s="2" customFormat="1" ht="21.75" customHeight="1">
      <c r="A139" s="38"/>
      <c r="B139" s="39"/>
      <c r="C139" s="218" t="s">
        <v>272</v>
      </c>
      <c r="D139" s="218" t="s">
        <v>156</v>
      </c>
      <c r="E139" s="219" t="s">
        <v>668</v>
      </c>
      <c r="F139" s="220" t="s">
        <v>669</v>
      </c>
      <c r="G139" s="221" t="s">
        <v>218</v>
      </c>
      <c r="H139" s="222">
        <v>9</v>
      </c>
      <c r="I139" s="223"/>
      <c r="J139" s="224">
        <f>ROUND(I139*H139,2)</f>
        <v>0</v>
      </c>
      <c r="K139" s="220" t="s">
        <v>219</v>
      </c>
      <c r="L139" s="44"/>
      <c r="M139" s="225" t="s">
        <v>19</v>
      </c>
      <c r="N139" s="226" t="s">
        <v>43</v>
      </c>
      <c r="O139" s="84"/>
      <c r="P139" s="227">
        <f>O139*H139</f>
        <v>0</v>
      </c>
      <c r="Q139" s="227">
        <v>0.24922</v>
      </c>
      <c r="R139" s="227">
        <f>Q139*H139</f>
        <v>2.24298</v>
      </c>
      <c r="S139" s="227">
        <v>0</v>
      </c>
      <c r="T139" s="228">
        <f>S139*H139</f>
        <v>0</v>
      </c>
      <c r="U139" s="38"/>
      <c r="V139" s="38"/>
      <c r="W139" s="38"/>
      <c r="X139" s="38"/>
      <c r="Y139" s="38"/>
      <c r="Z139" s="38"/>
      <c r="AA139" s="38"/>
      <c r="AB139" s="38"/>
      <c r="AC139" s="38"/>
      <c r="AD139" s="38"/>
      <c r="AE139" s="38"/>
      <c r="AR139" s="229" t="s">
        <v>172</v>
      </c>
      <c r="AT139" s="229" t="s">
        <v>156</v>
      </c>
      <c r="AU139" s="229" t="s">
        <v>82</v>
      </c>
      <c r="AY139" s="17" t="s">
        <v>153</v>
      </c>
      <c r="BE139" s="230">
        <f>IF(N139="základní",J139,0)</f>
        <v>0</v>
      </c>
      <c r="BF139" s="230">
        <f>IF(N139="snížená",J139,0)</f>
        <v>0</v>
      </c>
      <c r="BG139" s="230">
        <f>IF(N139="zákl. přenesená",J139,0)</f>
        <v>0</v>
      </c>
      <c r="BH139" s="230">
        <f>IF(N139="sníž. přenesená",J139,0)</f>
        <v>0</v>
      </c>
      <c r="BI139" s="230">
        <f>IF(N139="nulová",J139,0)</f>
        <v>0</v>
      </c>
      <c r="BJ139" s="17" t="s">
        <v>80</v>
      </c>
      <c r="BK139" s="230">
        <f>ROUND(I139*H139,2)</f>
        <v>0</v>
      </c>
      <c r="BL139" s="17" t="s">
        <v>172</v>
      </c>
      <c r="BM139" s="229" t="s">
        <v>670</v>
      </c>
    </row>
    <row r="140" spans="1:47" s="2" customFormat="1" ht="12">
      <c r="A140" s="38"/>
      <c r="B140" s="39"/>
      <c r="C140" s="40"/>
      <c r="D140" s="231" t="s">
        <v>221</v>
      </c>
      <c r="E140" s="40"/>
      <c r="F140" s="232" t="s">
        <v>671</v>
      </c>
      <c r="G140" s="40"/>
      <c r="H140" s="40"/>
      <c r="I140" s="136"/>
      <c r="J140" s="40"/>
      <c r="K140" s="40"/>
      <c r="L140" s="44"/>
      <c r="M140" s="233"/>
      <c r="N140" s="234"/>
      <c r="O140" s="84"/>
      <c r="P140" s="84"/>
      <c r="Q140" s="84"/>
      <c r="R140" s="84"/>
      <c r="S140" s="84"/>
      <c r="T140" s="85"/>
      <c r="U140" s="38"/>
      <c r="V140" s="38"/>
      <c r="W140" s="38"/>
      <c r="X140" s="38"/>
      <c r="Y140" s="38"/>
      <c r="Z140" s="38"/>
      <c r="AA140" s="38"/>
      <c r="AB140" s="38"/>
      <c r="AC140" s="38"/>
      <c r="AD140" s="38"/>
      <c r="AE140" s="38"/>
      <c r="AT140" s="17" t="s">
        <v>221</v>
      </c>
      <c r="AU140" s="17" t="s">
        <v>82</v>
      </c>
    </row>
    <row r="141" spans="1:65" s="2" customFormat="1" ht="66.75" customHeight="1">
      <c r="A141" s="38"/>
      <c r="B141" s="39"/>
      <c r="C141" s="218" t="s">
        <v>376</v>
      </c>
      <c r="D141" s="218" t="s">
        <v>156</v>
      </c>
      <c r="E141" s="219" t="s">
        <v>305</v>
      </c>
      <c r="F141" s="220" t="s">
        <v>306</v>
      </c>
      <c r="G141" s="221" t="s">
        <v>218</v>
      </c>
      <c r="H141" s="222">
        <v>59.2</v>
      </c>
      <c r="I141" s="223"/>
      <c r="J141" s="224">
        <f>ROUND(I141*H141,2)</f>
        <v>0</v>
      </c>
      <c r="K141" s="220" t="s">
        <v>219</v>
      </c>
      <c r="L141" s="44"/>
      <c r="M141" s="225" t="s">
        <v>19</v>
      </c>
      <c r="N141" s="226" t="s">
        <v>43</v>
      </c>
      <c r="O141" s="84"/>
      <c r="P141" s="227">
        <f>O141*H141</f>
        <v>0</v>
      </c>
      <c r="Q141" s="227">
        <v>0.08425</v>
      </c>
      <c r="R141" s="227">
        <f>Q141*H141</f>
        <v>4.9876000000000005</v>
      </c>
      <c r="S141" s="227">
        <v>0</v>
      </c>
      <c r="T141" s="228">
        <f>S141*H141</f>
        <v>0</v>
      </c>
      <c r="U141" s="38"/>
      <c r="V141" s="38"/>
      <c r="W141" s="38"/>
      <c r="X141" s="38"/>
      <c r="Y141" s="38"/>
      <c r="Z141" s="38"/>
      <c r="AA141" s="38"/>
      <c r="AB141" s="38"/>
      <c r="AC141" s="38"/>
      <c r="AD141" s="38"/>
      <c r="AE141" s="38"/>
      <c r="AR141" s="229" t="s">
        <v>172</v>
      </c>
      <c r="AT141" s="229" t="s">
        <v>156</v>
      </c>
      <c r="AU141" s="229" t="s">
        <v>82</v>
      </c>
      <c r="AY141" s="17" t="s">
        <v>153</v>
      </c>
      <c r="BE141" s="230">
        <f>IF(N141="základní",J141,0)</f>
        <v>0</v>
      </c>
      <c r="BF141" s="230">
        <f>IF(N141="snížená",J141,0)</f>
        <v>0</v>
      </c>
      <c r="BG141" s="230">
        <f>IF(N141="zákl. přenesená",J141,0)</f>
        <v>0</v>
      </c>
      <c r="BH141" s="230">
        <f>IF(N141="sníž. přenesená",J141,0)</f>
        <v>0</v>
      </c>
      <c r="BI141" s="230">
        <f>IF(N141="nulová",J141,0)</f>
        <v>0</v>
      </c>
      <c r="BJ141" s="17" t="s">
        <v>80</v>
      </c>
      <c r="BK141" s="230">
        <f>ROUND(I141*H141,2)</f>
        <v>0</v>
      </c>
      <c r="BL141" s="17" t="s">
        <v>172</v>
      </c>
      <c r="BM141" s="229" t="s">
        <v>672</v>
      </c>
    </row>
    <row r="142" spans="1:47" s="2" customFormat="1" ht="12">
      <c r="A142" s="38"/>
      <c r="B142" s="39"/>
      <c r="C142" s="40"/>
      <c r="D142" s="231" t="s">
        <v>221</v>
      </c>
      <c r="E142" s="40"/>
      <c r="F142" s="232" t="s">
        <v>308</v>
      </c>
      <c r="G142" s="40"/>
      <c r="H142" s="40"/>
      <c r="I142" s="136"/>
      <c r="J142" s="40"/>
      <c r="K142" s="40"/>
      <c r="L142" s="44"/>
      <c r="M142" s="233"/>
      <c r="N142" s="234"/>
      <c r="O142" s="84"/>
      <c r="P142" s="84"/>
      <c r="Q142" s="84"/>
      <c r="R142" s="84"/>
      <c r="S142" s="84"/>
      <c r="T142" s="85"/>
      <c r="U142" s="38"/>
      <c r="V142" s="38"/>
      <c r="W142" s="38"/>
      <c r="X142" s="38"/>
      <c r="Y142" s="38"/>
      <c r="Z142" s="38"/>
      <c r="AA142" s="38"/>
      <c r="AB142" s="38"/>
      <c r="AC142" s="38"/>
      <c r="AD142" s="38"/>
      <c r="AE142" s="38"/>
      <c r="AT142" s="17" t="s">
        <v>221</v>
      </c>
      <c r="AU142" s="17" t="s">
        <v>82</v>
      </c>
    </row>
    <row r="143" spans="1:65" s="2" customFormat="1" ht="16.5" customHeight="1">
      <c r="A143" s="38"/>
      <c r="B143" s="39"/>
      <c r="C143" s="261" t="s">
        <v>542</v>
      </c>
      <c r="D143" s="261" t="s">
        <v>260</v>
      </c>
      <c r="E143" s="262" t="s">
        <v>327</v>
      </c>
      <c r="F143" s="263" t="s">
        <v>328</v>
      </c>
      <c r="G143" s="264" t="s">
        <v>218</v>
      </c>
      <c r="H143" s="265">
        <v>20</v>
      </c>
      <c r="I143" s="266"/>
      <c r="J143" s="267">
        <f>ROUND(I143*H143,2)</f>
        <v>0</v>
      </c>
      <c r="K143" s="263" t="s">
        <v>219</v>
      </c>
      <c r="L143" s="268"/>
      <c r="M143" s="269" t="s">
        <v>19</v>
      </c>
      <c r="N143" s="270" t="s">
        <v>43</v>
      </c>
      <c r="O143" s="84"/>
      <c r="P143" s="227">
        <f>O143*H143</f>
        <v>0</v>
      </c>
      <c r="Q143" s="227">
        <v>0.131</v>
      </c>
      <c r="R143" s="227">
        <f>Q143*H143</f>
        <v>2.62</v>
      </c>
      <c r="S143" s="227">
        <v>0</v>
      </c>
      <c r="T143" s="228">
        <f>S143*H143</f>
        <v>0</v>
      </c>
      <c r="U143" s="38"/>
      <c r="V143" s="38"/>
      <c r="W143" s="38"/>
      <c r="X143" s="38"/>
      <c r="Y143" s="38"/>
      <c r="Z143" s="38"/>
      <c r="AA143" s="38"/>
      <c r="AB143" s="38"/>
      <c r="AC143" s="38"/>
      <c r="AD143" s="38"/>
      <c r="AE143" s="38"/>
      <c r="AR143" s="229" t="s">
        <v>169</v>
      </c>
      <c r="AT143" s="229" t="s">
        <v>260</v>
      </c>
      <c r="AU143" s="229" t="s">
        <v>82</v>
      </c>
      <c r="AY143" s="17" t="s">
        <v>153</v>
      </c>
      <c r="BE143" s="230">
        <f>IF(N143="základní",J143,0)</f>
        <v>0</v>
      </c>
      <c r="BF143" s="230">
        <f>IF(N143="snížená",J143,0)</f>
        <v>0</v>
      </c>
      <c r="BG143" s="230">
        <f>IF(N143="zákl. přenesená",J143,0)</f>
        <v>0</v>
      </c>
      <c r="BH143" s="230">
        <f>IF(N143="sníž. přenesená",J143,0)</f>
        <v>0</v>
      </c>
      <c r="BI143" s="230">
        <f>IF(N143="nulová",J143,0)</f>
        <v>0</v>
      </c>
      <c r="BJ143" s="17" t="s">
        <v>80</v>
      </c>
      <c r="BK143" s="230">
        <f>ROUND(I143*H143,2)</f>
        <v>0</v>
      </c>
      <c r="BL143" s="17" t="s">
        <v>172</v>
      </c>
      <c r="BM143" s="229" t="s">
        <v>673</v>
      </c>
    </row>
    <row r="144" spans="1:51" s="13" customFormat="1" ht="12">
      <c r="A144" s="13"/>
      <c r="B144" s="235"/>
      <c r="C144" s="236"/>
      <c r="D144" s="231" t="s">
        <v>174</v>
      </c>
      <c r="E144" s="237" t="s">
        <v>19</v>
      </c>
      <c r="F144" s="238" t="s">
        <v>674</v>
      </c>
      <c r="G144" s="236"/>
      <c r="H144" s="239">
        <v>20</v>
      </c>
      <c r="I144" s="240"/>
      <c r="J144" s="236"/>
      <c r="K144" s="236"/>
      <c r="L144" s="241"/>
      <c r="M144" s="242"/>
      <c r="N144" s="243"/>
      <c r="O144" s="243"/>
      <c r="P144" s="243"/>
      <c r="Q144" s="243"/>
      <c r="R144" s="243"/>
      <c r="S144" s="243"/>
      <c r="T144" s="244"/>
      <c r="U144" s="13"/>
      <c r="V144" s="13"/>
      <c r="W144" s="13"/>
      <c r="X144" s="13"/>
      <c r="Y144" s="13"/>
      <c r="Z144" s="13"/>
      <c r="AA144" s="13"/>
      <c r="AB144" s="13"/>
      <c r="AC144" s="13"/>
      <c r="AD144" s="13"/>
      <c r="AE144" s="13"/>
      <c r="AT144" s="245" t="s">
        <v>174</v>
      </c>
      <c r="AU144" s="245" t="s">
        <v>82</v>
      </c>
      <c r="AV144" s="13" t="s">
        <v>82</v>
      </c>
      <c r="AW144" s="13" t="s">
        <v>34</v>
      </c>
      <c r="AX144" s="13" t="s">
        <v>80</v>
      </c>
      <c r="AY144" s="245" t="s">
        <v>153</v>
      </c>
    </row>
    <row r="145" spans="1:65" s="2" customFormat="1" ht="21.75" customHeight="1">
      <c r="A145" s="38"/>
      <c r="B145" s="39"/>
      <c r="C145" s="261" t="s">
        <v>547</v>
      </c>
      <c r="D145" s="261" t="s">
        <v>260</v>
      </c>
      <c r="E145" s="262" t="s">
        <v>311</v>
      </c>
      <c r="F145" s="263" t="s">
        <v>312</v>
      </c>
      <c r="G145" s="264" t="s">
        <v>218</v>
      </c>
      <c r="H145" s="265">
        <v>39.2</v>
      </c>
      <c r="I145" s="266"/>
      <c r="J145" s="267">
        <f>ROUND(I145*H145,2)</f>
        <v>0</v>
      </c>
      <c r="K145" s="263" t="s">
        <v>219</v>
      </c>
      <c r="L145" s="268"/>
      <c r="M145" s="269" t="s">
        <v>19</v>
      </c>
      <c r="N145" s="270" t="s">
        <v>43</v>
      </c>
      <c r="O145" s="84"/>
      <c r="P145" s="227">
        <f>O145*H145</f>
        <v>0</v>
      </c>
      <c r="Q145" s="227">
        <v>0.131</v>
      </c>
      <c r="R145" s="227">
        <f>Q145*H145</f>
        <v>5.1352</v>
      </c>
      <c r="S145" s="227">
        <v>0</v>
      </c>
      <c r="T145" s="228">
        <f>S145*H145</f>
        <v>0</v>
      </c>
      <c r="U145" s="38"/>
      <c r="V145" s="38"/>
      <c r="W145" s="38"/>
      <c r="X145" s="38"/>
      <c r="Y145" s="38"/>
      <c r="Z145" s="38"/>
      <c r="AA145" s="38"/>
      <c r="AB145" s="38"/>
      <c r="AC145" s="38"/>
      <c r="AD145" s="38"/>
      <c r="AE145" s="38"/>
      <c r="AR145" s="229" t="s">
        <v>169</v>
      </c>
      <c r="AT145" s="229" t="s">
        <v>260</v>
      </c>
      <c r="AU145" s="229" t="s">
        <v>82</v>
      </c>
      <c r="AY145" s="17" t="s">
        <v>153</v>
      </c>
      <c r="BE145" s="230">
        <f>IF(N145="základní",J145,0)</f>
        <v>0</v>
      </c>
      <c r="BF145" s="230">
        <f>IF(N145="snížená",J145,0)</f>
        <v>0</v>
      </c>
      <c r="BG145" s="230">
        <f>IF(N145="zákl. přenesená",J145,0)</f>
        <v>0</v>
      </c>
      <c r="BH145" s="230">
        <f>IF(N145="sníž. přenesená",J145,0)</f>
        <v>0</v>
      </c>
      <c r="BI145" s="230">
        <f>IF(N145="nulová",J145,0)</f>
        <v>0</v>
      </c>
      <c r="BJ145" s="17" t="s">
        <v>80</v>
      </c>
      <c r="BK145" s="230">
        <f>ROUND(I145*H145,2)</f>
        <v>0</v>
      </c>
      <c r="BL145" s="17" t="s">
        <v>172</v>
      </c>
      <c r="BM145" s="229" t="s">
        <v>675</v>
      </c>
    </row>
    <row r="146" spans="1:51" s="13" customFormat="1" ht="12">
      <c r="A146" s="13"/>
      <c r="B146" s="235"/>
      <c r="C146" s="236"/>
      <c r="D146" s="231" t="s">
        <v>174</v>
      </c>
      <c r="E146" s="237" t="s">
        <v>19</v>
      </c>
      <c r="F146" s="238" t="s">
        <v>676</v>
      </c>
      <c r="G146" s="236"/>
      <c r="H146" s="239">
        <v>39.2</v>
      </c>
      <c r="I146" s="240"/>
      <c r="J146" s="236"/>
      <c r="K146" s="236"/>
      <c r="L146" s="241"/>
      <c r="M146" s="242"/>
      <c r="N146" s="243"/>
      <c r="O146" s="243"/>
      <c r="P146" s="243"/>
      <c r="Q146" s="243"/>
      <c r="R146" s="243"/>
      <c r="S146" s="243"/>
      <c r="T146" s="244"/>
      <c r="U146" s="13"/>
      <c r="V146" s="13"/>
      <c r="W146" s="13"/>
      <c r="X146" s="13"/>
      <c r="Y146" s="13"/>
      <c r="Z146" s="13"/>
      <c r="AA146" s="13"/>
      <c r="AB146" s="13"/>
      <c r="AC146" s="13"/>
      <c r="AD146" s="13"/>
      <c r="AE146" s="13"/>
      <c r="AT146" s="245" t="s">
        <v>174</v>
      </c>
      <c r="AU146" s="245" t="s">
        <v>82</v>
      </c>
      <c r="AV146" s="13" t="s">
        <v>82</v>
      </c>
      <c r="AW146" s="13" t="s">
        <v>34</v>
      </c>
      <c r="AX146" s="13" t="s">
        <v>80</v>
      </c>
      <c r="AY146" s="245" t="s">
        <v>153</v>
      </c>
    </row>
    <row r="147" spans="1:63" s="12" customFormat="1" ht="22.8" customHeight="1">
      <c r="A147" s="12"/>
      <c r="B147" s="202"/>
      <c r="C147" s="203"/>
      <c r="D147" s="204" t="s">
        <v>71</v>
      </c>
      <c r="E147" s="216" t="s">
        <v>169</v>
      </c>
      <c r="F147" s="216" t="s">
        <v>677</v>
      </c>
      <c r="G147" s="203"/>
      <c r="H147" s="203"/>
      <c r="I147" s="206"/>
      <c r="J147" s="217">
        <f>BK147</f>
        <v>0</v>
      </c>
      <c r="K147" s="203"/>
      <c r="L147" s="208"/>
      <c r="M147" s="209"/>
      <c r="N147" s="210"/>
      <c r="O147" s="210"/>
      <c r="P147" s="211">
        <f>SUM(P148:P163)</f>
        <v>0</v>
      </c>
      <c r="Q147" s="210"/>
      <c r="R147" s="211">
        <f>SUM(R148:R163)</f>
        <v>4.339</v>
      </c>
      <c r="S147" s="210"/>
      <c r="T147" s="212">
        <f>SUM(T148:T163)</f>
        <v>0</v>
      </c>
      <c r="U147" s="12"/>
      <c r="V147" s="12"/>
      <c r="W147" s="12"/>
      <c r="X147" s="12"/>
      <c r="Y147" s="12"/>
      <c r="Z147" s="12"/>
      <c r="AA147" s="12"/>
      <c r="AB147" s="12"/>
      <c r="AC147" s="12"/>
      <c r="AD147" s="12"/>
      <c r="AE147" s="12"/>
      <c r="AR147" s="213" t="s">
        <v>80</v>
      </c>
      <c r="AT147" s="214" t="s">
        <v>71</v>
      </c>
      <c r="AU147" s="214" t="s">
        <v>80</v>
      </c>
      <c r="AY147" s="213" t="s">
        <v>153</v>
      </c>
      <c r="BK147" s="215">
        <f>SUM(BK148:BK163)</f>
        <v>0</v>
      </c>
    </row>
    <row r="148" spans="1:65" s="2" customFormat="1" ht="21.75" customHeight="1">
      <c r="A148" s="38"/>
      <c r="B148" s="39"/>
      <c r="C148" s="218" t="s">
        <v>551</v>
      </c>
      <c r="D148" s="218" t="s">
        <v>156</v>
      </c>
      <c r="E148" s="219" t="s">
        <v>678</v>
      </c>
      <c r="F148" s="220" t="s">
        <v>679</v>
      </c>
      <c r="G148" s="221" t="s">
        <v>339</v>
      </c>
      <c r="H148" s="222">
        <v>2</v>
      </c>
      <c r="I148" s="223"/>
      <c r="J148" s="224">
        <f>ROUND(I148*H148,2)</f>
        <v>0</v>
      </c>
      <c r="K148" s="220" t="s">
        <v>219</v>
      </c>
      <c r="L148" s="44"/>
      <c r="M148" s="225" t="s">
        <v>19</v>
      </c>
      <c r="N148" s="226" t="s">
        <v>43</v>
      </c>
      <c r="O148" s="84"/>
      <c r="P148" s="227">
        <f>O148*H148</f>
        <v>0</v>
      </c>
      <c r="Q148" s="227">
        <v>0.29666</v>
      </c>
      <c r="R148" s="227">
        <f>Q148*H148</f>
        <v>0.59332</v>
      </c>
      <c r="S148" s="227">
        <v>0</v>
      </c>
      <c r="T148" s="228">
        <f>S148*H148</f>
        <v>0</v>
      </c>
      <c r="U148" s="38"/>
      <c r="V148" s="38"/>
      <c r="W148" s="38"/>
      <c r="X148" s="38"/>
      <c r="Y148" s="38"/>
      <c r="Z148" s="38"/>
      <c r="AA148" s="38"/>
      <c r="AB148" s="38"/>
      <c r="AC148" s="38"/>
      <c r="AD148" s="38"/>
      <c r="AE148" s="38"/>
      <c r="AR148" s="229" t="s">
        <v>172</v>
      </c>
      <c r="AT148" s="229" t="s">
        <v>156</v>
      </c>
      <c r="AU148" s="229" t="s">
        <v>82</v>
      </c>
      <c r="AY148" s="17" t="s">
        <v>153</v>
      </c>
      <c r="BE148" s="230">
        <f>IF(N148="základní",J148,0)</f>
        <v>0</v>
      </c>
      <c r="BF148" s="230">
        <f>IF(N148="snížená",J148,0)</f>
        <v>0</v>
      </c>
      <c r="BG148" s="230">
        <f>IF(N148="zákl. přenesená",J148,0)</f>
        <v>0</v>
      </c>
      <c r="BH148" s="230">
        <f>IF(N148="sníž. přenesená",J148,0)</f>
        <v>0</v>
      </c>
      <c r="BI148" s="230">
        <f>IF(N148="nulová",J148,0)</f>
        <v>0</v>
      </c>
      <c r="BJ148" s="17" t="s">
        <v>80</v>
      </c>
      <c r="BK148" s="230">
        <f>ROUND(I148*H148,2)</f>
        <v>0</v>
      </c>
      <c r="BL148" s="17" t="s">
        <v>172</v>
      </c>
      <c r="BM148" s="229" t="s">
        <v>680</v>
      </c>
    </row>
    <row r="149" spans="1:47" s="2" customFormat="1" ht="12">
      <c r="A149" s="38"/>
      <c r="B149" s="39"/>
      <c r="C149" s="40"/>
      <c r="D149" s="231" t="s">
        <v>221</v>
      </c>
      <c r="E149" s="40"/>
      <c r="F149" s="232" t="s">
        <v>681</v>
      </c>
      <c r="G149" s="40"/>
      <c r="H149" s="40"/>
      <c r="I149" s="136"/>
      <c r="J149" s="40"/>
      <c r="K149" s="40"/>
      <c r="L149" s="44"/>
      <c r="M149" s="233"/>
      <c r="N149" s="234"/>
      <c r="O149" s="84"/>
      <c r="P149" s="84"/>
      <c r="Q149" s="84"/>
      <c r="R149" s="84"/>
      <c r="S149" s="84"/>
      <c r="T149" s="85"/>
      <c r="U149" s="38"/>
      <c r="V149" s="38"/>
      <c r="W149" s="38"/>
      <c r="X149" s="38"/>
      <c r="Y149" s="38"/>
      <c r="Z149" s="38"/>
      <c r="AA149" s="38"/>
      <c r="AB149" s="38"/>
      <c r="AC149" s="38"/>
      <c r="AD149" s="38"/>
      <c r="AE149" s="38"/>
      <c r="AT149" s="17" t="s">
        <v>221</v>
      </c>
      <c r="AU149" s="17" t="s">
        <v>82</v>
      </c>
    </row>
    <row r="150" spans="1:65" s="2" customFormat="1" ht="33" customHeight="1">
      <c r="A150" s="38"/>
      <c r="B150" s="39"/>
      <c r="C150" s="218" t="s">
        <v>555</v>
      </c>
      <c r="D150" s="218" t="s">
        <v>156</v>
      </c>
      <c r="E150" s="219" t="s">
        <v>682</v>
      </c>
      <c r="F150" s="220" t="s">
        <v>683</v>
      </c>
      <c r="G150" s="221" t="s">
        <v>228</v>
      </c>
      <c r="H150" s="222">
        <v>29</v>
      </c>
      <c r="I150" s="223"/>
      <c r="J150" s="224">
        <f>ROUND(I150*H150,2)</f>
        <v>0</v>
      </c>
      <c r="K150" s="220" t="s">
        <v>219</v>
      </c>
      <c r="L150" s="44"/>
      <c r="M150" s="225" t="s">
        <v>19</v>
      </c>
      <c r="N150" s="226" t="s">
        <v>43</v>
      </c>
      <c r="O150" s="84"/>
      <c r="P150" s="227">
        <f>O150*H150</f>
        <v>0</v>
      </c>
      <c r="Q150" s="227">
        <v>0.0044</v>
      </c>
      <c r="R150" s="227">
        <f>Q150*H150</f>
        <v>0.12760000000000002</v>
      </c>
      <c r="S150" s="227">
        <v>0</v>
      </c>
      <c r="T150" s="228">
        <f>S150*H150</f>
        <v>0</v>
      </c>
      <c r="U150" s="38"/>
      <c r="V150" s="38"/>
      <c r="W150" s="38"/>
      <c r="X150" s="38"/>
      <c r="Y150" s="38"/>
      <c r="Z150" s="38"/>
      <c r="AA150" s="38"/>
      <c r="AB150" s="38"/>
      <c r="AC150" s="38"/>
      <c r="AD150" s="38"/>
      <c r="AE150" s="38"/>
      <c r="AR150" s="229" t="s">
        <v>172</v>
      </c>
      <c r="AT150" s="229" t="s">
        <v>156</v>
      </c>
      <c r="AU150" s="229" t="s">
        <v>82</v>
      </c>
      <c r="AY150" s="17" t="s">
        <v>153</v>
      </c>
      <c r="BE150" s="230">
        <f>IF(N150="základní",J150,0)</f>
        <v>0</v>
      </c>
      <c r="BF150" s="230">
        <f>IF(N150="snížená",J150,0)</f>
        <v>0</v>
      </c>
      <c r="BG150" s="230">
        <f>IF(N150="zákl. přenesená",J150,0)</f>
        <v>0</v>
      </c>
      <c r="BH150" s="230">
        <f>IF(N150="sníž. přenesená",J150,0)</f>
        <v>0</v>
      </c>
      <c r="BI150" s="230">
        <f>IF(N150="nulová",J150,0)</f>
        <v>0</v>
      </c>
      <c r="BJ150" s="17" t="s">
        <v>80</v>
      </c>
      <c r="BK150" s="230">
        <f>ROUND(I150*H150,2)</f>
        <v>0</v>
      </c>
      <c r="BL150" s="17" t="s">
        <v>172</v>
      </c>
      <c r="BM150" s="229" t="s">
        <v>684</v>
      </c>
    </row>
    <row r="151" spans="1:47" s="2" customFormat="1" ht="12">
      <c r="A151" s="38"/>
      <c r="B151" s="39"/>
      <c r="C151" s="40"/>
      <c r="D151" s="231" t="s">
        <v>221</v>
      </c>
      <c r="E151" s="40"/>
      <c r="F151" s="232" t="s">
        <v>685</v>
      </c>
      <c r="G151" s="40"/>
      <c r="H151" s="40"/>
      <c r="I151" s="136"/>
      <c r="J151" s="40"/>
      <c r="K151" s="40"/>
      <c r="L151" s="44"/>
      <c r="M151" s="233"/>
      <c r="N151" s="234"/>
      <c r="O151" s="84"/>
      <c r="P151" s="84"/>
      <c r="Q151" s="84"/>
      <c r="R151" s="84"/>
      <c r="S151" s="84"/>
      <c r="T151" s="85"/>
      <c r="U151" s="38"/>
      <c r="V151" s="38"/>
      <c r="W151" s="38"/>
      <c r="X151" s="38"/>
      <c r="Y151" s="38"/>
      <c r="Z151" s="38"/>
      <c r="AA151" s="38"/>
      <c r="AB151" s="38"/>
      <c r="AC151" s="38"/>
      <c r="AD151" s="38"/>
      <c r="AE151" s="38"/>
      <c r="AT151" s="17" t="s">
        <v>221</v>
      </c>
      <c r="AU151" s="17" t="s">
        <v>82</v>
      </c>
    </row>
    <row r="152" spans="1:65" s="2" customFormat="1" ht="21.75" customHeight="1">
      <c r="A152" s="38"/>
      <c r="B152" s="39"/>
      <c r="C152" s="218" t="s">
        <v>559</v>
      </c>
      <c r="D152" s="218" t="s">
        <v>156</v>
      </c>
      <c r="E152" s="219" t="s">
        <v>686</v>
      </c>
      <c r="F152" s="220" t="s">
        <v>687</v>
      </c>
      <c r="G152" s="221" t="s">
        <v>339</v>
      </c>
      <c r="H152" s="222">
        <v>2</v>
      </c>
      <c r="I152" s="223"/>
      <c r="J152" s="224">
        <f>ROUND(I152*H152,2)</f>
        <v>0</v>
      </c>
      <c r="K152" s="220" t="s">
        <v>219</v>
      </c>
      <c r="L152" s="44"/>
      <c r="M152" s="225" t="s">
        <v>19</v>
      </c>
      <c r="N152" s="226" t="s">
        <v>43</v>
      </c>
      <c r="O152" s="84"/>
      <c r="P152" s="227">
        <f>O152*H152</f>
        <v>0</v>
      </c>
      <c r="Q152" s="227">
        <v>0.14494</v>
      </c>
      <c r="R152" s="227">
        <f>Q152*H152</f>
        <v>0.28988</v>
      </c>
      <c r="S152" s="227">
        <v>0</v>
      </c>
      <c r="T152" s="228">
        <f>S152*H152</f>
        <v>0</v>
      </c>
      <c r="U152" s="38"/>
      <c r="V152" s="38"/>
      <c r="W152" s="38"/>
      <c r="X152" s="38"/>
      <c r="Y152" s="38"/>
      <c r="Z152" s="38"/>
      <c r="AA152" s="38"/>
      <c r="AB152" s="38"/>
      <c r="AC152" s="38"/>
      <c r="AD152" s="38"/>
      <c r="AE152" s="38"/>
      <c r="AR152" s="229" t="s">
        <v>172</v>
      </c>
      <c r="AT152" s="229" t="s">
        <v>156</v>
      </c>
      <c r="AU152" s="229" t="s">
        <v>82</v>
      </c>
      <c r="AY152" s="17" t="s">
        <v>153</v>
      </c>
      <c r="BE152" s="230">
        <f>IF(N152="základní",J152,0)</f>
        <v>0</v>
      </c>
      <c r="BF152" s="230">
        <f>IF(N152="snížená",J152,0)</f>
        <v>0</v>
      </c>
      <c r="BG152" s="230">
        <f>IF(N152="zákl. přenesená",J152,0)</f>
        <v>0</v>
      </c>
      <c r="BH152" s="230">
        <f>IF(N152="sníž. přenesená",J152,0)</f>
        <v>0</v>
      </c>
      <c r="BI152" s="230">
        <f>IF(N152="nulová",J152,0)</f>
        <v>0</v>
      </c>
      <c r="BJ152" s="17" t="s">
        <v>80</v>
      </c>
      <c r="BK152" s="230">
        <f>ROUND(I152*H152,2)</f>
        <v>0</v>
      </c>
      <c r="BL152" s="17" t="s">
        <v>172</v>
      </c>
      <c r="BM152" s="229" t="s">
        <v>688</v>
      </c>
    </row>
    <row r="153" spans="1:47" s="2" customFormat="1" ht="12">
      <c r="A153" s="38"/>
      <c r="B153" s="39"/>
      <c r="C153" s="40"/>
      <c r="D153" s="231" t="s">
        <v>221</v>
      </c>
      <c r="E153" s="40"/>
      <c r="F153" s="232" t="s">
        <v>546</v>
      </c>
      <c r="G153" s="40"/>
      <c r="H153" s="40"/>
      <c r="I153" s="136"/>
      <c r="J153" s="40"/>
      <c r="K153" s="40"/>
      <c r="L153" s="44"/>
      <c r="M153" s="233"/>
      <c r="N153" s="234"/>
      <c r="O153" s="84"/>
      <c r="P153" s="84"/>
      <c r="Q153" s="84"/>
      <c r="R153" s="84"/>
      <c r="S153" s="84"/>
      <c r="T153" s="85"/>
      <c r="U153" s="38"/>
      <c r="V153" s="38"/>
      <c r="W153" s="38"/>
      <c r="X153" s="38"/>
      <c r="Y153" s="38"/>
      <c r="Z153" s="38"/>
      <c r="AA153" s="38"/>
      <c r="AB153" s="38"/>
      <c r="AC153" s="38"/>
      <c r="AD153" s="38"/>
      <c r="AE153" s="38"/>
      <c r="AT153" s="17" t="s">
        <v>221</v>
      </c>
      <c r="AU153" s="17" t="s">
        <v>82</v>
      </c>
    </row>
    <row r="154" spans="1:65" s="2" customFormat="1" ht="21.75" customHeight="1">
      <c r="A154" s="38"/>
      <c r="B154" s="39"/>
      <c r="C154" s="261" t="s">
        <v>564</v>
      </c>
      <c r="D154" s="261" t="s">
        <v>260</v>
      </c>
      <c r="E154" s="262" t="s">
        <v>689</v>
      </c>
      <c r="F154" s="263" t="s">
        <v>690</v>
      </c>
      <c r="G154" s="264" t="s">
        <v>339</v>
      </c>
      <c r="H154" s="265">
        <v>2</v>
      </c>
      <c r="I154" s="266"/>
      <c r="J154" s="267">
        <f>ROUND(I154*H154,2)</f>
        <v>0</v>
      </c>
      <c r="K154" s="263" t="s">
        <v>219</v>
      </c>
      <c r="L154" s="268"/>
      <c r="M154" s="269" t="s">
        <v>19</v>
      </c>
      <c r="N154" s="270" t="s">
        <v>43</v>
      </c>
      <c r="O154" s="84"/>
      <c r="P154" s="227">
        <f>O154*H154</f>
        <v>0</v>
      </c>
      <c r="Q154" s="227">
        <v>0.087</v>
      </c>
      <c r="R154" s="227">
        <f>Q154*H154</f>
        <v>0.174</v>
      </c>
      <c r="S154" s="227">
        <v>0</v>
      </c>
      <c r="T154" s="228">
        <f>S154*H154</f>
        <v>0</v>
      </c>
      <c r="U154" s="38"/>
      <c r="V154" s="38"/>
      <c r="W154" s="38"/>
      <c r="X154" s="38"/>
      <c r="Y154" s="38"/>
      <c r="Z154" s="38"/>
      <c r="AA154" s="38"/>
      <c r="AB154" s="38"/>
      <c r="AC154" s="38"/>
      <c r="AD154" s="38"/>
      <c r="AE154" s="38"/>
      <c r="AR154" s="229" t="s">
        <v>169</v>
      </c>
      <c r="AT154" s="229" t="s">
        <v>260</v>
      </c>
      <c r="AU154" s="229" t="s">
        <v>82</v>
      </c>
      <c r="AY154" s="17" t="s">
        <v>153</v>
      </c>
      <c r="BE154" s="230">
        <f>IF(N154="základní",J154,0)</f>
        <v>0</v>
      </c>
      <c r="BF154" s="230">
        <f>IF(N154="snížená",J154,0)</f>
        <v>0</v>
      </c>
      <c r="BG154" s="230">
        <f>IF(N154="zákl. přenesená",J154,0)</f>
        <v>0</v>
      </c>
      <c r="BH154" s="230">
        <f>IF(N154="sníž. přenesená",J154,0)</f>
        <v>0</v>
      </c>
      <c r="BI154" s="230">
        <f>IF(N154="nulová",J154,0)</f>
        <v>0</v>
      </c>
      <c r="BJ154" s="17" t="s">
        <v>80</v>
      </c>
      <c r="BK154" s="230">
        <f>ROUND(I154*H154,2)</f>
        <v>0</v>
      </c>
      <c r="BL154" s="17" t="s">
        <v>172</v>
      </c>
      <c r="BM154" s="229" t="s">
        <v>691</v>
      </c>
    </row>
    <row r="155" spans="1:65" s="2" customFormat="1" ht="16.5" customHeight="1">
      <c r="A155" s="38"/>
      <c r="B155" s="39"/>
      <c r="C155" s="261" t="s">
        <v>569</v>
      </c>
      <c r="D155" s="261" t="s">
        <v>260</v>
      </c>
      <c r="E155" s="262" t="s">
        <v>692</v>
      </c>
      <c r="F155" s="263" t="s">
        <v>693</v>
      </c>
      <c r="G155" s="264" t="s">
        <v>339</v>
      </c>
      <c r="H155" s="265">
        <v>2</v>
      </c>
      <c r="I155" s="266"/>
      <c r="J155" s="267">
        <f>ROUND(I155*H155,2)</f>
        <v>0</v>
      </c>
      <c r="K155" s="263" t="s">
        <v>219</v>
      </c>
      <c r="L155" s="268"/>
      <c r="M155" s="269" t="s">
        <v>19</v>
      </c>
      <c r="N155" s="270" t="s">
        <v>43</v>
      </c>
      <c r="O155" s="84"/>
      <c r="P155" s="227">
        <f>O155*H155</f>
        <v>0</v>
      </c>
      <c r="Q155" s="227">
        <v>0.232</v>
      </c>
      <c r="R155" s="227">
        <f>Q155*H155</f>
        <v>0.464</v>
      </c>
      <c r="S155" s="227">
        <v>0</v>
      </c>
      <c r="T155" s="228">
        <f>S155*H155</f>
        <v>0</v>
      </c>
      <c r="U155" s="38"/>
      <c r="V155" s="38"/>
      <c r="W155" s="38"/>
      <c r="X155" s="38"/>
      <c r="Y155" s="38"/>
      <c r="Z155" s="38"/>
      <c r="AA155" s="38"/>
      <c r="AB155" s="38"/>
      <c r="AC155" s="38"/>
      <c r="AD155" s="38"/>
      <c r="AE155" s="38"/>
      <c r="AR155" s="229" t="s">
        <v>169</v>
      </c>
      <c r="AT155" s="229" t="s">
        <v>260</v>
      </c>
      <c r="AU155" s="229" t="s">
        <v>82</v>
      </c>
      <c r="AY155" s="17" t="s">
        <v>153</v>
      </c>
      <c r="BE155" s="230">
        <f>IF(N155="základní",J155,0)</f>
        <v>0</v>
      </c>
      <c r="BF155" s="230">
        <f>IF(N155="snížená",J155,0)</f>
        <v>0</v>
      </c>
      <c r="BG155" s="230">
        <f>IF(N155="zákl. přenesená",J155,0)</f>
        <v>0</v>
      </c>
      <c r="BH155" s="230">
        <f>IF(N155="sníž. přenesená",J155,0)</f>
        <v>0</v>
      </c>
      <c r="BI155" s="230">
        <f>IF(N155="nulová",J155,0)</f>
        <v>0</v>
      </c>
      <c r="BJ155" s="17" t="s">
        <v>80</v>
      </c>
      <c r="BK155" s="230">
        <f>ROUND(I155*H155,2)</f>
        <v>0</v>
      </c>
      <c r="BL155" s="17" t="s">
        <v>172</v>
      </c>
      <c r="BM155" s="229" t="s">
        <v>694</v>
      </c>
    </row>
    <row r="156" spans="1:65" s="2" customFormat="1" ht="16.5" customHeight="1">
      <c r="A156" s="38"/>
      <c r="B156" s="39"/>
      <c r="C156" s="261" t="s">
        <v>572</v>
      </c>
      <c r="D156" s="261" t="s">
        <v>260</v>
      </c>
      <c r="E156" s="262" t="s">
        <v>695</v>
      </c>
      <c r="F156" s="263" t="s">
        <v>696</v>
      </c>
      <c r="G156" s="264" t="s">
        <v>339</v>
      </c>
      <c r="H156" s="265">
        <v>2</v>
      </c>
      <c r="I156" s="266"/>
      <c r="J156" s="267">
        <f>ROUND(I156*H156,2)</f>
        <v>0</v>
      </c>
      <c r="K156" s="263" t="s">
        <v>219</v>
      </c>
      <c r="L156" s="268"/>
      <c r="M156" s="269" t="s">
        <v>19</v>
      </c>
      <c r="N156" s="270" t="s">
        <v>43</v>
      </c>
      <c r="O156" s="84"/>
      <c r="P156" s="227">
        <f>O156*H156</f>
        <v>0</v>
      </c>
      <c r="Q156" s="227">
        <v>0.103</v>
      </c>
      <c r="R156" s="227">
        <f>Q156*H156</f>
        <v>0.206</v>
      </c>
      <c r="S156" s="227">
        <v>0</v>
      </c>
      <c r="T156" s="228">
        <f>S156*H156</f>
        <v>0</v>
      </c>
      <c r="U156" s="38"/>
      <c r="V156" s="38"/>
      <c r="W156" s="38"/>
      <c r="X156" s="38"/>
      <c r="Y156" s="38"/>
      <c r="Z156" s="38"/>
      <c r="AA156" s="38"/>
      <c r="AB156" s="38"/>
      <c r="AC156" s="38"/>
      <c r="AD156" s="38"/>
      <c r="AE156" s="38"/>
      <c r="AR156" s="229" t="s">
        <v>169</v>
      </c>
      <c r="AT156" s="229" t="s">
        <v>260</v>
      </c>
      <c r="AU156" s="229" t="s">
        <v>82</v>
      </c>
      <c r="AY156" s="17" t="s">
        <v>153</v>
      </c>
      <c r="BE156" s="230">
        <f>IF(N156="základní",J156,0)</f>
        <v>0</v>
      </c>
      <c r="BF156" s="230">
        <f>IF(N156="snížená",J156,0)</f>
        <v>0</v>
      </c>
      <c r="BG156" s="230">
        <f>IF(N156="zákl. přenesená",J156,0)</f>
        <v>0</v>
      </c>
      <c r="BH156" s="230">
        <f>IF(N156="sníž. přenesená",J156,0)</f>
        <v>0</v>
      </c>
      <c r="BI156" s="230">
        <f>IF(N156="nulová",J156,0)</f>
        <v>0</v>
      </c>
      <c r="BJ156" s="17" t="s">
        <v>80</v>
      </c>
      <c r="BK156" s="230">
        <f>ROUND(I156*H156,2)</f>
        <v>0</v>
      </c>
      <c r="BL156" s="17" t="s">
        <v>172</v>
      </c>
      <c r="BM156" s="229" t="s">
        <v>697</v>
      </c>
    </row>
    <row r="157" spans="1:65" s="2" customFormat="1" ht="21.75" customHeight="1">
      <c r="A157" s="38"/>
      <c r="B157" s="39"/>
      <c r="C157" s="261" t="s">
        <v>575</v>
      </c>
      <c r="D157" s="261" t="s">
        <v>260</v>
      </c>
      <c r="E157" s="262" t="s">
        <v>698</v>
      </c>
      <c r="F157" s="263" t="s">
        <v>699</v>
      </c>
      <c r="G157" s="264" t="s">
        <v>339</v>
      </c>
      <c r="H157" s="265">
        <v>2</v>
      </c>
      <c r="I157" s="266"/>
      <c r="J157" s="267">
        <f>ROUND(I157*H157,2)</f>
        <v>0</v>
      </c>
      <c r="K157" s="263" t="s">
        <v>219</v>
      </c>
      <c r="L157" s="268"/>
      <c r="M157" s="269" t="s">
        <v>19</v>
      </c>
      <c r="N157" s="270" t="s">
        <v>43</v>
      </c>
      <c r="O157" s="84"/>
      <c r="P157" s="227">
        <f>O157*H157</f>
        <v>0</v>
      </c>
      <c r="Q157" s="227">
        <v>0.006</v>
      </c>
      <c r="R157" s="227">
        <f>Q157*H157</f>
        <v>0.012</v>
      </c>
      <c r="S157" s="227">
        <v>0</v>
      </c>
      <c r="T157" s="228">
        <f>S157*H157</f>
        <v>0</v>
      </c>
      <c r="U157" s="38"/>
      <c r="V157" s="38"/>
      <c r="W157" s="38"/>
      <c r="X157" s="38"/>
      <c r="Y157" s="38"/>
      <c r="Z157" s="38"/>
      <c r="AA157" s="38"/>
      <c r="AB157" s="38"/>
      <c r="AC157" s="38"/>
      <c r="AD157" s="38"/>
      <c r="AE157" s="38"/>
      <c r="AR157" s="229" t="s">
        <v>169</v>
      </c>
      <c r="AT157" s="229" t="s">
        <v>260</v>
      </c>
      <c r="AU157" s="229" t="s">
        <v>82</v>
      </c>
      <c r="AY157" s="17" t="s">
        <v>153</v>
      </c>
      <c r="BE157" s="230">
        <f>IF(N157="základní",J157,0)</f>
        <v>0</v>
      </c>
      <c r="BF157" s="230">
        <f>IF(N157="snížená",J157,0)</f>
        <v>0</v>
      </c>
      <c r="BG157" s="230">
        <f>IF(N157="zákl. přenesená",J157,0)</f>
        <v>0</v>
      </c>
      <c r="BH157" s="230">
        <f>IF(N157="sníž. přenesená",J157,0)</f>
        <v>0</v>
      </c>
      <c r="BI157" s="230">
        <f>IF(N157="nulová",J157,0)</f>
        <v>0</v>
      </c>
      <c r="BJ157" s="17" t="s">
        <v>80</v>
      </c>
      <c r="BK157" s="230">
        <f>ROUND(I157*H157,2)</f>
        <v>0</v>
      </c>
      <c r="BL157" s="17" t="s">
        <v>172</v>
      </c>
      <c r="BM157" s="229" t="s">
        <v>700</v>
      </c>
    </row>
    <row r="158" spans="1:65" s="2" customFormat="1" ht="16.5" customHeight="1">
      <c r="A158" s="38"/>
      <c r="B158" s="39"/>
      <c r="C158" s="261" t="s">
        <v>577</v>
      </c>
      <c r="D158" s="261" t="s">
        <v>260</v>
      </c>
      <c r="E158" s="262" t="s">
        <v>701</v>
      </c>
      <c r="F158" s="263" t="s">
        <v>702</v>
      </c>
      <c r="G158" s="264" t="s">
        <v>339</v>
      </c>
      <c r="H158" s="265">
        <v>2</v>
      </c>
      <c r="I158" s="266"/>
      <c r="J158" s="267">
        <f>ROUND(I158*H158,2)</f>
        <v>0</v>
      </c>
      <c r="K158" s="263" t="s">
        <v>219</v>
      </c>
      <c r="L158" s="268"/>
      <c r="M158" s="269" t="s">
        <v>19</v>
      </c>
      <c r="N158" s="270" t="s">
        <v>43</v>
      </c>
      <c r="O158" s="84"/>
      <c r="P158" s="227">
        <f>O158*H158</f>
        <v>0</v>
      </c>
      <c r="Q158" s="227">
        <v>0.0506</v>
      </c>
      <c r="R158" s="227">
        <f>Q158*H158</f>
        <v>0.1012</v>
      </c>
      <c r="S158" s="227">
        <v>0</v>
      </c>
      <c r="T158" s="228">
        <f>S158*H158</f>
        <v>0</v>
      </c>
      <c r="U158" s="38"/>
      <c r="V158" s="38"/>
      <c r="W158" s="38"/>
      <c r="X158" s="38"/>
      <c r="Y158" s="38"/>
      <c r="Z158" s="38"/>
      <c r="AA158" s="38"/>
      <c r="AB158" s="38"/>
      <c r="AC158" s="38"/>
      <c r="AD158" s="38"/>
      <c r="AE158" s="38"/>
      <c r="AR158" s="229" t="s">
        <v>169</v>
      </c>
      <c r="AT158" s="229" t="s">
        <v>260</v>
      </c>
      <c r="AU158" s="229" t="s">
        <v>82</v>
      </c>
      <c r="AY158" s="17" t="s">
        <v>153</v>
      </c>
      <c r="BE158" s="230">
        <f>IF(N158="základní",J158,0)</f>
        <v>0</v>
      </c>
      <c r="BF158" s="230">
        <f>IF(N158="snížená",J158,0)</f>
        <v>0</v>
      </c>
      <c r="BG158" s="230">
        <f>IF(N158="zákl. přenesená",J158,0)</f>
        <v>0</v>
      </c>
      <c r="BH158" s="230">
        <f>IF(N158="sníž. přenesená",J158,0)</f>
        <v>0</v>
      </c>
      <c r="BI158" s="230">
        <f>IF(N158="nulová",J158,0)</f>
        <v>0</v>
      </c>
      <c r="BJ158" s="17" t="s">
        <v>80</v>
      </c>
      <c r="BK158" s="230">
        <f>ROUND(I158*H158,2)</f>
        <v>0</v>
      </c>
      <c r="BL158" s="17" t="s">
        <v>172</v>
      </c>
      <c r="BM158" s="229" t="s">
        <v>703</v>
      </c>
    </row>
    <row r="159" spans="1:65" s="2" customFormat="1" ht="21.75" customHeight="1">
      <c r="A159" s="38"/>
      <c r="B159" s="39"/>
      <c r="C159" s="218" t="s">
        <v>579</v>
      </c>
      <c r="D159" s="218" t="s">
        <v>156</v>
      </c>
      <c r="E159" s="219" t="s">
        <v>560</v>
      </c>
      <c r="F159" s="220" t="s">
        <v>561</v>
      </c>
      <c r="G159" s="221" t="s">
        <v>339</v>
      </c>
      <c r="H159" s="222">
        <v>2</v>
      </c>
      <c r="I159" s="223"/>
      <c r="J159" s="224">
        <f>ROUND(I159*H159,2)</f>
        <v>0</v>
      </c>
      <c r="K159" s="220" t="s">
        <v>219</v>
      </c>
      <c r="L159" s="44"/>
      <c r="M159" s="225" t="s">
        <v>19</v>
      </c>
      <c r="N159" s="226" t="s">
        <v>43</v>
      </c>
      <c r="O159" s="84"/>
      <c r="P159" s="227">
        <f>O159*H159</f>
        <v>0</v>
      </c>
      <c r="Q159" s="227">
        <v>0.21734</v>
      </c>
      <c r="R159" s="227">
        <f>Q159*H159</f>
        <v>0.43468</v>
      </c>
      <c r="S159" s="227">
        <v>0</v>
      </c>
      <c r="T159" s="228">
        <f>S159*H159</f>
        <v>0</v>
      </c>
      <c r="U159" s="38"/>
      <c r="V159" s="38"/>
      <c r="W159" s="38"/>
      <c r="X159" s="38"/>
      <c r="Y159" s="38"/>
      <c r="Z159" s="38"/>
      <c r="AA159" s="38"/>
      <c r="AB159" s="38"/>
      <c r="AC159" s="38"/>
      <c r="AD159" s="38"/>
      <c r="AE159" s="38"/>
      <c r="AR159" s="229" t="s">
        <v>172</v>
      </c>
      <c r="AT159" s="229" t="s">
        <v>156</v>
      </c>
      <c r="AU159" s="229" t="s">
        <v>82</v>
      </c>
      <c r="AY159" s="17" t="s">
        <v>153</v>
      </c>
      <c r="BE159" s="230">
        <f>IF(N159="základní",J159,0)</f>
        <v>0</v>
      </c>
      <c r="BF159" s="230">
        <f>IF(N159="snížená",J159,0)</f>
        <v>0</v>
      </c>
      <c r="BG159" s="230">
        <f>IF(N159="zákl. přenesená",J159,0)</f>
        <v>0</v>
      </c>
      <c r="BH159" s="230">
        <f>IF(N159="sníž. přenesená",J159,0)</f>
        <v>0</v>
      </c>
      <c r="BI159" s="230">
        <f>IF(N159="nulová",J159,0)</f>
        <v>0</v>
      </c>
      <c r="BJ159" s="17" t="s">
        <v>80</v>
      </c>
      <c r="BK159" s="230">
        <f>ROUND(I159*H159,2)</f>
        <v>0</v>
      </c>
      <c r="BL159" s="17" t="s">
        <v>172</v>
      </c>
      <c r="BM159" s="229" t="s">
        <v>704</v>
      </c>
    </row>
    <row r="160" spans="1:47" s="2" customFormat="1" ht="12">
      <c r="A160" s="38"/>
      <c r="B160" s="39"/>
      <c r="C160" s="40"/>
      <c r="D160" s="231" t="s">
        <v>221</v>
      </c>
      <c r="E160" s="40"/>
      <c r="F160" s="232" t="s">
        <v>563</v>
      </c>
      <c r="G160" s="40"/>
      <c r="H160" s="40"/>
      <c r="I160" s="136"/>
      <c r="J160" s="40"/>
      <c r="K160" s="40"/>
      <c r="L160" s="44"/>
      <c r="M160" s="233"/>
      <c r="N160" s="234"/>
      <c r="O160" s="84"/>
      <c r="P160" s="84"/>
      <c r="Q160" s="84"/>
      <c r="R160" s="84"/>
      <c r="S160" s="84"/>
      <c r="T160" s="85"/>
      <c r="U160" s="38"/>
      <c r="V160" s="38"/>
      <c r="W160" s="38"/>
      <c r="X160" s="38"/>
      <c r="Y160" s="38"/>
      <c r="Z160" s="38"/>
      <c r="AA160" s="38"/>
      <c r="AB160" s="38"/>
      <c r="AC160" s="38"/>
      <c r="AD160" s="38"/>
      <c r="AE160" s="38"/>
      <c r="AT160" s="17" t="s">
        <v>221</v>
      </c>
      <c r="AU160" s="17" t="s">
        <v>82</v>
      </c>
    </row>
    <row r="161" spans="1:51" s="13" customFormat="1" ht="12">
      <c r="A161" s="13"/>
      <c r="B161" s="235"/>
      <c r="C161" s="236"/>
      <c r="D161" s="231" t="s">
        <v>174</v>
      </c>
      <c r="E161" s="237" t="s">
        <v>19</v>
      </c>
      <c r="F161" s="238" t="s">
        <v>82</v>
      </c>
      <c r="G161" s="236"/>
      <c r="H161" s="239">
        <v>2</v>
      </c>
      <c r="I161" s="240"/>
      <c r="J161" s="236"/>
      <c r="K161" s="236"/>
      <c r="L161" s="241"/>
      <c r="M161" s="242"/>
      <c r="N161" s="243"/>
      <c r="O161" s="243"/>
      <c r="P161" s="243"/>
      <c r="Q161" s="243"/>
      <c r="R161" s="243"/>
      <c r="S161" s="243"/>
      <c r="T161" s="244"/>
      <c r="U161" s="13"/>
      <c r="V161" s="13"/>
      <c r="W161" s="13"/>
      <c r="X161" s="13"/>
      <c r="Y161" s="13"/>
      <c r="Z161" s="13"/>
      <c r="AA161" s="13"/>
      <c r="AB161" s="13"/>
      <c r="AC161" s="13"/>
      <c r="AD161" s="13"/>
      <c r="AE161" s="13"/>
      <c r="AT161" s="245" t="s">
        <v>174</v>
      </c>
      <c r="AU161" s="245" t="s">
        <v>82</v>
      </c>
      <c r="AV161" s="13" t="s">
        <v>82</v>
      </c>
      <c r="AW161" s="13" t="s">
        <v>34</v>
      </c>
      <c r="AX161" s="13" t="s">
        <v>80</v>
      </c>
      <c r="AY161" s="245" t="s">
        <v>153</v>
      </c>
    </row>
    <row r="162" spans="1:65" s="2" customFormat="1" ht="21.75" customHeight="1">
      <c r="A162" s="38"/>
      <c r="B162" s="39"/>
      <c r="C162" s="218" t="s">
        <v>582</v>
      </c>
      <c r="D162" s="218" t="s">
        <v>156</v>
      </c>
      <c r="E162" s="219" t="s">
        <v>705</v>
      </c>
      <c r="F162" s="220" t="s">
        <v>706</v>
      </c>
      <c r="G162" s="221" t="s">
        <v>339</v>
      </c>
      <c r="H162" s="222">
        <v>6</v>
      </c>
      <c r="I162" s="223"/>
      <c r="J162" s="224">
        <f>ROUND(I162*H162,2)</f>
        <v>0</v>
      </c>
      <c r="K162" s="220" t="s">
        <v>219</v>
      </c>
      <c r="L162" s="44"/>
      <c r="M162" s="225" t="s">
        <v>19</v>
      </c>
      <c r="N162" s="226" t="s">
        <v>43</v>
      </c>
      <c r="O162" s="84"/>
      <c r="P162" s="227">
        <f>O162*H162</f>
        <v>0</v>
      </c>
      <c r="Q162" s="227">
        <v>0.32272</v>
      </c>
      <c r="R162" s="227">
        <f>Q162*H162</f>
        <v>1.93632</v>
      </c>
      <c r="S162" s="227">
        <v>0</v>
      </c>
      <c r="T162" s="228">
        <f>S162*H162</f>
        <v>0</v>
      </c>
      <c r="U162" s="38"/>
      <c r="V162" s="38"/>
      <c r="W162" s="38"/>
      <c r="X162" s="38"/>
      <c r="Y162" s="38"/>
      <c r="Z162" s="38"/>
      <c r="AA162" s="38"/>
      <c r="AB162" s="38"/>
      <c r="AC162" s="38"/>
      <c r="AD162" s="38"/>
      <c r="AE162" s="38"/>
      <c r="AR162" s="229" t="s">
        <v>172</v>
      </c>
      <c r="AT162" s="229" t="s">
        <v>156</v>
      </c>
      <c r="AU162" s="229" t="s">
        <v>82</v>
      </c>
      <c r="AY162" s="17" t="s">
        <v>153</v>
      </c>
      <c r="BE162" s="230">
        <f>IF(N162="základní",J162,0)</f>
        <v>0</v>
      </c>
      <c r="BF162" s="230">
        <f>IF(N162="snížená",J162,0)</f>
        <v>0</v>
      </c>
      <c r="BG162" s="230">
        <f>IF(N162="zákl. přenesená",J162,0)</f>
        <v>0</v>
      </c>
      <c r="BH162" s="230">
        <f>IF(N162="sníž. přenesená",J162,0)</f>
        <v>0</v>
      </c>
      <c r="BI162" s="230">
        <f>IF(N162="nulová",J162,0)</f>
        <v>0</v>
      </c>
      <c r="BJ162" s="17" t="s">
        <v>80</v>
      </c>
      <c r="BK162" s="230">
        <f>ROUND(I162*H162,2)</f>
        <v>0</v>
      </c>
      <c r="BL162" s="17" t="s">
        <v>172</v>
      </c>
      <c r="BM162" s="229" t="s">
        <v>707</v>
      </c>
    </row>
    <row r="163" spans="1:47" s="2" customFormat="1" ht="12">
      <c r="A163" s="38"/>
      <c r="B163" s="39"/>
      <c r="C163" s="40"/>
      <c r="D163" s="231" t="s">
        <v>221</v>
      </c>
      <c r="E163" s="40"/>
      <c r="F163" s="232" t="s">
        <v>568</v>
      </c>
      <c r="G163" s="40"/>
      <c r="H163" s="40"/>
      <c r="I163" s="136"/>
      <c r="J163" s="40"/>
      <c r="K163" s="40"/>
      <c r="L163" s="44"/>
      <c r="M163" s="233"/>
      <c r="N163" s="234"/>
      <c r="O163" s="84"/>
      <c r="P163" s="84"/>
      <c r="Q163" s="84"/>
      <c r="R163" s="84"/>
      <c r="S163" s="84"/>
      <c r="T163" s="85"/>
      <c r="U163" s="38"/>
      <c r="V163" s="38"/>
      <c r="W163" s="38"/>
      <c r="X163" s="38"/>
      <c r="Y163" s="38"/>
      <c r="Z163" s="38"/>
      <c r="AA163" s="38"/>
      <c r="AB163" s="38"/>
      <c r="AC163" s="38"/>
      <c r="AD163" s="38"/>
      <c r="AE163" s="38"/>
      <c r="AT163" s="17" t="s">
        <v>221</v>
      </c>
      <c r="AU163" s="17" t="s">
        <v>82</v>
      </c>
    </row>
    <row r="164" spans="1:63" s="12" customFormat="1" ht="22.8" customHeight="1">
      <c r="A164" s="12"/>
      <c r="B164" s="202"/>
      <c r="C164" s="203"/>
      <c r="D164" s="204" t="s">
        <v>71</v>
      </c>
      <c r="E164" s="216" t="s">
        <v>266</v>
      </c>
      <c r="F164" s="216" t="s">
        <v>320</v>
      </c>
      <c r="G164" s="203"/>
      <c r="H164" s="203"/>
      <c r="I164" s="206"/>
      <c r="J164" s="217">
        <f>BK164</f>
        <v>0</v>
      </c>
      <c r="K164" s="203"/>
      <c r="L164" s="208"/>
      <c r="M164" s="209"/>
      <c r="N164" s="210"/>
      <c r="O164" s="210"/>
      <c r="P164" s="211">
        <f>SUM(P165:P188)</f>
        <v>0</v>
      </c>
      <c r="Q164" s="210"/>
      <c r="R164" s="211">
        <f>SUM(R165:R188)</f>
        <v>99.12232</v>
      </c>
      <c r="S164" s="210"/>
      <c r="T164" s="212">
        <f>SUM(T165:T188)</f>
        <v>0</v>
      </c>
      <c r="U164" s="12"/>
      <c r="V164" s="12"/>
      <c r="W164" s="12"/>
      <c r="X164" s="12"/>
      <c r="Y164" s="12"/>
      <c r="Z164" s="12"/>
      <c r="AA164" s="12"/>
      <c r="AB164" s="12"/>
      <c r="AC164" s="12"/>
      <c r="AD164" s="12"/>
      <c r="AE164" s="12"/>
      <c r="AR164" s="213" t="s">
        <v>80</v>
      </c>
      <c r="AT164" s="214" t="s">
        <v>71</v>
      </c>
      <c r="AU164" s="214" t="s">
        <v>80</v>
      </c>
      <c r="AY164" s="213" t="s">
        <v>153</v>
      </c>
      <c r="BK164" s="215">
        <f>SUM(BK165:BK188)</f>
        <v>0</v>
      </c>
    </row>
    <row r="165" spans="1:65" s="2" customFormat="1" ht="55.5" customHeight="1">
      <c r="A165" s="38"/>
      <c r="B165" s="39"/>
      <c r="C165" s="218" t="s">
        <v>584</v>
      </c>
      <c r="D165" s="218" t="s">
        <v>156</v>
      </c>
      <c r="E165" s="219" t="s">
        <v>322</v>
      </c>
      <c r="F165" s="220" t="s">
        <v>323</v>
      </c>
      <c r="G165" s="221" t="s">
        <v>228</v>
      </c>
      <c r="H165" s="222">
        <v>209</v>
      </c>
      <c r="I165" s="223"/>
      <c r="J165" s="224">
        <f>ROUND(I165*H165,2)</f>
        <v>0</v>
      </c>
      <c r="K165" s="220" t="s">
        <v>219</v>
      </c>
      <c r="L165" s="44"/>
      <c r="M165" s="225" t="s">
        <v>19</v>
      </c>
      <c r="N165" s="226" t="s">
        <v>43</v>
      </c>
      <c r="O165" s="84"/>
      <c r="P165" s="227">
        <f>O165*H165</f>
        <v>0</v>
      </c>
      <c r="Q165" s="227">
        <v>0.08978</v>
      </c>
      <c r="R165" s="227">
        <f>Q165*H165</f>
        <v>18.76402</v>
      </c>
      <c r="S165" s="227">
        <v>0</v>
      </c>
      <c r="T165" s="228">
        <f>S165*H165</f>
        <v>0</v>
      </c>
      <c r="U165" s="38"/>
      <c r="V165" s="38"/>
      <c r="W165" s="38"/>
      <c r="X165" s="38"/>
      <c r="Y165" s="38"/>
      <c r="Z165" s="38"/>
      <c r="AA165" s="38"/>
      <c r="AB165" s="38"/>
      <c r="AC165" s="38"/>
      <c r="AD165" s="38"/>
      <c r="AE165" s="38"/>
      <c r="AR165" s="229" t="s">
        <v>172</v>
      </c>
      <c r="AT165" s="229" t="s">
        <v>156</v>
      </c>
      <c r="AU165" s="229" t="s">
        <v>82</v>
      </c>
      <c r="AY165" s="17" t="s">
        <v>153</v>
      </c>
      <c r="BE165" s="230">
        <f>IF(N165="základní",J165,0)</f>
        <v>0</v>
      </c>
      <c r="BF165" s="230">
        <f>IF(N165="snížená",J165,0)</f>
        <v>0</v>
      </c>
      <c r="BG165" s="230">
        <f>IF(N165="zákl. přenesená",J165,0)</f>
        <v>0</v>
      </c>
      <c r="BH165" s="230">
        <f>IF(N165="sníž. přenesená",J165,0)</f>
        <v>0</v>
      </c>
      <c r="BI165" s="230">
        <f>IF(N165="nulová",J165,0)</f>
        <v>0</v>
      </c>
      <c r="BJ165" s="17" t="s">
        <v>80</v>
      </c>
      <c r="BK165" s="230">
        <f>ROUND(I165*H165,2)</f>
        <v>0</v>
      </c>
      <c r="BL165" s="17" t="s">
        <v>172</v>
      </c>
      <c r="BM165" s="229" t="s">
        <v>708</v>
      </c>
    </row>
    <row r="166" spans="1:47" s="2" customFormat="1" ht="12">
      <c r="A166" s="38"/>
      <c r="B166" s="39"/>
      <c r="C166" s="40"/>
      <c r="D166" s="231" t="s">
        <v>221</v>
      </c>
      <c r="E166" s="40"/>
      <c r="F166" s="232" t="s">
        <v>325</v>
      </c>
      <c r="G166" s="40"/>
      <c r="H166" s="40"/>
      <c r="I166" s="136"/>
      <c r="J166" s="40"/>
      <c r="K166" s="40"/>
      <c r="L166" s="44"/>
      <c r="M166" s="233"/>
      <c r="N166" s="234"/>
      <c r="O166" s="84"/>
      <c r="P166" s="84"/>
      <c r="Q166" s="84"/>
      <c r="R166" s="84"/>
      <c r="S166" s="84"/>
      <c r="T166" s="85"/>
      <c r="U166" s="38"/>
      <c r="V166" s="38"/>
      <c r="W166" s="38"/>
      <c r="X166" s="38"/>
      <c r="Y166" s="38"/>
      <c r="Z166" s="38"/>
      <c r="AA166" s="38"/>
      <c r="AB166" s="38"/>
      <c r="AC166" s="38"/>
      <c r="AD166" s="38"/>
      <c r="AE166" s="38"/>
      <c r="AT166" s="17" t="s">
        <v>221</v>
      </c>
      <c r="AU166" s="17" t="s">
        <v>82</v>
      </c>
    </row>
    <row r="167" spans="1:51" s="13" customFormat="1" ht="12">
      <c r="A167" s="13"/>
      <c r="B167" s="235"/>
      <c r="C167" s="236"/>
      <c r="D167" s="231" t="s">
        <v>174</v>
      </c>
      <c r="E167" s="237" t="s">
        <v>19</v>
      </c>
      <c r="F167" s="238" t="s">
        <v>709</v>
      </c>
      <c r="G167" s="236"/>
      <c r="H167" s="239">
        <v>209</v>
      </c>
      <c r="I167" s="240"/>
      <c r="J167" s="236"/>
      <c r="K167" s="236"/>
      <c r="L167" s="241"/>
      <c r="M167" s="242"/>
      <c r="N167" s="243"/>
      <c r="O167" s="243"/>
      <c r="P167" s="243"/>
      <c r="Q167" s="243"/>
      <c r="R167" s="243"/>
      <c r="S167" s="243"/>
      <c r="T167" s="244"/>
      <c r="U167" s="13"/>
      <c r="V167" s="13"/>
      <c r="W167" s="13"/>
      <c r="X167" s="13"/>
      <c r="Y167" s="13"/>
      <c r="Z167" s="13"/>
      <c r="AA167" s="13"/>
      <c r="AB167" s="13"/>
      <c r="AC167" s="13"/>
      <c r="AD167" s="13"/>
      <c r="AE167" s="13"/>
      <c r="AT167" s="245" t="s">
        <v>174</v>
      </c>
      <c r="AU167" s="245" t="s">
        <v>82</v>
      </c>
      <c r="AV167" s="13" t="s">
        <v>82</v>
      </c>
      <c r="AW167" s="13" t="s">
        <v>34</v>
      </c>
      <c r="AX167" s="13" t="s">
        <v>80</v>
      </c>
      <c r="AY167" s="245" t="s">
        <v>153</v>
      </c>
    </row>
    <row r="168" spans="1:65" s="2" customFormat="1" ht="16.5" customHeight="1">
      <c r="A168" s="38"/>
      <c r="B168" s="39"/>
      <c r="C168" s="261" t="s">
        <v>586</v>
      </c>
      <c r="D168" s="261" t="s">
        <v>260</v>
      </c>
      <c r="E168" s="262" t="s">
        <v>710</v>
      </c>
      <c r="F168" s="263" t="s">
        <v>711</v>
      </c>
      <c r="G168" s="264" t="s">
        <v>218</v>
      </c>
      <c r="H168" s="265">
        <v>19.9</v>
      </c>
      <c r="I168" s="266"/>
      <c r="J168" s="267">
        <f>ROUND(I168*H168,2)</f>
        <v>0</v>
      </c>
      <c r="K168" s="263" t="s">
        <v>219</v>
      </c>
      <c r="L168" s="268"/>
      <c r="M168" s="269" t="s">
        <v>19</v>
      </c>
      <c r="N168" s="270" t="s">
        <v>43</v>
      </c>
      <c r="O168" s="84"/>
      <c r="P168" s="227">
        <f>O168*H168</f>
        <v>0</v>
      </c>
      <c r="Q168" s="227">
        <v>0.222</v>
      </c>
      <c r="R168" s="227">
        <f>Q168*H168</f>
        <v>4.4178</v>
      </c>
      <c r="S168" s="227">
        <v>0</v>
      </c>
      <c r="T168" s="228">
        <f>S168*H168</f>
        <v>0</v>
      </c>
      <c r="U168" s="38"/>
      <c r="V168" s="38"/>
      <c r="W168" s="38"/>
      <c r="X168" s="38"/>
      <c r="Y168" s="38"/>
      <c r="Z168" s="38"/>
      <c r="AA168" s="38"/>
      <c r="AB168" s="38"/>
      <c r="AC168" s="38"/>
      <c r="AD168" s="38"/>
      <c r="AE168" s="38"/>
      <c r="AR168" s="229" t="s">
        <v>169</v>
      </c>
      <c r="AT168" s="229" t="s">
        <v>260</v>
      </c>
      <c r="AU168" s="229" t="s">
        <v>82</v>
      </c>
      <c r="AY168" s="17" t="s">
        <v>153</v>
      </c>
      <c r="BE168" s="230">
        <f>IF(N168="základní",J168,0)</f>
        <v>0</v>
      </c>
      <c r="BF168" s="230">
        <f>IF(N168="snížená",J168,0)</f>
        <v>0</v>
      </c>
      <c r="BG168" s="230">
        <f>IF(N168="zákl. přenesená",J168,0)</f>
        <v>0</v>
      </c>
      <c r="BH168" s="230">
        <f>IF(N168="sníž. přenesená",J168,0)</f>
        <v>0</v>
      </c>
      <c r="BI168" s="230">
        <f>IF(N168="nulová",J168,0)</f>
        <v>0</v>
      </c>
      <c r="BJ168" s="17" t="s">
        <v>80</v>
      </c>
      <c r="BK168" s="230">
        <f>ROUND(I168*H168,2)</f>
        <v>0</v>
      </c>
      <c r="BL168" s="17" t="s">
        <v>172</v>
      </c>
      <c r="BM168" s="229" t="s">
        <v>712</v>
      </c>
    </row>
    <row r="169" spans="1:65" s="2" customFormat="1" ht="55.5" customHeight="1">
      <c r="A169" s="38"/>
      <c r="B169" s="39"/>
      <c r="C169" s="218" t="s">
        <v>589</v>
      </c>
      <c r="D169" s="218" t="s">
        <v>156</v>
      </c>
      <c r="E169" s="219" t="s">
        <v>322</v>
      </c>
      <c r="F169" s="220" t="s">
        <v>323</v>
      </c>
      <c r="G169" s="221" t="s">
        <v>228</v>
      </c>
      <c r="H169" s="222">
        <v>199</v>
      </c>
      <c r="I169" s="223"/>
      <c r="J169" s="224">
        <f>ROUND(I169*H169,2)</f>
        <v>0</v>
      </c>
      <c r="K169" s="220" t="s">
        <v>219</v>
      </c>
      <c r="L169" s="44"/>
      <c r="M169" s="225" t="s">
        <v>19</v>
      </c>
      <c r="N169" s="226" t="s">
        <v>43</v>
      </c>
      <c r="O169" s="84"/>
      <c r="P169" s="227">
        <f>O169*H169</f>
        <v>0</v>
      </c>
      <c r="Q169" s="227">
        <v>0.08978</v>
      </c>
      <c r="R169" s="227">
        <f>Q169*H169</f>
        <v>17.86622</v>
      </c>
      <c r="S169" s="227">
        <v>0</v>
      </c>
      <c r="T169" s="228">
        <f>S169*H169</f>
        <v>0</v>
      </c>
      <c r="U169" s="38"/>
      <c r="V169" s="38"/>
      <c r="W169" s="38"/>
      <c r="X169" s="38"/>
      <c r="Y169" s="38"/>
      <c r="Z169" s="38"/>
      <c r="AA169" s="38"/>
      <c r="AB169" s="38"/>
      <c r="AC169" s="38"/>
      <c r="AD169" s="38"/>
      <c r="AE169" s="38"/>
      <c r="AR169" s="229" t="s">
        <v>172</v>
      </c>
      <c r="AT169" s="229" t="s">
        <v>156</v>
      </c>
      <c r="AU169" s="229" t="s">
        <v>82</v>
      </c>
      <c r="AY169" s="17" t="s">
        <v>153</v>
      </c>
      <c r="BE169" s="230">
        <f>IF(N169="základní",J169,0)</f>
        <v>0</v>
      </c>
      <c r="BF169" s="230">
        <f>IF(N169="snížená",J169,0)</f>
        <v>0</v>
      </c>
      <c r="BG169" s="230">
        <f>IF(N169="zákl. přenesená",J169,0)</f>
        <v>0</v>
      </c>
      <c r="BH169" s="230">
        <f>IF(N169="sníž. přenesená",J169,0)</f>
        <v>0</v>
      </c>
      <c r="BI169" s="230">
        <f>IF(N169="nulová",J169,0)</f>
        <v>0</v>
      </c>
      <c r="BJ169" s="17" t="s">
        <v>80</v>
      </c>
      <c r="BK169" s="230">
        <f>ROUND(I169*H169,2)</f>
        <v>0</v>
      </c>
      <c r="BL169" s="17" t="s">
        <v>172</v>
      </c>
      <c r="BM169" s="229" t="s">
        <v>713</v>
      </c>
    </row>
    <row r="170" spans="1:47" s="2" customFormat="1" ht="12">
      <c r="A170" s="38"/>
      <c r="B170" s="39"/>
      <c r="C170" s="40"/>
      <c r="D170" s="231" t="s">
        <v>221</v>
      </c>
      <c r="E170" s="40"/>
      <c r="F170" s="232" t="s">
        <v>325</v>
      </c>
      <c r="G170" s="40"/>
      <c r="H170" s="40"/>
      <c r="I170" s="136"/>
      <c r="J170" s="40"/>
      <c r="K170" s="40"/>
      <c r="L170" s="44"/>
      <c r="M170" s="233"/>
      <c r="N170" s="234"/>
      <c r="O170" s="84"/>
      <c r="P170" s="84"/>
      <c r="Q170" s="84"/>
      <c r="R170" s="84"/>
      <c r="S170" s="84"/>
      <c r="T170" s="85"/>
      <c r="U170" s="38"/>
      <c r="V170" s="38"/>
      <c r="W170" s="38"/>
      <c r="X170" s="38"/>
      <c r="Y170" s="38"/>
      <c r="Z170" s="38"/>
      <c r="AA170" s="38"/>
      <c r="AB170" s="38"/>
      <c r="AC170" s="38"/>
      <c r="AD170" s="38"/>
      <c r="AE170" s="38"/>
      <c r="AT170" s="17" t="s">
        <v>221</v>
      </c>
      <c r="AU170" s="17" t="s">
        <v>82</v>
      </c>
    </row>
    <row r="171" spans="1:51" s="13" customFormat="1" ht="12">
      <c r="A171" s="13"/>
      <c r="B171" s="235"/>
      <c r="C171" s="236"/>
      <c r="D171" s="231" t="s">
        <v>174</v>
      </c>
      <c r="E171" s="237" t="s">
        <v>19</v>
      </c>
      <c r="F171" s="238" t="s">
        <v>714</v>
      </c>
      <c r="G171" s="236"/>
      <c r="H171" s="239">
        <v>199</v>
      </c>
      <c r="I171" s="240"/>
      <c r="J171" s="236"/>
      <c r="K171" s="236"/>
      <c r="L171" s="241"/>
      <c r="M171" s="242"/>
      <c r="N171" s="243"/>
      <c r="O171" s="243"/>
      <c r="P171" s="243"/>
      <c r="Q171" s="243"/>
      <c r="R171" s="243"/>
      <c r="S171" s="243"/>
      <c r="T171" s="244"/>
      <c r="U171" s="13"/>
      <c r="V171" s="13"/>
      <c r="W171" s="13"/>
      <c r="X171" s="13"/>
      <c r="Y171" s="13"/>
      <c r="Z171" s="13"/>
      <c r="AA171" s="13"/>
      <c r="AB171" s="13"/>
      <c r="AC171" s="13"/>
      <c r="AD171" s="13"/>
      <c r="AE171" s="13"/>
      <c r="AT171" s="245" t="s">
        <v>174</v>
      </c>
      <c r="AU171" s="245" t="s">
        <v>82</v>
      </c>
      <c r="AV171" s="13" t="s">
        <v>82</v>
      </c>
      <c r="AW171" s="13" t="s">
        <v>34</v>
      </c>
      <c r="AX171" s="13" t="s">
        <v>80</v>
      </c>
      <c r="AY171" s="245" t="s">
        <v>153</v>
      </c>
    </row>
    <row r="172" spans="1:65" s="2" customFormat="1" ht="16.5" customHeight="1">
      <c r="A172" s="38"/>
      <c r="B172" s="39"/>
      <c r="C172" s="261" t="s">
        <v>592</v>
      </c>
      <c r="D172" s="261" t="s">
        <v>260</v>
      </c>
      <c r="E172" s="262" t="s">
        <v>710</v>
      </c>
      <c r="F172" s="263" t="s">
        <v>711</v>
      </c>
      <c r="G172" s="264" t="s">
        <v>218</v>
      </c>
      <c r="H172" s="265">
        <v>19.9</v>
      </c>
      <c r="I172" s="266"/>
      <c r="J172" s="267">
        <f>ROUND(I172*H172,2)</f>
        <v>0</v>
      </c>
      <c r="K172" s="263" t="s">
        <v>219</v>
      </c>
      <c r="L172" s="268"/>
      <c r="M172" s="269" t="s">
        <v>19</v>
      </c>
      <c r="N172" s="270" t="s">
        <v>43</v>
      </c>
      <c r="O172" s="84"/>
      <c r="P172" s="227">
        <f>O172*H172</f>
        <v>0</v>
      </c>
      <c r="Q172" s="227">
        <v>0.222</v>
      </c>
      <c r="R172" s="227">
        <f>Q172*H172</f>
        <v>4.4178</v>
      </c>
      <c r="S172" s="227">
        <v>0</v>
      </c>
      <c r="T172" s="228">
        <f>S172*H172</f>
        <v>0</v>
      </c>
      <c r="U172" s="38"/>
      <c r="V172" s="38"/>
      <c r="W172" s="38"/>
      <c r="X172" s="38"/>
      <c r="Y172" s="38"/>
      <c r="Z172" s="38"/>
      <c r="AA172" s="38"/>
      <c r="AB172" s="38"/>
      <c r="AC172" s="38"/>
      <c r="AD172" s="38"/>
      <c r="AE172" s="38"/>
      <c r="AR172" s="229" t="s">
        <v>169</v>
      </c>
      <c r="AT172" s="229" t="s">
        <v>260</v>
      </c>
      <c r="AU172" s="229" t="s">
        <v>82</v>
      </c>
      <c r="AY172" s="17" t="s">
        <v>153</v>
      </c>
      <c r="BE172" s="230">
        <f>IF(N172="základní",J172,0)</f>
        <v>0</v>
      </c>
      <c r="BF172" s="230">
        <f>IF(N172="snížená",J172,0)</f>
        <v>0</v>
      </c>
      <c r="BG172" s="230">
        <f>IF(N172="zákl. přenesená",J172,0)</f>
        <v>0</v>
      </c>
      <c r="BH172" s="230">
        <f>IF(N172="sníž. přenesená",J172,0)</f>
        <v>0</v>
      </c>
      <c r="BI172" s="230">
        <f>IF(N172="nulová",J172,0)</f>
        <v>0</v>
      </c>
      <c r="BJ172" s="17" t="s">
        <v>80</v>
      </c>
      <c r="BK172" s="230">
        <f>ROUND(I172*H172,2)</f>
        <v>0</v>
      </c>
      <c r="BL172" s="17" t="s">
        <v>172</v>
      </c>
      <c r="BM172" s="229" t="s">
        <v>715</v>
      </c>
    </row>
    <row r="173" spans="1:65" s="2" customFormat="1" ht="44.25" customHeight="1">
      <c r="A173" s="38"/>
      <c r="B173" s="39"/>
      <c r="C173" s="218" t="s">
        <v>716</v>
      </c>
      <c r="D173" s="218" t="s">
        <v>156</v>
      </c>
      <c r="E173" s="219" t="s">
        <v>332</v>
      </c>
      <c r="F173" s="220" t="s">
        <v>333</v>
      </c>
      <c r="G173" s="221" t="s">
        <v>228</v>
      </c>
      <c r="H173" s="222">
        <v>120</v>
      </c>
      <c r="I173" s="223"/>
      <c r="J173" s="224">
        <f>ROUND(I173*H173,2)</f>
        <v>0</v>
      </c>
      <c r="K173" s="220" t="s">
        <v>219</v>
      </c>
      <c r="L173" s="44"/>
      <c r="M173" s="225" t="s">
        <v>19</v>
      </c>
      <c r="N173" s="226" t="s">
        <v>43</v>
      </c>
      <c r="O173" s="84"/>
      <c r="P173" s="227">
        <f>O173*H173</f>
        <v>0</v>
      </c>
      <c r="Q173" s="227">
        <v>0.1295</v>
      </c>
      <c r="R173" s="227">
        <f>Q173*H173</f>
        <v>15.540000000000001</v>
      </c>
      <c r="S173" s="227">
        <v>0</v>
      </c>
      <c r="T173" s="228">
        <f>S173*H173</f>
        <v>0</v>
      </c>
      <c r="U173" s="38"/>
      <c r="V173" s="38"/>
      <c r="W173" s="38"/>
      <c r="X173" s="38"/>
      <c r="Y173" s="38"/>
      <c r="Z173" s="38"/>
      <c r="AA173" s="38"/>
      <c r="AB173" s="38"/>
      <c r="AC173" s="38"/>
      <c r="AD173" s="38"/>
      <c r="AE173" s="38"/>
      <c r="AR173" s="229" t="s">
        <v>172</v>
      </c>
      <c r="AT173" s="229" t="s">
        <v>156</v>
      </c>
      <c r="AU173" s="229" t="s">
        <v>82</v>
      </c>
      <c r="AY173" s="17" t="s">
        <v>153</v>
      </c>
      <c r="BE173" s="230">
        <f>IF(N173="základní",J173,0)</f>
        <v>0</v>
      </c>
      <c r="BF173" s="230">
        <f>IF(N173="snížená",J173,0)</f>
        <v>0</v>
      </c>
      <c r="BG173" s="230">
        <f>IF(N173="zákl. přenesená",J173,0)</f>
        <v>0</v>
      </c>
      <c r="BH173" s="230">
        <f>IF(N173="sníž. přenesená",J173,0)</f>
        <v>0</v>
      </c>
      <c r="BI173" s="230">
        <f>IF(N173="nulová",J173,0)</f>
        <v>0</v>
      </c>
      <c r="BJ173" s="17" t="s">
        <v>80</v>
      </c>
      <c r="BK173" s="230">
        <f>ROUND(I173*H173,2)</f>
        <v>0</v>
      </c>
      <c r="BL173" s="17" t="s">
        <v>172</v>
      </c>
      <c r="BM173" s="229" t="s">
        <v>717</v>
      </c>
    </row>
    <row r="174" spans="1:47" s="2" customFormat="1" ht="12">
      <c r="A174" s="38"/>
      <c r="B174" s="39"/>
      <c r="C174" s="40"/>
      <c r="D174" s="231" t="s">
        <v>221</v>
      </c>
      <c r="E174" s="40"/>
      <c r="F174" s="232" t="s">
        <v>335</v>
      </c>
      <c r="G174" s="40"/>
      <c r="H174" s="40"/>
      <c r="I174" s="136"/>
      <c r="J174" s="40"/>
      <c r="K174" s="40"/>
      <c r="L174" s="44"/>
      <c r="M174" s="233"/>
      <c r="N174" s="234"/>
      <c r="O174" s="84"/>
      <c r="P174" s="84"/>
      <c r="Q174" s="84"/>
      <c r="R174" s="84"/>
      <c r="S174" s="84"/>
      <c r="T174" s="85"/>
      <c r="U174" s="38"/>
      <c r="V174" s="38"/>
      <c r="W174" s="38"/>
      <c r="X174" s="38"/>
      <c r="Y174" s="38"/>
      <c r="Z174" s="38"/>
      <c r="AA174" s="38"/>
      <c r="AB174" s="38"/>
      <c r="AC174" s="38"/>
      <c r="AD174" s="38"/>
      <c r="AE174" s="38"/>
      <c r="AT174" s="17" t="s">
        <v>221</v>
      </c>
      <c r="AU174" s="17" t="s">
        <v>82</v>
      </c>
    </row>
    <row r="175" spans="1:51" s="13" customFormat="1" ht="12">
      <c r="A175" s="13"/>
      <c r="B175" s="235"/>
      <c r="C175" s="236"/>
      <c r="D175" s="231" t="s">
        <v>174</v>
      </c>
      <c r="E175" s="237" t="s">
        <v>19</v>
      </c>
      <c r="F175" s="238" t="s">
        <v>718</v>
      </c>
      <c r="G175" s="236"/>
      <c r="H175" s="239">
        <v>120</v>
      </c>
      <c r="I175" s="240"/>
      <c r="J175" s="236"/>
      <c r="K175" s="236"/>
      <c r="L175" s="241"/>
      <c r="M175" s="242"/>
      <c r="N175" s="243"/>
      <c r="O175" s="243"/>
      <c r="P175" s="243"/>
      <c r="Q175" s="243"/>
      <c r="R175" s="243"/>
      <c r="S175" s="243"/>
      <c r="T175" s="244"/>
      <c r="U175" s="13"/>
      <c r="V175" s="13"/>
      <c r="W175" s="13"/>
      <c r="X175" s="13"/>
      <c r="Y175" s="13"/>
      <c r="Z175" s="13"/>
      <c r="AA175" s="13"/>
      <c r="AB175" s="13"/>
      <c r="AC175" s="13"/>
      <c r="AD175" s="13"/>
      <c r="AE175" s="13"/>
      <c r="AT175" s="245" t="s">
        <v>174</v>
      </c>
      <c r="AU175" s="245" t="s">
        <v>82</v>
      </c>
      <c r="AV175" s="13" t="s">
        <v>82</v>
      </c>
      <c r="AW175" s="13" t="s">
        <v>34</v>
      </c>
      <c r="AX175" s="13" t="s">
        <v>80</v>
      </c>
      <c r="AY175" s="245" t="s">
        <v>153</v>
      </c>
    </row>
    <row r="176" spans="1:65" s="2" customFormat="1" ht="16.5" customHeight="1">
      <c r="A176" s="38"/>
      <c r="B176" s="39"/>
      <c r="C176" s="261" t="s">
        <v>719</v>
      </c>
      <c r="D176" s="261" t="s">
        <v>260</v>
      </c>
      <c r="E176" s="262" t="s">
        <v>720</v>
      </c>
      <c r="F176" s="263" t="s">
        <v>338</v>
      </c>
      <c r="G176" s="264" t="s">
        <v>228</v>
      </c>
      <c r="H176" s="265">
        <v>116</v>
      </c>
      <c r="I176" s="266"/>
      <c r="J176" s="267">
        <f>ROUND(I176*H176,2)</f>
        <v>0</v>
      </c>
      <c r="K176" s="263" t="s">
        <v>19</v>
      </c>
      <c r="L176" s="268"/>
      <c r="M176" s="269" t="s">
        <v>19</v>
      </c>
      <c r="N176" s="270" t="s">
        <v>43</v>
      </c>
      <c r="O176" s="84"/>
      <c r="P176" s="227">
        <f>O176*H176</f>
        <v>0</v>
      </c>
      <c r="Q176" s="227">
        <v>0.036</v>
      </c>
      <c r="R176" s="227">
        <f>Q176*H176</f>
        <v>4.175999999999999</v>
      </c>
      <c r="S176" s="227">
        <v>0</v>
      </c>
      <c r="T176" s="228">
        <f>S176*H176</f>
        <v>0</v>
      </c>
      <c r="U176" s="38"/>
      <c r="V176" s="38"/>
      <c r="W176" s="38"/>
      <c r="X176" s="38"/>
      <c r="Y176" s="38"/>
      <c r="Z176" s="38"/>
      <c r="AA176" s="38"/>
      <c r="AB176" s="38"/>
      <c r="AC176" s="38"/>
      <c r="AD176" s="38"/>
      <c r="AE176" s="38"/>
      <c r="AR176" s="229" t="s">
        <v>169</v>
      </c>
      <c r="AT176" s="229" t="s">
        <v>260</v>
      </c>
      <c r="AU176" s="229" t="s">
        <v>82</v>
      </c>
      <c r="AY176" s="17" t="s">
        <v>153</v>
      </c>
      <c r="BE176" s="230">
        <f>IF(N176="základní",J176,0)</f>
        <v>0</v>
      </c>
      <c r="BF176" s="230">
        <f>IF(N176="snížená",J176,0)</f>
        <v>0</v>
      </c>
      <c r="BG176" s="230">
        <f>IF(N176="zákl. přenesená",J176,0)</f>
        <v>0</v>
      </c>
      <c r="BH176" s="230">
        <f>IF(N176="sníž. přenesená",J176,0)</f>
        <v>0</v>
      </c>
      <c r="BI176" s="230">
        <f>IF(N176="nulová",J176,0)</f>
        <v>0</v>
      </c>
      <c r="BJ176" s="17" t="s">
        <v>80</v>
      </c>
      <c r="BK176" s="230">
        <f>ROUND(I176*H176,2)</f>
        <v>0</v>
      </c>
      <c r="BL176" s="17" t="s">
        <v>172</v>
      </c>
      <c r="BM176" s="229" t="s">
        <v>721</v>
      </c>
    </row>
    <row r="177" spans="1:65" s="2" customFormat="1" ht="16.5" customHeight="1">
      <c r="A177" s="38"/>
      <c r="B177" s="39"/>
      <c r="C177" s="261" t="s">
        <v>722</v>
      </c>
      <c r="D177" s="261" t="s">
        <v>260</v>
      </c>
      <c r="E177" s="262" t="s">
        <v>723</v>
      </c>
      <c r="F177" s="263" t="s">
        <v>724</v>
      </c>
      <c r="G177" s="264" t="s">
        <v>228</v>
      </c>
      <c r="H177" s="265">
        <v>4</v>
      </c>
      <c r="I177" s="266"/>
      <c r="J177" s="267">
        <f>ROUND(I177*H177,2)</f>
        <v>0</v>
      </c>
      <c r="K177" s="263" t="s">
        <v>219</v>
      </c>
      <c r="L177" s="268"/>
      <c r="M177" s="269" t="s">
        <v>19</v>
      </c>
      <c r="N177" s="270" t="s">
        <v>43</v>
      </c>
      <c r="O177" s="84"/>
      <c r="P177" s="227">
        <f>O177*H177</f>
        <v>0</v>
      </c>
      <c r="Q177" s="227">
        <v>0.102</v>
      </c>
      <c r="R177" s="227">
        <f>Q177*H177</f>
        <v>0.408</v>
      </c>
      <c r="S177" s="227">
        <v>0</v>
      </c>
      <c r="T177" s="228">
        <f>S177*H177</f>
        <v>0</v>
      </c>
      <c r="U177" s="38"/>
      <c r="V177" s="38"/>
      <c r="W177" s="38"/>
      <c r="X177" s="38"/>
      <c r="Y177" s="38"/>
      <c r="Z177" s="38"/>
      <c r="AA177" s="38"/>
      <c r="AB177" s="38"/>
      <c r="AC177" s="38"/>
      <c r="AD177" s="38"/>
      <c r="AE177" s="38"/>
      <c r="AR177" s="229" t="s">
        <v>169</v>
      </c>
      <c r="AT177" s="229" t="s">
        <v>260</v>
      </c>
      <c r="AU177" s="229" t="s">
        <v>82</v>
      </c>
      <c r="AY177" s="17" t="s">
        <v>153</v>
      </c>
      <c r="BE177" s="230">
        <f>IF(N177="základní",J177,0)</f>
        <v>0</v>
      </c>
      <c r="BF177" s="230">
        <f>IF(N177="snížená",J177,0)</f>
        <v>0</v>
      </c>
      <c r="BG177" s="230">
        <f>IF(N177="zákl. přenesená",J177,0)</f>
        <v>0</v>
      </c>
      <c r="BH177" s="230">
        <f>IF(N177="sníž. přenesená",J177,0)</f>
        <v>0</v>
      </c>
      <c r="BI177" s="230">
        <f>IF(N177="nulová",J177,0)</f>
        <v>0</v>
      </c>
      <c r="BJ177" s="17" t="s">
        <v>80</v>
      </c>
      <c r="BK177" s="230">
        <f>ROUND(I177*H177,2)</f>
        <v>0</v>
      </c>
      <c r="BL177" s="17" t="s">
        <v>172</v>
      </c>
      <c r="BM177" s="229" t="s">
        <v>725</v>
      </c>
    </row>
    <row r="178" spans="1:51" s="13" customFormat="1" ht="12">
      <c r="A178" s="13"/>
      <c r="B178" s="235"/>
      <c r="C178" s="236"/>
      <c r="D178" s="231" t="s">
        <v>174</v>
      </c>
      <c r="E178" s="237" t="s">
        <v>19</v>
      </c>
      <c r="F178" s="238" t="s">
        <v>726</v>
      </c>
      <c r="G178" s="236"/>
      <c r="H178" s="239">
        <v>4</v>
      </c>
      <c r="I178" s="240"/>
      <c r="J178" s="236"/>
      <c r="K178" s="236"/>
      <c r="L178" s="241"/>
      <c r="M178" s="242"/>
      <c r="N178" s="243"/>
      <c r="O178" s="243"/>
      <c r="P178" s="243"/>
      <c r="Q178" s="243"/>
      <c r="R178" s="243"/>
      <c r="S178" s="243"/>
      <c r="T178" s="244"/>
      <c r="U178" s="13"/>
      <c r="V178" s="13"/>
      <c r="W178" s="13"/>
      <c r="X178" s="13"/>
      <c r="Y178" s="13"/>
      <c r="Z178" s="13"/>
      <c r="AA178" s="13"/>
      <c r="AB178" s="13"/>
      <c r="AC178" s="13"/>
      <c r="AD178" s="13"/>
      <c r="AE178" s="13"/>
      <c r="AT178" s="245" t="s">
        <v>174</v>
      </c>
      <c r="AU178" s="245" t="s">
        <v>82</v>
      </c>
      <c r="AV178" s="13" t="s">
        <v>82</v>
      </c>
      <c r="AW178" s="13" t="s">
        <v>34</v>
      </c>
      <c r="AX178" s="13" t="s">
        <v>80</v>
      </c>
      <c r="AY178" s="245" t="s">
        <v>153</v>
      </c>
    </row>
    <row r="179" spans="1:65" s="2" customFormat="1" ht="44.25" customHeight="1">
      <c r="A179" s="38"/>
      <c r="B179" s="39"/>
      <c r="C179" s="218" t="s">
        <v>727</v>
      </c>
      <c r="D179" s="218" t="s">
        <v>156</v>
      </c>
      <c r="E179" s="219" t="s">
        <v>728</v>
      </c>
      <c r="F179" s="220" t="s">
        <v>729</v>
      </c>
      <c r="G179" s="221" t="s">
        <v>228</v>
      </c>
      <c r="H179" s="222">
        <v>199</v>
      </c>
      <c r="I179" s="223"/>
      <c r="J179" s="224">
        <f>ROUND(I179*H179,2)</f>
        <v>0</v>
      </c>
      <c r="K179" s="220" t="s">
        <v>219</v>
      </c>
      <c r="L179" s="44"/>
      <c r="M179" s="225" t="s">
        <v>19</v>
      </c>
      <c r="N179" s="226" t="s">
        <v>43</v>
      </c>
      <c r="O179" s="84"/>
      <c r="P179" s="227">
        <f>O179*H179</f>
        <v>0</v>
      </c>
      <c r="Q179" s="227">
        <v>0.16849</v>
      </c>
      <c r="R179" s="227">
        <f>Q179*H179</f>
        <v>33.52951</v>
      </c>
      <c r="S179" s="227">
        <v>0</v>
      </c>
      <c r="T179" s="228">
        <f>S179*H179</f>
        <v>0</v>
      </c>
      <c r="U179" s="38"/>
      <c r="V179" s="38"/>
      <c r="W179" s="38"/>
      <c r="X179" s="38"/>
      <c r="Y179" s="38"/>
      <c r="Z179" s="38"/>
      <c r="AA179" s="38"/>
      <c r="AB179" s="38"/>
      <c r="AC179" s="38"/>
      <c r="AD179" s="38"/>
      <c r="AE179" s="38"/>
      <c r="AR179" s="229" t="s">
        <v>172</v>
      </c>
      <c r="AT179" s="229" t="s">
        <v>156</v>
      </c>
      <c r="AU179" s="229" t="s">
        <v>82</v>
      </c>
      <c r="AY179" s="17" t="s">
        <v>153</v>
      </c>
      <c r="BE179" s="230">
        <f>IF(N179="základní",J179,0)</f>
        <v>0</v>
      </c>
      <c r="BF179" s="230">
        <f>IF(N179="snížená",J179,0)</f>
        <v>0</v>
      </c>
      <c r="BG179" s="230">
        <f>IF(N179="zákl. přenesená",J179,0)</f>
        <v>0</v>
      </c>
      <c r="BH179" s="230">
        <f>IF(N179="sníž. přenesená",J179,0)</f>
        <v>0</v>
      </c>
      <c r="BI179" s="230">
        <f>IF(N179="nulová",J179,0)</f>
        <v>0</v>
      </c>
      <c r="BJ179" s="17" t="s">
        <v>80</v>
      </c>
      <c r="BK179" s="230">
        <f>ROUND(I179*H179,2)</f>
        <v>0</v>
      </c>
      <c r="BL179" s="17" t="s">
        <v>172</v>
      </c>
      <c r="BM179" s="229" t="s">
        <v>730</v>
      </c>
    </row>
    <row r="180" spans="1:47" s="2" customFormat="1" ht="12">
      <c r="A180" s="38"/>
      <c r="B180" s="39"/>
      <c r="C180" s="40"/>
      <c r="D180" s="231" t="s">
        <v>221</v>
      </c>
      <c r="E180" s="40"/>
      <c r="F180" s="232" t="s">
        <v>345</v>
      </c>
      <c r="G180" s="40"/>
      <c r="H180" s="40"/>
      <c r="I180" s="136"/>
      <c r="J180" s="40"/>
      <c r="K180" s="40"/>
      <c r="L180" s="44"/>
      <c r="M180" s="233"/>
      <c r="N180" s="234"/>
      <c r="O180" s="84"/>
      <c r="P180" s="84"/>
      <c r="Q180" s="84"/>
      <c r="R180" s="84"/>
      <c r="S180" s="84"/>
      <c r="T180" s="85"/>
      <c r="U180" s="38"/>
      <c r="V180" s="38"/>
      <c r="W180" s="38"/>
      <c r="X180" s="38"/>
      <c r="Y180" s="38"/>
      <c r="Z180" s="38"/>
      <c r="AA180" s="38"/>
      <c r="AB180" s="38"/>
      <c r="AC180" s="38"/>
      <c r="AD180" s="38"/>
      <c r="AE180" s="38"/>
      <c r="AT180" s="17" t="s">
        <v>221</v>
      </c>
      <c r="AU180" s="17" t="s">
        <v>82</v>
      </c>
    </row>
    <row r="181" spans="1:65" s="2" customFormat="1" ht="33" customHeight="1">
      <c r="A181" s="38"/>
      <c r="B181" s="39"/>
      <c r="C181" s="218" t="s">
        <v>731</v>
      </c>
      <c r="D181" s="218" t="s">
        <v>156</v>
      </c>
      <c r="E181" s="219" t="s">
        <v>732</v>
      </c>
      <c r="F181" s="220" t="s">
        <v>733</v>
      </c>
      <c r="G181" s="221" t="s">
        <v>228</v>
      </c>
      <c r="H181" s="222">
        <v>27</v>
      </c>
      <c r="I181" s="223"/>
      <c r="J181" s="224">
        <f>ROUND(I181*H181,2)</f>
        <v>0</v>
      </c>
      <c r="K181" s="220" t="s">
        <v>219</v>
      </c>
      <c r="L181" s="44"/>
      <c r="M181" s="225" t="s">
        <v>19</v>
      </c>
      <c r="N181" s="226" t="s">
        <v>43</v>
      </c>
      <c r="O181" s="84"/>
      <c r="P181" s="227">
        <f>O181*H181</f>
        <v>0</v>
      </c>
      <c r="Q181" s="227">
        <v>0</v>
      </c>
      <c r="R181" s="227">
        <f>Q181*H181</f>
        <v>0</v>
      </c>
      <c r="S181" s="227">
        <v>0</v>
      </c>
      <c r="T181" s="228">
        <f>S181*H181</f>
        <v>0</v>
      </c>
      <c r="U181" s="38"/>
      <c r="V181" s="38"/>
      <c r="W181" s="38"/>
      <c r="X181" s="38"/>
      <c r="Y181" s="38"/>
      <c r="Z181" s="38"/>
      <c r="AA181" s="38"/>
      <c r="AB181" s="38"/>
      <c r="AC181" s="38"/>
      <c r="AD181" s="38"/>
      <c r="AE181" s="38"/>
      <c r="AR181" s="229" t="s">
        <v>172</v>
      </c>
      <c r="AT181" s="229" t="s">
        <v>156</v>
      </c>
      <c r="AU181" s="229" t="s">
        <v>82</v>
      </c>
      <c r="AY181" s="17" t="s">
        <v>153</v>
      </c>
      <c r="BE181" s="230">
        <f>IF(N181="základní",J181,0)</f>
        <v>0</v>
      </c>
      <c r="BF181" s="230">
        <f>IF(N181="snížená",J181,0)</f>
        <v>0</v>
      </c>
      <c r="BG181" s="230">
        <f>IF(N181="zákl. přenesená",J181,0)</f>
        <v>0</v>
      </c>
      <c r="BH181" s="230">
        <f>IF(N181="sníž. přenesená",J181,0)</f>
        <v>0</v>
      </c>
      <c r="BI181" s="230">
        <f>IF(N181="nulová",J181,0)</f>
        <v>0</v>
      </c>
      <c r="BJ181" s="17" t="s">
        <v>80</v>
      </c>
      <c r="BK181" s="230">
        <f>ROUND(I181*H181,2)</f>
        <v>0</v>
      </c>
      <c r="BL181" s="17" t="s">
        <v>172</v>
      </c>
      <c r="BM181" s="229" t="s">
        <v>734</v>
      </c>
    </row>
    <row r="182" spans="1:47" s="2" customFormat="1" ht="12">
      <c r="A182" s="38"/>
      <c r="B182" s="39"/>
      <c r="C182" s="40"/>
      <c r="D182" s="231" t="s">
        <v>221</v>
      </c>
      <c r="E182" s="40"/>
      <c r="F182" s="232" t="s">
        <v>350</v>
      </c>
      <c r="G182" s="40"/>
      <c r="H182" s="40"/>
      <c r="I182" s="136"/>
      <c r="J182" s="40"/>
      <c r="K182" s="40"/>
      <c r="L182" s="44"/>
      <c r="M182" s="233"/>
      <c r="N182" s="234"/>
      <c r="O182" s="84"/>
      <c r="P182" s="84"/>
      <c r="Q182" s="84"/>
      <c r="R182" s="84"/>
      <c r="S182" s="84"/>
      <c r="T182" s="85"/>
      <c r="U182" s="38"/>
      <c r="V182" s="38"/>
      <c r="W182" s="38"/>
      <c r="X182" s="38"/>
      <c r="Y182" s="38"/>
      <c r="Z182" s="38"/>
      <c r="AA182" s="38"/>
      <c r="AB182" s="38"/>
      <c r="AC182" s="38"/>
      <c r="AD182" s="38"/>
      <c r="AE182" s="38"/>
      <c r="AT182" s="17" t="s">
        <v>221</v>
      </c>
      <c r="AU182" s="17" t="s">
        <v>82</v>
      </c>
    </row>
    <row r="183" spans="1:65" s="2" customFormat="1" ht="44.25" customHeight="1">
      <c r="A183" s="38"/>
      <c r="B183" s="39"/>
      <c r="C183" s="218" t="s">
        <v>735</v>
      </c>
      <c r="D183" s="218" t="s">
        <v>156</v>
      </c>
      <c r="E183" s="219" t="s">
        <v>736</v>
      </c>
      <c r="F183" s="220" t="s">
        <v>737</v>
      </c>
      <c r="G183" s="221" t="s">
        <v>228</v>
      </c>
      <c r="H183" s="222">
        <v>27</v>
      </c>
      <c r="I183" s="223"/>
      <c r="J183" s="224">
        <f>ROUND(I183*H183,2)</f>
        <v>0</v>
      </c>
      <c r="K183" s="220" t="s">
        <v>219</v>
      </c>
      <c r="L183" s="44"/>
      <c r="M183" s="225" t="s">
        <v>19</v>
      </c>
      <c r="N183" s="226" t="s">
        <v>43</v>
      </c>
      <c r="O183" s="84"/>
      <c r="P183" s="227">
        <f>O183*H183</f>
        <v>0</v>
      </c>
      <c r="Q183" s="227">
        <v>0.00011</v>
      </c>
      <c r="R183" s="227">
        <f>Q183*H183</f>
        <v>0.00297</v>
      </c>
      <c r="S183" s="227">
        <v>0</v>
      </c>
      <c r="T183" s="228">
        <f>S183*H183</f>
        <v>0</v>
      </c>
      <c r="U183" s="38"/>
      <c r="V183" s="38"/>
      <c r="W183" s="38"/>
      <c r="X183" s="38"/>
      <c r="Y183" s="38"/>
      <c r="Z183" s="38"/>
      <c r="AA183" s="38"/>
      <c r="AB183" s="38"/>
      <c r="AC183" s="38"/>
      <c r="AD183" s="38"/>
      <c r="AE183" s="38"/>
      <c r="AR183" s="229" t="s">
        <v>172</v>
      </c>
      <c r="AT183" s="229" t="s">
        <v>156</v>
      </c>
      <c r="AU183" s="229" t="s">
        <v>82</v>
      </c>
      <c r="AY183" s="17" t="s">
        <v>153</v>
      </c>
      <c r="BE183" s="230">
        <f>IF(N183="základní",J183,0)</f>
        <v>0</v>
      </c>
      <c r="BF183" s="230">
        <f>IF(N183="snížená",J183,0)</f>
        <v>0</v>
      </c>
      <c r="BG183" s="230">
        <f>IF(N183="zákl. přenesená",J183,0)</f>
        <v>0</v>
      </c>
      <c r="BH183" s="230">
        <f>IF(N183="sníž. přenesená",J183,0)</f>
        <v>0</v>
      </c>
      <c r="BI183" s="230">
        <f>IF(N183="nulová",J183,0)</f>
        <v>0</v>
      </c>
      <c r="BJ183" s="17" t="s">
        <v>80</v>
      </c>
      <c r="BK183" s="230">
        <f>ROUND(I183*H183,2)</f>
        <v>0</v>
      </c>
      <c r="BL183" s="17" t="s">
        <v>172</v>
      </c>
      <c r="BM183" s="229" t="s">
        <v>738</v>
      </c>
    </row>
    <row r="184" spans="1:47" s="2" customFormat="1" ht="12">
      <c r="A184" s="38"/>
      <c r="B184" s="39"/>
      <c r="C184" s="40"/>
      <c r="D184" s="231" t="s">
        <v>221</v>
      </c>
      <c r="E184" s="40"/>
      <c r="F184" s="232" t="s">
        <v>355</v>
      </c>
      <c r="G184" s="40"/>
      <c r="H184" s="40"/>
      <c r="I184" s="136"/>
      <c r="J184" s="40"/>
      <c r="K184" s="40"/>
      <c r="L184" s="44"/>
      <c r="M184" s="233"/>
      <c r="N184" s="234"/>
      <c r="O184" s="84"/>
      <c r="P184" s="84"/>
      <c r="Q184" s="84"/>
      <c r="R184" s="84"/>
      <c r="S184" s="84"/>
      <c r="T184" s="85"/>
      <c r="U184" s="38"/>
      <c r="V184" s="38"/>
      <c r="W184" s="38"/>
      <c r="X184" s="38"/>
      <c r="Y184" s="38"/>
      <c r="Z184" s="38"/>
      <c r="AA184" s="38"/>
      <c r="AB184" s="38"/>
      <c r="AC184" s="38"/>
      <c r="AD184" s="38"/>
      <c r="AE184" s="38"/>
      <c r="AT184" s="17" t="s">
        <v>221</v>
      </c>
      <c r="AU184" s="17" t="s">
        <v>82</v>
      </c>
    </row>
    <row r="185" spans="1:65" s="2" customFormat="1" ht="66.75" customHeight="1">
      <c r="A185" s="38"/>
      <c r="B185" s="39"/>
      <c r="C185" s="218" t="s">
        <v>739</v>
      </c>
      <c r="D185" s="218" t="s">
        <v>156</v>
      </c>
      <c r="E185" s="219" t="s">
        <v>740</v>
      </c>
      <c r="F185" s="220" t="s">
        <v>741</v>
      </c>
      <c r="G185" s="221" t="s">
        <v>228</v>
      </c>
      <c r="H185" s="222">
        <v>199</v>
      </c>
      <c r="I185" s="223"/>
      <c r="J185" s="224">
        <f>ROUND(I185*H185,2)</f>
        <v>0</v>
      </c>
      <c r="K185" s="220" t="s">
        <v>219</v>
      </c>
      <c r="L185" s="44"/>
      <c r="M185" s="225" t="s">
        <v>19</v>
      </c>
      <c r="N185" s="226" t="s">
        <v>43</v>
      </c>
      <c r="O185" s="84"/>
      <c r="P185" s="227">
        <f>O185*H185</f>
        <v>0</v>
      </c>
      <c r="Q185" s="227">
        <v>0</v>
      </c>
      <c r="R185" s="227">
        <f>Q185*H185</f>
        <v>0</v>
      </c>
      <c r="S185" s="227">
        <v>0</v>
      </c>
      <c r="T185" s="228">
        <f>S185*H185</f>
        <v>0</v>
      </c>
      <c r="U185" s="38"/>
      <c r="V185" s="38"/>
      <c r="W185" s="38"/>
      <c r="X185" s="38"/>
      <c r="Y185" s="38"/>
      <c r="Z185" s="38"/>
      <c r="AA185" s="38"/>
      <c r="AB185" s="38"/>
      <c r="AC185" s="38"/>
      <c r="AD185" s="38"/>
      <c r="AE185" s="38"/>
      <c r="AR185" s="229" t="s">
        <v>172</v>
      </c>
      <c r="AT185" s="229" t="s">
        <v>156</v>
      </c>
      <c r="AU185" s="229" t="s">
        <v>82</v>
      </c>
      <c r="AY185" s="17" t="s">
        <v>153</v>
      </c>
      <c r="BE185" s="230">
        <f>IF(N185="základní",J185,0)</f>
        <v>0</v>
      </c>
      <c r="BF185" s="230">
        <f>IF(N185="snížená",J185,0)</f>
        <v>0</v>
      </c>
      <c r="BG185" s="230">
        <f>IF(N185="zákl. přenesená",J185,0)</f>
        <v>0</v>
      </c>
      <c r="BH185" s="230">
        <f>IF(N185="sníž. přenesená",J185,0)</f>
        <v>0</v>
      </c>
      <c r="BI185" s="230">
        <f>IF(N185="nulová",J185,0)</f>
        <v>0</v>
      </c>
      <c r="BJ185" s="17" t="s">
        <v>80</v>
      </c>
      <c r="BK185" s="230">
        <f>ROUND(I185*H185,2)</f>
        <v>0</v>
      </c>
      <c r="BL185" s="17" t="s">
        <v>172</v>
      </c>
      <c r="BM185" s="229" t="s">
        <v>742</v>
      </c>
    </row>
    <row r="186" spans="1:47" s="2" customFormat="1" ht="12">
      <c r="A186" s="38"/>
      <c r="B186" s="39"/>
      <c r="C186" s="40"/>
      <c r="D186" s="231" t="s">
        <v>221</v>
      </c>
      <c r="E186" s="40"/>
      <c r="F186" s="232" t="s">
        <v>743</v>
      </c>
      <c r="G186" s="40"/>
      <c r="H186" s="40"/>
      <c r="I186" s="136"/>
      <c r="J186" s="40"/>
      <c r="K186" s="40"/>
      <c r="L186" s="44"/>
      <c r="M186" s="233"/>
      <c r="N186" s="234"/>
      <c r="O186" s="84"/>
      <c r="P186" s="84"/>
      <c r="Q186" s="84"/>
      <c r="R186" s="84"/>
      <c r="S186" s="84"/>
      <c r="T186" s="85"/>
      <c r="U186" s="38"/>
      <c r="V186" s="38"/>
      <c r="W186" s="38"/>
      <c r="X186" s="38"/>
      <c r="Y186" s="38"/>
      <c r="Z186" s="38"/>
      <c r="AA186" s="38"/>
      <c r="AB186" s="38"/>
      <c r="AC186" s="38"/>
      <c r="AD186" s="38"/>
      <c r="AE186" s="38"/>
      <c r="AT186" s="17" t="s">
        <v>221</v>
      </c>
      <c r="AU186" s="17" t="s">
        <v>82</v>
      </c>
    </row>
    <row r="187" spans="1:65" s="2" customFormat="1" ht="66.75" customHeight="1">
      <c r="A187" s="38"/>
      <c r="B187" s="39"/>
      <c r="C187" s="218" t="s">
        <v>744</v>
      </c>
      <c r="D187" s="218" t="s">
        <v>156</v>
      </c>
      <c r="E187" s="219" t="s">
        <v>745</v>
      </c>
      <c r="F187" s="220" t="s">
        <v>746</v>
      </c>
      <c r="G187" s="221" t="s">
        <v>218</v>
      </c>
      <c r="H187" s="222">
        <v>31.3</v>
      </c>
      <c r="I187" s="223"/>
      <c r="J187" s="224">
        <f>ROUND(I187*H187,2)</f>
        <v>0</v>
      </c>
      <c r="K187" s="220" t="s">
        <v>219</v>
      </c>
      <c r="L187" s="44"/>
      <c r="M187" s="225" t="s">
        <v>19</v>
      </c>
      <c r="N187" s="226" t="s">
        <v>43</v>
      </c>
      <c r="O187" s="84"/>
      <c r="P187" s="227">
        <f>O187*H187</f>
        <v>0</v>
      </c>
      <c r="Q187" s="227">
        <v>0</v>
      </c>
      <c r="R187" s="227">
        <f>Q187*H187</f>
        <v>0</v>
      </c>
      <c r="S187" s="227">
        <v>0</v>
      </c>
      <c r="T187" s="228">
        <f>S187*H187</f>
        <v>0</v>
      </c>
      <c r="U187" s="38"/>
      <c r="V187" s="38"/>
      <c r="W187" s="38"/>
      <c r="X187" s="38"/>
      <c r="Y187" s="38"/>
      <c r="Z187" s="38"/>
      <c r="AA187" s="38"/>
      <c r="AB187" s="38"/>
      <c r="AC187" s="38"/>
      <c r="AD187" s="38"/>
      <c r="AE187" s="38"/>
      <c r="AR187" s="229" t="s">
        <v>172</v>
      </c>
      <c r="AT187" s="229" t="s">
        <v>156</v>
      </c>
      <c r="AU187" s="229" t="s">
        <v>82</v>
      </c>
      <c r="AY187" s="17" t="s">
        <v>153</v>
      </c>
      <c r="BE187" s="230">
        <f>IF(N187="základní",J187,0)</f>
        <v>0</v>
      </c>
      <c r="BF187" s="230">
        <f>IF(N187="snížená",J187,0)</f>
        <v>0</v>
      </c>
      <c r="BG187" s="230">
        <f>IF(N187="zákl. přenesená",J187,0)</f>
        <v>0</v>
      </c>
      <c r="BH187" s="230">
        <f>IF(N187="sníž. přenesená",J187,0)</f>
        <v>0</v>
      </c>
      <c r="BI187" s="230">
        <f>IF(N187="nulová",J187,0)</f>
        <v>0</v>
      </c>
      <c r="BJ187" s="17" t="s">
        <v>80</v>
      </c>
      <c r="BK187" s="230">
        <f>ROUND(I187*H187,2)</f>
        <v>0</v>
      </c>
      <c r="BL187" s="17" t="s">
        <v>172</v>
      </c>
      <c r="BM187" s="229" t="s">
        <v>747</v>
      </c>
    </row>
    <row r="188" spans="1:47" s="2" customFormat="1" ht="12">
      <c r="A188" s="38"/>
      <c r="B188" s="39"/>
      <c r="C188" s="40"/>
      <c r="D188" s="231" t="s">
        <v>221</v>
      </c>
      <c r="E188" s="40"/>
      <c r="F188" s="232" t="s">
        <v>748</v>
      </c>
      <c r="G188" s="40"/>
      <c r="H188" s="40"/>
      <c r="I188" s="136"/>
      <c r="J188" s="40"/>
      <c r="K188" s="40"/>
      <c r="L188" s="44"/>
      <c r="M188" s="233"/>
      <c r="N188" s="234"/>
      <c r="O188" s="84"/>
      <c r="P188" s="84"/>
      <c r="Q188" s="84"/>
      <c r="R188" s="84"/>
      <c r="S188" s="84"/>
      <c r="T188" s="85"/>
      <c r="U188" s="38"/>
      <c r="V188" s="38"/>
      <c r="W188" s="38"/>
      <c r="X188" s="38"/>
      <c r="Y188" s="38"/>
      <c r="Z188" s="38"/>
      <c r="AA188" s="38"/>
      <c r="AB188" s="38"/>
      <c r="AC188" s="38"/>
      <c r="AD188" s="38"/>
      <c r="AE188" s="38"/>
      <c r="AT188" s="17" t="s">
        <v>221</v>
      </c>
      <c r="AU188" s="17" t="s">
        <v>82</v>
      </c>
    </row>
    <row r="189" spans="1:63" s="12" customFormat="1" ht="22.8" customHeight="1">
      <c r="A189" s="12"/>
      <c r="B189" s="202"/>
      <c r="C189" s="203"/>
      <c r="D189" s="204" t="s">
        <v>71</v>
      </c>
      <c r="E189" s="216" t="s">
        <v>361</v>
      </c>
      <c r="F189" s="216" t="s">
        <v>362</v>
      </c>
      <c r="G189" s="203"/>
      <c r="H189" s="203"/>
      <c r="I189" s="206"/>
      <c r="J189" s="217">
        <f>BK189</f>
        <v>0</v>
      </c>
      <c r="K189" s="203"/>
      <c r="L189" s="208"/>
      <c r="M189" s="209"/>
      <c r="N189" s="210"/>
      <c r="O189" s="210"/>
      <c r="P189" s="211">
        <f>SUM(P190:P196)</f>
        <v>0</v>
      </c>
      <c r="Q189" s="210"/>
      <c r="R189" s="211">
        <f>SUM(R190:R196)</f>
        <v>0</v>
      </c>
      <c r="S189" s="210"/>
      <c r="T189" s="212">
        <f>SUM(T190:T196)</f>
        <v>0</v>
      </c>
      <c r="U189" s="12"/>
      <c r="V189" s="12"/>
      <c r="W189" s="12"/>
      <c r="X189" s="12"/>
      <c r="Y189" s="12"/>
      <c r="Z189" s="12"/>
      <c r="AA189" s="12"/>
      <c r="AB189" s="12"/>
      <c r="AC189" s="12"/>
      <c r="AD189" s="12"/>
      <c r="AE189" s="12"/>
      <c r="AR189" s="213" t="s">
        <v>80</v>
      </c>
      <c r="AT189" s="214" t="s">
        <v>71</v>
      </c>
      <c r="AU189" s="214" t="s">
        <v>80</v>
      </c>
      <c r="AY189" s="213" t="s">
        <v>153</v>
      </c>
      <c r="BK189" s="215">
        <f>SUM(BK190:BK196)</f>
        <v>0</v>
      </c>
    </row>
    <row r="190" spans="1:65" s="2" customFormat="1" ht="44.25" customHeight="1">
      <c r="A190" s="38"/>
      <c r="B190" s="39"/>
      <c r="C190" s="218" t="s">
        <v>749</v>
      </c>
      <c r="D190" s="218" t="s">
        <v>156</v>
      </c>
      <c r="E190" s="219" t="s">
        <v>364</v>
      </c>
      <c r="F190" s="220" t="s">
        <v>365</v>
      </c>
      <c r="G190" s="221" t="s">
        <v>276</v>
      </c>
      <c r="H190" s="222">
        <v>372.324</v>
      </c>
      <c r="I190" s="223"/>
      <c r="J190" s="224">
        <f>ROUND(I190*H190,2)</f>
        <v>0</v>
      </c>
      <c r="K190" s="220" t="s">
        <v>19</v>
      </c>
      <c r="L190" s="44"/>
      <c r="M190" s="225" t="s">
        <v>19</v>
      </c>
      <c r="N190" s="226" t="s">
        <v>43</v>
      </c>
      <c r="O190" s="84"/>
      <c r="P190" s="227">
        <f>O190*H190</f>
        <v>0</v>
      </c>
      <c r="Q190" s="227">
        <v>0</v>
      </c>
      <c r="R190" s="227">
        <f>Q190*H190</f>
        <v>0</v>
      </c>
      <c r="S190" s="227">
        <v>0</v>
      </c>
      <c r="T190" s="228">
        <f>S190*H190</f>
        <v>0</v>
      </c>
      <c r="U190" s="38"/>
      <c r="V190" s="38"/>
      <c r="W190" s="38"/>
      <c r="X190" s="38"/>
      <c r="Y190" s="38"/>
      <c r="Z190" s="38"/>
      <c r="AA190" s="38"/>
      <c r="AB190" s="38"/>
      <c r="AC190" s="38"/>
      <c r="AD190" s="38"/>
      <c r="AE190" s="38"/>
      <c r="AR190" s="229" t="s">
        <v>172</v>
      </c>
      <c r="AT190" s="229" t="s">
        <v>156</v>
      </c>
      <c r="AU190" s="229" t="s">
        <v>82</v>
      </c>
      <c r="AY190" s="17" t="s">
        <v>153</v>
      </c>
      <c r="BE190" s="230">
        <f>IF(N190="základní",J190,0)</f>
        <v>0</v>
      </c>
      <c r="BF190" s="230">
        <f>IF(N190="snížená",J190,0)</f>
        <v>0</v>
      </c>
      <c r="BG190" s="230">
        <f>IF(N190="zákl. přenesená",J190,0)</f>
        <v>0</v>
      </c>
      <c r="BH190" s="230">
        <f>IF(N190="sníž. přenesená",J190,0)</f>
        <v>0</v>
      </c>
      <c r="BI190" s="230">
        <f>IF(N190="nulová",J190,0)</f>
        <v>0</v>
      </c>
      <c r="BJ190" s="17" t="s">
        <v>80</v>
      </c>
      <c r="BK190" s="230">
        <f>ROUND(I190*H190,2)</f>
        <v>0</v>
      </c>
      <c r="BL190" s="17" t="s">
        <v>172</v>
      </c>
      <c r="BM190" s="229" t="s">
        <v>750</v>
      </c>
    </row>
    <row r="191" spans="1:47" s="2" customFormat="1" ht="12">
      <c r="A191" s="38"/>
      <c r="B191" s="39"/>
      <c r="C191" s="40"/>
      <c r="D191" s="231" t="s">
        <v>221</v>
      </c>
      <c r="E191" s="40"/>
      <c r="F191" s="232" t="s">
        <v>368</v>
      </c>
      <c r="G191" s="40"/>
      <c r="H191" s="40"/>
      <c r="I191" s="136"/>
      <c r="J191" s="40"/>
      <c r="K191" s="40"/>
      <c r="L191" s="44"/>
      <c r="M191" s="233"/>
      <c r="N191" s="234"/>
      <c r="O191" s="84"/>
      <c r="P191" s="84"/>
      <c r="Q191" s="84"/>
      <c r="R191" s="84"/>
      <c r="S191" s="84"/>
      <c r="T191" s="85"/>
      <c r="U191" s="38"/>
      <c r="V191" s="38"/>
      <c r="W191" s="38"/>
      <c r="X191" s="38"/>
      <c r="Y191" s="38"/>
      <c r="Z191" s="38"/>
      <c r="AA191" s="38"/>
      <c r="AB191" s="38"/>
      <c r="AC191" s="38"/>
      <c r="AD191" s="38"/>
      <c r="AE191" s="38"/>
      <c r="AT191" s="17" t="s">
        <v>221</v>
      </c>
      <c r="AU191" s="17" t="s">
        <v>82</v>
      </c>
    </row>
    <row r="192" spans="1:47" s="2" customFormat="1" ht="12">
      <c r="A192" s="38"/>
      <c r="B192" s="39"/>
      <c r="C192" s="40"/>
      <c r="D192" s="231" t="s">
        <v>163</v>
      </c>
      <c r="E192" s="40"/>
      <c r="F192" s="232" t="s">
        <v>369</v>
      </c>
      <c r="G192" s="40"/>
      <c r="H192" s="40"/>
      <c r="I192" s="136"/>
      <c r="J192" s="40"/>
      <c r="K192" s="40"/>
      <c r="L192" s="44"/>
      <c r="M192" s="233"/>
      <c r="N192" s="234"/>
      <c r="O192" s="84"/>
      <c r="P192" s="84"/>
      <c r="Q192" s="84"/>
      <c r="R192" s="84"/>
      <c r="S192" s="84"/>
      <c r="T192" s="85"/>
      <c r="U192" s="38"/>
      <c r="V192" s="38"/>
      <c r="W192" s="38"/>
      <c r="X192" s="38"/>
      <c r="Y192" s="38"/>
      <c r="Z192" s="38"/>
      <c r="AA192" s="38"/>
      <c r="AB192" s="38"/>
      <c r="AC192" s="38"/>
      <c r="AD192" s="38"/>
      <c r="AE192" s="38"/>
      <c r="AT192" s="17" t="s">
        <v>163</v>
      </c>
      <c r="AU192" s="17" t="s">
        <v>82</v>
      </c>
    </row>
    <row r="193" spans="1:51" s="13" customFormat="1" ht="12">
      <c r="A193" s="13"/>
      <c r="B193" s="235"/>
      <c r="C193" s="236"/>
      <c r="D193" s="231" t="s">
        <v>174</v>
      </c>
      <c r="E193" s="237" t="s">
        <v>19</v>
      </c>
      <c r="F193" s="238" t="s">
        <v>751</v>
      </c>
      <c r="G193" s="236"/>
      <c r="H193" s="239">
        <v>372.324</v>
      </c>
      <c r="I193" s="240"/>
      <c r="J193" s="236"/>
      <c r="K193" s="236"/>
      <c r="L193" s="241"/>
      <c r="M193" s="242"/>
      <c r="N193" s="243"/>
      <c r="O193" s="243"/>
      <c r="P193" s="243"/>
      <c r="Q193" s="243"/>
      <c r="R193" s="243"/>
      <c r="S193" s="243"/>
      <c r="T193" s="244"/>
      <c r="U193" s="13"/>
      <c r="V193" s="13"/>
      <c r="W193" s="13"/>
      <c r="X193" s="13"/>
      <c r="Y193" s="13"/>
      <c r="Z193" s="13"/>
      <c r="AA193" s="13"/>
      <c r="AB193" s="13"/>
      <c r="AC193" s="13"/>
      <c r="AD193" s="13"/>
      <c r="AE193" s="13"/>
      <c r="AT193" s="245" t="s">
        <v>174</v>
      </c>
      <c r="AU193" s="245" t="s">
        <v>82</v>
      </c>
      <c r="AV193" s="13" t="s">
        <v>82</v>
      </c>
      <c r="AW193" s="13" t="s">
        <v>34</v>
      </c>
      <c r="AX193" s="13" t="s">
        <v>80</v>
      </c>
      <c r="AY193" s="245" t="s">
        <v>153</v>
      </c>
    </row>
    <row r="194" spans="1:65" s="2" customFormat="1" ht="33" customHeight="1">
      <c r="A194" s="38"/>
      <c r="B194" s="39"/>
      <c r="C194" s="218" t="s">
        <v>752</v>
      </c>
      <c r="D194" s="218" t="s">
        <v>156</v>
      </c>
      <c r="E194" s="219" t="s">
        <v>370</v>
      </c>
      <c r="F194" s="220" t="s">
        <v>371</v>
      </c>
      <c r="G194" s="221" t="s">
        <v>276</v>
      </c>
      <c r="H194" s="222">
        <v>5584.86</v>
      </c>
      <c r="I194" s="223"/>
      <c r="J194" s="224">
        <f>ROUND(I194*H194,2)</f>
        <v>0</v>
      </c>
      <c r="K194" s="220" t="s">
        <v>219</v>
      </c>
      <c r="L194" s="44"/>
      <c r="M194" s="225" t="s">
        <v>19</v>
      </c>
      <c r="N194" s="226" t="s">
        <v>43</v>
      </c>
      <c r="O194" s="84"/>
      <c r="P194" s="227">
        <f>O194*H194</f>
        <v>0</v>
      </c>
      <c r="Q194" s="227">
        <v>0</v>
      </c>
      <c r="R194" s="227">
        <f>Q194*H194</f>
        <v>0</v>
      </c>
      <c r="S194" s="227">
        <v>0</v>
      </c>
      <c r="T194" s="228">
        <f>S194*H194</f>
        <v>0</v>
      </c>
      <c r="U194" s="38"/>
      <c r="V194" s="38"/>
      <c r="W194" s="38"/>
      <c r="X194" s="38"/>
      <c r="Y194" s="38"/>
      <c r="Z194" s="38"/>
      <c r="AA194" s="38"/>
      <c r="AB194" s="38"/>
      <c r="AC194" s="38"/>
      <c r="AD194" s="38"/>
      <c r="AE194" s="38"/>
      <c r="AR194" s="229" t="s">
        <v>172</v>
      </c>
      <c r="AT194" s="229" t="s">
        <v>156</v>
      </c>
      <c r="AU194" s="229" t="s">
        <v>82</v>
      </c>
      <c r="AY194" s="17" t="s">
        <v>153</v>
      </c>
      <c r="BE194" s="230">
        <f>IF(N194="základní",J194,0)</f>
        <v>0</v>
      </c>
      <c r="BF194" s="230">
        <f>IF(N194="snížená",J194,0)</f>
        <v>0</v>
      </c>
      <c r="BG194" s="230">
        <f>IF(N194="zákl. přenesená",J194,0)</f>
        <v>0</v>
      </c>
      <c r="BH194" s="230">
        <f>IF(N194="sníž. přenesená",J194,0)</f>
        <v>0</v>
      </c>
      <c r="BI194" s="230">
        <f>IF(N194="nulová",J194,0)</f>
        <v>0</v>
      </c>
      <c r="BJ194" s="17" t="s">
        <v>80</v>
      </c>
      <c r="BK194" s="230">
        <f>ROUND(I194*H194,2)</f>
        <v>0</v>
      </c>
      <c r="BL194" s="17" t="s">
        <v>172</v>
      </c>
      <c r="BM194" s="229" t="s">
        <v>753</v>
      </c>
    </row>
    <row r="195" spans="1:47" s="2" customFormat="1" ht="12">
      <c r="A195" s="38"/>
      <c r="B195" s="39"/>
      <c r="C195" s="40"/>
      <c r="D195" s="231" t="s">
        <v>221</v>
      </c>
      <c r="E195" s="40"/>
      <c r="F195" s="232" t="s">
        <v>368</v>
      </c>
      <c r="G195" s="40"/>
      <c r="H195" s="40"/>
      <c r="I195" s="136"/>
      <c r="J195" s="40"/>
      <c r="K195" s="40"/>
      <c r="L195" s="44"/>
      <c r="M195" s="233"/>
      <c r="N195" s="234"/>
      <c r="O195" s="84"/>
      <c r="P195" s="84"/>
      <c r="Q195" s="84"/>
      <c r="R195" s="84"/>
      <c r="S195" s="84"/>
      <c r="T195" s="85"/>
      <c r="U195" s="38"/>
      <c r="V195" s="38"/>
      <c r="W195" s="38"/>
      <c r="X195" s="38"/>
      <c r="Y195" s="38"/>
      <c r="Z195" s="38"/>
      <c r="AA195" s="38"/>
      <c r="AB195" s="38"/>
      <c r="AC195" s="38"/>
      <c r="AD195" s="38"/>
      <c r="AE195" s="38"/>
      <c r="AT195" s="17" t="s">
        <v>221</v>
      </c>
      <c r="AU195" s="17" t="s">
        <v>82</v>
      </c>
    </row>
    <row r="196" spans="1:51" s="13" customFormat="1" ht="12">
      <c r="A196" s="13"/>
      <c r="B196" s="235"/>
      <c r="C196" s="236"/>
      <c r="D196" s="231" t="s">
        <v>174</v>
      </c>
      <c r="E196" s="237" t="s">
        <v>19</v>
      </c>
      <c r="F196" s="238" t="s">
        <v>754</v>
      </c>
      <c r="G196" s="236"/>
      <c r="H196" s="239">
        <v>5584.86</v>
      </c>
      <c r="I196" s="240"/>
      <c r="J196" s="236"/>
      <c r="K196" s="236"/>
      <c r="L196" s="241"/>
      <c r="M196" s="242"/>
      <c r="N196" s="243"/>
      <c r="O196" s="243"/>
      <c r="P196" s="243"/>
      <c r="Q196" s="243"/>
      <c r="R196" s="243"/>
      <c r="S196" s="243"/>
      <c r="T196" s="244"/>
      <c r="U196" s="13"/>
      <c r="V196" s="13"/>
      <c r="W196" s="13"/>
      <c r="X196" s="13"/>
      <c r="Y196" s="13"/>
      <c r="Z196" s="13"/>
      <c r="AA196" s="13"/>
      <c r="AB196" s="13"/>
      <c r="AC196" s="13"/>
      <c r="AD196" s="13"/>
      <c r="AE196" s="13"/>
      <c r="AT196" s="245" t="s">
        <v>174</v>
      </c>
      <c r="AU196" s="245" t="s">
        <v>82</v>
      </c>
      <c r="AV196" s="13" t="s">
        <v>82</v>
      </c>
      <c r="AW196" s="13" t="s">
        <v>34</v>
      </c>
      <c r="AX196" s="13" t="s">
        <v>80</v>
      </c>
      <c r="AY196" s="245" t="s">
        <v>153</v>
      </c>
    </row>
    <row r="197" spans="1:63" s="12" customFormat="1" ht="22.8" customHeight="1">
      <c r="A197" s="12"/>
      <c r="B197" s="202"/>
      <c r="C197" s="203"/>
      <c r="D197" s="204" t="s">
        <v>71</v>
      </c>
      <c r="E197" s="216" t="s">
        <v>374</v>
      </c>
      <c r="F197" s="216" t="s">
        <v>375</v>
      </c>
      <c r="G197" s="203"/>
      <c r="H197" s="203"/>
      <c r="I197" s="206"/>
      <c r="J197" s="217">
        <f>BK197</f>
        <v>0</v>
      </c>
      <c r="K197" s="203"/>
      <c r="L197" s="208"/>
      <c r="M197" s="209"/>
      <c r="N197" s="210"/>
      <c r="O197" s="210"/>
      <c r="P197" s="211">
        <f>SUM(P198:P199)</f>
        <v>0</v>
      </c>
      <c r="Q197" s="210"/>
      <c r="R197" s="211">
        <f>SUM(R198:R199)</f>
        <v>0</v>
      </c>
      <c r="S197" s="210"/>
      <c r="T197" s="212">
        <f>SUM(T198:T199)</f>
        <v>0</v>
      </c>
      <c r="U197" s="12"/>
      <c r="V197" s="12"/>
      <c r="W197" s="12"/>
      <c r="X197" s="12"/>
      <c r="Y197" s="12"/>
      <c r="Z197" s="12"/>
      <c r="AA197" s="12"/>
      <c r="AB197" s="12"/>
      <c r="AC197" s="12"/>
      <c r="AD197" s="12"/>
      <c r="AE197" s="12"/>
      <c r="AR197" s="213" t="s">
        <v>80</v>
      </c>
      <c r="AT197" s="214" t="s">
        <v>71</v>
      </c>
      <c r="AU197" s="214" t="s">
        <v>80</v>
      </c>
      <c r="AY197" s="213" t="s">
        <v>153</v>
      </c>
      <c r="BK197" s="215">
        <f>SUM(BK198:BK199)</f>
        <v>0</v>
      </c>
    </row>
    <row r="198" spans="1:65" s="2" customFormat="1" ht="33" customHeight="1">
      <c r="A198" s="38"/>
      <c r="B198" s="39"/>
      <c r="C198" s="218" t="s">
        <v>755</v>
      </c>
      <c r="D198" s="218" t="s">
        <v>156</v>
      </c>
      <c r="E198" s="219" t="s">
        <v>377</v>
      </c>
      <c r="F198" s="220" t="s">
        <v>378</v>
      </c>
      <c r="G198" s="221" t="s">
        <v>276</v>
      </c>
      <c r="H198" s="222">
        <v>162.373</v>
      </c>
      <c r="I198" s="223"/>
      <c r="J198" s="224">
        <f>ROUND(I198*H198,2)</f>
        <v>0</v>
      </c>
      <c r="K198" s="220" t="s">
        <v>219</v>
      </c>
      <c r="L198" s="44"/>
      <c r="M198" s="225" t="s">
        <v>19</v>
      </c>
      <c r="N198" s="226" t="s">
        <v>43</v>
      </c>
      <c r="O198" s="84"/>
      <c r="P198" s="227">
        <f>O198*H198</f>
        <v>0</v>
      </c>
      <c r="Q198" s="227">
        <v>0</v>
      </c>
      <c r="R198" s="227">
        <f>Q198*H198</f>
        <v>0</v>
      </c>
      <c r="S198" s="227">
        <v>0</v>
      </c>
      <c r="T198" s="228">
        <f>S198*H198</f>
        <v>0</v>
      </c>
      <c r="U198" s="38"/>
      <c r="V198" s="38"/>
      <c r="W198" s="38"/>
      <c r="X198" s="38"/>
      <c r="Y198" s="38"/>
      <c r="Z198" s="38"/>
      <c r="AA198" s="38"/>
      <c r="AB198" s="38"/>
      <c r="AC198" s="38"/>
      <c r="AD198" s="38"/>
      <c r="AE198" s="38"/>
      <c r="AR198" s="229" t="s">
        <v>172</v>
      </c>
      <c r="AT198" s="229" t="s">
        <v>156</v>
      </c>
      <c r="AU198" s="229" t="s">
        <v>82</v>
      </c>
      <c r="AY198" s="17" t="s">
        <v>153</v>
      </c>
      <c r="BE198" s="230">
        <f>IF(N198="základní",J198,0)</f>
        <v>0</v>
      </c>
      <c r="BF198" s="230">
        <f>IF(N198="snížená",J198,0)</f>
        <v>0</v>
      </c>
      <c r="BG198" s="230">
        <f>IF(N198="zákl. přenesená",J198,0)</f>
        <v>0</v>
      </c>
      <c r="BH198" s="230">
        <f>IF(N198="sníž. přenesená",J198,0)</f>
        <v>0</v>
      </c>
      <c r="BI198" s="230">
        <f>IF(N198="nulová",J198,0)</f>
        <v>0</v>
      </c>
      <c r="BJ198" s="17" t="s">
        <v>80</v>
      </c>
      <c r="BK198" s="230">
        <f>ROUND(I198*H198,2)</f>
        <v>0</v>
      </c>
      <c r="BL198" s="17" t="s">
        <v>172</v>
      </c>
      <c r="BM198" s="229" t="s">
        <v>756</v>
      </c>
    </row>
    <row r="199" spans="1:47" s="2" customFormat="1" ht="12">
      <c r="A199" s="38"/>
      <c r="B199" s="39"/>
      <c r="C199" s="40"/>
      <c r="D199" s="231" t="s">
        <v>221</v>
      </c>
      <c r="E199" s="40"/>
      <c r="F199" s="232" t="s">
        <v>380</v>
      </c>
      <c r="G199" s="40"/>
      <c r="H199" s="40"/>
      <c r="I199" s="136"/>
      <c r="J199" s="40"/>
      <c r="K199" s="40"/>
      <c r="L199" s="44"/>
      <c r="M199" s="246"/>
      <c r="N199" s="247"/>
      <c r="O199" s="248"/>
      <c r="P199" s="248"/>
      <c r="Q199" s="248"/>
      <c r="R199" s="248"/>
      <c r="S199" s="248"/>
      <c r="T199" s="249"/>
      <c r="U199" s="38"/>
      <c r="V199" s="38"/>
      <c r="W199" s="38"/>
      <c r="X199" s="38"/>
      <c r="Y199" s="38"/>
      <c r="Z199" s="38"/>
      <c r="AA199" s="38"/>
      <c r="AB199" s="38"/>
      <c r="AC199" s="38"/>
      <c r="AD199" s="38"/>
      <c r="AE199" s="38"/>
      <c r="AT199" s="17" t="s">
        <v>221</v>
      </c>
      <c r="AU199" s="17" t="s">
        <v>82</v>
      </c>
    </row>
    <row r="200" spans="1:31" s="2" customFormat="1" ht="6.95" customHeight="1">
      <c r="A200" s="38"/>
      <c r="B200" s="59"/>
      <c r="C200" s="60"/>
      <c r="D200" s="60"/>
      <c r="E200" s="60"/>
      <c r="F200" s="60"/>
      <c r="G200" s="60"/>
      <c r="H200" s="60"/>
      <c r="I200" s="166"/>
      <c r="J200" s="60"/>
      <c r="K200" s="60"/>
      <c r="L200" s="44"/>
      <c r="M200" s="38"/>
      <c r="O200" s="38"/>
      <c r="P200" s="38"/>
      <c r="Q200" s="38"/>
      <c r="R200" s="38"/>
      <c r="S200" s="38"/>
      <c r="T200" s="38"/>
      <c r="U200" s="38"/>
      <c r="V200" s="38"/>
      <c r="W200" s="38"/>
      <c r="X200" s="38"/>
      <c r="Y200" s="38"/>
      <c r="Z200" s="38"/>
      <c r="AA200" s="38"/>
      <c r="AB200" s="38"/>
      <c r="AC200" s="38"/>
      <c r="AD200" s="38"/>
      <c r="AE200" s="38"/>
    </row>
  </sheetData>
  <sheetProtection password="CC35" sheet="1" objects="1" scenarios="1" formatColumns="0" formatRows="0" autoFilter="0"/>
  <autoFilter ref="C85:K199"/>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8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8"/>
      <c r="L2" s="1"/>
      <c r="M2" s="1"/>
      <c r="N2" s="1"/>
      <c r="O2" s="1"/>
      <c r="P2" s="1"/>
      <c r="Q2" s="1"/>
      <c r="R2" s="1"/>
      <c r="S2" s="1"/>
      <c r="T2" s="1"/>
      <c r="U2" s="1"/>
      <c r="V2" s="1"/>
      <c r="AT2" s="17" t="s">
        <v>97</v>
      </c>
    </row>
    <row r="3" spans="2:46" s="1" customFormat="1" ht="6.95" customHeight="1">
      <c r="B3" s="129"/>
      <c r="C3" s="130"/>
      <c r="D3" s="130"/>
      <c r="E3" s="130"/>
      <c r="F3" s="130"/>
      <c r="G3" s="130"/>
      <c r="H3" s="130"/>
      <c r="I3" s="131"/>
      <c r="J3" s="130"/>
      <c r="K3" s="130"/>
      <c r="L3" s="20"/>
      <c r="AT3" s="17" t="s">
        <v>82</v>
      </c>
    </row>
    <row r="4" spans="2:46" s="1" customFormat="1" ht="24.95" customHeight="1">
      <c r="B4" s="20"/>
      <c r="D4" s="132" t="s">
        <v>125</v>
      </c>
      <c r="I4" s="128"/>
      <c r="L4" s="20"/>
      <c r="M4" s="133" t="s">
        <v>10</v>
      </c>
      <c r="AT4" s="17" t="s">
        <v>4</v>
      </c>
    </row>
    <row r="5" spans="2:12" s="1" customFormat="1" ht="6.95" customHeight="1">
      <c r="B5" s="20"/>
      <c r="I5" s="128"/>
      <c r="L5" s="20"/>
    </row>
    <row r="6" spans="2:12" s="1" customFormat="1" ht="12" customHeight="1">
      <c r="B6" s="20"/>
      <c r="D6" s="134" t="s">
        <v>16</v>
      </c>
      <c r="I6" s="128"/>
      <c r="L6" s="20"/>
    </row>
    <row r="7" spans="2:12" s="1" customFormat="1" ht="16.5" customHeight="1">
      <c r="B7" s="20"/>
      <c r="E7" s="135" t="str">
        <f>'Rekapitulace stavby'!K6</f>
        <v>Oprava povrchu komunikací v Klatovech 2021, 2.část</v>
      </c>
      <c r="F7" s="134"/>
      <c r="G7" s="134"/>
      <c r="H7" s="134"/>
      <c r="I7" s="128"/>
      <c r="L7" s="20"/>
    </row>
    <row r="8" spans="1:31" s="2" customFormat="1" ht="12" customHeight="1">
      <c r="A8" s="38"/>
      <c r="B8" s="44"/>
      <c r="C8" s="38"/>
      <c r="D8" s="134" t="s">
        <v>126</v>
      </c>
      <c r="E8" s="38"/>
      <c r="F8" s="38"/>
      <c r="G8" s="38"/>
      <c r="H8" s="38"/>
      <c r="I8" s="136"/>
      <c r="J8" s="38"/>
      <c r="K8" s="38"/>
      <c r="L8" s="137"/>
      <c r="S8" s="38"/>
      <c r="T8" s="38"/>
      <c r="U8" s="38"/>
      <c r="V8" s="38"/>
      <c r="W8" s="38"/>
      <c r="X8" s="38"/>
      <c r="Y8" s="38"/>
      <c r="Z8" s="38"/>
      <c r="AA8" s="38"/>
      <c r="AB8" s="38"/>
      <c r="AC8" s="38"/>
      <c r="AD8" s="38"/>
      <c r="AE8" s="38"/>
    </row>
    <row r="9" spans="1:31" s="2" customFormat="1" ht="16.5" customHeight="1">
      <c r="A9" s="38"/>
      <c r="B9" s="44"/>
      <c r="C9" s="38"/>
      <c r="D9" s="38"/>
      <c r="E9" s="138" t="s">
        <v>757</v>
      </c>
      <c r="F9" s="38"/>
      <c r="G9" s="38"/>
      <c r="H9" s="38"/>
      <c r="I9" s="136"/>
      <c r="J9" s="38"/>
      <c r="K9" s="38"/>
      <c r="L9" s="137"/>
      <c r="S9" s="38"/>
      <c r="T9" s="38"/>
      <c r="U9" s="38"/>
      <c r="V9" s="38"/>
      <c r="W9" s="38"/>
      <c r="X9" s="38"/>
      <c r="Y9" s="38"/>
      <c r="Z9" s="38"/>
      <c r="AA9" s="38"/>
      <c r="AB9" s="38"/>
      <c r="AC9" s="38"/>
      <c r="AD9" s="38"/>
      <c r="AE9" s="38"/>
    </row>
    <row r="10" spans="1:31" s="2" customFormat="1" ht="12">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pans="1:31" s="2" customFormat="1" ht="12" customHeight="1">
      <c r="A11" s="38"/>
      <c r="B11" s="44"/>
      <c r="C11" s="38"/>
      <c r="D11" s="134" t="s">
        <v>18</v>
      </c>
      <c r="E11" s="38"/>
      <c r="F11" s="139" t="s">
        <v>19</v>
      </c>
      <c r="G11" s="38"/>
      <c r="H11" s="38"/>
      <c r="I11" s="140" t="s">
        <v>20</v>
      </c>
      <c r="J11" s="139" t="s">
        <v>19</v>
      </c>
      <c r="K11" s="38"/>
      <c r="L11" s="137"/>
      <c r="S11" s="38"/>
      <c r="T11" s="38"/>
      <c r="U11" s="38"/>
      <c r="V11" s="38"/>
      <c r="W11" s="38"/>
      <c r="X11" s="38"/>
      <c r="Y11" s="38"/>
      <c r="Z11" s="38"/>
      <c r="AA11" s="38"/>
      <c r="AB11" s="38"/>
      <c r="AC11" s="38"/>
      <c r="AD11" s="38"/>
      <c r="AE11" s="38"/>
    </row>
    <row r="12" spans="1:31" s="2" customFormat="1" ht="12" customHeight="1">
      <c r="A12" s="38"/>
      <c r="B12" s="44"/>
      <c r="C12" s="38"/>
      <c r="D12" s="134" t="s">
        <v>21</v>
      </c>
      <c r="E12" s="38"/>
      <c r="F12" s="139" t="s">
        <v>758</v>
      </c>
      <c r="G12" s="38"/>
      <c r="H12" s="38"/>
      <c r="I12" s="140" t="s">
        <v>23</v>
      </c>
      <c r="J12" s="141" t="str">
        <f>'Rekapitulace stavby'!AN8</f>
        <v>18. 12. 2020</v>
      </c>
      <c r="K12" s="38"/>
      <c r="L12" s="137"/>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36"/>
      <c r="J13" s="38"/>
      <c r="K13" s="38"/>
      <c r="L13" s="137"/>
      <c r="S13" s="38"/>
      <c r="T13" s="38"/>
      <c r="U13" s="38"/>
      <c r="V13" s="38"/>
      <c r="W13" s="38"/>
      <c r="X13" s="38"/>
      <c r="Y13" s="38"/>
      <c r="Z13" s="38"/>
      <c r="AA13" s="38"/>
      <c r="AB13" s="38"/>
      <c r="AC13" s="38"/>
      <c r="AD13" s="38"/>
      <c r="AE13" s="38"/>
    </row>
    <row r="14" spans="1:31" s="2" customFormat="1" ht="12" customHeight="1">
      <c r="A14" s="38"/>
      <c r="B14" s="44"/>
      <c r="C14" s="38"/>
      <c r="D14" s="134" t="s">
        <v>25</v>
      </c>
      <c r="E14" s="38"/>
      <c r="F14" s="38"/>
      <c r="G14" s="38"/>
      <c r="H14" s="38"/>
      <c r="I14" s="140" t="s">
        <v>26</v>
      </c>
      <c r="J14" s="139" t="s">
        <v>19</v>
      </c>
      <c r="K14" s="38"/>
      <c r="L14" s="137"/>
      <c r="S14" s="38"/>
      <c r="T14" s="38"/>
      <c r="U14" s="38"/>
      <c r="V14" s="38"/>
      <c r="W14" s="38"/>
      <c r="X14" s="38"/>
      <c r="Y14" s="38"/>
      <c r="Z14" s="38"/>
      <c r="AA14" s="38"/>
      <c r="AB14" s="38"/>
      <c r="AC14" s="38"/>
      <c r="AD14" s="38"/>
      <c r="AE14" s="38"/>
    </row>
    <row r="15" spans="1:31" s="2" customFormat="1" ht="18" customHeight="1">
      <c r="A15" s="38"/>
      <c r="B15" s="44"/>
      <c r="C15" s="38"/>
      <c r="D15" s="38"/>
      <c r="E15" s="139" t="s">
        <v>28</v>
      </c>
      <c r="F15" s="38"/>
      <c r="G15" s="38"/>
      <c r="H15" s="38"/>
      <c r="I15" s="140" t="s">
        <v>29</v>
      </c>
      <c r="J15" s="139" t="s">
        <v>19</v>
      </c>
      <c r="K15" s="38"/>
      <c r="L15" s="137"/>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pans="1:31" s="2" customFormat="1" ht="12" customHeight="1">
      <c r="A17" s="38"/>
      <c r="B17" s="44"/>
      <c r="C17" s="38"/>
      <c r="D17" s="134" t="s">
        <v>30</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40" t="s">
        <v>29</v>
      </c>
      <c r="J18" s="33" t="str">
        <f>'Rekapitulace stavby'!AN14</f>
        <v>Vyplň údaj</v>
      </c>
      <c r="K18" s="38"/>
      <c r="L18" s="137"/>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pans="1:31" s="2" customFormat="1" ht="12" customHeight="1">
      <c r="A20" s="38"/>
      <c r="B20" s="44"/>
      <c r="C20" s="38"/>
      <c r="D20" s="134" t="s">
        <v>32</v>
      </c>
      <c r="E20" s="38"/>
      <c r="F20" s="38"/>
      <c r="G20" s="38"/>
      <c r="H20" s="38"/>
      <c r="I20" s="140" t="s">
        <v>26</v>
      </c>
      <c r="J20" s="139" t="s">
        <v>19</v>
      </c>
      <c r="K20" s="38"/>
      <c r="L20" s="137"/>
      <c r="S20" s="38"/>
      <c r="T20" s="38"/>
      <c r="U20" s="38"/>
      <c r="V20" s="38"/>
      <c r="W20" s="38"/>
      <c r="X20" s="38"/>
      <c r="Y20" s="38"/>
      <c r="Z20" s="38"/>
      <c r="AA20" s="38"/>
      <c r="AB20" s="38"/>
      <c r="AC20" s="38"/>
      <c r="AD20" s="38"/>
      <c r="AE20" s="38"/>
    </row>
    <row r="21" spans="1:31" s="2" customFormat="1" ht="18" customHeight="1">
      <c r="A21" s="38"/>
      <c r="B21" s="44"/>
      <c r="C21" s="38"/>
      <c r="D21" s="38"/>
      <c r="E21" s="139" t="s">
        <v>128</v>
      </c>
      <c r="F21" s="38"/>
      <c r="G21" s="38"/>
      <c r="H21" s="38"/>
      <c r="I21" s="140" t="s">
        <v>29</v>
      </c>
      <c r="J21" s="139" t="s">
        <v>19</v>
      </c>
      <c r="K21" s="38"/>
      <c r="L21" s="137"/>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pans="1:31" s="2" customFormat="1" ht="12" customHeight="1">
      <c r="A23" s="38"/>
      <c r="B23" s="44"/>
      <c r="C23" s="38"/>
      <c r="D23" s="134" t="s">
        <v>35</v>
      </c>
      <c r="E23" s="38"/>
      <c r="F23" s="38"/>
      <c r="G23" s="38"/>
      <c r="H23" s="38"/>
      <c r="I23" s="140" t="s">
        <v>26</v>
      </c>
      <c r="J23" s="139" t="s">
        <v>19</v>
      </c>
      <c r="K23" s="38"/>
      <c r="L23" s="137"/>
      <c r="S23" s="38"/>
      <c r="T23" s="38"/>
      <c r="U23" s="38"/>
      <c r="V23" s="38"/>
      <c r="W23" s="38"/>
      <c r="X23" s="38"/>
      <c r="Y23" s="38"/>
      <c r="Z23" s="38"/>
      <c r="AA23" s="38"/>
      <c r="AB23" s="38"/>
      <c r="AC23" s="38"/>
      <c r="AD23" s="38"/>
      <c r="AE23" s="38"/>
    </row>
    <row r="24" spans="1:31" s="2" customFormat="1" ht="18" customHeight="1">
      <c r="A24" s="38"/>
      <c r="B24" s="44"/>
      <c r="C24" s="38"/>
      <c r="D24" s="38"/>
      <c r="E24" s="139" t="s">
        <v>206</v>
      </c>
      <c r="F24" s="38"/>
      <c r="G24" s="38"/>
      <c r="H24" s="38"/>
      <c r="I24" s="140" t="s">
        <v>29</v>
      </c>
      <c r="J24" s="139" t="s">
        <v>19</v>
      </c>
      <c r="K24" s="38"/>
      <c r="L24" s="137"/>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pans="1:31" s="2" customFormat="1" ht="12" customHeight="1">
      <c r="A26" s="38"/>
      <c r="B26" s="44"/>
      <c r="C26" s="38"/>
      <c r="D26" s="134" t="s">
        <v>36</v>
      </c>
      <c r="E26" s="38"/>
      <c r="F26" s="38"/>
      <c r="G26" s="38"/>
      <c r="H26" s="38"/>
      <c r="I26" s="136"/>
      <c r="J26" s="38"/>
      <c r="K26" s="38"/>
      <c r="L26" s="137"/>
      <c r="S26" s="38"/>
      <c r="T26" s="38"/>
      <c r="U26" s="38"/>
      <c r="V26" s="38"/>
      <c r="W26" s="38"/>
      <c r="X26" s="38"/>
      <c r="Y26" s="38"/>
      <c r="Z26" s="38"/>
      <c r="AA26" s="38"/>
      <c r="AB26" s="38"/>
      <c r="AC26" s="38"/>
      <c r="AD26" s="38"/>
      <c r="AE26" s="38"/>
    </row>
    <row r="27" spans="1:31" s="8" customFormat="1" ht="16.5" customHeight="1">
      <c r="A27" s="142"/>
      <c r="B27" s="143"/>
      <c r="C27" s="142"/>
      <c r="D27" s="142"/>
      <c r="E27" s="144" t="s">
        <v>19</v>
      </c>
      <c r="F27" s="144"/>
      <c r="G27" s="144"/>
      <c r="H27" s="144"/>
      <c r="I27" s="145"/>
      <c r="J27" s="142"/>
      <c r="K27" s="142"/>
      <c r="L27" s="146"/>
      <c r="S27" s="142"/>
      <c r="T27" s="142"/>
      <c r="U27" s="142"/>
      <c r="V27" s="142"/>
      <c r="W27" s="142"/>
      <c r="X27" s="142"/>
      <c r="Y27" s="142"/>
      <c r="Z27" s="142"/>
      <c r="AA27" s="142"/>
      <c r="AB27" s="142"/>
      <c r="AC27" s="142"/>
      <c r="AD27" s="142"/>
      <c r="AE27" s="142"/>
    </row>
    <row r="28" spans="1:31" s="2" customFormat="1" ht="6.95"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pans="1:31" s="2" customFormat="1" ht="6.95" customHeight="1">
      <c r="A29" s="38"/>
      <c r="B29" s="44"/>
      <c r="C29" s="38"/>
      <c r="D29" s="147"/>
      <c r="E29" s="147"/>
      <c r="F29" s="147"/>
      <c r="G29" s="147"/>
      <c r="H29" s="147"/>
      <c r="I29" s="148"/>
      <c r="J29" s="147"/>
      <c r="K29" s="147"/>
      <c r="L29" s="137"/>
      <c r="S29" s="38"/>
      <c r="T29" s="38"/>
      <c r="U29" s="38"/>
      <c r="V29" s="38"/>
      <c r="W29" s="38"/>
      <c r="X29" s="38"/>
      <c r="Y29" s="38"/>
      <c r="Z29" s="38"/>
      <c r="AA29" s="38"/>
      <c r="AB29" s="38"/>
      <c r="AC29" s="38"/>
      <c r="AD29" s="38"/>
      <c r="AE29" s="38"/>
    </row>
    <row r="30" spans="1:31" s="2" customFormat="1" ht="25.4" customHeight="1">
      <c r="A30" s="38"/>
      <c r="B30" s="44"/>
      <c r="C30" s="38"/>
      <c r="D30" s="149" t="s">
        <v>38</v>
      </c>
      <c r="E30" s="38"/>
      <c r="F30" s="38"/>
      <c r="G30" s="38"/>
      <c r="H30" s="38"/>
      <c r="I30" s="136"/>
      <c r="J30" s="150">
        <f>ROUND(J85,2)</f>
        <v>0</v>
      </c>
      <c r="K30" s="38"/>
      <c r="L30" s="137"/>
      <c r="S30" s="38"/>
      <c r="T30" s="38"/>
      <c r="U30" s="38"/>
      <c r="V30" s="38"/>
      <c r="W30" s="38"/>
      <c r="X30" s="38"/>
      <c r="Y30" s="38"/>
      <c r="Z30" s="38"/>
      <c r="AA30" s="38"/>
      <c r="AB30" s="38"/>
      <c r="AC30" s="38"/>
      <c r="AD30" s="38"/>
      <c r="AE30" s="38"/>
    </row>
    <row r="31" spans="1:31" s="2" customFormat="1" ht="6.95" customHeight="1">
      <c r="A31" s="38"/>
      <c r="B31" s="44"/>
      <c r="C31" s="38"/>
      <c r="D31" s="147"/>
      <c r="E31" s="147"/>
      <c r="F31" s="147"/>
      <c r="G31" s="147"/>
      <c r="H31" s="147"/>
      <c r="I31" s="148"/>
      <c r="J31" s="147"/>
      <c r="K31" s="147"/>
      <c r="L31" s="137"/>
      <c r="S31" s="38"/>
      <c r="T31" s="38"/>
      <c r="U31" s="38"/>
      <c r="V31" s="38"/>
      <c r="W31" s="38"/>
      <c r="X31" s="38"/>
      <c r="Y31" s="38"/>
      <c r="Z31" s="38"/>
      <c r="AA31" s="38"/>
      <c r="AB31" s="38"/>
      <c r="AC31" s="38"/>
      <c r="AD31" s="38"/>
      <c r="AE31" s="38"/>
    </row>
    <row r="32" spans="1:31" s="2" customFormat="1" ht="14.4" customHeight="1">
      <c r="A32" s="38"/>
      <c r="B32" s="44"/>
      <c r="C32" s="38"/>
      <c r="D32" s="38"/>
      <c r="E32" s="38"/>
      <c r="F32" s="151" t="s">
        <v>40</v>
      </c>
      <c r="G32" s="38"/>
      <c r="H32" s="38"/>
      <c r="I32" s="152" t="s">
        <v>39</v>
      </c>
      <c r="J32" s="151" t="s">
        <v>41</v>
      </c>
      <c r="K32" s="38"/>
      <c r="L32" s="137"/>
      <c r="S32" s="38"/>
      <c r="T32" s="38"/>
      <c r="U32" s="38"/>
      <c r="V32" s="38"/>
      <c r="W32" s="38"/>
      <c r="X32" s="38"/>
      <c r="Y32" s="38"/>
      <c r="Z32" s="38"/>
      <c r="AA32" s="38"/>
      <c r="AB32" s="38"/>
      <c r="AC32" s="38"/>
      <c r="AD32" s="38"/>
      <c r="AE32" s="38"/>
    </row>
    <row r="33" spans="1:31" s="2" customFormat="1" ht="14.4" customHeight="1">
      <c r="A33" s="38"/>
      <c r="B33" s="44"/>
      <c r="C33" s="38"/>
      <c r="D33" s="153" t="s">
        <v>42</v>
      </c>
      <c r="E33" s="134" t="s">
        <v>43</v>
      </c>
      <c r="F33" s="154">
        <f>ROUND((SUM(BE85:BE188)),2)</f>
        <v>0</v>
      </c>
      <c r="G33" s="38"/>
      <c r="H33" s="38"/>
      <c r="I33" s="155">
        <v>0.21</v>
      </c>
      <c r="J33" s="154">
        <f>ROUND(((SUM(BE85:BE188))*I33),2)</f>
        <v>0</v>
      </c>
      <c r="K33" s="38"/>
      <c r="L33" s="137"/>
      <c r="S33" s="38"/>
      <c r="T33" s="38"/>
      <c r="U33" s="38"/>
      <c r="V33" s="38"/>
      <c r="W33" s="38"/>
      <c r="X33" s="38"/>
      <c r="Y33" s="38"/>
      <c r="Z33" s="38"/>
      <c r="AA33" s="38"/>
      <c r="AB33" s="38"/>
      <c r="AC33" s="38"/>
      <c r="AD33" s="38"/>
      <c r="AE33" s="38"/>
    </row>
    <row r="34" spans="1:31" s="2" customFormat="1" ht="14.4" customHeight="1">
      <c r="A34" s="38"/>
      <c r="B34" s="44"/>
      <c r="C34" s="38"/>
      <c r="D34" s="38"/>
      <c r="E34" s="134" t="s">
        <v>44</v>
      </c>
      <c r="F34" s="154">
        <f>ROUND((SUM(BF85:BF188)),2)</f>
        <v>0</v>
      </c>
      <c r="G34" s="38"/>
      <c r="H34" s="38"/>
      <c r="I34" s="155">
        <v>0.15</v>
      </c>
      <c r="J34" s="154">
        <f>ROUND(((SUM(BF85:BF188))*I34),2)</f>
        <v>0</v>
      </c>
      <c r="K34" s="38"/>
      <c r="L34" s="137"/>
      <c r="S34" s="38"/>
      <c r="T34" s="38"/>
      <c r="U34" s="38"/>
      <c r="V34" s="38"/>
      <c r="W34" s="38"/>
      <c r="X34" s="38"/>
      <c r="Y34" s="38"/>
      <c r="Z34" s="38"/>
      <c r="AA34" s="38"/>
      <c r="AB34" s="38"/>
      <c r="AC34" s="38"/>
      <c r="AD34" s="38"/>
      <c r="AE34" s="38"/>
    </row>
    <row r="35" spans="1:31" s="2" customFormat="1" ht="14.4" customHeight="1" hidden="1">
      <c r="A35" s="38"/>
      <c r="B35" s="44"/>
      <c r="C35" s="38"/>
      <c r="D35" s="38"/>
      <c r="E35" s="134" t="s">
        <v>45</v>
      </c>
      <c r="F35" s="154">
        <f>ROUND((SUM(BG85:BG188)),2)</f>
        <v>0</v>
      </c>
      <c r="G35" s="38"/>
      <c r="H35" s="38"/>
      <c r="I35" s="155">
        <v>0.21</v>
      </c>
      <c r="J35" s="154">
        <f>0</f>
        <v>0</v>
      </c>
      <c r="K35" s="38"/>
      <c r="L35" s="137"/>
      <c r="S35" s="38"/>
      <c r="T35" s="38"/>
      <c r="U35" s="38"/>
      <c r="V35" s="38"/>
      <c r="W35" s="38"/>
      <c r="X35" s="38"/>
      <c r="Y35" s="38"/>
      <c r="Z35" s="38"/>
      <c r="AA35" s="38"/>
      <c r="AB35" s="38"/>
      <c r="AC35" s="38"/>
      <c r="AD35" s="38"/>
      <c r="AE35" s="38"/>
    </row>
    <row r="36" spans="1:31" s="2" customFormat="1" ht="14.4" customHeight="1" hidden="1">
      <c r="A36" s="38"/>
      <c r="B36" s="44"/>
      <c r="C36" s="38"/>
      <c r="D36" s="38"/>
      <c r="E36" s="134" t="s">
        <v>46</v>
      </c>
      <c r="F36" s="154">
        <f>ROUND((SUM(BH85:BH188)),2)</f>
        <v>0</v>
      </c>
      <c r="G36" s="38"/>
      <c r="H36" s="38"/>
      <c r="I36" s="155">
        <v>0.15</v>
      </c>
      <c r="J36" s="154">
        <f>0</f>
        <v>0</v>
      </c>
      <c r="K36" s="38"/>
      <c r="L36" s="137"/>
      <c r="S36" s="38"/>
      <c r="T36" s="38"/>
      <c r="U36" s="38"/>
      <c r="V36" s="38"/>
      <c r="W36" s="38"/>
      <c r="X36" s="38"/>
      <c r="Y36" s="38"/>
      <c r="Z36" s="38"/>
      <c r="AA36" s="38"/>
      <c r="AB36" s="38"/>
      <c r="AC36" s="38"/>
      <c r="AD36" s="38"/>
      <c r="AE36" s="38"/>
    </row>
    <row r="37" spans="1:31" s="2" customFormat="1" ht="14.4" customHeight="1" hidden="1">
      <c r="A37" s="38"/>
      <c r="B37" s="44"/>
      <c r="C37" s="38"/>
      <c r="D37" s="38"/>
      <c r="E37" s="134" t="s">
        <v>47</v>
      </c>
      <c r="F37" s="154">
        <f>ROUND((SUM(BI85:BI188)),2)</f>
        <v>0</v>
      </c>
      <c r="G37" s="38"/>
      <c r="H37" s="38"/>
      <c r="I37" s="155">
        <v>0</v>
      </c>
      <c r="J37" s="154">
        <f>0</f>
        <v>0</v>
      </c>
      <c r="K37" s="38"/>
      <c r="L37" s="137"/>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pans="1:31" s="2" customFormat="1" ht="25.4" customHeight="1">
      <c r="A39" s="38"/>
      <c r="B39" s="44"/>
      <c r="C39" s="156"/>
      <c r="D39" s="157" t="s">
        <v>48</v>
      </c>
      <c r="E39" s="158"/>
      <c r="F39" s="158"/>
      <c r="G39" s="159" t="s">
        <v>49</v>
      </c>
      <c r="H39" s="160" t="s">
        <v>50</v>
      </c>
      <c r="I39" s="161"/>
      <c r="J39" s="162">
        <f>SUM(J30:J37)</f>
        <v>0</v>
      </c>
      <c r="K39" s="163"/>
      <c r="L39" s="137"/>
      <c r="S39" s="38"/>
      <c r="T39" s="38"/>
      <c r="U39" s="38"/>
      <c r="V39" s="38"/>
      <c r="W39" s="38"/>
      <c r="X39" s="38"/>
      <c r="Y39" s="38"/>
      <c r="Z39" s="38"/>
      <c r="AA39" s="38"/>
      <c r="AB39" s="38"/>
      <c r="AC39" s="38"/>
      <c r="AD39" s="38"/>
      <c r="AE39" s="38"/>
    </row>
    <row r="40" spans="1:31" s="2" customFormat="1" ht="14.4" customHeight="1">
      <c r="A40" s="38"/>
      <c r="B40" s="164"/>
      <c r="C40" s="165"/>
      <c r="D40" s="165"/>
      <c r="E40" s="165"/>
      <c r="F40" s="165"/>
      <c r="G40" s="165"/>
      <c r="H40" s="165"/>
      <c r="I40" s="166"/>
      <c r="J40" s="165"/>
      <c r="K40" s="165"/>
      <c r="L40" s="137"/>
      <c r="S40" s="38"/>
      <c r="T40" s="38"/>
      <c r="U40" s="38"/>
      <c r="V40" s="38"/>
      <c r="W40" s="38"/>
      <c r="X40" s="38"/>
      <c r="Y40" s="38"/>
      <c r="Z40" s="38"/>
      <c r="AA40" s="38"/>
      <c r="AB40" s="38"/>
      <c r="AC40" s="38"/>
      <c r="AD40" s="38"/>
      <c r="AE40" s="38"/>
    </row>
    <row r="44" spans="1:31" s="2" customFormat="1" ht="6.95" customHeight="1">
      <c r="A44" s="38"/>
      <c r="B44" s="167"/>
      <c r="C44" s="168"/>
      <c r="D44" s="168"/>
      <c r="E44" s="168"/>
      <c r="F44" s="168"/>
      <c r="G44" s="168"/>
      <c r="H44" s="168"/>
      <c r="I44" s="169"/>
      <c r="J44" s="168"/>
      <c r="K44" s="168"/>
      <c r="L44" s="137"/>
      <c r="S44" s="38"/>
      <c r="T44" s="38"/>
      <c r="U44" s="38"/>
      <c r="V44" s="38"/>
      <c r="W44" s="38"/>
      <c r="X44" s="38"/>
      <c r="Y44" s="38"/>
      <c r="Z44" s="38"/>
      <c r="AA44" s="38"/>
      <c r="AB44" s="38"/>
      <c r="AC44" s="38"/>
      <c r="AD44" s="38"/>
      <c r="AE44" s="38"/>
    </row>
    <row r="45" spans="1:31" s="2" customFormat="1" ht="24.95" customHeight="1">
      <c r="A45" s="38"/>
      <c r="B45" s="39"/>
      <c r="C45" s="23" t="s">
        <v>129</v>
      </c>
      <c r="D45" s="40"/>
      <c r="E45" s="40"/>
      <c r="F45" s="40"/>
      <c r="G45" s="40"/>
      <c r="H45" s="40"/>
      <c r="I45" s="136"/>
      <c r="J45" s="40"/>
      <c r="K45" s="40"/>
      <c r="L45" s="137"/>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pans="1:31" s="2" customFormat="1" ht="16.5" customHeight="1">
      <c r="A48" s="38"/>
      <c r="B48" s="39"/>
      <c r="C48" s="40"/>
      <c r="D48" s="40"/>
      <c r="E48" s="170" t="str">
        <f>E7</f>
        <v>Oprava povrchu komunikací v Klatovech 2021, 2.část</v>
      </c>
      <c r="F48" s="32"/>
      <c r="G48" s="32"/>
      <c r="H48" s="32"/>
      <c r="I48" s="136"/>
      <c r="J48" s="40"/>
      <c r="K48" s="40"/>
      <c r="L48" s="137"/>
      <c r="S48" s="38"/>
      <c r="T48" s="38"/>
      <c r="U48" s="38"/>
      <c r="V48" s="38"/>
      <c r="W48" s="38"/>
      <c r="X48" s="38"/>
      <c r="Y48" s="38"/>
      <c r="Z48" s="38"/>
      <c r="AA48" s="38"/>
      <c r="AB48" s="38"/>
      <c r="AC48" s="38"/>
      <c r="AD48" s="38"/>
      <c r="AE48" s="38"/>
    </row>
    <row r="49" spans="1:31" s="2" customFormat="1" ht="12" customHeight="1">
      <c r="A49" s="38"/>
      <c r="B49" s="39"/>
      <c r="C49" s="32" t="s">
        <v>126</v>
      </c>
      <c r="D49" s="40"/>
      <c r="E49" s="40"/>
      <c r="F49" s="40"/>
      <c r="G49" s="40"/>
      <c r="H49" s="40"/>
      <c r="I49" s="136"/>
      <c r="J49" s="40"/>
      <c r="K49" s="40"/>
      <c r="L49" s="137"/>
      <c r="S49" s="38"/>
      <c r="T49" s="38"/>
      <c r="U49" s="38"/>
      <c r="V49" s="38"/>
      <c r="W49" s="38"/>
      <c r="X49" s="38"/>
      <c r="Y49" s="38"/>
      <c r="Z49" s="38"/>
      <c r="AA49" s="38"/>
      <c r="AB49" s="38"/>
      <c r="AC49" s="38"/>
      <c r="AD49" s="38"/>
      <c r="AE49" s="38"/>
    </row>
    <row r="50" spans="1:31" s="2" customFormat="1" ht="16.5" customHeight="1">
      <c r="A50" s="38"/>
      <c r="B50" s="39"/>
      <c r="C50" s="40"/>
      <c r="D50" s="40"/>
      <c r="E50" s="69" t="str">
        <f>E9</f>
        <v>SO 105 - MK Vícenice-kolem nádrže</v>
      </c>
      <c r="F50" s="40"/>
      <c r="G50" s="40"/>
      <c r="H50" s="40"/>
      <c r="I50" s="136"/>
      <c r="J50" s="40"/>
      <c r="K50" s="40"/>
      <c r="L50" s="137"/>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Vícenice</v>
      </c>
      <c r="G52" s="40"/>
      <c r="H52" s="40"/>
      <c r="I52" s="140" t="s">
        <v>23</v>
      </c>
      <c r="J52" s="72" t="str">
        <f>IF(J12="","",J12)</f>
        <v>18. 12. 2020</v>
      </c>
      <c r="K52" s="40"/>
      <c r="L52" s="137"/>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pans="1:31" s="2" customFormat="1" ht="15.15" customHeight="1">
      <c r="A54" s="38"/>
      <c r="B54" s="39"/>
      <c r="C54" s="32" t="s">
        <v>25</v>
      </c>
      <c r="D54" s="40"/>
      <c r="E54" s="40"/>
      <c r="F54" s="27" t="str">
        <f>E15</f>
        <v>Město Klatovy</v>
      </c>
      <c r="G54" s="40"/>
      <c r="H54" s="40"/>
      <c r="I54" s="140" t="s">
        <v>32</v>
      </c>
      <c r="J54" s="36" t="str">
        <f>E21</f>
        <v xml:space="preserve"> </v>
      </c>
      <c r="K54" s="40"/>
      <c r="L54" s="137"/>
      <c r="S54" s="38"/>
      <c r="T54" s="38"/>
      <c r="U54" s="38"/>
      <c r="V54" s="38"/>
      <c r="W54" s="38"/>
      <c r="X54" s="38"/>
      <c r="Y54" s="38"/>
      <c r="Z54" s="38"/>
      <c r="AA54" s="38"/>
      <c r="AB54" s="38"/>
      <c r="AC54" s="38"/>
      <c r="AD54" s="38"/>
      <c r="AE54" s="38"/>
    </row>
    <row r="55" spans="1:31" s="2" customFormat="1" ht="15.15" customHeight="1">
      <c r="A55" s="38"/>
      <c r="B55" s="39"/>
      <c r="C55" s="32" t="s">
        <v>30</v>
      </c>
      <c r="D55" s="40"/>
      <c r="E55" s="40"/>
      <c r="F55" s="27" t="str">
        <f>IF(E18="","",E18)</f>
        <v>Vyplň údaj</v>
      </c>
      <c r="G55" s="40"/>
      <c r="H55" s="40"/>
      <c r="I55" s="140" t="s">
        <v>35</v>
      </c>
      <c r="J55" s="36" t="str">
        <f>E24</f>
        <v>Kohout</v>
      </c>
      <c r="K55" s="40"/>
      <c r="L55" s="137"/>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pans="1:31" s="2" customFormat="1" ht="29.25" customHeight="1">
      <c r="A57" s="38"/>
      <c r="B57" s="39"/>
      <c r="C57" s="171" t="s">
        <v>130</v>
      </c>
      <c r="D57" s="172"/>
      <c r="E57" s="172"/>
      <c r="F57" s="172"/>
      <c r="G57" s="172"/>
      <c r="H57" s="172"/>
      <c r="I57" s="173"/>
      <c r="J57" s="174" t="s">
        <v>131</v>
      </c>
      <c r="K57" s="172"/>
      <c r="L57" s="137"/>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pans="1:47" s="2" customFormat="1" ht="22.8" customHeight="1">
      <c r="A59" s="38"/>
      <c r="B59" s="39"/>
      <c r="C59" s="175" t="s">
        <v>70</v>
      </c>
      <c r="D59" s="40"/>
      <c r="E59" s="40"/>
      <c r="F59" s="40"/>
      <c r="G59" s="40"/>
      <c r="H59" s="40"/>
      <c r="I59" s="136"/>
      <c r="J59" s="102">
        <f>J85</f>
        <v>0</v>
      </c>
      <c r="K59" s="40"/>
      <c r="L59" s="137"/>
      <c r="S59" s="38"/>
      <c r="T59" s="38"/>
      <c r="U59" s="38"/>
      <c r="V59" s="38"/>
      <c r="W59" s="38"/>
      <c r="X59" s="38"/>
      <c r="Y59" s="38"/>
      <c r="Z59" s="38"/>
      <c r="AA59" s="38"/>
      <c r="AB59" s="38"/>
      <c r="AC59" s="38"/>
      <c r="AD59" s="38"/>
      <c r="AE59" s="38"/>
      <c r="AU59" s="17" t="s">
        <v>132</v>
      </c>
    </row>
    <row r="60" spans="1:31" s="9" customFormat="1" ht="24.95" customHeight="1">
      <c r="A60" s="9"/>
      <c r="B60" s="176"/>
      <c r="C60" s="177"/>
      <c r="D60" s="178" t="s">
        <v>759</v>
      </c>
      <c r="E60" s="179"/>
      <c r="F60" s="179"/>
      <c r="G60" s="179"/>
      <c r="H60" s="179"/>
      <c r="I60" s="180"/>
      <c r="J60" s="181">
        <f>J86</f>
        <v>0</v>
      </c>
      <c r="K60" s="177"/>
      <c r="L60" s="182"/>
      <c r="S60" s="9"/>
      <c r="T60" s="9"/>
      <c r="U60" s="9"/>
      <c r="V60" s="9"/>
      <c r="W60" s="9"/>
      <c r="X60" s="9"/>
      <c r="Y60" s="9"/>
      <c r="Z60" s="9"/>
      <c r="AA60" s="9"/>
      <c r="AB60" s="9"/>
      <c r="AC60" s="9"/>
      <c r="AD60" s="9"/>
      <c r="AE60" s="9"/>
    </row>
    <row r="61" spans="1:31" s="10" customFormat="1" ht="19.9" customHeight="1">
      <c r="A61" s="10"/>
      <c r="B61" s="183"/>
      <c r="C61" s="184"/>
      <c r="D61" s="185" t="s">
        <v>208</v>
      </c>
      <c r="E61" s="186"/>
      <c r="F61" s="186"/>
      <c r="G61" s="186"/>
      <c r="H61" s="186"/>
      <c r="I61" s="187"/>
      <c r="J61" s="188">
        <f>J87</f>
        <v>0</v>
      </c>
      <c r="K61" s="184"/>
      <c r="L61" s="189"/>
      <c r="S61" s="10"/>
      <c r="T61" s="10"/>
      <c r="U61" s="10"/>
      <c r="V61" s="10"/>
      <c r="W61" s="10"/>
      <c r="X61" s="10"/>
      <c r="Y61" s="10"/>
      <c r="Z61" s="10"/>
      <c r="AA61" s="10"/>
      <c r="AB61" s="10"/>
      <c r="AC61" s="10"/>
      <c r="AD61" s="10"/>
      <c r="AE61" s="10"/>
    </row>
    <row r="62" spans="1:31" s="10" customFormat="1" ht="19.9" customHeight="1">
      <c r="A62" s="10"/>
      <c r="B62" s="183"/>
      <c r="C62" s="184"/>
      <c r="D62" s="185" t="s">
        <v>209</v>
      </c>
      <c r="E62" s="186"/>
      <c r="F62" s="186"/>
      <c r="G62" s="186"/>
      <c r="H62" s="186"/>
      <c r="I62" s="187"/>
      <c r="J62" s="188">
        <f>J128</f>
        <v>0</v>
      </c>
      <c r="K62" s="184"/>
      <c r="L62" s="189"/>
      <c r="S62" s="10"/>
      <c r="T62" s="10"/>
      <c r="U62" s="10"/>
      <c r="V62" s="10"/>
      <c r="W62" s="10"/>
      <c r="X62" s="10"/>
      <c r="Y62" s="10"/>
      <c r="Z62" s="10"/>
      <c r="AA62" s="10"/>
      <c r="AB62" s="10"/>
      <c r="AC62" s="10"/>
      <c r="AD62" s="10"/>
      <c r="AE62" s="10"/>
    </row>
    <row r="63" spans="1:31" s="10" customFormat="1" ht="19.9" customHeight="1">
      <c r="A63" s="10"/>
      <c r="B63" s="183"/>
      <c r="C63" s="184"/>
      <c r="D63" s="185" t="s">
        <v>760</v>
      </c>
      <c r="E63" s="186"/>
      <c r="F63" s="186"/>
      <c r="G63" s="186"/>
      <c r="H63" s="186"/>
      <c r="I63" s="187"/>
      <c r="J63" s="188">
        <f>J148</f>
        <v>0</v>
      </c>
      <c r="K63" s="184"/>
      <c r="L63" s="189"/>
      <c r="S63" s="10"/>
      <c r="T63" s="10"/>
      <c r="U63" s="10"/>
      <c r="V63" s="10"/>
      <c r="W63" s="10"/>
      <c r="X63" s="10"/>
      <c r="Y63" s="10"/>
      <c r="Z63" s="10"/>
      <c r="AA63" s="10"/>
      <c r="AB63" s="10"/>
      <c r="AC63" s="10"/>
      <c r="AD63" s="10"/>
      <c r="AE63" s="10"/>
    </row>
    <row r="64" spans="1:31" s="10" customFormat="1" ht="19.9" customHeight="1">
      <c r="A64" s="10"/>
      <c r="B64" s="183"/>
      <c r="C64" s="184"/>
      <c r="D64" s="185" t="s">
        <v>210</v>
      </c>
      <c r="E64" s="186"/>
      <c r="F64" s="186"/>
      <c r="G64" s="186"/>
      <c r="H64" s="186"/>
      <c r="I64" s="187"/>
      <c r="J64" s="188">
        <f>J155</f>
        <v>0</v>
      </c>
      <c r="K64" s="184"/>
      <c r="L64" s="189"/>
      <c r="S64" s="10"/>
      <c r="T64" s="10"/>
      <c r="U64" s="10"/>
      <c r="V64" s="10"/>
      <c r="W64" s="10"/>
      <c r="X64" s="10"/>
      <c r="Y64" s="10"/>
      <c r="Z64" s="10"/>
      <c r="AA64" s="10"/>
      <c r="AB64" s="10"/>
      <c r="AC64" s="10"/>
      <c r="AD64" s="10"/>
      <c r="AE64" s="10"/>
    </row>
    <row r="65" spans="1:31" s="10" customFormat="1" ht="19.9" customHeight="1">
      <c r="A65" s="10"/>
      <c r="B65" s="183"/>
      <c r="C65" s="184"/>
      <c r="D65" s="185" t="s">
        <v>211</v>
      </c>
      <c r="E65" s="186"/>
      <c r="F65" s="186"/>
      <c r="G65" s="186"/>
      <c r="H65" s="186"/>
      <c r="I65" s="187"/>
      <c r="J65" s="188">
        <f>J182</f>
        <v>0</v>
      </c>
      <c r="K65" s="184"/>
      <c r="L65" s="189"/>
      <c r="S65" s="10"/>
      <c r="T65" s="10"/>
      <c r="U65" s="10"/>
      <c r="V65" s="10"/>
      <c r="W65" s="10"/>
      <c r="X65" s="10"/>
      <c r="Y65" s="10"/>
      <c r="Z65" s="10"/>
      <c r="AA65" s="10"/>
      <c r="AB65" s="10"/>
      <c r="AC65" s="10"/>
      <c r="AD65" s="10"/>
      <c r="AE65" s="10"/>
    </row>
    <row r="66" spans="1:31" s="2" customFormat="1" ht="21.8" customHeight="1">
      <c r="A66" s="38"/>
      <c r="B66" s="39"/>
      <c r="C66" s="40"/>
      <c r="D66" s="40"/>
      <c r="E66" s="40"/>
      <c r="F66" s="40"/>
      <c r="G66" s="40"/>
      <c r="H66" s="40"/>
      <c r="I66" s="136"/>
      <c r="J66" s="40"/>
      <c r="K66" s="40"/>
      <c r="L66" s="137"/>
      <c r="S66" s="38"/>
      <c r="T66" s="38"/>
      <c r="U66" s="38"/>
      <c r="V66" s="38"/>
      <c r="W66" s="38"/>
      <c r="X66" s="38"/>
      <c r="Y66" s="38"/>
      <c r="Z66" s="38"/>
      <c r="AA66" s="38"/>
      <c r="AB66" s="38"/>
      <c r="AC66" s="38"/>
      <c r="AD66" s="38"/>
      <c r="AE66" s="38"/>
    </row>
    <row r="67" spans="1:31" s="2" customFormat="1" ht="6.95" customHeight="1">
      <c r="A67" s="38"/>
      <c r="B67" s="59"/>
      <c r="C67" s="60"/>
      <c r="D67" s="60"/>
      <c r="E67" s="60"/>
      <c r="F67" s="60"/>
      <c r="G67" s="60"/>
      <c r="H67" s="60"/>
      <c r="I67" s="166"/>
      <c r="J67" s="60"/>
      <c r="K67" s="60"/>
      <c r="L67" s="137"/>
      <c r="S67" s="38"/>
      <c r="T67" s="38"/>
      <c r="U67" s="38"/>
      <c r="V67" s="38"/>
      <c r="W67" s="38"/>
      <c r="X67" s="38"/>
      <c r="Y67" s="38"/>
      <c r="Z67" s="38"/>
      <c r="AA67" s="38"/>
      <c r="AB67" s="38"/>
      <c r="AC67" s="38"/>
      <c r="AD67" s="38"/>
      <c r="AE67" s="38"/>
    </row>
    <row r="71" spans="1:31" s="2" customFormat="1" ht="6.95" customHeight="1">
      <c r="A71" s="38"/>
      <c r="B71" s="61"/>
      <c r="C71" s="62"/>
      <c r="D71" s="62"/>
      <c r="E71" s="62"/>
      <c r="F71" s="62"/>
      <c r="G71" s="62"/>
      <c r="H71" s="62"/>
      <c r="I71" s="169"/>
      <c r="J71" s="62"/>
      <c r="K71" s="62"/>
      <c r="L71" s="137"/>
      <c r="S71" s="38"/>
      <c r="T71" s="38"/>
      <c r="U71" s="38"/>
      <c r="V71" s="38"/>
      <c r="W71" s="38"/>
      <c r="X71" s="38"/>
      <c r="Y71" s="38"/>
      <c r="Z71" s="38"/>
      <c r="AA71" s="38"/>
      <c r="AB71" s="38"/>
      <c r="AC71" s="38"/>
      <c r="AD71" s="38"/>
      <c r="AE71" s="38"/>
    </row>
    <row r="72" spans="1:31" s="2" customFormat="1" ht="24.95" customHeight="1">
      <c r="A72" s="38"/>
      <c r="B72" s="39"/>
      <c r="C72" s="23" t="s">
        <v>138</v>
      </c>
      <c r="D72" s="40"/>
      <c r="E72" s="40"/>
      <c r="F72" s="40"/>
      <c r="G72" s="40"/>
      <c r="H72" s="40"/>
      <c r="I72" s="136"/>
      <c r="J72" s="40"/>
      <c r="K72" s="40"/>
      <c r="L72" s="137"/>
      <c r="S72" s="38"/>
      <c r="T72" s="38"/>
      <c r="U72" s="38"/>
      <c r="V72" s="38"/>
      <c r="W72" s="38"/>
      <c r="X72" s="38"/>
      <c r="Y72" s="38"/>
      <c r="Z72" s="38"/>
      <c r="AA72" s="38"/>
      <c r="AB72" s="38"/>
      <c r="AC72" s="38"/>
      <c r="AD72" s="38"/>
      <c r="AE72" s="38"/>
    </row>
    <row r="73" spans="1:31" s="2" customFormat="1" ht="6.95" customHeight="1">
      <c r="A73" s="38"/>
      <c r="B73" s="39"/>
      <c r="C73" s="40"/>
      <c r="D73" s="40"/>
      <c r="E73" s="40"/>
      <c r="F73" s="40"/>
      <c r="G73" s="40"/>
      <c r="H73" s="40"/>
      <c r="I73" s="136"/>
      <c r="J73" s="40"/>
      <c r="K73" s="40"/>
      <c r="L73" s="137"/>
      <c r="S73" s="38"/>
      <c r="T73" s="38"/>
      <c r="U73" s="38"/>
      <c r="V73" s="38"/>
      <c r="W73" s="38"/>
      <c r="X73" s="38"/>
      <c r="Y73" s="38"/>
      <c r="Z73" s="38"/>
      <c r="AA73" s="38"/>
      <c r="AB73" s="38"/>
      <c r="AC73" s="38"/>
      <c r="AD73" s="38"/>
      <c r="AE73" s="38"/>
    </row>
    <row r="74" spans="1:31" s="2" customFormat="1" ht="12" customHeight="1">
      <c r="A74" s="38"/>
      <c r="B74" s="39"/>
      <c r="C74" s="32" t="s">
        <v>16</v>
      </c>
      <c r="D74" s="40"/>
      <c r="E74" s="40"/>
      <c r="F74" s="40"/>
      <c r="G74" s="40"/>
      <c r="H74" s="40"/>
      <c r="I74" s="136"/>
      <c r="J74" s="40"/>
      <c r="K74" s="40"/>
      <c r="L74" s="137"/>
      <c r="S74" s="38"/>
      <c r="T74" s="38"/>
      <c r="U74" s="38"/>
      <c r="V74" s="38"/>
      <c r="W74" s="38"/>
      <c r="X74" s="38"/>
      <c r="Y74" s="38"/>
      <c r="Z74" s="38"/>
      <c r="AA74" s="38"/>
      <c r="AB74" s="38"/>
      <c r="AC74" s="38"/>
      <c r="AD74" s="38"/>
      <c r="AE74" s="38"/>
    </row>
    <row r="75" spans="1:31" s="2" customFormat="1" ht="16.5" customHeight="1">
      <c r="A75" s="38"/>
      <c r="B75" s="39"/>
      <c r="C75" s="40"/>
      <c r="D75" s="40"/>
      <c r="E75" s="170" t="str">
        <f>E7</f>
        <v>Oprava povrchu komunikací v Klatovech 2021, 2.část</v>
      </c>
      <c r="F75" s="32"/>
      <c r="G75" s="32"/>
      <c r="H75" s="32"/>
      <c r="I75" s="136"/>
      <c r="J75" s="40"/>
      <c r="K75" s="40"/>
      <c r="L75" s="137"/>
      <c r="S75" s="38"/>
      <c r="T75" s="38"/>
      <c r="U75" s="38"/>
      <c r="V75" s="38"/>
      <c r="W75" s="38"/>
      <c r="X75" s="38"/>
      <c r="Y75" s="38"/>
      <c r="Z75" s="38"/>
      <c r="AA75" s="38"/>
      <c r="AB75" s="38"/>
      <c r="AC75" s="38"/>
      <c r="AD75" s="38"/>
      <c r="AE75" s="38"/>
    </row>
    <row r="76" spans="1:31" s="2" customFormat="1" ht="12" customHeight="1">
      <c r="A76" s="38"/>
      <c r="B76" s="39"/>
      <c r="C76" s="32" t="s">
        <v>126</v>
      </c>
      <c r="D76" s="40"/>
      <c r="E76" s="40"/>
      <c r="F76" s="40"/>
      <c r="G76" s="40"/>
      <c r="H76" s="40"/>
      <c r="I76" s="136"/>
      <c r="J76" s="40"/>
      <c r="K76" s="40"/>
      <c r="L76" s="137"/>
      <c r="S76" s="38"/>
      <c r="T76" s="38"/>
      <c r="U76" s="38"/>
      <c r="V76" s="38"/>
      <c r="W76" s="38"/>
      <c r="X76" s="38"/>
      <c r="Y76" s="38"/>
      <c r="Z76" s="38"/>
      <c r="AA76" s="38"/>
      <c r="AB76" s="38"/>
      <c r="AC76" s="38"/>
      <c r="AD76" s="38"/>
      <c r="AE76" s="38"/>
    </row>
    <row r="77" spans="1:31" s="2" customFormat="1" ht="16.5" customHeight="1">
      <c r="A77" s="38"/>
      <c r="B77" s="39"/>
      <c r="C77" s="40"/>
      <c r="D77" s="40"/>
      <c r="E77" s="69" t="str">
        <f>E9</f>
        <v>SO 105 - MK Vícenice-kolem nádrže</v>
      </c>
      <c r="F77" s="40"/>
      <c r="G77" s="40"/>
      <c r="H77" s="40"/>
      <c r="I77" s="136"/>
      <c r="J77" s="40"/>
      <c r="K77" s="40"/>
      <c r="L77" s="137"/>
      <c r="S77" s="38"/>
      <c r="T77" s="38"/>
      <c r="U77" s="38"/>
      <c r="V77" s="38"/>
      <c r="W77" s="38"/>
      <c r="X77" s="38"/>
      <c r="Y77" s="38"/>
      <c r="Z77" s="38"/>
      <c r="AA77" s="38"/>
      <c r="AB77" s="38"/>
      <c r="AC77" s="38"/>
      <c r="AD77" s="38"/>
      <c r="AE77" s="38"/>
    </row>
    <row r="78" spans="1:31" s="2" customFormat="1" ht="6.95" customHeight="1">
      <c r="A78" s="38"/>
      <c r="B78" s="39"/>
      <c r="C78" s="40"/>
      <c r="D78" s="40"/>
      <c r="E78" s="40"/>
      <c r="F78" s="40"/>
      <c r="G78" s="40"/>
      <c r="H78" s="40"/>
      <c r="I78" s="136"/>
      <c r="J78" s="40"/>
      <c r="K78" s="40"/>
      <c r="L78" s="137"/>
      <c r="S78" s="38"/>
      <c r="T78" s="38"/>
      <c r="U78" s="38"/>
      <c r="V78" s="38"/>
      <c r="W78" s="38"/>
      <c r="X78" s="38"/>
      <c r="Y78" s="38"/>
      <c r="Z78" s="38"/>
      <c r="AA78" s="38"/>
      <c r="AB78" s="38"/>
      <c r="AC78" s="38"/>
      <c r="AD78" s="38"/>
      <c r="AE78" s="38"/>
    </row>
    <row r="79" spans="1:31" s="2" customFormat="1" ht="12" customHeight="1">
      <c r="A79" s="38"/>
      <c r="B79" s="39"/>
      <c r="C79" s="32" t="s">
        <v>21</v>
      </c>
      <c r="D79" s="40"/>
      <c r="E79" s="40"/>
      <c r="F79" s="27" t="str">
        <f>F12</f>
        <v>Vícenice</v>
      </c>
      <c r="G79" s="40"/>
      <c r="H79" s="40"/>
      <c r="I79" s="140" t="s">
        <v>23</v>
      </c>
      <c r="J79" s="72" t="str">
        <f>IF(J12="","",J12)</f>
        <v>18. 12. 2020</v>
      </c>
      <c r="K79" s="40"/>
      <c r="L79" s="137"/>
      <c r="S79" s="38"/>
      <c r="T79" s="38"/>
      <c r="U79" s="38"/>
      <c r="V79" s="38"/>
      <c r="W79" s="38"/>
      <c r="X79" s="38"/>
      <c r="Y79" s="38"/>
      <c r="Z79" s="38"/>
      <c r="AA79" s="38"/>
      <c r="AB79" s="38"/>
      <c r="AC79" s="38"/>
      <c r="AD79" s="38"/>
      <c r="AE79" s="38"/>
    </row>
    <row r="80" spans="1:31" s="2" customFormat="1" ht="6.95" customHeight="1">
      <c r="A80" s="38"/>
      <c r="B80" s="39"/>
      <c r="C80" s="40"/>
      <c r="D80" s="40"/>
      <c r="E80" s="40"/>
      <c r="F80" s="40"/>
      <c r="G80" s="40"/>
      <c r="H80" s="40"/>
      <c r="I80" s="136"/>
      <c r="J80" s="40"/>
      <c r="K80" s="40"/>
      <c r="L80" s="137"/>
      <c r="S80" s="38"/>
      <c r="T80" s="38"/>
      <c r="U80" s="38"/>
      <c r="V80" s="38"/>
      <c r="W80" s="38"/>
      <c r="X80" s="38"/>
      <c r="Y80" s="38"/>
      <c r="Z80" s="38"/>
      <c r="AA80" s="38"/>
      <c r="AB80" s="38"/>
      <c r="AC80" s="38"/>
      <c r="AD80" s="38"/>
      <c r="AE80" s="38"/>
    </row>
    <row r="81" spans="1:31" s="2" customFormat="1" ht="15.15" customHeight="1">
      <c r="A81" s="38"/>
      <c r="B81" s="39"/>
      <c r="C81" s="32" t="s">
        <v>25</v>
      </c>
      <c r="D81" s="40"/>
      <c r="E81" s="40"/>
      <c r="F81" s="27" t="str">
        <f>E15</f>
        <v>Město Klatovy</v>
      </c>
      <c r="G81" s="40"/>
      <c r="H81" s="40"/>
      <c r="I81" s="140" t="s">
        <v>32</v>
      </c>
      <c r="J81" s="36" t="str">
        <f>E21</f>
        <v xml:space="preserve"> </v>
      </c>
      <c r="K81" s="40"/>
      <c r="L81" s="137"/>
      <c r="S81" s="38"/>
      <c r="T81" s="38"/>
      <c r="U81" s="38"/>
      <c r="V81" s="38"/>
      <c r="W81" s="38"/>
      <c r="X81" s="38"/>
      <c r="Y81" s="38"/>
      <c r="Z81" s="38"/>
      <c r="AA81" s="38"/>
      <c r="AB81" s="38"/>
      <c r="AC81" s="38"/>
      <c r="AD81" s="38"/>
      <c r="AE81" s="38"/>
    </row>
    <row r="82" spans="1:31" s="2" customFormat="1" ht="15.15" customHeight="1">
      <c r="A82" s="38"/>
      <c r="B82" s="39"/>
      <c r="C82" s="32" t="s">
        <v>30</v>
      </c>
      <c r="D82" s="40"/>
      <c r="E82" s="40"/>
      <c r="F82" s="27" t="str">
        <f>IF(E18="","",E18)</f>
        <v>Vyplň údaj</v>
      </c>
      <c r="G82" s="40"/>
      <c r="H82" s="40"/>
      <c r="I82" s="140" t="s">
        <v>35</v>
      </c>
      <c r="J82" s="36" t="str">
        <f>E24</f>
        <v>Kohout</v>
      </c>
      <c r="K82" s="40"/>
      <c r="L82" s="137"/>
      <c r="S82" s="38"/>
      <c r="T82" s="38"/>
      <c r="U82" s="38"/>
      <c r="V82" s="38"/>
      <c r="W82" s="38"/>
      <c r="X82" s="38"/>
      <c r="Y82" s="38"/>
      <c r="Z82" s="38"/>
      <c r="AA82" s="38"/>
      <c r="AB82" s="38"/>
      <c r="AC82" s="38"/>
      <c r="AD82" s="38"/>
      <c r="AE82" s="38"/>
    </row>
    <row r="83" spans="1:31" s="2" customFormat="1" ht="10.3" customHeight="1">
      <c r="A83" s="38"/>
      <c r="B83" s="39"/>
      <c r="C83" s="40"/>
      <c r="D83" s="40"/>
      <c r="E83" s="40"/>
      <c r="F83" s="40"/>
      <c r="G83" s="40"/>
      <c r="H83" s="40"/>
      <c r="I83" s="136"/>
      <c r="J83" s="40"/>
      <c r="K83" s="40"/>
      <c r="L83" s="137"/>
      <c r="S83" s="38"/>
      <c r="T83" s="38"/>
      <c r="U83" s="38"/>
      <c r="V83" s="38"/>
      <c r="W83" s="38"/>
      <c r="X83" s="38"/>
      <c r="Y83" s="38"/>
      <c r="Z83" s="38"/>
      <c r="AA83" s="38"/>
      <c r="AB83" s="38"/>
      <c r="AC83" s="38"/>
      <c r="AD83" s="38"/>
      <c r="AE83" s="38"/>
    </row>
    <row r="84" spans="1:31" s="11" customFormat="1" ht="29.25" customHeight="1">
      <c r="A84" s="190"/>
      <c r="B84" s="191"/>
      <c r="C84" s="192" t="s">
        <v>139</v>
      </c>
      <c r="D84" s="193" t="s">
        <v>57</v>
      </c>
      <c r="E84" s="193" t="s">
        <v>53</v>
      </c>
      <c r="F84" s="193" t="s">
        <v>54</v>
      </c>
      <c r="G84" s="193" t="s">
        <v>140</v>
      </c>
      <c r="H84" s="193" t="s">
        <v>141</v>
      </c>
      <c r="I84" s="194" t="s">
        <v>142</v>
      </c>
      <c r="J84" s="193" t="s">
        <v>131</v>
      </c>
      <c r="K84" s="195" t="s">
        <v>143</v>
      </c>
      <c r="L84" s="196"/>
      <c r="M84" s="92" t="s">
        <v>19</v>
      </c>
      <c r="N84" s="93" t="s">
        <v>42</v>
      </c>
      <c r="O84" s="93" t="s">
        <v>144</v>
      </c>
      <c r="P84" s="93" t="s">
        <v>145</v>
      </c>
      <c r="Q84" s="93" t="s">
        <v>146</v>
      </c>
      <c r="R84" s="93" t="s">
        <v>147</v>
      </c>
      <c r="S84" s="93" t="s">
        <v>148</v>
      </c>
      <c r="T84" s="94" t="s">
        <v>149</v>
      </c>
      <c r="U84" s="190"/>
      <c r="V84" s="190"/>
      <c r="W84" s="190"/>
      <c r="X84" s="190"/>
      <c r="Y84" s="190"/>
      <c r="Z84" s="190"/>
      <c r="AA84" s="190"/>
      <c r="AB84" s="190"/>
      <c r="AC84" s="190"/>
      <c r="AD84" s="190"/>
      <c r="AE84" s="190"/>
    </row>
    <row r="85" spans="1:63" s="2" customFormat="1" ht="22.8" customHeight="1">
      <c r="A85" s="38"/>
      <c r="B85" s="39"/>
      <c r="C85" s="99" t="s">
        <v>150</v>
      </c>
      <c r="D85" s="40"/>
      <c r="E85" s="40"/>
      <c r="F85" s="40"/>
      <c r="G85" s="40"/>
      <c r="H85" s="40"/>
      <c r="I85" s="136"/>
      <c r="J85" s="197">
        <f>BK85</f>
        <v>0</v>
      </c>
      <c r="K85" s="40"/>
      <c r="L85" s="44"/>
      <c r="M85" s="95"/>
      <c r="N85" s="198"/>
      <c r="O85" s="96"/>
      <c r="P85" s="199">
        <f>P86</f>
        <v>0</v>
      </c>
      <c r="Q85" s="96"/>
      <c r="R85" s="199">
        <f>R86</f>
        <v>1801.0329957999995</v>
      </c>
      <c r="S85" s="96"/>
      <c r="T85" s="200">
        <f>T86</f>
        <v>470.89502</v>
      </c>
      <c r="U85" s="38"/>
      <c r="V85" s="38"/>
      <c r="W85" s="38"/>
      <c r="X85" s="38"/>
      <c r="Y85" s="38"/>
      <c r="Z85" s="38"/>
      <c r="AA85" s="38"/>
      <c r="AB85" s="38"/>
      <c r="AC85" s="38"/>
      <c r="AD85" s="38"/>
      <c r="AE85" s="38"/>
      <c r="AT85" s="17" t="s">
        <v>71</v>
      </c>
      <c r="AU85" s="17" t="s">
        <v>132</v>
      </c>
      <c r="BK85" s="201">
        <f>BK86</f>
        <v>0</v>
      </c>
    </row>
    <row r="86" spans="1:63" s="12" customFormat="1" ht="25.9" customHeight="1">
      <c r="A86" s="12"/>
      <c r="B86" s="202"/>
      <c r="C86" s="203"/>
      <c r="D86" s="204" t="s">
        <v>71</v>
      </c>
      <c r="E86" s="205" t="s">
        <v>213</v>
      </c>
      <c r="F86" s="205" t="s">
        <v>761</v>
      </c>
      <c r="G86" s="203"/>
      <c r="H86" s="203"/>
      <c r="I86" s="206"/>
      <c r="J86" s="207">
        <f>BK86</f>
        <v>0</v>
      </c>
      <c r="K86" s="203"/>
      <c r="L86" s="208"/>
      <c r="M86" s="209"/>
      <c r="N86" s="210"/>
      <c r="O86" s="210"/>
      <c r="P86" s="211">
        <f>P87+P128+P148+P155+P182</f>
        <v>0</v>
      </c>
      <c r="Q86" s="210"/>
      <c r="R86" s="211">
        <f>R87+R128+R148+R155+R182</f>
        <v>1801.0329957999995</v>
      </c>
      <c r="S86" s="210"/>
      <c r="T86" s="212">
        <f>T87+T128+T148+T155+T182</f>
        <v>470.89502</v>
      </c>
      <c r="U86" s="12"/>
      <c r="V86" s="12"/>
      <c r="W86" s="12"/>
      <c r="X86" s="12"/>
      <c r="Y86" s="12"/>
      <c r="Z86" s="12"/>
      <c r="AA86" s="12"/>
      <c r="AB86" s="12"/>
      <c r="AC86" s="12"/>
      <c r="AD86" s="12"/>
      <c r="AE86" s="12"/>
      <c r="AR86" s="213" t="s">
        <v>80</v>
      </c>
      <c r="AT86" s="214" t="s">
        <v>71</v>
      </c>
      <c r="AU86" s="214" t="s">
        <v>72</v>
      </c>
      <c r="AY86" s="213" t="s">
        <v>153</v>
      </c>
      <c r="BK86" s="215">
        <f>BK87+BK128+BK148+BK155+BK182</f>
        <v>0</v>
      </c>
    </row>
    <row r="87" spans="1:63" s="12" customFormat="1" ht="22.8" customHeight="1">
      <c r="A87" s="12"/>
      <c r="B87" s="202"/>
      <c r="C87" s="203"/>
      <c r="D87" s="204" t="s">
        <v>71</v>
      </c>
      <c r="E87" s="216" t="s">
        <v>80</v>
      </c>
      <c r="F87" s="216" t="s">
        <v>215</v>
      </c>
      <c r="G87" s="203"/>
      <c r="H87" s="203"/>
      <c r="I87" s="206"/>
      <c r="J87" s="217">
        <f>BK87</f>
        <v>0</v>
      </c>
      <c r="K87" s="203"/>
      <c r="L87" s="208"/>
      <c r="M87" s="209"/>
      <c r="N87" s="210"/>
      <c r="O87" s="210"/>
      <c r="P87" s="211">
        <f>SUM(P88:P127)</f>
        <v>0</v>
      </c>
      <c r="Q87" s="210"/>
      <c r="R87" s="211">
        <f>SUM(R88:R127)</f>
        <v>31.424955</v>
      </c>
      <c r="S87" s="210"/>
      <c r="T87" s="212">
        <f>SUM(T88:T127)</f>
        <v>470.89502</v>
      </c>
      <c r="U87" s="12"/>
      <c r="V87" s="12"/>
      <c r="W87" s="12"/>
      <c r="X87" s="12"/>
      <c r="Y87" s="12"/>
      <c r="Z87" s="12"/>
      <c r="AA87" s="12"/>
      <c r="AB87" s="12"/>
      <c r="AC87" s="12"/>
      <c r="AD87" s="12"/>
      <c r="AE87" s="12"/>
      <c r="AR87" s="213" t="s">
        <v>80</v>
      </c>
      <c r="AT87" s="214" t="s">
        <v>71</v>
      </c>
      <c r="AU87" s="214" t="s">
        <v>80</v>
      </c>
      <c r="AY87" s="213" t="s">
        <v>153</v>
      </c>
      <c r="BK87" s="215">
        <f>SUM(BK88:BK127)</f>
        <v>0</v>
      </c>
    </row>
    <row r="88" spans="1:65" s="2" customFormat="1" ht="44.25" customHeight="1">
      <c r="A88" s="38"/>
      <c r="B88" s="39"/>
      <c r="C88" s="218" t="s">
        <v>80</v>
      </c>
      <c r="D88" s="218" t="s">
        <v>156</v>
      </c>
      <c r="E88" s="219" t="s">
        <v>216</v>
      </c>
      <c r="F88" s="220" t="s">
        <v>217</v>
      </c>
      <c r="G88" s="221" t="s">
        <v>218</v>
      </c>
      <c r="H88" s="222">
        <v>1940.091</v>
      </c>
      <c r="I88" s="223"/>
      <c r="J88" s="224">
        <f>ROUND(I88*H88,2)</f>
        <v>0</v>
      </c>
      <c r="K88" s="220" t="s">
        <v>219</v>
      </c>
      <c r="L88" s="44"/>
      <c r="M88" s="225" t="s">
        <v>19</v>
      </c>
      <c r="N88" s="226" t="s">
        <v>43</v>
      </c>
      <c r="O88" s="84"/>
      <c r="P88" s="227">
        <f>O88*H88</f>
        <v>0</v>
      </c>
      <c r="Q88" s="227">
        <v>0</v>
      </c>
      <c r="R88" s="227">
        <f>Q88*H88</f>
        <v>0</v>
      </c>
      <c r="S88" s="227">
        <v>0.22</v>
      </c>
      <c r="T88" s="228">
        <f>S88*H88</f>
        <v>426.82002</v>
      </c>
      <c r="U88" s="38"/>
      <c r="V88" s="38"/>
      <c r="W88" s="38"/>
      <c r="X88" s="38"/>
      <c r="Y88" s="38"/>
      <c r="Z88" s="38"/>
      <c r="AA88" s="38"/>
      <c r="AB88" s="38"/>
      <c r="AC88" s="38"/>
      <c r="AD88" s="38"/>
      <c r="AE88" s="38"/>
      <c r="AR88" s="229" t="s">
        <v>172</v>
      </c>
      <c r="AT88" s="229" t="s">
        <v>156</v>
      </c>
      <c r="AU88" s="229" t="s">
        <v>82</v>
      </c>
      <c r="AY88" s="17" t="s">
        <v>153</v>
      </c>
      <c r="BE88" s="230">
        <f>IF(N88="základní",J88,0)</f>
        <v>0</v>
      </c>
      <c r="BF88" s="230">
        <f>IF(N88="snížená",J88,0)</f>
        <v>0</v>
      </c>
      <c r="BG88" s="230">
        <f>IF(N88="zákl. přenesená",J88,0)</f>
        <v>0</v>
      </c>
      <c r="BH88" s="230">
        <f>IF(N88="sníž. přenesená",J88,0)</f>
        <v>0</v>
      </c>
      <c r="BI88" s="230">
        <f>IF(N88="nulová",J88,0)</f>
        <v>0</v>
      </c>
      <c r="BJ88" s="17" t="s">
        <v>80</v>
      </c>
      <c r="BK88" s="230">
        <f>ROUND(I88*H88,2)</f>
        <v>0</v>
      </c>
      <c r="BL88" s="17" t="s">
        <v>172</v>
      </c>
      <c r="BM88" s="229" t="s">
        <v>762</v>
      </c>
    </row>
    <row r="89" spans="1:47" s="2" customFormat="1" ht="12">
      <c r="A89" s="38"/>
      <c r="B89" s="39"/>
      <c r="C89" s="40"/>
      <c r="D89" s="231" t="s">
        <v>221</v>
      </c>
      <c r="E89" s="40"/>
      <c r="F89" s="232" t="s">
        <v>222</v>
      </c>
      <c r="G89" s="40"/>
      <c r="H89" s="40"/>
      <c r="I89" s="136"/>
      <c r="J89" s="40"/>
      <c r="K89" s="40"/>
      <c r="L89" s="44"/>
      <c r="M89" s="233"/>
      <c r="N89" s="234"/>
      <c r="O89" s="84"/>
      <c r="P89" s="84"/>
      <c r="Q89" s="84"/>
      <c r="R89" s="84"/>
      <c r="S89" s="84"/>
      <c r="T89" s="85"/>
      <c r="U89" s="38"/>
      <c r="V89" s="38"/>
      <c r="W89" s="38"/>
      <c r="X89" s="38"/>
      <c r="Y89" s="38"/>
      <c r="Z89" s="38"/>
      <c r="AA89" s="38"/>
      <c r="AB89" s="38"/>
      <c r="AC89" s="38"/>
      <c r="AD89" s="38"/>
      <c r="AE89" s="38"/>
      <c r="AT89" s="17" t="s">
        <v>221</v>
      </c>
      <c r="AU89" s="17" t="s">
        <v>82</v>
      </c>
    </row>
    <row r="90" spans="1:51" s="13" customFormat="1" ht="12">
      <c r="A90" s="13"/>
      <c r="B90" s="235"/>
      <c r="C90" s="236"/>
      <c r="D90" s="231" t="s">
        <v>174</v>
      </c>
      <c r="E90" s="237" t="s">
        <v>19</v>
      </c>
      <c r="F90" s="238" t="s">
        <v>763</v>
      </c>
      <c r="G90" s="236"/>
      <c r="H90" s="239">
        <v>1221.691</v>
      </c>
      <c r="I90" s="240"/>
      <c r="J90" s="236"/>
      <c r="K90" s="236"/>
      <c r="L90" s="241"/>
      <c r="M90" s="242"/>
      <c r="N90" s="243"/>
      <c r="O90" s="243"/>
      <c r="P90" s="243"/>
      <c r="Q90" s="243"/>
      <c r="R90" s="243"/>
      <c r="S90" s="243"/>
      <c r="T90" s="244"/>
      <c r="U90" s="13"/>
      <c r="V90" s="13"/>
      <c r="W90" s="13"/>
      <c r="X90" s="13"/>
      <c r="Y90" s="13"/>
      <c r="Z90" s="13"/>
      <c r="AA90" s="13"/>
      <c r="AB90" s="13"/>
      <c r="AC90" s="13"/>
      <c r="AD90" s="13"/>
      <c r="AE90" s="13"/>
      <c r="AT90" s="245" t="s">
        <v>174</v>
      </c>
      <c r="AU90" s="245" t="s">
        <v>82</v>
      </c>
      <c r="AV90" s="13" t="s">
        <v>82</v>
      </c>
      <c r="AW90" s="13" t="s">
        <v>34</v>
      </c>
      <c r="AX90" s="13" t="s">
        <v>72</v>
      </c>
      <c r="AY90" s="245" t="s">
        <v>153</v>
      </c>
    </row>
    <row r="91" spans="1:51" s="13" customFormat="1" ht="12">
      <c r="A91" s="13"/>
      <c r="B91" s="235"/>
      <c r="C91" s="236"/>
      <c r="D91" s="231" t="s">
        <v>174</v>
      </c>
      <c r="E91" s="237" t="s">
        <v>19</v>
      </c>
      <c r="F91" s="238" t="s">
        <v>764</v>
      </c>
      <c r="G91" s="236"/>
      <c r="H91" s="239">
        <v>367</v>
      </c>
      <c r="I91" s="240"/>
      <c r="J91" s="236"/>
      <c r="K91" s="236"/>
      <c r="L91" s="241"/>
      <c r="M91" s="242"/>
      <c r="N91" s="243"/>
      <c r="O91" s="243"/>
      <c r="P91" s="243"/>
      <c r="Q91" s="243"/>
      <c r="R91" s="243"/>
      <c r="S91" s="243"/>
      <c r="T91" s="244"/>
      <c r="U91" s="13"/>
      <c r="V91" s="13"/>
      <c r="W91" s="13"/>
      <c r="X91" s="13"/>
      <c r="Y91" s="13"/>
      <c r="Z91" s="13"/>
      <c r="AA91" s="13"/>
      <c r="AB91" s="13"/>
      <c r="AC91" s="13"/>
      <c r="AD91" s="13"/>
      <c r="AE91" s="13"/>
      <c r="AT91" s="245" t="s">
        <v>174</v>
      </c>
      <c r="AU91" s="245" t="s">
        <v>82</v>
      </c>
      <c r="AV91" s="13" t="s">
        <v>82</v>
      </c>
      <c r="AW91" s="13" t="s">
        <v>34</v>
      </c>
      <c r="AX91" s="13" t="s">
        <v>72</v>
      </c>
      <c r="AY91" s="245" t="s">
        <v>153</v>
      </c>
    </row>
    <row r="92" spans="1:51" s="13" customFormat="1" ht="12">
      <c r="A92" s="13"/>
      <c r="B92" s="235"/>
      <c r="C92" s="236"/>
      <c r="D92" s="231" t="s">
        <v>174</v>
      </c>
      <c r="E92" s="237" t="s">
        <v>19</v>
      </c>
      <c r="F92" s="238" t="s">
        <v>765</v>
      </c>
      <c r="G92" s="236"/>
      <c r="H92" s="239">
        <v>207.5</v>
      </c>
      <c r="I92" s="240"/>
      <c r="J92" s="236"/>
      <c r="K92" s="236"/>
      <c r="L92" s="241"/>
      <c r="M92" s="242"/>
      <c r="N92" s="243"/>
      <c r="O92" s="243"/>
      <c r="P92" s="243"/>
      <c r="Q92" s="243"/>
      <c r="R92" s="243"/>
      <c r="S92" s="243"/>
      <c r="T92" s="244"/>
      <c r="U92" s="13"/>
      <c r="V92" s="13"/>
      <c r="W92" s="13"/>
      <c r="X92" s="13"/>
      <c r="Y92" s="13"/>
      <c r="Z92" s="13"/>
      <c r="AA92" s="13"/>
      <c r="AB92" s="13"/>
      <c r="AC92" s="13"/>
      <c r="AD92" s="13"/>
      <c r="AE92" s="13"/>
      <c r="AT92" s="245" t="s">
        <v>174</v>
      </c>
      <c r="AU92" s="245" t="s">
        <v>82</v>
      </c>
      <c r="AV92" s="13" t="s">
        <v>82</v>
      </c>
      <c r="AW92" s="13" t="s">
        <v>34</v>
      </c>
      <c r="AX92" s="13" t="s">
        <v>72</v>
      </c>
      <c r="AY92" s="245" t="s">
        <v>153</v>
      </c>
    </row>
    <row r="93" spans="1:51" s="13" customFormat="1" ht="12">
      <c r="A93" s="13"/>
      <c r="B93" s="235"/>
      <c r="C93" s="236"/>
      <c r="D93" s="231" t="s">
        <v>174</v>
      </c>
      <c r="E93" s="237" t="s">
        <v>19</v>
      </c>
      <c r="F93" s="238" t="s">
        <v>766</v>
      </c>
      <c r="G93" s="236"/>
      <c r="H93" s="239">
        <v>55</v>
      </c>
      <c r="I93" s="240"/>
      <c r="J93" s="236"/>
      <c r="K93" s="236"/>
      <c r="L93" s="241"/>
      <c r="M93" s="242"/>
      <c r="N93" s="243"/>
      <c r="O93" s="243"/>
      <c r="P93" s="243"/>
      <c r="Q93" s="243"/>
      <c r="R93" s="243"/>
      <c r="S93" s="243"/>
      <c r="T93" s="244"/>
      <c r="U93" s="13"/>
      <c r="V93" s="13"/>
      <c r="W93" s="13"/>
      <c r="X93" s="13"/>
      <c r="Y93" s="13"/>
      <c r="Z93" s="13"/>
      <c r="AA93" s="13"/>
      <c r="AB93" s="13"/>
      <c r="AC93" s="13"/>
      <c r="AD93" s="13"/>
      <c r="AE93" s="13"/>
      <c r="AT93" s="245" t="s">
        <v>174</v>
      </c>
      <c r="AU93" s="245" t="s">
        <v>82</v>
      </c>
      <c r="AV93" s="13" t="s">
        <v>82</v>
      </c>
      <c r="AW93" s="13" t="s">
        <v>34</v>
      </c>
      <c r="AX93" s="13" t="s">
        <v>72</v>
      </c>
      <c r="AY93" s="245" t="s">
        <v>153</v>
      </c>
    </row>
    <row r="94" spans="1:51" s="13" customFormat="1" ht="12">
      <c r="A94" s="13"/>
      <c r="B94" s="235"/>
      <c r="C94" s="236"/>
      <c r="D94" s="231" t="s">
        <v>174</v>
      </c>
      <c r="E94" s="237" t="s">
        <v>19</v>
      </c>
      <c r="F94" s="238" t="s">
        <v>767</v>
      </c>
      <c r="G94" s="236"/>
      <c r="H94" s="239">
        <v>88.9</v>
      </c>
      <c r="I94" s="240"/>
      <c r="J94" s="236"/>
      <c r="K94" s="236"/>
      <c r="L94" s="241"/>
      <c r="M94" s="242"/>
      <c r="N94" s="243"/>
      <c r="O94" s="243"/>
      <c r="P94" s="243"/>
      <c r="Q94" s="243"/>
      <c r="R94" s="243"/>
      <c r="S94" s="243"/>
      <c r="T94" s="244"/>
      <c r="U94" s="13"/>
      <c r="V94" s="13"/>
      <c r="W94" s="13"/>
      <c r="X94" s="13"/>
      <c r="Y94" s="13"/>
      <c r="Z94" s="13"/>
      <c r="AA94" s="13"/>
      <c r="AB94" s="13"/>
      <c r="AC94" s="13"/>
      <c r="AD94" s="13"/>
      <c r="AE94" s="13"/>
      <c r="AT94" s="245" t="s">
        <v>174</v>
      </c>
      <c r="AU94" s="245" t="s">
        <v>82</v>
      </c>
      <c r="AV94" s="13" t="s">
        <v>82</v>
      </c>
      <c r="AW94" s="13" t="s">
        <v>34</v>
      </c>
      <c r="AX94" s="13" t="s">
        <v>72</v>
      </c>
      <c r="AY94" s="245" t="s">
        <v>153</v>
      </c>
    </row>
    <row r="95" spans="1:51" s="14" customFormat="1" ht="12">
      <c r="A95" s="14"/>
      <c r="B95" s="250"/>
      <c r="C95" s="251"/>
      <c r="D95" s="231" t="s">
        <v>174</v>
      </c>
      <c r="E95" s="252" t="s">
        <v>19</v>
      </c>
      <c r="F95" s="253" t="s">
        <v>225</v>
      </c>
      <c r="G95" s="251"/>
      <c r="H95" s="254">
        <v>1940.0910000000001</v>
      </c>
      <c r="I95" s="255"/>
      <c r="J95" s="251"/>
      <c r="K95" s="251"/>
      <c r="L95" s="256"/>
      <c r="M95" s="257"/>
      <c r="N95" s="258"/>
      <c r="O95" s="258"/>
      <c r="P95" s="258"/>
      <c r="Q95" s="258"/>
      <c r="R95" s="258"/>
      <c r="S95" s="258"/>
      <c r="T95" s="259"/>
      <c r="U95" s="14"/>
      <c r="V95" s="14"/>
      <c r="W95" s="14"/>
      <c r="X95" s="14"/>
      <c r="Y95" s="14"/>
      <c r="Z95" s="14"/>
      <c r="AA95" s="14"/>
      <c r="AB95" s="14"/>
      <c r="AC95" s="14"/>
      <c r="AD95" s="14"/>
      <c r="AE95" s="14"/>
      <c r="AT95" s="260" t="s">
        <v>174</v>
      </c>
      <c r="AU95" s="260" t="s">
        <v>82</v>
      </c>
      <c r="AV95" s="14" t="s">
        <v>172</v>
      </c>
      <c r="AW95" s="14" t="s">
        <v>34</v>
      </c>
      <c r="AX95" s="14" t="s">
        <v>80</v>
      </c>
      <c r="AY95" s="260" t="s">
        <v>153</v>
      </c>
    </row>
    <row r="96" spans="1:65" s="2" customFormat="1" ht="44.25" customHeight="1">
      <c r="A96" s="38"/>
      <c r="B96" s="39"/>
      <c r="C96" s="218" t="s">
        <v>82</v>
      </c>
      <c r="D96" s="218" t="s">
        <v>156</v>
      </c>
      <c r="E96" s="219" t="s">
        <v>226</v>
      </c>
      <c r="F96" s="220" t="s">
        <v>227</v>
      </c>
      <c r="G96" s="221" t="s">
        <v>228</v>
      </c>
      <c r="H96" s="222">
        <v>215</v>
      </c>
      <c r="I96" s="223"/>
      <c r="J96" s="224">
        <f>ROUND(I96*H96,2)</f>
        <v>0</v>
      </c>
      <c r="K96" s="220" t="s">
        <v>219</v>
      </c>
      <c r="L96" s="44"/>
      <c r="M96" s="225" t="s">
        <v>19</v>
      </c>
      <c r="N96" s="226" t="s">
        <v>43</v>
      </c>
      <c r="O96" s="84"/>
      <c r="P96" s="227">
        <f>O96*H96</f>
        <v>0</v>
      </c>
      <c r="Q96" s="227">
        <v>0</v>
      </c>
      <c r="R96" s="227">
        <f>Q96*H96</f>
        <v>0</v>
      </c>
      <c r="S96" s="227">
        <v>0.205</v>
      </c>
      <c r="T96" s="228">
        <f>S96*H96</f>
        <v>44.074999999999996</v>
      </c>
      <c r="U96" s="38"/>
      <c r="V96" s="38"/>
      <c r="W96" s="38"/>
      <c r="X96" s="38"/>
      <c r="Y96" s="38"/>
      <c r="Z96" s="38"/>
      <c r="AA96" s="38"/>
      <c r="AB96" s="38"/>
      <c r="AC96" s="38"/>
      <c r="AD96" s="38"/>
      <c r="AE96" s="38"/>
      <c r="AR96" s="229" t="s">
        <v>172</v>
      </c>
      <c r="AT96" s="229" t="s">
        <v>156</v>
      </c>
      <c r="AU96" s="229" t="s">
        <v>82</v>
      </c>
      <c r="AY96" s="17" t="s">
        <v>153</v>
      </c>
      <c r="BE96" s="230">
        <f>IF(N96="základní",J96,0)</f>
        <v>0</v>
      </c>
      <c r="BF96" s="230">
        <f>IF(N96="snížená",J96,0)</f>
        <v>0</v>
      </c>
      <c r="BG96" s="230">
        <f>IF(N96="zákl. přenesená",J96,0)</f>
        <v>0</v>
      </c>
      <c r="BH96" s="230">
        <f>IF(N96="sníž. přenesená",J96,0)</f>
        <v>0</v>
      </c>
      <c r="BI96" s="230">
        <f>IF(N96="nulová",J96,0)</f>
        <v>0</v>
      </c>
      <c r="BJ96" s="17" t="s">
        <v>80</v>
      </c>
      <c r="BK96" s="230">
        <f>ROUND(I96*H96,2)</f>
        <v>0</v>
      </c>
      <c r="BL96" s="17" t="s">
        <v>172</v>
      </c>
      <c r="BM96" s="229" t="s">
        <v>768</v>
      </c>
    </row>
    <row r="97" spans="1:47" s="2" customFormat="1" ht="12">
      <c r="A97" s="38"/>
      <c r="B97" s="39"/>
      <c r="C97" s="40"/>
      <c r="D97" s="231" t="s">
        <v>221</v>
      </c>
      <c r="E97" s="40"/>
      <c r="F97" s="232" t="s">
        <v>230</v>
      </c>
      <c r="G97" s="40"/>
      <c r="H97" s="40"/>
      <c r="I97" s="136"/>
      <c r="J97" s="40"/>
      <c r="K97" s="40"/>
      <c r="L97" s="44"/>
      <c r="M97" s="233"/>
      <c r="N97" s="234"/>
      <c r="O97" s="84"/>
      <c r="P97" s="84"/>
      <c r="Q97" s="84"/>
      <c r="R97" s="84"/>
      <c r="S97" s="84"/>
      <c r="T97" s="85"/>
      <c r="U97" s="38"/>
      <c r="V97" s="38"/>
      <c r="W97" s="38"/>
      <c r="X97" s="38"/>
      <c r="Y97" s="38"/>
      <c r="Z97" s="38"/>
      <c r="AA97" s="38"/>
      <c r="AB97" s="38"/>
      <c r="AC97" s="38"/>
      <c r="AD97" s="38"/>
      <c r="AE97" s="38"/>
      <c r="AT97" s="17" t="s">
        <v>221</v>
      </c>
      <c r="AU97" s="17" t="s">
        <v>82</v>
      </c>
    </row>
    <row r="98" spans="1:51" s="13" customFormat="1" ht="12">
      <c r="A98" s="13"/>
      <c r="B98" s="235"/>
      <c r="C98" s="236"/>
      <c r="D98" s="231" t="s">
        <v>174</v>
      </c>
      <c r="E98" s="237" t="s">
        <v>19</v>
      </c>
      <c r="F98" s="238" t="s">
        <v>769</v>
      </c>
      <c r="G98" s="236"/>
      <c r="H98" s="239">
        <v>215</v>
      </c>
      <c r="I98" s="240"/>
      <c r="J98" s="236"/>
      <c r="K98" s="236"/>
      <c r="L98" s="241"/>
      <c r="M98" s="242"/>
      <c r="N98" s="243"/>
      <c r="O98" s="243"/>
      <c r="P98" s="243"/>
      <c r="Q98" s="243"/>
      <c r="R98" s="243"/>
      <c r="S98" s="243"/>
      <c r="T98" s="244"/>
      <c r="U98" s="13"/>
      <c r="V98" s="13"/>
      <c r="W98" s="13"/>
      <c r="X98" s="13"/>
      <c r="Y98" s="13"/>
      <c r="Z98" s="13"/>
      <c r="AA98" s="13"/>
      <c r="AB98" s="13"/>
      <c r="AC98" s="13"/>
      <c r="AD98" s="13"/>
      <c r="AE98" s="13"/>
      <c r="AT98" s="245" t="s">
        <v>174</v>
      </c>
      <c r="AU98" s="245" t="s">
        <v>82</v>
      </c>
      <c r="AV98" s="13" t="s">
        <v>82</v>
      </c>
      <c r="AW98" s="13" t="s">
        <v>34</v>
      </c>
      <c r="AX98" s="13" t="s">
        <v>80</v>
      </c>
      <c r="AY98" s="245" t="s">
        <v>153</v>
      </c>
    </row>
    <row r="99" spans="1:65" s="2" customFormat="1" ht="21.75" customHeight="1">
      <c r="A99" s="38"/>
      <c r="B99" s="39"/>
      <c r="C99" s="218" t="s">
        <v>175</v>
      </c>
      <c r="D99" s="218" t="s">
        <v>156</v>
      </c>
      <c r="E99" s="219" t="s">
        <v>606</v>
      </c>
      <c r="F99" s="220" t="s">
        <v>607</v>
      </c>
      <c r="G99" s="221" t="s">
        <v>235</v>
      </c>
      <c r="H99" s="222">
        <v>354.8</v>
      </c>
      <c r="I99" s="223"/>
      <c r="J99" s="224">
        <f>ROUND(I99*H99,2)</f>
        <v>0</v>
      </c>
      <c r="K99" s="220" t="s">
        <v>19</v>
      </c>
      <c r="L99" s="44"/>
      <c r="M99" s="225" t="s">
        <v>19</v>
      </c>
      <c r="N99" s="226" t="s">
        <v>43</v>
      </c>
      <c r="O99" s="84"/>
      <c r="P99" s="227">
        <f>O99*H99</f>
        <v>0</v>
      </c>
      <c r="Q99" s="227">
        <v>0</v>
      </c>
      <c r="R99" s="227">
        <f>Q99*H99</f>
        <v>0</v>
      </c>
      <c r="S99" s="227">
        <v>0</v>
      </c>
      <c r="T99" s="228">
        <f>S99*H99</f>
        <v>0</v>
      </c>
      <c r="U99" s="38"/>
      <c r="V99" s="38"/>
      <c r="W99" s="38"/>
      <c r="X99" s="38"/>
      <c r="Y99" s="38"/>
      <c r="Z99" s="38"/>
      <c r="AA99" s="38"/>
      <c r="AB99" s="38"/>
      <c r="AC99" s="38"/>
      <c r="AD99" s="38"/>
      <c r="AE99" s="38"/>
      <c r="AR99" s="229" t="s">
        <v>172</v>
      </c>
      <c r="AT99" s="229" t="s">
        <v>156</v>
      </c>
      <c r="AU99" s="229" t="s">
        <v>82</v>
      </c>
      <c r="AY99" s="17" t="s">
        <v>153</v>
      </c>
      <c r="BE99" s="230">
        <f>IF(N99="základní",J99,0)</f>
        <v>0</v>
      </c>
      <c r="BF99" s="230">
        <f>IF(N99="snížená",J99,0)</f>
        <v>0</v>
      </c>
      <c r="BG99" s="230">
        <f>IF(N99="zákl. přenesená",J99,0)</f>
        <v>0</v>
      </c>
      <c r="BH99" s="230">
        <f>IF(N99="sníž. přenesená",J99,0)</f>
        <v>0</v>
      </c>
      <c r="BI99" s="230">
        <f>IF(N99="nulová",J99,0)</f>
        <v>0</v>
      </c>
      <c r="BJ99" s="17" t="s">
        <v>80</v>
      </c>
      <c r="BK99" s="230">
        <f>ROUND(I99*H99,2)</f>
        <v>0</v>
      </c>
      <c r="BL99" s="17" t="s">
        <v>172</v>
      </c>
      <c r="BM99" s="229" t="s">
        <v>770</v>
      </c>
    </row>
    <row r="100" spans="1:51" s="13" customFormat="1" ht="12">
      <c r="A100" s="13"/>
      <c r="B100" s="235"/>
      <c r="C100" s="236"/>
      <c r="D100" s="231" t="s">
        <v>174</v>
      </c>
      <c r="E100" s="237" t="s">
        <v>19</v>
      </c>
      <c r="F100" s="238" t="s">
        <v>771</v>
      </c>
      <c r="G100" s="236"/>
      <c r="H100" s="239">
        <v>16.5</v>
      </c>
      <c r="I100" s="240"/>
      <c r="J100" s="236"/>
      <c r="K100" s="236"/>
      <c r="L100" s="241"/>
      <c r="M100" s="242"/>
      <c r="N100" s="243"/>
      <c r="O100" s="243"/>
      <c r="P100" s="243"/>
      <c r="Q100" s="243"/>
      <c r="R100" s="243"/>
      <c r="S100" s="243"/>
      <c r="T100" s="244"/>
      <c r="U100" s="13"/>
      <c r="V100" s="13"/>
      <c r="W100" s="13"/>
      <c r="X100" s="13"/>
      <c r="Y100" s="13"/>
      <c r="Z100" s="13"/>
      <c r="AA100" s="13"/>
      <c r="AB100" s="13"/>
      <c r="AC100" s="13"/>
      <c r="AD100" s="13"/>
      <c r="AE100" s="13"/>
      <c r="AT100" s="245" t="s">
        <v>174</v>
      </c>
      <c r="AU100" s="245" t="s">
        <v>82</v>
      </c>
      <c r="AV100" s="13" t="s">
        <v>82</v>
      </c>
      <c r="AW100" s="13" t="s">
        <v>34</v>
      </c>
      <c r="AX100" s="13" t="s">
        <v>72</v>
      </c>
      <c r="AY100" s="245" t="s">
        <v>153</v>
      </c>
    </row>
    <row r="101" spans="1:51" s="13" customFormat="1" ht="12">
      <c r="A101" s="13"/>
      <c r="B101" s="235"/>
      <c r="C101" s="236"/>
      <c r="D101" s="231" t="s">
        <v>174</v>
      </c>
      <c r="E101" s="237" t="s">
        <v>19</v>
      </c>
      <c r="F101" s="238" t="s">
        <v>772</v>
      </c>
      <c r="G101" s="236"/>
      <c r="H101" s="239">
        <v>47.3</v>
      </c>
      <c r="I101" s="240"/>
      <c r="J101" s="236"/>
      <c r="K101" s="236"/>
      <c r="L101" s="241"/>
      <c r="M101" s="242"/>
      <c r="N101" s="243"/>
      <c r="O101" s="243"/>
      <c r="P101" s="243"/>
      <c r="Q101" s="243"/>
      <c r="R101" s="243"/>
      <c r="S101" s="243"/>
      <c r="T101" s="244"/>
      <c r="U101" s="13"/>
      <c r="V101" s="13"/>
      <c r="W101" s="13"/>
      <c r="X101" s="13"/>
      <c r="Y101" s="13"/>
      <c r="Z101" s="13"/>
      <c r="AA101" s="13"/>
      <c r="AB101" s="13"/>
      <c r="AC101" s="13"/>
      <c r="AD101" s="13"/>
      <c r="AE101" s="13"/>
      <c r="AT101" s="245" t="s">
        <v>174</v>
      </c>
      <c r="AU101" s="245" t="s">
        <v>82</v>
      </c>
      <c r="AV101" s="13" t="s">
        <v>82</v>
      </c>
      <c r="AW101" s="13" t="s">
        <v>34</v>
      </c>
      <c r="AX101" s="13" t="s">
        <v>72</v>
      </c>
      <c r="AY101" s="245" t="s">
        <v>153</v>
      </c>
    </row>
    <row r="102" spans="1:51" s="13" customFormat="1" ht="12">
      <c r="A102" s="13"/>
      <c r="B102" s="235"/>
      <c r="C102" s="236"/>
      <c r="D102" s="231" t="s">
        <v>174</v>
      </c>
      <c r="E102" s="237" t="s">
        <v>19</v>
      </c>
      <c r="F102" s="238" t="s">
        <v>773</v>
      </c>
      <c r="G102" s="236"/>
      <c r="H102" s="239">
        <v>291</v>
      </c>
      <c r="I102" s="240"/>
      <c r="J102" s="236"/>
      <c r="K102" s="236"/>
      <c r="L102" s="241"/>
      <c r="M102" s="242"/>
      <c r="N102" s="243"/>
      <c r="O102" s="243"/>
      <c r="P102" s="243"/>
      <c r="Q102" s="243"/>
      <c r="R102" s="243"/>
      <c r="S102" s="243"/>
      <c r="T102" s="244"/>
      <c r="U102" s="13"/>
      <c r="V102" s="13"/>
      <c r="W102" s="13"/>
      <c r="X102" s="13"/>
      <c r="Y102" s="13"/>
      <c r="Z102" s="13"/>
      <c r="AA102" s="13"/>
      <c r="AB102" s="13"/>
      <c r="AC102" s="13"/>
      <c r="AD102" s="13"/>
      <c r="AE102" s="13"/>
      <c r="AT102" s="245" t="s">
        <v>174</v>
      </c>
      <c r="AU102" s="245" t="s">
        <v>82</v>
      </c>
      <c r="AV102" s="13" t="s">
        <v>82</v>
      </c>
      <c r="AW102" s="13" t="s">
        <v>34</v>
      </c>
      <c r="AX102" s="13" t="s">
        <v>72</v>
      </c>
      <c r="AY102" s="245" t="s">
        <v>153</v>
      </c>
    </row>
    <row r="103" spans="1:51" s="14" customFormat="1" ht="12">
      <c r="A103" s="14"/>
      <c r="B103" s="250"/>
      <c r="C103" s="251"/>
      <c r="D103" s="231" t="s">
        <v>174</v>
      </c>
      <c r="E103" s="252" t="s">
        <v>19</v>
      </c>
      <c r="F103" s="253" t="s">
        <v>225</v>
      </c>
      <c r="G103" s="251"/>
      <c r="H103" s="254">
        <v>354.8</v>
      </c>
      <c r="I103" s="255"/>
      <c r="J103" s="251"/>
      <c r="K103" s="251"/>
      <c r="L103" s="256"/>
      <c r="M103" s="257"/>
      <c r="N103" s="258"/>
      <c r="O103" s="258"/>
      <c r="P103" s="258"/>
      <c r="Q103" s="258"/>
      <c r="R103" s="258"/>
      <c r="S103" s="258"/>
      <c r="T103" s="259"/>
      <c r="U103" s="14"/>
      <c r="V103" s="14"/>
      <c r="W103" s="14"/>
      <c r="X103" s="14"/>
      <c r="Y103" s="14"/>
      <c r="Z103" s="14"/>
      <c r="AA103" s="14"/>
      <c r="AB103" s="14"/>
      <c r="AC103" s="14"/>
      <c r="AD103" s="14"/>
      <c r="AE103" s="14"/>
      <c r="AT103" s="260" t="s">
        <v>174</v>
      </c>
      <c r="AU103" s="260" t="s">
        <v>82</v>
      </c>
      <c r="AV103" s="14" t="s">
        <v>172</v>
      </c>
      <c r="AW103" s="14" t="s">
        <v>34</v>
      </c>
      <c r="AX103" s="14" t="s">
        <v>80</v>
      </c>
      <c r="AY103" s="260" t="s">
        <v>153</v>
      </c>
    </row>
    <row r="104" spans="1:65" s="2" customFormat="1" ht="21.75" customHeight="1">
      <c r="A104" s="38"/>
      <c r="B104" s="39"/>
      <c r="C104" s="218" t="s">
        <v>172</v>
      </c>
      <c r="D104" s="218" t="s">
        <v>156</v>
      </c>
      <c r="E104" s="219" t="s">
        <v>774</v>
      </c>
      <c r="F104" s="220" t="s">
        <v>775</v>
      </c>
      <c r="G104" s="221" t="s">
        <v>235</v>
      </c>
      <c r="H104" s="222">
        <v>35.16</v>
      </c>
      <c r="I104" s="223"/>
      <c r="J104" s="224">
        <f>ROUND(I104*H104,2)</f>
        <v>0</v>
      </c>
      <c r="K104" s="220" t="s">
        <v>19</v>
      </c>
      <c r="L104" s="44"/>
      <c r="M104" s="225" t="s">
        <v>19</v>
      </c>
      <c r="N104" s="226" t="s">
        <v>43</v>
      </c>
      <c r="O104" s="84"/>
      <c r="P104" s="227">
        <f>O104*H104</f>
        <v>0</v>
      </c>
      <c r="Q104" s="227">
        <v>0</v>
      </c>
      <c r="R104" s="227">
        <f>Q104*H104</f>
        <v>0</v>
      </c>
      <c r="S104" s="227">
        <v>0</v>
      </c>
      <c r="T104" s="228">
        <f>S104*H104</f>
        <v>0</v>
      </c>
      <c r="U104" s="38"/>
      <c r="V104" s="38"/>
      <c r="W104" s="38"/>
      <c r="X104" s="38"/>
      <c r="Y104" s="38"/>
      <c r="Z104" s="38"/>
      <c r="AA104" s="38"/>
      <c r="AB104" s="38"/>
      <c r="AC104" s="38"/>
      <c r="AD104" s="38"/>
      <c r="AE104" s="38"/>
      <c r="AR104" s="229" t="s">
        <v>172</v>
      </c>
      <c r="AT104" s="229" t="s">
        <v>156</v>
      </c>
      <c r="AU104" s="229" t="s">
        <v>82</v>
      </c>
      <c r="AY104" s="17" t="s">
        <v>153</v>
      </c>
      <c r="BE104" s="230">
        <f>IF(N104="základní",J104,0)</f>
        <v>0</v>
      </c>
      <c r="BF104" s="230">
        <f>IF(N104="snížená",J104,0)</f>
        <v>0</v>
      </c>
      <c r="BG104" s="230">
        <f>IF(N104="zákl. přenesená",J104,0)</f>
        <v>0</v>
      </c>
      <c r="BH104" s="230">
        <f>IF(N104="sníž. přenesená",J104,0)</f>
        <v>0</v>
      </c>
      <c r="BI104" s="230">
        <f>IF(N104="nulová",J104,0)</f>
        <v>0</v>
      </c>
      <c r="BJ104" s="17" t="s">
        <v>80</v>
      </c>
      <c r="BK104" s="230">
        <f>ROUND(I104*H104,2)</f>
        <v>0</v>
      </c>
      <c r="BL104" s="17" t="s">
        <v>172</v>
      </c>
      <c r="BM104" s="229" t="s">
        <v>776</v>
      </c>
    </row>
    <row r="105" spans="1:51" s="13" customFormat="1" ht="12">
      <c r="A105" s="13"/>
      <c r="B105" s="235"/>
      <c r="C105" s="236"/>
      <c r="D105" s="231" t="s">
        <v>174</v>
      </c>
      <c r="E105" s="237" t="s">
        <v>19</v>
      </c>
      <c r="F105" s="238" t="s">
        <v>777</v>
      </c>
      <c r="G105" s="236"/>
      <c r="H105" s="239">
        <v>35.16</v>
      </c>
      <c r="I105" s="240"/>
      <c r="J105" s="236"/>
      <c r="K105" s="236"/>
      <c r="L105" s="241"/>
      <c r="M105" s="242"/>
      <c r="N105" s="243"/>
      <c r="O105" s="243"/>
      <c r="P105" s="243"/>
      <c r="Q105" s="243"/>
      <c r="R105" s="243"/>
      <c r="S105" s="243"/>
      <c r="T105" s="244"/>
      <c r="U105" s="13"/>
      <c r="V105" s="13"/>
      <c r="W105" s="13"/>
      <c r="X105" s="13"/>
      <c r="Y105" s="13"/>
      <c r="Z105" s="13"/>
      <c r="AA105" s="13"/>
      <c r="AB105" s="13"/>
      <c r="AC105" s="13"/>
      <c r="AD105" s="13"/>
      <c r="AE105" s="13"/>
      <c r="AT105" s="245" t="s">
        <v>174</v>
      </c>
      <c r="AU105" s="245" t="s">
        <v>82</v>
      </c>
      <c r="AV105" s="13" t="s">
        <v>82</v>
      </c>
      <c r="AW105" s="13" t="s">
        <v>34</v>
      </c>
      <c r="AX105" s="13" t="s">
        <v>80</v>
      </c>
      <c r="AY105" s="245" t="s">
        <v>153</v>
      </c>
    </row>
    <row r="106" spans="1:65" s="2" customFormat="1" ht="21.75" customHeight="1">
      <c r="A106" s="38"/>
      <c r="B106" s="39"/>
      <c r="C106" s="218" t="s">
        <v>152</v>
      </c>
      <c r="D106" s="218" t="s">
        <v>156</v>
      </c>
      <c r="E106" s="219" t="s">
        <v>611</v>
      </c>
      <c r="F106" s="220" t="s">
        <v>612</v>
      </c>
      <c r="G106" s="221" t="s">
        <v>235</v>
      </c>
      <c r="H106" s="222">
        <v>85.05</v>
      </c>
      <c r="I106" s="223"/>
      <c r="J106" s="224">
        <f>ROUND(I106*H106,2)</f>
        <v>0</v>
      </c>
      <c r="K106" s="220" t="s">
        <v>19</v>
      </c>
      <c r="L106" s="44"/>
      <c r="M106" s="225" t="s">
        <v>19</v>
      </c>
      <c r="N106" s="226" t="s">
        <v>43</v>
      </c>
      <c r="O106" s="84"/>
      <c r="P106" s="227">
        <f>O106*H106</f>
        <v>0</v>
      </c>
      <c r="Q106" s="227">
        <v>0</v>
      </c>
      <c r="R106" s="227">
        <f>Q106*H106</f>
        <v>0</v>
      </c>
      <c r="S106" s="227">
        <v>0</v>
      </c>
      <c r="T106" s="228">
        <f>S106*H106</f>
        <v>0</v>
      </c>
      <c r="U106" s="38"/>
      <c r="V106" s="38"/>
      <c r="W106" s="38"/>
      <c r="X106" s="38"/>
      <c r="Y106" s="38"/>
      <c r="Z106" s="38"/>
      <c r="AA106" s="38"/>
      <c r="AB106" s="38"/>
      <c r="AC106" s="38"/>
      <c r="AD106" s="38"/>
      <c r="AE106" s="38"/>
      <c r="AR106" s="229" t="s">
        <v>172</v>
      </c>
      <c r="AT106" s="229" t="s">
        <v>156</v>
      </c>
      <c r="AU106" s="229" t="s">
        <v>82</v>
      </c>
      <c r="AY106" s="17" t="s">
        <v>153</v>
      </c>
      <c r="BE106" s="230">
        <f>IF(N106="základní",J106,0)</f>
        <v>0</v>
      </c>
      <c r="BF106" s="230">
        <f>IF(N106="snížená",J106,0)</f>
        <v>0</v>
      </c>
      <c r="BG106" s="230">
        <f>IF(N106="zákl. přenesená",J106,0)</f>
        <v>0</v>
      </c>
      <c r="BH106" s="230">
        <f>IF(N106="sníž. přenesená",J106,0)</f>
        <v>0</v>
      </c>
      <c r="BI106" s="230">
        <f>IF(N106="nulová",J106,0)</f>
        <v>0</v>
      </c>
      <c r="BJ106" s="17" t="s">
        <v>80</v>
      </c>
      <c r="BK106" s="230">
        <f>ROUND(I106*H106,2)</f>
        <v>0</v>
      </c>
      <c r="BL106" s="17" t="s">
        <v>172</v>
      </c>
      <c r="BM106" s="229" t="s">
        <v>778</v>
      </c>
    </row>
    <row r="107" spans="1:51" s="13" customFormat="1" ht="12">
      <c r="A107" s="13"/>
      <c r="B107" s="235"/>
      <c r="C107" s="236"/>
      <c r="D107" s="231" t="s">
        <v>174</v>
      </c>
      <c r="E107" s="237" t="s">
        <v>19</v>
      </c>
      <c r="F107" s="238" t="s">
        <v>779</v>
      </c>
      <c r="G107" s="236"/>
      <c r="H107" s="239">
        <v>55.23</v>
      </c>
      <c r="I107" s="240"/>
      <c r="J107" s="236"/>
      <c r="K107" s="236"/>
      <c r="L107" s="241"/>
      <c r="M107" s="242"/>
      <c r="N107" s="243"/>
      <c r="O107" s="243"/>
      <c r="P107" s="243"/>
      <c r="Q107" s="243"/>
      <c r="R107" s="243"/>
      <c r="S107" s="243"/>
      <c r="T107" s="244"/>
      <c r="U107" s="13"/>
      <c r="V107" s="13"/>
      <c r="W107" s="13"/>
      <c r="X107" s="13"/>
      <c r="Y107" s="13"/>
      <c r="Z107" s="13"/>
      <c r="AA107" s="13"/>
      <c r="AB107" s="13"/>
      <c r="AC107" s="13"/>
      <c r="AD107" s="13"/>
      <c r="AE107" s="13"/>
      <c r="AT107" s="245" t="s">
        <v>174</v>
      </c>
      <c r="AU107" s="245" t="s">
        <v>82</v>
      </c>
      <c r="AV107" s="13" t="s">
        <v>82</v>
      </c>
      <c r="AW107" s="13" t="s">
        <v>34</v>
      </c>
      <c r="AX107" s="13" t="s">
        <v>72</v>
      </c>
      <c r="AY107" s="245" t="s">
        <v>153</v>
      </c>
    </row>
    <row r="108" spans="1:51" s="13" customFormat="1" ht="12">
      <c r="A108" s="13"/>
      <c r="B108" s="235"/>
      <c r="C108" s="236"/>
      <c r="D108" s="231" t="s">
        <v>174</v>
      </c>
      <c r="E108" s="237" t="s">
        <v>19</v>
      </c>
      <c r="F108" s="238" t="s">
        <v>780</v>
      </c>
      <c r="G108" s="236"/>
      <c r="H108" s="239">
        <v>29.82</v>
      </c>
      <c r="I108" s="240"/>
      <c r="J108" s="236"/>
      <c r="K108" s="236"/>
      <c r="L108" s="241"/>
      <c r="M108" s="242"/>
      <c r="N108" s="243"/>
      <c r="O108" s="243"/>
      <c r="P108" s="243"/>
      <c r="Q108" s="243"/>
      <c r="R108" s="243"/>
      <c r="S108" s="243"/>
      <c r="T108" s="244"/>
      <c r="U108" s="13"/>
      <c r="V108" s="13"/>
      <c r="W108" s="13"/>
      <c r="X108" s="13"/>
      <c r="Y108" s="13"/>
      <c r="Z108" s="13"/>
      <c r="AA108" s="13"/>
      <c r="AB108" s="13"/>
      <c r="AC108" s="13"/>
      <c r="AD108" s="13"/>
      <c r="AE108" s="13"/>
      <c r="AT108" s="245" t="s">
        <v>174</v>
      </c>
      <c r="AU108" s="245" t="s">
        <v>82</v>
      </c>
      <c r="AV108" s="13" t="s">
        <v>82</v>
      </c>
      <c r="AW108" s="13" t="s">
        <v>34</v>
      </c>
      <c r="AX108" s="13" t="s">
        <v>72</v>
      </c>
      <c r="AY108" s="245" t="s">
        <v>153</v>
      </c>
    </row>
    <row r="109" spans="1:51" s="14" customFormat="1" ht="12">
      <c r="A109" s="14"/>
      <c r="B109" s="250"/>
      <c r="C109" s="251"/>
      <c r="D109" s="231" t="s">
        <v>174</v>
      </c>
      <c r="E109" s="252" t="s">
        <v>19</v>
      </c>
      <c r="F109" s="253" t="s">
        <v>225</v>
      </c>
      <c r="G109" s="251"/>
      <c r="H109" s="254">
        <v>85.05</v>
      </c>
      <c r="I109" s="255"/>
      <c r="J109" s="251"/>
      <c r="K109" s="251"/>
      <c r="L109" s="256"/>
      <c r="M109" s="257"/>
      <c r="N109" s="258"/>
      <c r="O109" s="258"/>
      <c r="P109" s="258"/>
      <c r="Q109" s="258"/>
      <c r="R109" s="258"/>
      <c r="S109" s="258"/>
      <c r="T109" s="259"/>
      <c r="U109" s="14"/>
      <c r="V109" s="14"/>
      <c r="W109" s="14"/>
      <c r="X109" s="14"/>
      <c r="Y109" s="14"/>
      <c r="Z109" s="14"/>
      <c r="AA109" s="14"/>
      <c r="AB109" s="14"/>
      <c r="AC109" s="14"/>
      <c r="AD109" s="14"/>
      <c r="AE109" s="14"/>
      <c r="AT109" s="260" t="s">
        <v>174</v>
      </c>
      <c r="AU109" s="260" t="s">
        <v>82</v>
      </c>
      <c r="AV109" s="14" t="s">
        <v>172</v>
      </c>
      <c r="AW109" s="14" t="s">
        <v>34</v>
      </c>
      <c r="AX109" s="14" t="s">
        <v>80</v>
      </c>
      <c r="AY109" s="260" t="s">
        <v>153</v>
      </c>
    </row>
    <row r="110" spans="1:65" s="2" customFormat="1" ht="55.5" customHeight="1">
      <c r="A110" s="38"/>
      <c r="B110" s="39"/>
      <c r="C110" s="218" t="s">
        <v>195</v>
      </c>
      <c r="D110" s="218" t="s">
        <v>156</v>
      </c>
      <c r="E110" s="219" t="s">
        <v>250</v>
      </c>
      <c r="F110" s="220" t="s">
        <v>623</v>
      </c>
      <c r="G110" s="221" t="s">
        <v>235</v>
      </c>
      <c r="H110" s="222">
        <v>475.01</v>
      </c>
      <c r="I110" s="223"/>
      <c r="J110" s="224">
        <f>ROUND(I110*H110,2)</f>
        <v>0</v>
      </c>
      <c r="K110" s="220" t="s">
        <v>19</v>
      </c>
      <c r="L110" s="44"/>
      <c r="M110" s="225" t="s">
        <v>19</v>
      </c>
      <c r="N110" s="226" t="s">
        <v>43</v>
      </c>
      <c r="O110" s="84"/>
      <c r="P110" s="227">
        <f>O110*H110</f>
        <v>0</v>
      </c>
      <c r="Q110" s="227">
        <v>0</v>
      </c>
      <c r="R110" s="227">
        <f>Q110*H110</f>
        <v>0</v>
      </c>
      <c r="S110" s="227">
        <v>0</v>
      </c>
      <c r="T110" s="228">
        <f>S110*H110</f>
        <v>0</v>
      </c>
      <c r="U110" s="38"/>
      <c r="V110" s="38"/>
      <c r="W110" s="38"/>
      <c r="X110" s="38"/>
      <c r="Y110" s="38"/>
      <c r="Z110" s="38"/>
      <c r="AA110" s="38"/>
      <c r="AB110" s="38"/>
      <c r="AC110" s="38"/>
      <c r="AD110" s="38"/>
      <c r="AE110" s="38"/>
      <c r="AR110" s="229" t="s">
        <v>172</v>
      </c>
      <c r="AT110" s="229" t="s">
        <v>156</v>
      </c>
      <c r="AU110" s="229" t="s">
        <v>82</v>
      </c>
      <c r="AY110" s="17" t="s">
        <v>153</v>
      </c>
      <c r="BE110" s="230">
        <f>IF(N110="základní",J110,0)</f>
        <v>0</v>
      </c>
      <c r="BF110" s="230">
        <f>IF(N110="snížená",J110,0)</f>
        <v>0</v>
      </c>
      <c r="BG110" s="230">
        <f>IF(N110="zákl. přenesená",J110,0)</f>
        <v>0</v>
      </c>
      <c r="BH110" s="230">
        <f>IF(N110="sníž. přenesená",J110,0)</f>
        <v>0</v>
      </c>
      <c r="BI110" s="230">
        <f>IF(N110="nulová",J110,0)</f>
        <v>0</v>
      </c>
      <c r="BJ110" s="17" t="s">
        <v>80</v>
      </c>
      <c r="BK110" s="230">
        <f>ROUND(I110*H110,2)</f>
        <v>0</v>
      </c>
      <c r="BL110" s="17" t="s">
        <v>172</v>
      </c>
      <c r="BM110" s="229" t="s">
        <v>781</v>
      </c>
    </row>
    <row r="111" spans="1:47" s="2" customFormat="1" ht="12">
      <c r="A111" s="38"/>
      <c r="B111" s="39"/>
      <c r="C111" s="40"/>
      <c r="D111" s="231" t="s">
        <v>221</v>
      </c>
      <c r="E111" s="40"/>
      <c r="F111" s="232" t="s">
        <v>253</v>
      </c>
      <c r="G111" s="40"/>
      <c r="H111" s="40"/>
      <c r="I111" s="136"/>
      <c r="J111" s="40"/>
      <c r="K111" s="40"/>
      <c r="L111" s="44"/>
      <c r="M111" s="233"/>
      <c r="N111" s="234"/>
      <c r="O111" s="84"/>
      <c r="P111" s="84"/>
      <c r="Q111" s="84"/>
      <c r="R111" s="84"/>
      <c r="S111" s="84"/>
      <c r="T111" s="85"/>
      <c r="U111" s="38"/>
      <c r="V111" s="38"/>
      <c r="W111" s="38"/>
      <c r="X111" s="38"/>
      <c r="Y111" s="38"/>
      <c r="Z111" s="38"/>
      <c r="AA111" s="38"/>
      <c r="AB111" s="38"/>
      <c r="AC111" s="38"/>
      <c r="AD111" s="38"/>
      <c r="AE111" s="38"/>
      <c r="AT111" s="17" t="s">
        <v>221</v>
      </c>
      <c r="AU111" s="17" t="s">
        <v>82</v>
      </c>
    </row>
    <row r="112" spans="1:51" s="13" customFormat="1" ht="12">
      <c r="A112" s="13"/>
      <c r="B112" s="235"/>
      <c r="C112" s="236"/>
      <c r="D112" s="231" t="s">
        <v>174</v>
      </c>
      <c r="E112" s="237" t="s">
        <v>19</v>
      </c>
      <c r="F112" s="238" t="s">
        <v>782</v>
      </c>
      <c r="G112" s="236"/>
      <c r="H112" s="239">
        <v>475.01</v>
      </c>
      <c r="I112" s="240"/>
      <c r="J112" s="236"/>
      <c r="K112" s="236"/>
      <c r="L112" s="241"/>
      <c r="M112" s="242"/>
      <c r="N112" s="243"/>
      <c r="O112" s="243"/>
      <c r="P112" s="243"/>
      <c r="Q112" s="243"/>
      <c r="R112" s="243"/>
      <c r="S112" s="243"/>
      <c r="T112" s="244"/>
      <c r="U112" s="13"/>
      <c r="V112" s="13"/>
      <c r="W112" s="13"/>
      <c r="X112" s="13"/>
      <c r="Y112" s="13"/>
      <c r="Z112" s="13"/>
      <c r="AA112" s="13"/>
      <c r="AB112" s="13"/>
      <c r="AC112" s="13"/>
      <c r="AD112" s="13"/>
      <c r="AE112" s="13"/>
      <c r="AT112" s="245" t="s">
        <v>174</v>
      </c>
      <c r="AU112" s="245" t="s">
        <v>82</v>
      </c>
      <c r="AV112" s="13" t="s">
        <v>82</v>
      </c>
      <c r="AW112" s="13" t="s">
        <v>34</v>
      </c>
      <c r="AX112" s="13" t="s">
        <v>80</v>
      </c>
      <c r="AY112" s="245" t="s">
        <v>153</v>
      </c>
    </row>
    <row r="113" spans="1:65" s="2" customFormat="1" ht="55.5" customHeight="1">
      <c r="A113" s="38"/>
      <c r="B113" s="39"/>
      <c r="C113" s="218" t="s">
        <v>200</v>
      </c>
      <c r="D113" s="218" t="s">
        <v>156</v>
      </c>
      <c r="E113" s="219" t="s">
        <v>783</v>
      </c>
      <c r="F113" s="220" t="s">
        <v>784</v>
      </c>
      <c r="G113" s="221" t="s">
        <v>235</v>
      </c>
      <c r="H113" s="222">
        <v>16.2</v>
      </c>
      <c r="I113" s="223"/>
      <c r="J113" s="224">
        <f>ROUND(I113*H113,2)</f>
        <v>0</v>
      </c>
      <c r="K113" s="220" t="s">
        <v>219</v>
      </c>
      <c r="L113" s="44"/>
      <c r="M113" s="225" t="s">
        <v>19</v>
      </c>
      <c r="N113" s="226" t="s">
        <v>43</v>
      </c>
      <c r="O113" s="84"/>
      <c r="P113" s="227">
        <f>O113*H113</f>
        <v>0</v>
      </c>
      <c r="Q113" s="227">
        <v>0</v>
      </c>
      <c r="R113" s="227">
        <f>Q113*H113</f>
        <v>0</v>
      </c>
      <c r="S113" s="227">
        <v>0</v>
      </c>
      <c r="T113" s="228">
        <f>S113*H113</f>
        <v>0</v>
      </c>
      <c r="U113" s="38"/>
      <c r="V113" s="38"/>
      <c r="W113" s="38"/>
      <c r="X113" s="38"/>
      <c r="Y113" s="38"/>
      <c r="Z113" s="38"/>
      <c r="AA113" s="38"/>
      <c r="AB113" s="38"/>
      <c r="AC113" s="38"/>
      <c r="AD113" s="38"/>
      <c r="AE113" s="38"/>
      <c r="AR113" s="229" t="s">
        <v>172</v>
      </c>
      <c r="AT113" s="229" t="s">
        <v>156</v>
      </c>
      <c r="AU113" s="229" t="s">
        <v>82</v>
      </c>
      <c r="AY113" s="17" t="s">
        <v>153</v>
      </c>
      <c r="BE113" s="230">
        <f>IF(N113="základní",J113,0)</f>
        <v>0</v>
      </c>
      <c r="BF113" s="230">
        <f>IF(N113="snížená",J113,0)</f>
        <v>0</v>
      </c>
      <c r="BG113" s="230">
        <f>IF(N113="zákl. přenesená",J113,0)</f>
        <v>0</v>
      </c>
      <c r="BH113" s="230">
        <f>IF(N113="sníž. přenesená",J113,0)</f>
        <v>0</v>
      </c>
      <c r="BI113" s="230">
        <f>IF(N113="nulová",J113,0)</f>
        <v>0</v>
      </c>
      <c r="BJ113" s="17" t="s">
        <v>80</v>
      </c>
      <c r="BK113" s="230">
        <f>ROUND(I113*H113,2)</f>
        <v>0</v>
      </c>
      <c r="BL113" s="17" t="s">
        <v>172</v>
      </c>
      <c r="BM113" s="229" t="s">
        <v>785</v>
      </c>
    </row>
    <row r="114" spans="1:47" s="2" customFormat="1" ht="12">
      <c r="A114" s="38"/>
      <c r="B114" s="39"/>
      <c r="C114" s="40"/>
      <c r="D114" s="231" t="s">
        <v>221</v>
      </c>
      <c r="E114" s="40"/>
      <c r="F114" s="232" t="s">
        <v>503</v>
      </c>
      <c r="G114" s="40"/>
      <c r="H114" s="40"/>
      <c r="I114" s="136"/>
      <c r="J114" s="40"/>
      <c r="K114" s="40"/>
      <c r="L114" s="44"/>
      <c r="M114" s="233"/>
      <c r="N114" s="234"/>
      <c r="O114" s="84"/>
      <c r="P114" s="84"/>
      <c r="Q114" s="84"/>
      <c r="R114" s="84"/>
      <c r="S114" s="84"/>
      <c r="T114" s="85"/>
      <c r="U114" s="38"/>
      <c r="V114" s="38"/>
      <c r="W114" s="38"/>
      <c r="X114" s="38"/>
      <c r="Y114" s="38"/>
      <c r="Z114" s="38"/>
      <c r="AA114" s="38"/>
      <c r="AB114" s="38"/>
      <c r="AC114" s="38"/>
      <c r="AD114" s="38"/>
      <c r="AE114" s="38"/>
      <c r="AT114" s="17" t="s">
        <v>221</v>
      </c>
      <c r="AU114" s="17" t="s">
        <v>82</v>
      </c>
    </row>
    <row r="115" spans="1:65" s="2" customFormat="1" ht="16.5" customHeight="1">
      <c r="A115" s="38"/>
      <c r="B115" s="39"/>
      <c r="C115" s="261" t="s">
        <v>169</v>
      </c>
      <c r="D115" s="261" t="s">
        <v>260</v>
      </c>
      <c r="E115" s="262" t="s">
        <v>496</v>
      </c>
      <c r="F115" s="263" t="s">
        <v>497</v>
      </c>
      <c r="G115" s="264" t="s">
        <v>276</v>
      </c>
      <c r="H115" s="265">
        <v>29.16</v>
      </c>
      <c r="I115" s="266"/>
      <c r="J115" s="267">
        <f>ROUND(I115*H115,2)</f>
        <v>0</v>
      </c>
      <c r="K115" s="263" t="s">
        <v>219</v>
      </c>
      <c r="L115" s="268"/>
      <c r="M115" s="269" t="s">
        <v>19</v>
      </c>
      <c r="N115" s="270" t="s">
        <v>43</v>
      </c>
      <c r="O115" s="84"/>
      <c r="P115" s="227">
        <f>O115*H115</f>
        <v>0</v>
      </c>
      <c r="Q115" s="227">
        <v>1</v>
      </c>
      <c r="R115" s="227">
        <f>Q115*H115</f>
        <v>29.16</v>
      </c>
      <c r="S115" s="227">
        <v>0</v>
      </c>
      <c r="T115" s="228">
        <f>S115*H115</f>
        <v>0</v>
      </c>
      <c r="U115" s="38"/>
      <c r="V115" s="38"/>
      <c r="W115" s="38"/>
      <c r="X115" s="38"/>
      <c r="Y115" s="38"/>
      <c r="Z115" s="38"/>
      <c r="AA115" s="38"/>
      <c r="AB115" s="38"/>
      <c r="AC115" s="38"/>
      <c r="AD115" s="38"/>
      <c r="AE115" s="38"/>
      <c r="AR115" s="229" t="s">
        <v>169</v>
      </c>
      <c r="AT115" s="229" t="s">
        <v>260</v>
      </c>
      <c r="AU115" s="229" t="s">
        <v>82</v>
      </c>
      <c r="AY115" s="17" t="s">
        <v>153</v>
      </c>
      <c r="BE115" s="230">
        <f>IF(N115="základní",J115,0)</f>
        <v>0</v>
      </c>
      <c r="BF115" s="230">
        <f>IF(N115="snížená",J115,0)</f>
        <v>0</v>
      </c>
      <c r="BG115" s="230">
        <f>IF(N115="zákl. přenesená",J115,0)</f>
        <v>0</v>
      </c>
      <c r="BH115" s="230">
        <f>IF(N115="sníž. přenesená",J115,0)</f>
        <v>0</v>
      </c>
      <c r="BI115" s="230">
        <f>IF(N115="nulová",J115,0)</f>
        <v>0</v>
      </c>
      <c r="BJ115" s="17" t="s">
        <v>80</v>
      </c>
      <c r="BK115" s="230">
        <f>ROUND(I115*H115,2)</f>
        <v>0</v>
      </c>
      <c r="BL115" s="17" t="s">
        <v>172</v>
      </c>
      <c r="BM115" s="229" t="s">
        <v>786</v>
      </c>
    </row>
    <row r="116" spans="1:51" s="13" customFormat="1" ht="12">
      <c r="A116" s="13"/>
      <c r="B116" s="235"/>
      <c r="C116" s="236"/>
      <c r="D116" s="231" t="s">
        <v>174</v>
      </c>
      <c r="E116" s="237" t="s">
        <v>19</v>
      </c>
      <c r="F116" s="238" t="s">
        <v>787</v>
      </c>
      <c r="G116" s="236"/>
      <c r="H116" s="239">
        <v>29.16</v>
      </c>
      <c r="I116" s="240"/>
      <c r="J116" s="236"/>
      <c r="K116" s="236"/>
      <c r="L116" s="241"/>
      <c r="M116" s="242"/>
      <c r="N116" s="243"/>
      <c r="O116" s="243"/>
      <c r="P116" s="243"/>
      <c r="Q116" s="243"/>
      <c r="R116" s="243"/>
      <c r="S116" s="243"/>
      <c r="T116" s="244"/>
      <c r="U116" s="13"/>
      <c r="V116" s="13"/>
      <c r="W116" s="13"/>
      <c r="X116" s="13"/>
      <c r="Y116" s="13"/>
      <c r="Z116" s="13"/>
      <c r="AA116" s="13"/>
      <c r="AB116" s="13"/>
      <c r="AC116" s="13"/>
      <c r="AD116" s="13"/>
      <c r="AE116" s="13"/>
      <c r="AT116" s="245" t="s">
        <v>174</v>
      </c>
      <c r="AU116" s="245" t="s">
        <v>82</v>
      </c>
      <c r="AV116" s="13" t="s">
        <v>82</v>
      </c>
      <c r="AW116" s="13" t="s">
        <v>34</v>
      </c>
      <c r="AX116" s="13" t="s">
        <v>80</v>
      </c>
      <c r="AY116" s="245" t="s">
        <v>153</v>
      </c>
    </row>
    <row r="117" spans="1:65" s="2" customFormat="1" ht="16.5" customHeight="1">
      <c r="A117" s="38"/>
      <c r="B117" s="39"/>
      <c r="C117" s="218" t="s">
        <v>266</v>
      </c>
      <c r="D117" s="218" t="s">
        <v>156</v>
      </c>
      <c r="E117" s="219" t="s">
        <v>255</v>
      </c>
      <c r="F117" s="220" t="s">
        <v>256</v>
      </c>
      <c r="G117" s="221" t="s">
        <v>218</v>
      </c>
      <c r="H117" s="222">
        <v>185.5</v>
      </c>
      <c r="I117" s="223"/>
      <c r="J117" s="224">
        <f>ROUND(I117*H117,2)</f>
        <v>0</v>
      </c>
      <c r="K117" s="220" t="s">
        <v>219</v>
      </c>
      <c r="L117" s="44"/>
      <c r="M117" s="225" t="s">
        <v>19</v>
      </c>
      <c r="N117" s="226" t="s">
        <v>43</v>
      </c>
      <c r="O117" s="84"/>
      <c r="P117" s="227">
        <f>O117*H117</f>
        <v>0</v>
      </c>
      <c r="Q117" s="227">
        <v>0</v>
      </c>
      <c r="R117" s="227">
        <f>Q117*H117</f>
        <v>0</v>
      </c>
      <c r="S117" s="227">
        <v>0</v>
      </c>
      <c r="T117" s="228">
        <f>S117*H117</f>
        <v>0</v>
      </c>
      <c r="U117" s="38"/>
      <c r="V117" s="38"/>
      <c r="W117" s="38"/>
      <c r="X117" s="38"/>
      <c r="Y117" s="38"/>
      <c r="Z117" s="38"/>
      <c r="AA117" s="38"/>
      <c r="AB117" s="38"/>
      <c r="AC117" s="38"/>
      <c r="AD117" s="38"/>
      <c r="AE117" s="38"/>
      <c r="AR117" s="229" t="s">
        <v>172</v>
      </c>
      <c r="AT117" s="229" t="s">
        <v>156</v>
      </c>
      <c r="AU117" s="229" t="s">
        <v>82</v>
      </c>
      <c r="AY117" s="17" t="s">
        <v>153</v>
      </c>
      <c r="BE117" s="230">
        <f>IF(N117="základní",J117,0)</f>
        <v>0</v>
      </c>
      <c r="BF117" s="230">
        <f>IF(N117="snížená",J117,0)</f>
        <v>0</v>
      </c>
      <c r="BG117" s="230">
        <f>IF(N117="zákl. přenesená",J117,0)</f>
        <v>0</v>
      </c>
      <c r="BH117" s="230">
        <f>IF(N117="sníž. přenesená",J117,0)</f>
        <v>0</v>
      </c>
      <c r="BI117" s="230">
        <f>IF(N117="nulová",J117,0)</f>
        <v>0</v>
      </c>
      <c r="BJ117" s="17" t="s">
        <v>80</v>
      </c>
      <c r="BK117" s="230">
        <f>ROUND(I117*H117,2)</f>
        <v>0</v>
      </c>
      <c r="BL117" s="17" t="s">
        <v>172</v>
      </c>
      <c r="BM117" s="229" t="s">
        <v>788</v>
      </c>
    </row>
    <row r="118" spans="1:47" s="2" customFormat="1" ht="12">
      <c r="A118" s="38"/>
      <c r="B118" s="39"/>
      <c r="C118" s="40"/>
      <c r="D118" s="231" t="s">
        <v>221</v>
      </c>
      <c r="E118" s="40"/>
      <c r="F118" s="232" t="s">
        <v>258</v>
      </c>
      <c r="G118" s="40"/>
      <c r="H118" s="40"/>
      <c r="I118" s="136"/>
      <c r="J118" s="40"/>
      <c r="K118" s="40"/>
      <c r="L118" s="44"/>
      <c r="M118" s="233"/>
      <c r="N118" s="234"/>
      <c r="O118" s="84"/>
      <c r="P118" s="84"/>
      <c r="Q118" s="84"/>
      <c r="R118" s="84"/>
      <c r="S118" s="84"/>
      <c r="T118" s="85"/>
      <c r="U118" s="38"/>
      <c r="V118" s="38"/>
      <c r="W118" s="38"/>
      <c r="X118" s="38"/>
      <c r="Y118" s="38"/>
      <c r="Z118" s="38"/>
      <c r="AA118" s="38"/>
      <c r="AB118" s="38"/>
      <c r="AC118" s="38"/>
      <c r="AD118" s="38"/>
      <c r="AE118" s="38"/>
      <c r="AT118" s="17" t="s">
        <v>221</v>
      </c>
      <c r="AU118" s="17" t="s">
        <v>82</v>
      </c>
    </row>
    <row r="119" spans="1:51" s="13" customFormat="1" ht="12">
      <c r="A119" s="13"/>
      <c r="B119" s="235"/>
      <c r="C119" s="236"/>
      <c r="D119" s="231" t="s">
        <v>174</v>
      </c>
      <c r="E119" s="237" t="s">
        <v>19</v>
      </c>
      <c r="F119" s="238" t="s">
        <v>789</v>
      </c>
      <c r="G119" s="236"/>
      <c r="H119" s="239">
        <v>185.5</v>
      </c>
      <c r="I119" s="240"/>
      <c r="J119" s="236"/>
      <c r="K119" s="236"/>
      <c r="L119" s="241"/>
      <c r="M119" s="242"/>
      <c r="N119" s="243"/>
      <c r="O119" s="243"/>
      <c r="P119" s="243"/>
      <c r="Q119" s="243"/>
      <c r="R119" s="243"/>
      <c r="S119" s="243"/>
      <c r="T119" s="244"/>
      <c r="U119" s="13"/>
      <c r="V119" s="13"/>
      <c r="W119" s="13"/>
      <c r="X119" s="13"/>
      <c r="Y119" s="13"/>
      <c r="Z119" s="13"/>
      <c r="AA119" s="13"/>
      <c r="AB119" s="13"/>
      <c r="AC119" s="13"/>
      <c r="AD119" s="13"/>
      <c r="AE119" s="13"/>
      <c r="AT119" s="245" t="s">
        <v>174</v>
      </c>
      <c r="AU119" s="245" t="s">
        <v>82</v>
      </c>
      <c r="AV119" s="13" t="s">
        <v>82</v>
      </c>
      <c r="AW119" s="13" t="s">
        <v>34</v>
      </c>
      <c r="AX119" s="13" t="s">
        <v>80</v>
      </c>
      <c r="AY119" s="245" t="s">
        <v>153</v>
      </c>
    </row>
    <row r="120" spans="1:65" s="2" customFormat="1" ht="16.5" customHeight="1">
      <c r="A120" s="38"/>
      <c r="B120" s="39"/>
      <c r="C120" s="261" t="s">
        <v>273</v>
      </c>
      <c r="D120" s="261" t="s">
        <v>260</v>
      </c>
      <c r="E120" s="262" t="s">
        <v>790</v>
      </c>
      <c r="F120" s="263" t="s">
        <v>262</v>
      </c>
      <c r="G120" s="264" t="s">
        <v>263</v>
      </c>
      <c r="H120" s="265">
        <v>5.565</v>
      </c>
      <c r="I120" s="266"/>
      <c r="J120" s="267">
        <f>ROUND(I120*H120,2)</f>
        <v>0</v>
      </c>
      <c r="K120" s="263" t="s">
        <v>219</v>
      </c>
      <c r="L120" s="268"/>
      <c r="M120" s="269" t="s">
        <v>19</v>
      </c>
      <c r="N120" s="270" t="s">
        <v>43</v>
      </c>
      <c r="O120" s="84"/>
      <c r="P120" s="227">
        <f>O120*H120</f>
        <v>0</v>
      </c>
      <c r="Q120" s="227">
        <v>0.001</v>
      </c>
      <c r="R120" s="227">
        <f>Q120*H120</f>
        <v>0.0055650000000000005</v>
      </c>
      <c r="S120" s="227">
        <v>0</v>
      </c>
      <c r="T120" s="228">
        <f>S120*H120</f>
        <v>0</v>
      </c>
      <c r="U120" s="38"/>
      <c r="V120" s="38"/>
      <c r="W120" s="38"/>
      <c r="X120" s="38"/>
      <c r="Y120" s="38"/>
      <c r="Z120" s="38"/>
      <c r="AA120" s="38"/>
      <c r="AB120" s="38"/>
      <c r="AC120" s="38"/>
      <c r="AD120" s="38"/>
      <c r="AE120" s="38"/>
      <c r="AR120" s="229" t="s">
        <v>169</v>
      </c>
      <c r="AT120" s="229" t="s">
        <v>260</v>
      </c>
      <c r="AU120" s="229" t="s">
        <v>82</v>
      </c>
      <c r="AY120" s="17" t="s">
        <v>153</v>
      </c>
      <c r="BE120" s="230">
        <f>IF(N120="základní",J120,0)</f>
        <v>0</v>
      </c>
      <c r="BF120" s="230">
        <f>IF(N120="snížená",J120,0)</f>
        <v>0</v>
      </c>
      <c r="BG120" s="230">
        <f>IF(N120="zákl. přenesená",J120,0)</f>
        <v>0</v>
      </c>
      <c r="BH120" s="230">
        <f>IF(N120="sníž. přenesená",J120,0)</f>
        <v>0</v>
      </c>
      <c r="BI120" s="230">
        <f>IF(N120="nulová",J120,0)</f>
        <v>0</v>
      </c>
      <c r="BJ120" s="17" t="s">
        <v>80</v>
      </c>
      <c r="BK120" s="230">
        <f>ROUND(I120*H120,2)</f>
        <v>0</v>
      </c>
      <c r="BL120" s="17" t="s">
        <v>172</v>
      </c>
      <c r="BM120" s="229" t="s">
        <v>791</v>
      </c>
    </row>
    <row r="121" spans="1:65" s="2" customFormat="1" ht="16.5" customHeight="1">
      <c r="A121" s="38"/>
      <c r="B121" s="39"/>
      <c r="C121" s="218" t="s">
        <v>279</v>
      </c>
      <c r="D121" s="218" t="s">
        <v>156</v>
      </c>
      <c r="E121" s="219" t="s">
        <v>504</v>
      </c>
      <c r="F121" s="220" t="s">
        <v>792</v>
      </c>
      <c r="G121" s="221" t="s">
        <v>218</v>
      </c>
      <c r="H121" s="222">
        <v>2299.25</v>
      </c>
      <c r="I121" s="223"/>
      <c r="J121" s="224">
        <f>ROUND(I121*H121,2)</f>
        <v>0</v>
      </c>
      <c r="K121" s="220" t="s">
        <v>19</v>
      </c>
      <c r="L121" s="44"/>
      <c r="M121" s="225" t="s">
        <v>19</v>
      </c>
      <c r="N121" s="226" t="s">
        <v>43</v>
      </c>
      <c r="O121" s="84"/>
      <c r="P121" s="227">
        <f>O121*H121</f>
        <v>0</v>
      </c>
      <c r="Q121" s="227">
        <v>0</v>
      </c>
      <c r="R121" s="227">
        <f>Q121*H121</f>
        <v>0</v>
      </c>
      <c r="S121" s="227">
        <v>0</v>
      </c>
      <c r="T121" s="228">
        <f>S121*H121</f>
        <v>0</v>
      </c>
      <c r="U121" s="38"/>
      <c r="V121" s="38"/>
      <c r="W121" s="38"/>
      <c r="X121" s="38"/>
      <c r="Y121" s="38"/>
      <c r="Z121" s="38"/>
      <c r="AA121" s="38"/>
      <c r="AB121" s="38"/>
      <c r="AC121" s="38"/>
      <c r="AD121" s="38"/>
      <c r="AE121" s="38"/>
      <c r="AR121" s="229" t="s">
        <v>172</v>
      </c>
      <c r="AT121" s="229" t="s">
        <v>156</v>
      </c>
      <c r="AU121" s="229" t="s">
        <v>82</v>
      </c>
      <c r="AY121" s="17" t="s">
        <v>153</v>
      </c>
      <c r="BE121" s="230">
        <f>IF(N121="základní",J121,0)</f>
        <v>0</v>
      </c>
      <c r="BF121" s="230">
        <f>IF(N121="snížená",J121,0)</f>
        <v>0</v>
      </c>
      <c r="BG121" s="230">
        <f>IF(N121="zákl. přenesená",J121,0)</f>
        <v>0</v>
      </c>
      <c r="BH121" s="230">
        <f>IF(N121="sníž. přenesená",J121,0)</f>
        <v>0</v>
      </c>
      <c r="BI121" s="230">
        <f>IF(N121="nulová",J121,0)</f>
        <v>0</v>
      </c>
      <c r="BJ121" s="17" t="s">
        <v>80</v>
      </c>
      <c r="BK121" s="230">
        <f>ROUND(I121*H121,2)</f>
        <v>0</v>
      </c>
      <c r="BL121" s="17" t="s">
        <v>172</v>
      </c>
      <c r="BM121" s="229" t="s">
        <v>793</v>
      </c>
    </row>
    <row r="122" spans="1:51" s="13" customFormat="1" ht="12">
      <c r="A122" s="13"/>
      <c r="B122" s="235"/>
      <c r="C122" s="236"/>
      <c r="D122" s="231" t="s">
        <v>174</v>
      </c>
      <c r="E122" s="237" t="s">
        <v>19</v>
      </c>
      <c r="F122" s="238" t="s">
        <v>794</v>
      </c>
      <c r="G122" s="236"/>
      <c r="H122" s="239">
        <v>2126</v>
      </c>
      <c r="I122" s="240"/>
      <c r="J122" s="236"/>
      <c r="K122" s="236"/>
      <c r="L122" s="241"/>
      <c r="M122" s="242"/>
      <c r="N122" s="243"/>
      <c r="O122" s="243"/>
      <c r="P122" s="243"/>
      <c r="Q122" s="243"/>
      <c r="R122" s="243"/>
      <c r="S122" s="243"/>
      <c r="T122" s="244"/>
      <c r="U122" s="13"/>
      <c r="V122" s="13"/>
      <c r="W122" s="13"/>
      <c r="X122" s="13"/>
      <c r="Y122" s="13"/>
      <c r="Z122" s="13"/>
      <c r="AA122" s="13"/>
      <c r="AB122" s="13"/>
      <c r="AC122" s="13"/>
      <c r="AD122" s="13"/>
      <c r="AE122" s="13"/>
      <c r="AT122" s="245" t="s">
        <v>174</v>
      </c>
      <c r="AU122" s="245" t="s">
        <v>82</v>
      </c>
      <c r="AV122" s="13" t="s">
        <v>82</v>
      </c>
      <c r="AW122" s="13" t="s">
        <v>34</v>
      </c>
      <c r="AX122" s="13" t="s">
        <v>72</v>
      </c>
      <c r="AY122" s="245" t="s">
        <v>153</v>
      </c>
    </row>
    <row r="123" spans="1:51" s="13" customFormat="1" ht="12">
      <c r="A123" s="13"/>
      <c r="B123" s="235"/>
      <c r="C123" s="236"/>
      <c r="D123" s="231" t="s">
        <v>174</v>
      </c>
      <c r="E123" s="237" t="s">
        <v>19</v>
      </c>
      <c r="F123" s="238" t="s">
        <v>795</v>
      </c>
      <c r="G123" s="236"/>
      <c r="H123" s="239">
        <v>173.25</v>
      </c>
      <c r="I123" s="240"/>
      <c r="J123" s="236"/>
      <c r="K123" s="236"/>
      <c r="L123" s="241"/>
      <c r="M123" s="242"/>
      <c r="N123" s="243"/>
      <c r="O123" s="243"/>
      <c r="P123" s="243"/>
      <c r="Q123" s="243"/>
      <c r="R123" s="243"/>
      <c r="S123" s="243"/>
      <c r="T123" s="244"/>
      <c r="U123" s="13"/>
      <c r="V123" s="13"/>
      <c r="W123" s="13"/>
      <c r="X123" s="13"/>
      <c r="Y123" s="13"/>
      <c r="Z123" s="13"/>
      <c r="AA123" s="13"/>
      <c r="AB123" s="13"/>
      <c r="AC123" s="13"/>
      <c r="AD123" s="13"/>
      <c r="AE123" s="13"/>
      <c r="AT123" s="245" t="s">
        <v>174</v>
      </c>
      <c r="AU123" s="245" t="s">
        <v>82</v>
      </c>
      <c r="AV123" s="13" t="s">
        <v>82</v>
      </c>
      <c r="AW123" s="13" t="s">
        <v>34</v>
      </c>
      <c r="AX123" s="13" t="s">
        <v>72</v>
      </c>
      <c r="AY123" s="245" t="s">
        <v>153</v>
      </c>
    </row>
    <row r="124" spans="1:51" s="14" customFormat="1" ht="12">
      <c r="A124" s="14"/>
      <c r="B124" s="250"/>
      <c r="C124" s="251"/>
      <c r="D124" s="231" t="s">
        <v>174</v>
      </c>
      <c r="E124" s="252" t="s">
        <v>19</v>
      </c>
      <c r="F124" s="253" t="s">
        <v>225</v>
      </c>
      <c r="G124" s="251"/>
      <c r="H124" s="254">
        <v>2299.25</v>
      </c>
      <c r="I124" s="255"/>
      <c r="J124" s="251"/>
      <c r="K124" s="251"/>
      <c r="L124" s="256"/>
      <c r="M124" s="257"/>
      <c r="N124" s="258"/>
      <c r="O124" s="258"/>
      <c r="P124" s="258"/>
      <c r="Q124" s="258"/>
      <c r="R124" s="258"/>
      <c r="S124" s="258"/>
      <c r="T124" s="259"/>
      <c r="U124" s="14"/>
      <c r="V124" s="14"/>
      <c r="W124" s="14"/>
      <c r="X124" s="14"/>
      <c r="Y124" s="14"/>
      <c r="Z124" s="14"/>
      <c r="AA124" s="14"/>
      <c r="AB124" s="14"/>
      <c r="AC124" s="14"/>
      <c r="AD124" s="14"/>
      <c r="AE124" s="14"/>
      <c r="AT124" s="260" t="s">
        <v>174</v>
      </c>
      <c r="AU124" s="260" t="s">
        <v>82</v>
      </c>
      <c r="AV124" s="14" t="s">
        <v>172</v>
      </c>
      <c r="AW124" s="14" t="s">
        <v>34</v>
      </c>
      <c r="AX124" s="14" t="s">
        <v>80</v>
      </c>
      <c r="AY124" s="260" t="s">
        <v>153</v>
      </c>
    </row>
    <row r="125" spans="1:65" s="2" customFormat="1" ht="33" customHeight="1">
      <c r="A125" s="38"/>
      <c r="B125" s="39"/>
      <c r="C125" s="218" t="s">
        <v>286</v>
      </c>
      <c r="D125" s="218" t="s">
        <v>156</v>
      </c>
      <c r="E125" s="219" t="s">
        <v>267</v>
      </c>
      <c r="F125" s="220" t="s">
        <v>268</v>
      </c>
      <c r="G125" s="221" t="s">
        <v>218</v>
      </c>
      <c r="H125" s="222">
        <v>185.5</v>
      </c>
      <c r="I125" s="223"/>
      <c r="J125" s="224">
        <f>ROUND(I125*H125,2)</f>
        <v>0</v>
      </c>
      <c r="K125" s="220" t="s">
        <v>219</v>
      </c>
      <c r="L125" s="44"/>
      <c r="M125" s="225" t="s">
        <v>19</v>
      </c>
      <c r="N125" s="226" t="s">
        <v>43</v>
      </c>
      <c r="O125" s="84"/>
      <c r="P125" s="227">
        <f>O125*H125</f>
        <v>0</v>
      </c>
      <c r="Q125" s="227">
        <v>0</v>
      </c>
      <c r="R125" s="227">
        <f>Q125*H125</f>
        <v>0</v>
      </c>
      <c r="S125" s="227">
        <v>0</v>
      </c>
      <c r="T125" s="228">
        <f>S125*H125</f>
        <v>0</v>
      </c>
      <c r="U125" s="38"/>
      <c r="V125" s="38"/>
      <c r="W125" s="38"/>
      <c r="X125" s="38"/>
      <c r="Y125" s="38"/>
      <c r="Z125" s="38"/>
      <c r="AA125" s="38"/>
      <c r="AB125" s="38"/>
      <c r="AC125" s="38"/>
      <c r="AD125" s="38"/>
      <c r="AE125" s="38"/>
      <c r="AR125" s="229" t="s">
        <v>172</v>
      </c>
      <c r="AT125" s="229" t="s">
        <v>156</v>
      </c>
      <c r="AU125" s="229" t="s">
        <v>82</v>
      </c>
      <c r="AY125" s="17" t="s">
        <v>153</v>
      </c>
      <c r="BE125" s="230">
        <f>IF(N125="základní",J125,0)</f>
        <v>0</v>
      </c>
      <c r="BF125" s="230">
        <f>IF(N125="snížená",J125,0)</f>
        <v>0</v>
      </c>
      <c r="BG125" s="230">
        <f>IF(N125="zákl. přenesená",J125,0)</f>
        <v>0</v>
      </c>
      <c r="BH125" s="230">
        <f>IF(N125="sníž. přenesená",J125,0)</f>
        <v>0</v>
      </c>
      <c r="BI125" s="230">
        <f>IF(N125="nulová",J125,0)</f>
        <v>0</v>
      </c>
      <c r="BJ125" s="17" t="s">
        <v>80</v>
      </c>
      <c r="BK125" s="230">
        <f>ROUND(I125*H125,2)</f>
        <v>0</v>
      </c>
      <c r="BL125" s="17" t="s">
        <v>172</v>
      </c>
      <c r="BM125" s="229" t="s">
        <v>796</v>
      </c>
    </row>
    <row r="126" spans="1:47" s="2" customFormat="1" ht="12">
      <c r="A126" s="38"/>
      <c r="B126" s="39"/>
      <c r="C126" s="40"/>
      <c r="D126" s="231" t="s">
        <v>221</v>
      </c>
      <c r="E126" s="40"/>
      <c r="F126" s="232" t="s">
        <v>270</v>
      </c>
      <c r="G126" s="40"/>
      <c r="H126" s="40"/>
      <c r="I126" s="136"/>
      <c r="J126" s="40"/>
      <c r="K126" s="40"/>
      <c r="L126" s="44"/>
      <c r="M126" s="233"/>
      <c r="N126" s="234"/>
      <c r="O126" s="84"/>
      <c r="P126" s="84"/>
      <c r="Q126" s="84"/>
      <c r="R126" s="84"/>
      <c r="S126" s="84"/>
      <c r="T126" s="85"/>
      <c r="U126" s="38"/>
      <c r="V126" s="38"/>
      <c r="W126" s="38"/>
      <c r="X126" s="38"/>
      <c r="Y126" s="38"/>
      <c r="Z126" s="38"/>
      <c r="AA126" s="38"/>
      <c r="AB126" s="38"/>
      <c r="AC126" s="38"/>
      <c r="AD126" s="38"/>
      <c r="AE126" s="38"/>
      <c r="AT126" s="17" t="s">
        <v>221</v>
      </c>
      <c r="AU126" s="17" t="s">
        <v>82</v>
      </c>
    </row>
    <row r="127" spans="1:65" s="2" customFormat="1" ht="16.5" customHeight="1">
      <c r="A127" s="38"/>
      <c r="B127" s="39"/>
      <c r="C127" s="261" t="s">
        <v>294</v>
      </c>
      <c r="D127" s="261" t="s">
        <v>260</v>
      </c>
      <c r="E127" s="262" t="s">
        <v>797</v>
      </c>
      <c r="F127" s="263" t="s">
        <v>798</v>
      </c>
      <c r="G127" s="264" t="s">
        <v>235</v>
      </c>
      <c r="H127" s="265">
        <v>10.759</v>
      </c>
      <c r="I127" s="266"/>
      <c r="J127" s="267">
        <f>ROUND(I127*H127,2)</f>
        <v>0</v>
      </c>
      <c r="K127" s="263" t="s">
        <v>19</v>
      </c>
      <c r="L127" s="268"/>
      <c r="M127" s="269" t="s">
        <v>19</v>
      </c>
      <c r="N127" s="270" t="s">
        <v>43</v>
      </c>
      <c r="O127" s="84"/>
      <c r="P127" s="227">
        <f>O127*H127</f>
        <v>0</v>
      </c>
      <c r="Q127" s="227">
        <v>0.21</v>
      </c>
      <c r="R127" s="227">
        <f>Q127*H127</f>
        <v>2.25939</v>
      </c>
      <c r="S127" s="227">
        <v>0</v>
      </c>
      <c r="T127" s="228">
        <f>S127*H127</f>
        <v>0</v>
      </c>
      <c r="U127" s="38"/>
      <c r="V127" s="38"/>
      <c r="W127" s="38"/>
      <c r="X127" s="38"/>
      <c r="Y127" s="38"/>
      <c r="Z127" s="38"/>
      <c r="AA127" s="38"/>
      <c r="AB127" s="38"/>
      <c r="AC127" s="38"/>
      <c r="AD127" s="38"/>
      <c r="AE127" s="38"/>
      <c r="AR127" s="229" t="s">
        <v>169</v>
      </c>
      <c r="AT127" s="229" t="s">
        <v>260</v>
      </c>
      <c r="AU127" s="229" t="s">
        <v>82</v>
      </c>
      <c r="AY127" s="17" t="s">
        <v>153</v>
      </c>
      <c r="BE127" s="230">
        <f>IF(N127="základní",J127,0)</f>
        <v>0</v>
      </c>
      <c r="BF127" s="230">
        <f>IF(N127="snížená",J127,0)</f>
        <v>0</v>
      </c>
      <c r="BG127" s="230">
        <f>IF(N127="zákl. přenesená",J127,0)</f>
        <v>0</v>
      </c>
      <c r="BH127" s="230">
        <f>IF(N127="sníž. přenesená",J127,0)</f>
        <v>0</v>
      </c>
      <c r="BI127" s="230">
        <f>IF(N127="nulová",J127,0)</f>
        <v>0</v>
      </c>
      <c r="BJ127" s="17" t="s">
        <v>80</v>
      </c>
      <c r="BK127" s="230">
        <f>ROUND(I127*H127,2)</f>
        <v>0</v>
      </c>
      <c r="BL127" s="17" t="s">
        <v>172</v>
      </c>
      <c r="BM127" s="229" t="s">
        <v>799</v>
      </c>
    </row>
    <row r="128" spans="1:63" s="12" customFormat="1" ht="22.8" customHeight="1">
      <c r="A128" s="12"/>
      <c r="B128" s="202"/>
      <c r="C128" s="203"/>
      <c r="D128" s="204" t="s">
        <v>71</v>
      </c>
      <c r="E128" s="216" t="s">
        <v>152</v>
      </c>
      <c r="F128" s="216" t="s">
        <v>285</v>
      </c>
      <c r="G128" s="203"/>
      <c r="H128" s="203"/>
      <c r="I128" s="206"/>
      <c r="J128" s="217">
        <f>BK128</f>
        <v>0</v>
      </c>
      <c r="K128" s="203"/>
      <c r="L128" s="208"/>
      <c r="M128" s="209"/>
      <c r="N128" s="210"/>
      <c r="O128" s="210"/>
      <c r="P128" s="211">
        <f>SUM(P129:P147)</f>
        <v>0</v>
      </c>
      <c r="Q128" s="210"/>
      <c r="R128" s="211">
        <f>SUM(R129:R147)</f>
        <v>1615.6779707999997</v>
      </c>
      <c r="S128" s="210"/>
      <c r="T128" s="212">
        <f>SUM(T129:T147)</f>
        <v>0</v>
      </c>
      <c r="U128" s="12"/>
      <c r="V128" s="12"/>
      <c r="W128" s="12"/>
      <c r="X128" s="12"/>
      <c r="Y128" s="12"/>
      <c r="Z128" s="12"/>
      <c r="AA128" s="12"/>
      <c r="AB128" s="12"/>
      <c r="AC128" s="12"/>
      <c r="AD128" s="12"/>
      <c r="AE128" s="12"/>
      <c r="AR128" s="213" t="s">
        <v>80</v>
      </c>
      <c r="AT128" s="214" t="s">
        <v>71</v>
      </c>
      <c r="AU128" s="214" t="s">
        <v>80</v>
      </c>
      <c r="AY128" s="213" t="s">
        <v>153</v>
      </c>
      <c r="BK128" s="215">
        <f>SUM(BK129:BK147)</f>
        <v>0</v>
      </c>
    </row>
    <row r="129" spans="1:65" s="2" customFormat="1" ht="21.75" customHeight="1">
      <c r="A129" s="38"/>
      <c r="B129" s="39"/>
      <c r="C129" s="218" t="s">
        <v>299</v>
      </c>
      <c r="D129" s="218" t="s">
        <v>156</v>
      </c>
      <c r="E129" s="219" t="s">
        <v>800</v>
      </c>
      <c r="F129" s="220" t="s">
        <v>801</v>
      </c>
      <c r="G129" s="221" t="s">
        <v>218</v>
      </c>
      <c r="H129" s="222">
        <v>2126.43</v>
      </c>
      <c r="I129" s="223"/>
      <c r="J129" s="224">
        <f>ROUND(I129*H129,2)</f>
        <v>0</v>
      </c>
      <c r="K129" s="220" t="s">
        <v>219</v>
      </c>
      <c r="L129" s="44"/>
      <c r="M129" s="225" t="s">
        <v>19</v>
      </c>
      <c r="N129" s="226" t="s">
        <v>43</v>
      </c>
      <c r="O129" s="84"/>
      <c r="P129" s="227">
        <f>O129*H129</f>
        <v>0</v>
      </c>
      <c r="Q129" s="227">
        <v>0.345</v>
      </c>
      <c r="R129" s="227">
        <f>Q129*H129</f>
        <v>733.6183499999999</v>
      </c>
      <c r="S129" s="227">
        <v>0</v>
      </c>
      <c r="T129" s="228">
        <f>S129*H129</f>
        <v>0</v>
      </c>
      <c r="U129" s="38"/>
      <c r="V129" s="38"/>
      <c r="W129" s="38"/>
      <c r="X129" s="38"/>
      <c r="Y129" s="38"/>
      <c r="Z129" s="38"/>
      <c r="AA129" s="38"/>
      <c r="AB129" s="38"/>
      <c r="AC129" s="38"/>
      <c r="AD129" s="38"/>
      <c r="AE129" s="38"/>
      <c r="AR129" s="229" t="s">
        <v>172</v>
      </c>
      <c r="AT129" s="229" t="s">
        <v>156</v>
      </c>
      <c r="AU129" s="229" t="s">
        <v>82</v>
      </c>
      <c r="AY129" s="17" t="s">
        <v>153</v>
      </c>
      <c r="BE129" s="230">
        <f>IF(N129="základní",J129,0)</f>
        <v>0</v>
      </c>
      <c r="BF129" s="230">
        <f>IF(N129="snížená",J129,0)</f>
        <v>0</v>
      </c>
      <c r="BG129" s="230">
        <f>IF(N129="zákl. přenesená",J129,0)</f>
        <v>0</v>
      </c>
      <c r="BH129" s="230">
        <f>IF(N129="sníž. přenesená",J129,0)</f>
        <v>0</v>
      </c>
      <c r="BI129" s="230">
        <f>IF(N129="nulová",J129,0)</f>
        <v>0</v>
      </c>
      <c r="BJ129" s="17" t="s">
        <v>80</v>
      </c>
      <c r="BK129" s="230">
        <f>ROUND(I129*H129,2)</f>
        <v>0</v>
      </c>
      <c r="BL129" s="17" t="s">
        <v>172</v>
      </c>
      <c r="BM129" s="229" t="s">
        <v>802</v>
      </c>
    </row>
    <row r="130" spans="1:51" s="13" customFormat="1" ht="12">
      <c r="A130" s="13"/>
      <c r="B130" s="235"/>
      <c r="C130" s="236"/>
      <c r="D130" s="231" t="s">
        <v>174</v>
      </c>
      <c r="E130" s="237" t="s">
        <v>19</v>
      </c>
      <c r="F130" s="238" t="s">
        <v>803</v>
      </c>
      <c r="G130" s="236"/>
      <c r="H130" s="239">
        <v>2126.43</v>
      </c>
      <c r="I130" s="240"/>
      <c r="J130" s="236"/>
      <c r="K130" s="236"/>
      <c r="L130" s="241"/>
      <c r="M130" s="242"/>
      <c r="N130" s="243"/>
      <c r="O130" s="243"/>
      <c r="P130" s="243"/>
      <c r="Q130" s="243"/>
      <c r="R130" s="243"/>
      <c r="S130" s="243"/>
      <c r="T130" s="244"/>
      <c r="U130" s="13"/>
      <c r="V130" s="13"/>
      <c r="W130" s="13"/>
      <c r="X130" s="13"/>
      <c r="Y130" s="13"/>
      <c r="Z130" s="13"/>
      <c r="AA130" s="13"/>
      <c r="AB130" s="13"/>
      <c r="AC130" s="13"/>
      <c r="AD130" s="13"/>
      <c r="AE130" s="13"/>
      <c r="AT130" s="245" t="s">
        <v>174</v>
      </c>
      <c r="AU130" s="245" t="s">
        <v>82</v>
      </c>
      <c r="AV130" s="13" t="s">
        <v>82</v>
      </c>
      <c r="AW130" s="13" t="s">
        <v>34</v>
      </c>
      <c r="AX130" s="13" t="s">
        <v>80</v>
      </c>
      <c r="AY130" s="245" t="s">
        <v>153</v>
      </c>
    </row>
    <row r="131" spans="1:65" s="2" customFormat="1" ht="21.75" customHeight="1">
      <c r="A131" s="38"/>
      <c r="B131" s="39"/>
      <c r="C131" s="218" t="s">
        <v>8</v>
      </c>
      <c r="D131" s="218" t="s">
        <v>156</v>
      </c>
      <c r="E131" s="219" t="s">
        <v>650</v>
      </c>
      <c r="F131" s="220" t="s">
        <v>651</v>
      </c>
      <c r="G131" s="221" t="s">
        <v>218</v>
      </c>
      <c r="H131" s="222">
        <v>173.25</v>
      </c>
      <c r="I131" s="223"/>
      <c r="J131" s="224">
        <f>ROUND(I131*H131,2)</f>
        <v>0</v>
      </c>
      <c r="K131" s="220" t="s">
        <v>219</v>
      </c>
      <c r="L131" s="44"/>
      <c r="M131" s="225" t="s">
        <v>19</v>
      </c>
      <c r="N131" s="226" t="s">
        <v>43</v>
      </c>
      <c r="O131" s="84"/>
      <c r="P131" s="227">
        <f>O131*H131</f>
        <v>0</v>
      </c>
      <c r="Q131" s="227">
        <v>0.575</v>
      </c>
      <c r="R131" s="227">
        <f>Q131*H131</f>
        <v>99.61874999999999</v>
      </c>
      <c r="S131" s="227">
        <v>0</v>
      </c>
      <c r="T131" s="228">
        <f>S131*H131</f>
        <v>0</v>
      </c>
      <c r="U131" s="38"/>
      <c r="V131" s="38"/>
      <c r="W131" s="38"/>
      <c r="X131" s="38"/>
      <c r="Y131" s="38"/>
      <c r="Z131" s="38"/>
      <c r="AA131" s="38"/>
      <c r="AB131" s="38"/>
      <c r="AC131" s="38"/>
      <c r="AD131" s="38"/>
      <c r="AE131" s="38"/>
      <c r="AR131" s="229" t="s">
        <v>172</v>
      </c>
      <c r="AT131" s="229" t="s">
        <v>156</v>
      </c>
      <c r="AU131" s="229" t="s">
        <v>82</v>
      </c>
      <c r="AY131" s="17" t="s">
        <v>153</v>
      </c>
      <c r="BE131" s="230">
        <f>IF(N131="základní",J131,0)</f>
        <v>0</v>
      </c>
      <c r="BF131" s="230">
        <f>IF(N131="snížená",J131,0)</f>
        <v>0</v>
      </c>
      <c r="BG131" s="230">
        <f>IF(N131="zákl. přenesená",J131,0)</f>
        <v>0</v>
      </c>
      <c r="BH131" s="230">
        <f>IF(N131="sníž. přenesená",J131,0)</f>
        <v>0</v>
      </c>
      <c r="BI131" s="230">
        <f>IF(N131="nulová",J131,0)</f>
        <v>0</v>
      </c>
      <c r="BJ131" s="17" t="s">
        <v>80</v>
      </c>
      <c r="BK131" s="230">
        <f>ROUND(I131*H131,2)</f>
        <v>0</v>
      </c>
      <c r="BL131" s="17" t="s">
        <v>172</v>
      </c>
      <c r="BM131" s="229" t="s">
        <v>804</v>
      </c>
    </row>
    <row r="132" spans="1:51" s="13" customFormat="1" ht="12">
      <c r="A132" s="13"/>
      <c r="B132" s="235"/>
      <c r="C132" s="236"/>
      <c r="D132" s="231" t="s">
        <v>174</v>
      </c>
      <c r="E132" s="237" t="s">
        <v>19</v>
      </c>
      <c r="F132" s="238" t="s">
        <v>805</v>
      </c>
      <c r="G132" s="236"/>
      <c r="H132" s="239">
        <v>173.25</v>
      </c>
      <c r="I132" s="240"/>
      <c r="J132" s="236"/>
      <c r="K132" s="236"/>
      <c r="L132" s="241"/>
      <c r="M132" s="242"/>
      <c r="N132" s="243"/>
      <c r="O132" s="243"/>
      <c r="P132" s="243"/>
      <c r="Q132" s="243"/>
      <c r="R132" s="243"/>
      <c r="S132" s="243"/>
      <c r="T132" s="244"/>
      <c r="U132" s="13"/>
      <c r="V132" s="13"/>
      <c r="W132" s="13"/>
      <c r="X132" s="13"/>
      <c r="Y132" s="13"/>
      <c r="Z132" s="13"/>
      <c r="AA132" s="13"/>
      <c r="AB132" s="13"/>
      <c r="AC132" s="13"/>
      <c r="AD132" s="13"/>
      <c r="AE132" s="13"/>
      <c r="AT132" s="245" t="s">
        <v>174</v>
      </c>
      <c r="AU132" s="245" t="s">
        <v>82</v>
      </c>
      <c r="AV132" s="13" t="s">
        <v>82</v>
      </c>
      <c r="AW132" s="13" t="s">
        <v>34</v>
      </c>
      <c r="AX132" s="13" t="s">
        <v>80</v>
      </c>
      <c r="AY132" s="245" t="s">
        <v>153</v>
      </c>
    </row>
    <row r="133" spans="1:65" s="2" customFormat="1" ht="55.5" customHeight="1">
      <c r="A133" s="38"/>
      <c r="B133" s="39"/>
      <c r="C133" s="218" t="s">
        <v>310</v>
      </c>
      <c r="D133" s="218" t="s">
        <v>156</v>
      </c>
      <c r="E133" s="219" t="s">
        <v>806</v>
      </c>
      <c r="F133" s="220" t="s">
        <v>807</v>
      </c>
      <c r="G133" s="221" t="s">
        <v>218</v>
      </c>
      <c r="H133" s="222">
        <v>1840</v>
      </c>
      <c r="I133" s="223"/>
      <c r="J133" s="224">
        <f>ROUND(I133*H133,2)</f>
        <v>0</v>
      </c>
      <c r="K133" s="220" t="s">
        <v>219</v>
      </c>
      <c r="L133" s="44"/>
      <c r="M133" s="225" t="s">
        <v>19</v>
      </c>
      <c r="N133" s="226" t="s">
        <v>43</v>
      </c>
      <c r="O133" s="84"/>
      <c r="P133" s="227">
        <f>O133*H133</f>
        <v>0</v>
      </c>
      <c r="Q133" s="227">
        <v>0.13769</v>
      </c>
      <c r="R133" s="227">
        <f>Q133*H133</f>
        <v>253.3496</v>
      </c>
      <c r="S133" s="227">
        <v>0</v>
      </c>
      <c r="T133" s="228">
        <f>S133*H133</f>
        <v>0</v>
      </c>
      <c r="U133" s="38"/>
      <c r="V133" s="38"/>
      <c r="W133" s="38"/>
      <c r="X133" s="38"/>
      <c r="Y133" s="38"/>
      <c r="Z133" s="38"/>
      <c r="AA133" s="38"/>
      <c r="AB133" s="38"/>
      <c r="AC133" s="38"/>
      <c r="AD133" s="38"/>
      <c r="AE133" s="38"/>
      <c r="AR133" s="229" t="s">
        <v>172</v>
      </c>
      <c r="AT133" s="229" t="s">
        <v>156</v>
      </c>
      <c r="AU133" s="229" t="s">
        <v>82</v>
      </c>
      <c r="AY133" s="17" t="s">
        <v>153</v>
      </c>
      <c r="BE133" s="230">
        <f>IF(N133="základní",J133,0)</f>
        <v>0</v>
      </c>
      <c r="BF133" s="230">
        <f>IF(N133="snížená",J133,0)</f>
        <v>0</v>
      </c>
      <c r="BG133" s="230">
        <f>IF(N133="zákl. přenesená",J133,0)</f>
        <v>0</v>
      </c>
      <c r="BH133" s="230">
        <f>IF(N133="sníž. přenesená",J133,0)</f>
        <v>0</v>
      </c>
      <c r="BI133" s="230">
        <f>IF(N133="nulová",J133,0)</f>
        <v>0</v>
      </c>
      <c r="BJ133" s="17" t="s">
        <v>80</v>
      </c>
      <c r="BK133" s="230">
        <f>ROUND(I133*H133,2)</f>
        <v>0</v>
      </c>
      <c r="BL133" s="17" t="s">
        <v>172</v>
      </c>
      <c r="BM133" s="229" t="s">
        <v>808</v>
      </c>
    </row>
    <row r="134" spans="1:47" s="2" customFormat="1" ht="12">
      <c r="A134" s="38"/>
      <c r="B134" s="39"/>
      <c r="C134" s="40"/>
      <c r="D134" s="231" t="s">
        <v>221</v>
      </c>
      <c r="E134" s="40"/>
      <c r="F134" s="232" t="s">
        <v>809</v>
      </c>
      <c r="G134" s="40"/>
      <c r="H134" s="40"/>
      <c r="I134" s="136"/>
      <c r="J134" s="40"/>
      <c r="K134" s="40"/>
      <c r="L134" s="44"/>
      <c r="M134" s="233"/>
      <c r="N134" s="234"/>
      <c r="O134" s="84"/>
      <c r="P134" s="84"/>
      <c r="Q134" s="84"/>
      <c r="R134" s="84"/>
      <c r="S134" s="84"/>
      <c r="T134" s="85"/>
      <c r="U134" s="38"/>
      <c r="V134" s="38"/>
      <c r="W134" s="38"/>
      <c r="X134" s="38"/>
      <c r="Y134" s="38"/>
      <c r="Z134" s="38"/>
      <c r="AA134" s="38"/>
      <c r="AB134" s="38"/>
      <c r="AC134" s="38"/>
      <c r="AD134" s="38"/>
      <c r="AE134" s="38"/>
      <c r="AT134" s="17" t="s">
        <v>221</v>
      </c>
      <c r="AU134" s="17" t="s">
        <v>82</v>
      </c>
    </row>
    <row r="135" spans="1:51" s="13" customFormat="1" ht="12">
      <c r="A135" s="13"/>
      <c r="B135" s="235"/>
      <c r="C135" s="236"/>
      <c r="D135" s="231" t="s">
        <v>174</v>
      </c>
      <c r="E135" s="237" t="s">
        <v>19</v>
      </c>
      <c r="F135" s="238" t="s">
        <v>810</v>
      </c>
      <c r="G135" s="236"/>
      <c r="H135" s="239">
        <v>1840</v>
      </c>
      <c r="I135" s="240"/>
      <c r="J135" s="236"/>
      <c r="K135" s="236"/>
      <c r="L135" s="241"/>
      <c r="M135" s="242"/>
      <c r="N135" s="243"/>
      <c r="O135" s="243"/>
      <c r="P135" s="243"/>
      <c r="Q135" s="243"/>
      <c r="R135" s="243"/>
      <c r="S135" s="243"/>
      <c r="T135" s="244"/>
      <c r="U135" s="13"/>
      <c r="V135" s="13"/>
      <c r="W135" s="13"/>
      <c r="X135" s="13"/>
      <c r="Y135" s="13"/>
      <c r="Z135" s="13"/>
      <c r="AA135" s="13"/>
      <c r="AB135" s="13"/>
      <c r="AC135" s="13"/>
      <c r="AD135" s="13"/>
      <c r="AE135" s="13"/>
      <c r="AT135" s="245" t="s">
        <v>174</v>
      </c>
      <c r="AU135" s="245" t="s">
        <v>82</v>
      </c>
      <c r="AV135" s="13" t="s">
        <v>82</v>
      </c>
      <c r="AW135" s="13" t="s">
        <v>34</v>
      </c>
      <c r="AX135" s="13" t="s">
        <v>80</v>
      </c>
      <c r="AY135" s="245" t="s">
        <v>153</v>
      </c>
    </row>
    <row r="136" spans="1:65" s="2" customFormat="1" ht="21.75" customHeight="1">
      <c r="A136" s="38"/>
      <c r="B136" s="39"/>
      <c r="C136" s="218" t="s">
        <v>315</v>
      </c>
      <c r="D136" s="218" t="s">
        <v>156</v>
      </c>
      <c r="E136" s="219" t="s">
        <v>659</v>
      </c>
      <c r="F136" s="220" t="s">
        <v>660</v>
      </c>
      <c r="G136" s="221" t="s">
        <v>218</v>
      </c>
      <c r="H136" s="222">
        <v>1840</v>
      </c>
      <c r="I136" s="223"/>
      <c r="J136" s="224">
        <f>ROUND(I136*H136,2)</f>
        <v>0</v>
      </c>
      <c r="K136" s="220" t="s">
        <v>219</v>
      </c>
      <c r="L136" s="44"/>
      <c r="M136" s="225" t="s">
        <v>19</v>
      </c>
      <c r="N136" s="226" t="s">
        <v>43</v>
      </c>
      <c r="O136" s="84"/>
      <c r="P136" s="227">
        <f>O136*H136</f>
        <v>0</v>
      </c>
      <c r="Q136" s="227">
        <v>0</v>
      </c>
      <c r="R136" s="227">
        <f>Q136*H136</f>
        <v>0</v>
      </c>
      <c r="S136" s="227">
        <v>0</v>
      </c>
      <c r="T136" s="228">
        <f>S136*H136</f>
        <v>0</v>
      </c>
      <c r="U136" s="38"/>
      <c r="V136" s="38"/>
      <c r="W136" s="38"/>
      <c r="X136" s="38"/>
      <c r="Y136" s="38"/>
      <c r="Z136" s="38"/>
      <c r="AA136" s="38"/>
      <c r="AB136" s="38"/>
      <c r="AC136" s="38"/>
      <c r="AD136" s="38"/>
      <c r="AE136" s="38"/>
      <c r="AR136" s="229" t="s">
        <v>172</v>
      </c>
      <c r="AT136" s="229" t="s">
        <v>156</v>
      </c>
      <c r="AU136" s="229" t="s">
        <v>82</v>
      </c>
      <c r="AY136" s="17" t="s">
        <v>153</v>
      </c>
      <c r="BE136" s="230">
        <f>IF(N136="základní",J136,0)</f>
        <v>0</v>
      </c>
      <c r="BF136" s="230">
        <f>IF(N136="snížená",J136,0)</f>
        <v>0</v>
      </c>
      <c r="BG136" s="230">
        <f>IF(N136="zákl. přenesená",J136,0)</f>
        <v>0</v>
      </c>
      <c r="BH136" s="230">
        <f>IF(N136="sníž. přenesená",J136,0)</f>
        <v>0</v>
      </c>
      <c r="BI136" s="230">
        <f>IF(N136="nulová",J136,0)</f>
        <v>0</v>
      </c>
      <c r="BJ136" s="17" t="s">
        <v>80</v>
      </c>
      <c r="BK136" s="230">
        <f>ROUND(I136*H136,2)</f>
        <v>0</v>
      </c>
      <c r="BL136" s="17" t="s">
        <v>172</v>
      </c>
      <c r="BM136" s="229" t="s">
        <v>811</v>
      </c>
    </row>
    <row r="137" spans="1:51" s="13" customFormat="1" ht="12">
      <c r="A137" s="13"/>
      <c r="B137" s="235"/>
      <c r="C137" s="236"/>
      <c r="D137" s="231" t="s">
        <v>174</v>
      </c>
      <c r="E137" s="237" t="s">
        <v>19</v>
      </c>
      <c r="F137" s="238" t="s">
        <v>810</v>
      </c>
      <c r="G137" s="236"/>
      <c r="H137" s="239">
        <v>1840</v>
      </c>
      <c r="I137" s="240"/>
      <c r="J137" s="236"/>
      <c r="K137" s="236"/>
      <c r="L137" s="241"/>
      <c r="M137" s="242"/>
      <c r="N137" s="243"/>
      <c r="O137" s="243"/>
      <c r="P137" s="243"/>
      <c r="Q137" s="243"/>
      <c r="R137" s="243"/>
      <c r="S137" s="243"/>
      <c r="T137" s="244"/>
      <c r="U137" s="13"/>
      <c r="V137" s="13"/>
      <c r="W137" s="13"/>
      <c r="X137" s="13"/>
      <c r="Y137" s="13"/>
      <c r="Z137" s="13"/>
      <c r="AA137" s="13"/>
      <c r="AB137" s="13"/>
      <c r="AC137" s="13"/>
      <c r="AD137" s="13"/>
      <c r="AE137" s="13"/>
      <c r="AT137" s="245" t="s">
        <v>174</v>
      </c>
      <c r="AU137" s="245" t="s">
        <v>82</v>
      </c>
      <c r="AV137" s="13" t="s">
        <v>82</v>
      </c>
      <c r="AW137" s="13" t="s">
        <v>34</v>
      </c>
      <c r="AX137" s="13" t="s">
        <v>80</v>
      </c>
      <c r="AY137" s="245" t="s">
        <v>153</v>
      </c>
    </row>
    <row r="138" spans="1:65" s="2" customFormat="1" ht="33" customHeight="1">
      <c r="A138" s="38"/>
      <c r="B138" s="39"/>
      <c r="C138" s="218" t="s">
        <v>321</v>
      </c>
      <c r="D138" s="218" t="s">
        <v>156</v>
      </c>
      <c r="E138" s="219" t="s">
        <v>663</v>
      </c>
      <c r="F138" s="220" t="s">
        <v>664</v>
      </c>
      <c r="G138" s="221" t="s">
        <v>218</v>
      </c>
      <c r="H138" s="222">
        <v>1840.09</v>
      </c>
      <c r="I138" s="223"/>
      <c r="J138" s="224">
        <f>ROUND(I138*H138,2)</f>
        <v>0</v>
      </c>
      <c r="K138" s="220" t="s">
        <v>219</v>
      </c>
      <c r="L138" s="44"/>
      <c r="M138" s="225" t="s">
        <v>19</v>
      </c>
      <c r="N138" s="226" t="s">
        <v>43</v>
      </c>
      <c r="O138" s="84"/>
      <c r="P138" s="227">
        <f>O138*H138</f>
        <v>0</v>
      </c>
      <c r="Q138" s="227">
        <v>0.10373</v>
      </c>
      <c r="R138" s="227">
        <f>Q138*H138</f>
        <v>190.8725357</v>
      </c>
      <c r="S138" s="227">
        <v>0</v>
      </c>
      <c r="T138" s="228">
        <f>S138*H138</f>
        <v>0</v>
      </c>
      <c r="U138" s="38"/>
      <c r="V138" s="38"/>
      <c r="W138" s="38"/>
      <c r="X138" s="38"/>
      <c r="Y138" s="38"/>
      <c r="Z138" s="38"/>
      <c r="AA138" s="38"/>
      <c r="AB138" s="38"/>
      <c r="AC138" s="38"/>
      <c r="AD138" s="38"/>
      <c r="AE138" s="38"/>
      <c r="AR138" s="229" t="s">
        <v>172</v>
      </c>
      <c r="AT138" s="229" t="s">
        <v>156</v>
      </c>
      <c r="AU138" s="229" t="s">
        <v>82</v>
      </c>
      <c r="AY138" s="17" t="s">
        <v>153</v>
      </c>
      <c r="BE138" s="230">
        <f>IF(N138="základní",J138,0)</f>
        <v>0</v>
      </c>
      <c r="BF138" s="230">
        <f>IF(N138="snížená",J138,0)</f>
        <v>0</v>
      </c>
      <c r="BG138" s="230">
        <f>IF(N138="zákl. přenesená",J138,0)</f>
        <v>0</v>
      </c>
      <c r="BH138" s="230">
        <f>IF(N138="sníž. přenesená",J138,0)</f>
        <v>0</v>
      </c>
      <c r="BI138" s="230">
        <f>IF(N138="nulová",J138,0)</f>
        <v>0</v>
      </c>
      <c r="BJ138" s="17" t="s">
        <v>80</v>
      </c>
      <c r="BK138" s="230">
        <f>ROUND(I138*H138,2)</f>
        <v>0</v>
      </c>
      <c r="BL138" s="17" t="s">
        <v>172</v>
      </c>
      <c r="BM138" s="229" t="s">
        <v>812</v>
      </c>
    </row>
    <row r="139" spans="1:47" s="2" customFormat="1" ht="12">
      <c r="A139" s="38"/>
      <c r="B139" s="39"/>
      <c r="C139" s="40"/>
      <c r="D139" s="231" t="s">
        <v>221</v>
      </c>
      <c r="E139" s="40"/>
      <c r="F139" s="232" t="s">
        <v>417</v>
      </c>
      <c r="G139" s="40"/>
      <c r="H139" s="40"/>
      <c r="I139" s="136"/>
      <c r="J139" s="40"/>
      <c r="K139" s="40"/>
      <c r="L139" s="44"/>
      <c r="M139" s="233"/>
      <c r="N139" s="234"/>
      <c r="O139" s="84"/>
      <c r="P139" s="84"/>
      <c r="Q139" s="84"/>
      <c r="R139" s="84"/>
      <c r="S139" s="84"/>
      <c r="T139" s="85"/>
      <c r="U139" s="38"/>
      <c r="V139" s="38"/>
      <c r="W139" s="38"/>
      <c r="X139" s="38"/>
      <c r="Y139" s="38"/>
      <c r="Z139" s="38"/>
      <c r="AA139" s="38"/>
      <c r="AB139" s="38"/>
      <c r="AC139" s="38"/>
      <c r="AD139" s="38"/>
      <c r="AE139" s="38"/>
      <c r="AT139" s="17" t="s">
        <v>221</v>
      </c>
      <c r="AU139" s="17" t="s">
        <v>82</v>
      </c>
    </row>
    <row r="140" spans="1:51" s="13" customFormat="1" ht="12">
      <c r="A140" s="13"/>
      <c r="B140" s="235"/>
      <c r="C140" s="236"/>
      <c r="D140" s="231" t="s">
        <v>174</v>
      </c>
      <c r="E140" s="237" t="s">
        <v>19</v>
      </c>
      <c r="F140" s="238" t="s">
        <v>813</v>
      </c>
      <c r="G140" s="236"/>
      <c r="H140" s="239">
        <v>1840.09</v>
      </c>
      <c r="I140" s="240"/>
      <c r="J140" s="236"/>
      <c r="K140" s="236"/>
      <c r="L140" s="241"/>
      <c r="M140" s="242"/>
      <c r="N140" s="243"/>
      <c r="O140" s="243"/>
      <c r="P140" s="243"/>
      <c r="Q140" s="243"/>
      <c r="R140" s="243"/>
      <c r="S140" s="243"/>
      <c r="T140" s="244"/>
      <c r="U140" s="13"/>
      <c r="V140" s="13"/>
      <c r="W140" s="13"/>
      <c r="X140" s="13"/>
      <c r="Y140" s="13"/>
      <c r="Z140" s="13"/>
      <c r="AA140" s="13"/>
      <c r="AB140" s="13"/>
      <c r="AC140" s="13"/>
      <c r="AD140" s="13"/>
      <c r="AE140" s="13"/>
      <c r="AT140" s="245" t="s">
        <v>174</v>
      </c>
      <c r="AU140" s="245" t="s">
        <v>82</v>
      </c>
      <c r="AV140" s="13" t="s">
        <v>82</v>
      </c>
      <c r="AW140" s="13" t="s">
        <v>34</v>
      </c>
      <c r="AX140" s="13" t="s">
        <v>80</v>
      </c>
      <c r="AY140" s="245" t="s">
        <v>153</v>
      </c>
    </row>
    <row r="141" spans="1:65" s="2" customFormat="1" ht="33" customHeight="1">
      <c r="A141" s="38"/>
      <c r="B141" s="39"/>
      <c r="C141" s="218" t="s">
        <v>326</v>
      </c>
      <c r="D141" s="218" t="s">
        <v>156</v>
      </c>
      <c r="E141" s="219" t="s">
        <v>295</v>
      </c>
      <c r="F141" s="220" t="s">
        <v>296</v>
      </c>
      <c r="G141" s="221" t="s">
        <v>218</v>
      </c>
      <c r="H141" s="222">
        <v>207.5</v>
      </c>
      <c r="I141" s="223"/>
      <c r="J141" s="224">
        <f>ROUND(I141*H141,2)</f>
        <v>0</v>
      </c>
      <c r="K141" s="220" t="s">
        <v>219</v>
      </c>
      <c r="L141" s="44"/>
      <c r="M141" s="225" t="s">
        <v>19</v>
      </c>
      <c r="N141" s="226" t="s">
        <v>43</v>
      </c>
      <c r="O141" s="84"/>
      <c r="P141" s="227">
        <f>O141*H141</f>
        <v>0</v>
      </c>
      <c r="Q141" s="227">
        <v>0.12966</v>
      </c>
      <c r="R141" s="227">
        <f>Q141*H141</f>
        <v>26.90445</v>
      </c>
      <c r="S141" s="227">
        <v>0</v>
      </c>
      <c r="T141" s="228">
        <f>S141*H141</f>
        <v>0</v>
      </c>
      <c r="U141" s="38"/>
      <c r="V141" s="38"/>
      <c r="W141" s="38"/>
      <c r="X141" s="38"/>
      <c r="Y141" s="38"/>
      <c r="Z141" s="38"/>
      <c r="AA141" s="38"/>
      <c r="AB141" s="38"/>
      <c r="AC141" s="38"/>
      <c r="AD141" s="38"/>
      <c r="AE141" s="38"/>
      <c r="AR141" s="229" t="s">
        <v>172</v>
      </c>
      <c r="AT141" s="229" t="s">
        <v>156</v>
      </c>
      <c r="AU141" s="229" t="s">
        <v>82</v>
      </c>
      <c r="AY141" s="17" t="s">
        <v>153</v>
      </c>
      <c r="BE141" s="230">
        <f>IF(N141="základní",J141,0)</f>
        <v>0</v>
      </c>
      <c r="BF141" s="230">
        <f>IF(N141="snížená",J141,0)</f>
        <v>0</v>
      </c>
      <c r="BG141" s="230">
        <f>IF(N141="zákl. přenesená",J141,0)</f>
        <v>0</v>
      </c>
      <c r="BH141" s="230">
        <f>IF(N141="sníž. přenesená",J141,0)</f>
        <v>0</v>
      </c>
      <c r="BI141" s="230">
        <f>IF(N141="nulová",J141,0)</f>
        <v>0</v>
      </c>
      <c r="BJ141" s="17" t="s">
        <v>80</v>
      </c>
      <c r="BK141" s="230">
        <f>ROUND(I141*H141,2)</f>
        <v>0</v>
      </c>
      <c r="BL141" s="17" t="s">
        <v>172</v>
      </c>
      <c r="BM141" s="229" t="s">
        <v>814</v>
      </c>
    </row>
    <row r="142" spans="1:65" s="2" customFormat="1" ht="33" customHeight="1">
      <c r="A142" s="38"/>
      <c r="B142" s="39"/>
      <c r="C142" s="218" t="s">
        <v>331</v>
      </c>
      <c r="D142" s="218" t="s">
        <v>156</v>
      </c>
      <c r="E142" s="219" t="s">
        <v>300</v>
      </c>
      <c r="F142" s="220" t="s">
        <v>301</v>
      </c>
      <c r="G142" s="221" t="s">
        <v>218</v>
      </c>
      <c r="H142" s="222">
        <v>1840.09</v>
      </c>
      <c r="I142" s="223"/>
      <c r="J142" s="224">
        <f>ROUND(I142*H142,2)</f>
        <v>0</v>
      </c>
      <c r="K142" s="220" t="s">
        <v>219</v>
      </c>
      <c r="L142" s="44"/>
      <c r="M142" s="225" t="s">
        <v>19</v>
      </c>
      <c r="N142" s="226" t="s">
        <v>43</v>
      </c>
      <c r="O142" s="84"/>
      <c r="P142" s="227">
        <f>O142*H142</f>
        <v>0</v>
      </c>
      <c r="Q142" s="227">
        <v>0.15559</v>
      </c>
      <c r="R142" s="227">
        <f>Q142*H142</f>
        <v>286.2996031</v>
      </c>
      <c r="S142" s="227">
        <v>0</v>
      </c>
      <c r="T142" s="228">
        <f>S142*H142</f>
        <v>0</v>
      </c>
      <c r="U142" s="38"/>
      <c r="V142" s="38"/>
      <c r="W142" s="38"/>
      <c r="X142" s="38"/>
      <c r="Y142" s="38"/>
      <c r="Z142" s="38"/>
      <c r="AA142" s="38"/>
      <c r="AB142" s="38"/>
      <c r="AC142" s="38"/>
      <c r="AD142" s="38"/>
      <c r="AE142" s="38"/>
      <c r="AR142" s="229" t="s">
        <v>172</v>
      </c>
      <c r="AT142" s="229" t="s">
        <v>156</v>
      </c>
      <c r="AU142" s="229" t="s">
        <v>82</v>
      </c>
      <c r="AY142" s="17" t="s">
        <v>153</v>
      </c>
      <c r="BE142" s="230">
        <f>IF(N142="základní",J142,0)</f>
        <v>0</v>
      </c>
      <c r="BF142" s="230">
        <f>IF(N142="snížená",J142,0)</f>
        <v>0</v>
      </c>
      <c r="BG142" s="230">
        <f>IF(N142="zákl. přenesená",J142,0)</f>
        <v>0</v>
      </c>
      <c r="BH142" s="230">
        <f>IF(N142="sníž. přenesená",J142,0)</f>
        <v>0</v>
      </c>
      <c r="BI142" s="230">
        <f>IF(N142="nulová",J142,0)</f>
        <v>0</v>
      </c>
      <c r="BJ142" s="17" t="s">
        <v>80</v>
      </c>
      <c r="BK142" s="230">
        <f>ROUND(I142*H142,2)</f>
        <v>0</v>
      </c>
      <c r="BL142" s="17" t="s">
        <v>172</v>
      </c>
      <c r="BM142" s="229" t="s">
        <v>815</v>
      </c>
    </row>
    <row r="143" spans="1:47" s="2" customFormat="1" ht="12">
      <c r="A143" s="38"/>
      <c r="B143" s="39"/>
      <c r="C143" s="40"/>
      <c r="D143" s="231" t="s">
        <v>221</v>
      </c>
      <c r="E143" s="40"/>
      <c r="F143" s="232" t="s">
        <v>303</v>
      </c>
      <c r="G143" s="40"/>
      <c r="H143" s="40"/>
      <c r="I143" s="136"/>
      <c r="J143" s="40"/>
      <c r="K143" s="40"/>
      <c r="L143" s="44"/>
      <c r="M143" s="233"/>
      <c r="N143" s="234"/>
      <c r="O143" s="84"/>
      <c r="P143" s="84"/>
      <c r="Q143" s="84"/>
      <c r="R143" s="84"/>
      <c r="S143" s="84"/>
      <c r="T143" s="85"/>
      <c r="U143" s="38"/>
      <c r="V143" s="38"/>
      <c r="W143" s="38"/>
      <c r="X143" s="38"/>
      <c r="Y143" s="38"/>
      <c r="Z143" s="38"/>
      <c r="AA143" s="38"/>
      <c r="AB143" s="38"/>
      <c r="AC143" s="38"/>
      <c r="AD143" s="38"/>
      <c r="AE143" s="38"/>
      <c r="AT143" s="17" t="s">
        <v>221</v>
      </c>
      <c r="AU143" s="17" t="s">
        <v>82</v>
      </c>
    </row>
    <row r="144" spans="1:65" s="2" customFormat="1" ht="66.75" customHeight="1">
      <c r="A144" s="38"/>
      <c r="B144" s="39"/>
      <c r="C144" s="218" t="s">
        <v>7</v>
      </c>
      <c r="D144" s="218" t="s">
        <v>156</v>
      </c>
      <c r="E144" s="219" t="s">
        <v>816</v>
      </c>
      <c r="F144" s="220" t="s">
        <v>817</v>
      </c>
      <c r="G144" s="221" t="s">
        <v>218</v>
      </c>
      <c r="H144" s="222">
        <v>88.9</v>
      </c>
      <c r="I144" s="223"/>
      <c r="J144" s="224">
        <f>ROUND(I144*H144,2)</f>
        <v>0</v>
      </c>
      <c r="K144" s="220" t="s">
        <v>219</v>
      </c>
      <c r="L144" s="44"/>
      <c r="M144" s="225" t="s">
        <v>19</v>
      </c>
      <c r="N144" s="226" t="s">
        <v>43</v>
      </c>
      <c r="O144" s="84"/>
      <c r="P144" s="227">
        <f>O144*H144</f>
        <v>0</v>
      </c>
      <c r="Q144" s="227">
        <v>0.10362</v>
      </c>
      <c r="R144" s="227">
        <f>Q144*H144</f>
        <v>9.211818000000001</v>
      </c>
      <c r="S144" s="227">
        <v>0</v>
      </c>
      <c r="T144" s="228">
        <f>S144*H144</f>
        <v>0</v>
      </c>
      <c r="U144" s="38"/>
      <c r="V144" s="38"/>
      <c r="W144" s="38"/>
      <c r="X144" s="38"/>
      <c r="Y144" s="38"/>
      <c r="Z144" s="38"/>
      <c r="AA144" s="38"/>
      <c r="AB144" s="38"/>
      <c r="AC144" s="38"/>
      <c r="AD144" s="38"/>
      <c r="AE144" s="38"/>
      <c r="AR144" s="229" t="s">
        <v>172</v>
      </c>
      <c r="AT144" s="229" t="s">
        <v>156</v>
      </c>
      <c r="AU144" s="229" t="s">
        <v>82</v>
      </c>
      <c r="AY144" s="17" t="s">
        <v>153</v>
      </c>
      <c r="BE144" s="230">
        <f>IF(N144="základní",J144,0)</f>
        <v>0</v>
      </c>
      <c r="BF144" s="230">
        <f>IF(N144="snížená",J144,0)</f>
        <v>0</v>
      </c>
      <c r="BG144" s="230">
        <f>IF(N144="zákl. přenesená",J144,0)</f>
        <v>0</v>
      </c>
      <c r="BH144" s="230">
        <f>IF(N144="sníž. přenesená",J144,0)</f>
        <v>0</v>
      </c>
      <c r="BI144" s="230">
        <f>IF(N144="nulová",J144,0)</f>
        <v>0</v>
      </c>
      <c r="BJ144" s="17" t="s">
        <v>80</v>
      </c>
      <c r="BK144" s="230">
        <f>ROUND(I144*H144,2)</f>
        <v>0</v>
      </c>
      <c r="BL144" s="17" t="s">
        <v>172</v>
      </c>
      <c r="BM144" s="229" t="s">
        <v>818</v>
      </c>
    </row>
    <row r="145" spans="1:47" s="2" customFormat="1" ht="12">
      <c r="A145" s="38"/>
      <c r="B145" s="39"/>
      <c r="C145" s="40"/>
      <c r="D145" s="231" t="s">
        <v>221</v>
      </c>
      <c r="E145" s="40"/>
      <c r="F145" s="232" t="s">
        <v>819</v>
      </c>
      <c r="G145" s="40"/>
      <c r="H145" s="40"/>
      <c r="I145" s="136"/>
      <c r="J145" s="40"/>
      <c r="K145" s="40"/>
      <c r="L145" s="44"/>
      <c r="M145" s="233"/>
      <c r="N145" s="234"/>
      <c r="O145" s="84"/>
      <c r="P145" s="84"/>
      <c r="Q145" s="84"/>
      <c r="R145" s="84"/>
      <c r="S145" s="84"/>
      <c r="T145" s="85"/>
      <c r="U145" s="38"/>
      <c r="V145" s="38"/>
      <c r="W145" s="38"/>
      <c r="X145" s="38"/>
      <c r="Y145" s="38"/>
      <c r="Z145" s="38"/>
      <c r="AA145" s="38"/>
      <c r="AB145" s="38"/>
      <c r="AC145" s="38"/>
      <c r="AD145" s="38"/>
      <c r="AE145" s="38"/>
      <c r="AT145" s="17" t="s">
        <v>221</v>
      </c>
      <c r="AU145" s="17" t="s">
        <v>82</v>
      </c>
    </row>
    <row r="146" spans="1:65" s="2" customFormat="1" ht="16.5" customHeight="1">
      <c r="A146" s="38"/>
      <c r="B146" s="39"/>
      <c r="C146" s="261" t="s">
        <v>341</v>
      </c>
      <c r="D146" s="261" t="s">
        <v>260</v>
      </c>
      <c r="E146" s="262" t="s">
        <v>820</v>
      </c>
      <c r="F146" s="263" t="s">
        <v>821</v>
      </c>
      <c r="G146" s="264" t="s">
        <v>218</v>
      </c>
      <c r="H146" s="265">
        <v>89.789</v>
      </c>
      <c r="I146" s="266"/>
      <c r="J146" s="267">
        <f>ROUND(I146*H146,2)</f>
        <v>0</v>
      </c>
      <c r="K146" s="263" t="s">
        <v>219</v>
      </c>
      <c r="L146" s="268"/>
      <c r="M146" s="269" t="s">
        <v>19</v>
      </c>
      <c r="N146" s="270" t="s">
        <v>43</v>
      </c>
      <c r="O146" s="84"/>
      <c r="P146" s="227">
        <f>O146*H146</f>
        <v>0</v>
      </c>
      <c r="Q146" s="227">
        <v>0.176</v>
      </c>
      <c r="R146" s="227">
        <f>Q146*H146</f>
        <v>15.802864</v>
      </c>
      <c r="S146" s="227">
        <v>0</v>
      </c>
      <c r="T146" s="228">
        <f>S146*H146</f>
        <v>0</v>
      </c>
      <c r="U146" s="38"/>
      <c r="V146" s="38"/>
      <c r="W146" s="38"/>
      <c r="X146" s="38"/>
      <c r="Y146" s="38"/>
      <c r="Z146" s="38"/>
      <c r="AA146" s="38"/>
      <c r="AB146" s="38"/>
      <c r="AC146" s="38"/>
      <c r="AD146" s="38"/>
      <c r="AE146" s="38"/>
      <c r="AR146" s="229" t="s">
        <v>169</v>
      </c>
      <c r="AT146" s="229" t="s">
        <v>260</v>
      </c>
      <c r="AU146" s="229" t="s">
        <v>82</v>
      </c>
      <c r="AY146" s="17" t="s">
        <v>153</v>
      </c>
      <c r="BE146" s="230">
        <f>IF(N146="základní",J146,0)</f>
        <v>0</v>
      </c>
      <c r="BF146" s="230">
        <f>IF(N146="snížená",J146,0)</f>
        <v>0</v>
      </c>
      <c r="BG146" s="230">
        <f>IF(N146="zákl. přenesená",J146,0)</f>
        <v>0</v>
      </c>
      <c r="BH146" s="230">
        <f>IF(N146="sníž. přenesená",J146,0)</f>
        <v>0</v>
      </c>
      <c r="BI146" s="230">
        <f>IF(N146="nulová",J146,0)</f>
        <v>0</v>
      </c>
      <c r="BJ146" s="17" t="s">
        <v>80</v>
      </c>
      <c r="BK146" s="230">
        <f>ROUND(I146*H146,2)</f>
        <v>0</v>
      </c>
      <c r="BL146" s="17" t="s">
        <v>172</v>
      </c>
      <c r="BM146" s="229" t="s">
        <v>822</v>
      </c>
    </row>
    <row r="147" spans="1:51" s="13" customFormat="1" ht="12">
      <c r="A147" s="13"/>
      <c r="B147" s="235"/>
      <c r="C147" s="236"/>
      <c r="D147" s="231" t="s">
        <v>174</v>
      </c>
      <c r="E147" s="237" t="s">
        <v>19</v>
      </c>
      <c r="F147" s="238" t="s">
        <v>823</v>
      </c>
      <c r="G147" s="236"/>
      <c r="H147" s="239">
        <v>89.789</v>
      </c>
      <c r="I147" s="240"/>
      <c r="J147" s="236"/>
      <c r="K147" s="236"/>
      <c r="L147" s="241"/>
      <c r="M147" s="242"/>
      <c r="N147" s="243"/>
      <c r="O147" s="243"/>
      <c r="P147" s="243"/>
      <c r="Q147" s="243"/>
      <c r="R147" s="243"/>
      <c r="S147" s="243"/>
      <c r="T147" s="244"/>
      <c r="U147" s="13"/>
      <c r="V147" s="13"/>
      <c r="W147" s="13"/>
      <c r="X147" s="13"/>
      <c r="Y147" s="13"/>
      <c r="Z147" s="13"/>
      <c r="AA147" s="13"/>
      <c r="AB147" s="13"/>
      <c r="AC147" s="13"/>
      <c r="AD147" s="13"/>
      <c r="AE147" s="13"/>
      <c r="AT147" s="245" t="s">
        <v>174</v>
      </c>
      <c r="AU147" s="245" t="s">
        <v>82</v>
      </c>
      <c r="AV147" s="13" t="s">
        <v>82</v>
      </c>
      <c r="AW147" s="13" t="s">
        <v>34</v>
      </c>
      <c r="AX147" s="13" t="s">
        <v>80</v>
      </c>
      <c r="AY147" s="245" t="s">
        <v>153</v>
      </c>
    </row>
    <row r="148" spans="1:63" s="12" customFormat="1" ht="22.8" customHeight="1">
      <c r="A148" s="12"/>
      <c r="B148" s="202"/>
      <c r="C148" s="203"/>
      <c r="D148" s="204" t="s">
        <v>71</v>
      </c>
      <c r="E148" s="216" t="s">
        <v>169</v>
      </c>
      <c r="F148" s="216" t="s">
        <v>824</v>
      </c>
      <c r="G148" s="203"/>
      <c r="H148" s="203"/>
      <c r="I148" s="206"/>
      <c r="J148" s="217">
        <f>BK148</f>
        <v>0</v>
      </c>
      <c r="K148" s="203"/>
      <c r="L148" s="208"/>
      <c r="M148" s="209"/>
      <c r="N148" s="210"/>
      <c r="O148" s="210"/>
      <c r="P148" s="211">
        <f>SUM(P149:P154)</f>
        <v>0</v>
      </c>
      <c r="Q148" s="210"/>
      <c r="R148" s="211">
        <f>SUM(R149:R154)</f>
        <v>0.12834</v>
      </c>
      <c r="S148" s="210"/>
      <c r="T148" s="212">
        <f>SUM(T149:T154)</f>
        <v>0</v>
      </c>
      <c r="U148" s="12"/>
      <c r="V148" s="12"/>
      <c r="W148" s="12"/>
      <c r="X148" s="12"/>
      <c r="Y148" s="12"/>
      <c r="Z148" s="12"/>
      <c r="AA148" s="12"/>
      <c r="AB148" s="12"/>
      <c r="AC148" s="12"/>
      <c r="AD148" s="12"/>
      <c r="AE148" s="12"/>
      <c r="AR148" s="213" t="s">
        <v>80</v>
      </c>
      <c r="AT148" s="214" t="s">
        <v>71</v>
      </c>
      <c r="AU148" s="214" t="s">
        <v>80</v>
      </c>
      <c r="AY148" s="213" t="s">
        <v>153</v>
      </c>
      <c r="BK148" s="215">
        <f>SUM(BK149:BK154)</f>
        <v>0</v>
      </c>
    </row>
    <row r="149" spans="1:65" s="2" customFormat="1" ht="21.75" customHeight="1">
      <c r="A149" s="38"/>
      <c r="B149" s="39"/>
      <c r="C149" s="218" t="s">
        <v>346</v>
      </c>
      <c r="D149" s="218" t="s">
        <v>156</v>
      </c>
      <c r="E149" s="219" t="s">
        <v>825</v>
      </c>
      <c r="F149" s="220" t="s">
        <v>826</v>
      </c>
      <c r="G149" s="221" t="s">
        <v>339</v>
      </c>
      <c r="H149" s="222">
        <v>3</v>
      </c>
      <c r="I149" s="223"/>
      <c r="J149" s="224">
        <f>ROUND(I149*H149,2)</f>
        <v>0</v>
      </c>
      <c r="K149" s="220" t="s">
        <v>219</v>
      </c>
      <c r="L149" s="44"/>
      <c r="M149" s="225" t="s">
        <v>19</v>
      </c>
      <c r="N149" s="226" t="s">
        <v>43</v>
      </c>
      <c r="O149" s="84"/>
      <c r="P149" s="227">
        <f>O149*H149</f>
        <v>0</v>
      </c>
      <c r="Q149" s="227">
        <v>0.00318</v>
      </c>
      <c r="R149" s="227">
        <f>Q149*H149</f>
        <v>0.00954</v>
      </c>
      <c r="S149" s="227">
        <v>0</v>
      </c>
      <c r="T149" s="228">
        <f>S149*H149</f>
        <v>0</v>
      </c>
      <c r="U149" s="38"/>
      <c r="V149" s="38"/>
      <c r="W149" s="38"/>
      <c r="X149" s="38"/>
      <c r="Y149" s="38"/>
      <c r="Z149" s="38"/>
      <c r="AA149" s="38"/>
      <c r="AB149" s="38"/>
      <c r="AC149" s="38"/>
      <c r="AD149" s="38"/>
      <c r="AE149" s="38"/>
      <c r="AR149" s="229" t="s">
        <v>172</v>
      </c>
      <c r="AT149" s="229" t="s">
        <v>156</v>
      </c>
      <c r="AU149" s="229" t="s">
        <v>82</v>
      </c>
      <c r="AY149" s="17" t="s">
        <v>153</v>
      </c>
      <c r="BE149" s="230">
        <f>IF(N149="základní",J149,0)</f>
        <v>0</v>
      </c>
      <c r="BF149" s="230">
        <f>IF(N149="snížená",J149,0)</f>
        <v>0</v>
      </c>
      <c r="BG149" s="230">
        <f>IF(N149="zákl. přenesená",J149,0)</f>
        <v>0</v>
      </c>
      <c r="BH149" s="230">
        <f>IF(N149="sníž. přenesená",J149,0)</f>
        <v>0</v>
      </c>
      <c r="BI149" s="230">
        <f>IF(N149="nulová",J149,0)</f>
        <v>0</v>
      </c>
      <c r="BJ149" s="17" t="s">
        <v>80</v>
      </c>
      <c r="BK149" s="230">
        <f>ROUND(I149*H149,2)</f>
        <v>0</v>
      </c>
      <c r="BL149" s="17" t="s">
        <v>172</v>
      </c>
      <c r="BM149" s="229" t="s">
        <v>827</v>
      </c>
    </row>
    <row r="150" spans="1:47" s="2" customFormat="1" ht="12">
      <c r="A150" s="38"/>
      <c r="B150" s="39"/>
      <c r="C150" s="40"/>
      <c r="D150" s="231" t="s">
        <v>221</v>
      </c>
      <c r="E150" s="40"/>
      <c r="F150" s="232" t="s">
        <v>828</v>
      </c>
      <c r="G150" s="40"/>
      <c r="H150" s="40"/>
      <c r="I150" s="136"/>
      <c r="J150" s="40"/>
      <c r="K150" s="40"/>
      <c r="L150" s="44"/>
      <c r="M150" s="233"/>
      <c r="N150" s="234"/>
      <c r="O150" s="84"/>
      <c r="P150" s="84"/>
      <c r="Q150" s="84"/>
      <c r="R150" s="84"/>
      <c r="S150" s="84"/>
      <c r="T150" s="85"/>
      <c r="U150" s="38"/>
      <c r="V150" s="38"/>
      <c r="W150" s="38"/>
      <c r="X150" s="38"/>
      <c r="Y150" s="38"/>
      <c r="Z150" s="38"/>
      <c r="AA150" s="38"/>
      <c r="AB150" s="38"/>
      <c r="AC150" s="38"/>
      <c r="AD150" s="38"/>
      <c r="AE150" s="38"/>
      <c r="AT150" s="17" t="s">
        <v>221</v>
      </c>
      <c r="AU150" s="17" t="s">
        <v>82</v>
      </c>
    </row>
    <row r="151" spans="1:65" s="2" customFormat="1" ht="33" customHeight="1">
      <c r="A151" s="38"/>
      <c r="B151" s="39"/>
      <c r="C151" s="218" t="s">
        <v>351</v>
      </c>
      <c r="D151" s="218" t="s">
        <v>156</v>
      </c>
      <c r="E151" s="219" t="s">
        <v>682</v>
      </c>
      <c r="F151" s="220" t="s">
        <v>683</v>
      </c>
      <c r="G151" s="221" t="s">
        <v>228</v>
      </c>
      <c r="H151" s="222">
        <v>27</v>
      </c>
      <c r="I151" s="223"/>
      <c r="J151" s="224">
        <f>ROUND(I151*H151,2)</f>
        <v>0</v>
      </c>
      <c r="K151" s="220" t="s">
        <v>219</v>
      </c>
      <c r="L151" s="44"/>
      <c r="M151" s="225" t="s">
        <v>19</v>
      </c>
      <c r="N151" s="226" t="s">
        <v>43</v>
      </c>
      <c r="O151" s="84"/>
      <c r="P151" s="227">
        <f>O151*H151</f>
        <v>0</v>
      </c>
      <c r="Q151" s="227">
        <v>0.0044</v>
      </c>
      <c r="R151" s="227">
        <f>Q151*H151</f>
        <v>0.1188</v>
      </c>
      <c r="S151" s="227">
        <v>0</v>
      </c>
      <c r="T151" s="228">
        <f>S151*H151</f>
        <v>0</v>
      </c>
      <c r="U151" s="38"/>
      <c r="V151" s="38"/>
      <c r="W151" s="38"/>
      <c r="X151" s="38"/>
      <c r="Y151" s="38"/>
      <c r="Z151" s="38"/>
      <c r="AA151" s="38"/>
      <c r="AB151" s="38"/>
      <c r="AC151" s="38"/>
      <c r="AD151" s="38"/>
      <c r="AE151" s="38"/>
      <c r="AR151" s="229" t="s">
        <v>172</v>
      </c>
      <c r="AT151" s="229" t="s">
        <v>156</v>
      </c>
      <c r="AU151" s="229" t="s">
        <v>82</v>
      </c>
      <c r="AY151" s="17" t="s">
        <v>153</v>
      </c>
      <c r="BE151" s="230">
        <f>IF(N151="základní",J151,0)</f>
        <v>0</v>
      </c>
      <c r="BF151" s="230">
        <f>IF(N151="snížená",J151,0)</f>
        <v>0</v>
      </c>
      <c r="BG151" s="230">
        <f>IF(N151="zákl. přenesená",J151,0)</f>
        <v>0</v>
      </c>
      <c r="BH151" s="230">
        <f>IF(N151="sníž. přenesená",J151,0)</f>
        <v>0</v>
      </c>
      <c r="BI151" s="230">
        <f>IF(N151="nulová",J151,0)</f>
        <v>0</v>
      </c>
      <c r="BJ151" s="17" t="s">
        <v>80</v>
      </c>
      <c r="BK151" s="230">
        <f>ROUND(I151*H151,2)</f>
        <v>0</v>
      </c>
      <c r="BL151" s="17" t="s">
        <v>172</v>
      </c>
      <c r="BM151" s="229" t="s">
        <v>829</v>
      </c>
    </row>
    <row r="152" spans="1:47" s="2" customFormat="1" ht="12">
      <c r="A152" s="38"/>
      <c r="B152" s="39"/>
      <c r="C152" s="40"/>
      <c r="D152" s="231" t="s">
        <v>221</v>
      </c>
      <c r="E152" s="40"/>
      <c r="F152" s="232" t="s">
        <v>685</v>
      </c>
      <c r="G152" s="40"/>
      <c r="H152" s="40"/>
      <c r="I152" s="136"/>
      <c r="J152" s="40"/>
      <c r="K152" s="40"/>
      <c r="L152" s="44"/>
      <c r="M152" s="233"/>
      <c r="N152" s="234"/>
      <c r="O152" s="84"/>
      <c r="P152" s="84"/>
      <c r="Q152" s="84"/>
      <c r="R152" s="84"/>
      <c r="S152" s="84"/>
      <c r="T152" s="85"/>
      <c r="U152" s="38"/>
      <c r="V152" s="38"/>
      <c r="W152" s="38"/>
      <c r="X152" s="38"/>
      <c r="Y152" s="38"/>
      <c r="Z152" s="38"/>
      <c r="AA152" s="38"/>
      <c r="AB152" s="38"/>
      <c r="AC152" s="38"/>
      <c r="AD152" s="38"/>
      <c r="AE152" s="38"/>
      <c r="AT152" s="17" t="s">
        <v>221</v>
      </c>
      <c r="AU152" s="17" t="s">
        <v>82</v>
      </c>
    </row>
    <row r="153" spans="1:65" s="2" customFormat="1" ht="21.75" customHeight="1">
      <c r="A153" s="38"/>
      <c r="B153" s="39"/>
      <c r="C153" s="218" t="s">
        <v>356</v>
      </c>
      <c r="D153" s="218" t="s">
        <v>156</v>
      </c>
      <c r="E153" s="219" t="s">
        <v>830</v>
      </c>
      <c r="F153" s="220" t="s">
        <v>831</v>
      </c>
      <c r="G153" s="221" t="s">
        <v>235</v>
      </c>
      <c r="H153" s="222">
        <v>4.32</v>
      </c>
      <c r="I153" s="223"/>
      <c r="J153" s="224">
        <f>ROUND(I153*H153,2)</f>
        <v>0</v>
      </c>
      <c r="K153" s="220" t="s">
        <v>19</v>
      </c>
      <c r="L153" s="44"/>
      <c r="M153" s="225" t="s">
        <v>19</v>
      </c>
      <c r="N153" s="226" t="s">
        <v>43</v>
      </c>
      <c r="O153" s="84"/>
      <c r="P153" s="227">
        <f>O153*H153</f>
        <v>0</v>
      </c>
      <c r="Q153" s="227">
        <v>0</v>
      </c>
      <c r="R153" s="227">
        <f>Q153*H153</f>
        <v>0</v>
      </c>
      <c r="S153" s="227">
        <v>0</v>
      </c>
      <c r="T153" s="228">
        <f>S153*H153</f>
        <v>0</v>
      </c>
      <c r="U153" s="38"/>
      <c r="V153" s="38"/>
      <c r="W153" s="38"/>
      <c r="X153" s="38"/>
      <c r="Y153" s="38"/>
      <c r="Z153" s="38"/>
      <c r="AA153" s="38"/>
      <c r="AB153" s="38"/>
      <c r="AC153" s="38"/>
      <c r="AD153" s="38"/>
      <c r="AE153" s="38"/>
      <c r="AR153" s="229" t="s">
        <v>172</v>
      </c>
      <c r="AT153" s="229" t="s">
        <v>156</v>
      </c>
      <c r="AU153" s="229" t="s">
        <v>82</v>
      </c>
      <c r="AY153" s="17" t="s">
        <v>153</v>
      </c>
      <c r="BE153" s="230">
        <f>IF(N153="základní",J153,0)</f>
        <v>0</v>
      </c>
      <c r="BF153" s="230">
        <f>IF(N153="snížená",J153,0)</f>
        <v>0</v>
      </c>
      <c r="BG153" s="230">
        <f>IF(N153="zákl. přenesená",J153,0)</f>
        <v>0</v>
      </c>
      <c r="BH153" s="230">
        <f>IF(N153="sníž. přenesená",J153,0)</f>
        <v>0</v>
      </c>
      <c r="BI153" s="230">
        <f>IF(N153="nulová",J153,0)</f>
        <v>0</v>
      </c>
      <c r="BJ153" s="17" t="s">
        <v>80</v>
      </c>
      <c r="BK153" s="230">
        <f>ROUND(I153*H153,2)</f>
        <v>0</v>
      </c>
      <c r="BL153" s="17" t="s">
        <v>172</v>
      </c>
      <c r="BM153" s="229" t="s">
        <v>832</v>
      </c>
    </row>
    <row r="154" spans="1:51" s="13" customFormat="1" ht="12">
      <c r="A154" s="13"/>
      <c r="B154" s="235"/>
      <c r="C154" s="236"/>
      <c r="D154" s="231" t="s">
        <v>174</v>
      </c>
      <c r="E154" s="237" t="s">
        <v>19</v>
      </c>
      <c r="F154" s="238" t="s">
        <v>833</v>
      </c>
      <c r="G154" s="236"/>
      <c r="H154" s="239">
        <v>4.32</v>
      </c>
      <c r="I154" s="240"/>
      <c r="J154" s="236"/>
      <c r="K154" s="236"/>
      <c r="L154" s="241"/>
      <c r="M154" s="242"/>
      <c r="N154" s="243"/>
      <c r="O154" s="243"/>
      <c r="P154" s="243"/>
      <c r="Q154" s="243"/>
      <c r="R154" s="243"/>
      <c r="S154" s="243"/>
      <c r="T154" s="244"/>
      <c r="U154" s="13"/>
      <c r="V154" s="13"/>
      <c r="W154" s="13"/>
      <c r="X154" s="13"/>
      <c r="Y154" s="13"/>
      <c r="Z154" s="13"/>
      <c r="AA154" s="13"/>
      <c r="AB154" s="13"/>
      <c r="AC154" s="13"/>
      <c r="AD154" s="13"/>
      <c r="AE154" s="13"/>
      <c r="AT154" s="245" t="s">
        <v>174</v>
      </c>
      <c r="AU154" s="245" t="s">
        <v>82</v>
      </c>
      <c r="AV154" s="13" t="s">
        <v>82</v>
      </c>
      <c r="AW154" s="13" t="s">
        <v>34</v>
      </c>
      <c r="AX154" s="13" t="s">
        <v>80</v>
      </c>
      <c r="AY154" s="245" t="s">
        <v>153</v>
      </c>
    </row>
    <row r="155" spans="1:63" s="12" customFormat="1" ht="22.8" customHeight="1">
      <c r="A155" s="12"/>
      <c r="B155" s="202"/>
      <c r="C155" s="203"/>
      <c r="D155" s="204" t="s">
        <v>71</v>
      </c>
      <c r="E155" s="216" t="s">
        <v>266</v>
      </c>
      <c r="F155" s="216" t="s">
        <v>320</v>
      </c>
      <c r="G155" s="203"/>
      <c r="H155" s="203"/>
      <c r="I155" s="206"/>
      <c r="J155" s="217">
        <f>BK155</f>
        <v>0</v>
      </c>
      <c r="K155" s="203"/>
      <c r="L155" s="208"/>
      <c r="M155" s="209"/>
      <c r="N155" s="210"/>
      <c r="O155" s="210"/>
      <c r="P155" s="211">
        <f>SUM(P156:P181)</f>
        <v>0</v>
      </c>
      <c r="Q155" s="210"/>
      <c r="R155" s="211">
        <f>SUM(R156:R181)</f>
        <v>153.80173</v>
      </c>
      <c r="S155" s="210"/>
      <c r="T155" s="212">
        <f>SUM(T156:T181)</f>
        <v>0</v>
      </c>
      <c r="U155" s="12"/>
      <c r="V155" s="12"/>
      <c r="W155" s="12"/>
      <c r="X155" s="12"/>
      <c r="Y155" s="12"/>
      <c r="Z155" s="12"/>
      <c r="AA155" s="12"/>
      <c r="AB155" s="12"/>
      <c r="AC155" s="12"/>
      <c r="AD155" s="12"/>
      <c r="AE155" s="12"/>
      <c r="AR155" s="213" t="s">
        <v>80</v>
      </c>
      <c r="AT155" s="214" t="s">
        <v>71</v>
      </c>
      <c r="AU155" s="214" t="s">
        <v>80</v>
      </c>
      <c r="AY155" s="213" t="s">
        <v>153</v>
      </c>
      <c r="BK155" s="215">
        <f>SUM(BK156:BK181)</f>
        <v>0</v>
      </c>
    </row>
    <row r="156" spans="1:65" s="2" customFormat="1" ht="55.5" customHeight="1">
      <c r="A156" s="38"/>
      <c r="B156" s="39"/>
      <c r="C156" s="218" t="s">
        <v>363</v>
      </c>
      <c r="D156" s="218" t="s">
        <v>156</v>
      </c>
      <c r="E156" s="219" t="s">
        <v>322</v>
      </c>
      <c r="F156" s="220" t="s">
        <v>323</v>
      </c>
      <c r="G156" s="221" t="s">
        <v>228</v>
      </c>
      <c r="H156" s="222">
        <v>380</v>
      </c>
      <c r="I156" s="223"/>
      <c r="J156" s="224">
        <f>ROUND(I156*H156,2)</f>
        <v>0</v>
      </c>
      <c r="K156" s="220" t="s">
        <v>219</v>
      </c>
      <c r="L156" s="44"/>
      <c r="M156" s="225" t="s">
        <v>19</v>
      </c>
      <c r="N156" s="226" t="s">
        <v>43</v>
      </c>
      <c r="O156" s="84"/>
      <c r="P156" s="227">
        <f>O156*H156</f>
        <v>0</v>
      </c>
      <c r="Q156" s="227">
        <v>0.08978</v>
      </c>
      <c r="R156" s="227">
        <f>Q156*H156</f>
        <v>34.1164</v>
      </c>
      <c r="S156" s="227">
        <v>0</v>
      </c>
      <c r="T156" s="228">
        <f>S156*H156</f>
        <v>0</v>
      </c>
      <c r="U156" s="38"/>
      <c r="V156" s="38"/>
      <c r="W156" s="38"/>
      <c r="X156" s="38"/>
      <c r="Y156" s="38"/>
      <c r="Z156" s="38"/>
      <c r="AA156" s="38"/>
      <c r="AB156" s="38"/>
      <c r="AC156" s="38"/>
      <c r="AD156" s="38"/>
      <c r="AE156" s="38"/>
      <c r="AR156" s="229" t="s">
        <v>172</v>
      </c>
      <c r="AT156" s="229" t="s">
        <v>156</v>
      </c>
      <c r="AU156" s="229" t="s">
        <v>82</v>
      </c>
      <c r="AY156" s="17" t="s">
        <v>153</v>
      </c>
      <c r="BE156" s="230">
        <f>IF(N156="základní",J156,0)</f>
        <v>0</v>
      </c>
      <c r="BF156" s="230">
        <f>IF(N156="snížená",J156,0)</f>
        <v>0</v>
      </c>
      <c r="BG156" s="230">
        <f>IF(N156="zákl. přenesená",J156,0)</f>
        <v>0</v>
      </c>
      <c r="BH156" s="230">
        <f>IF(N156="sníž. přenesená",J156,0)</f>
        <v>0</v>
      </c>
      <c r="BI156" s="230">
        <f>IF(N156="nulová",J156,0)</f>
        <v>0</v>
      </c>
      <c r="BJ156" s="17" t="s">
        <v>80</v>
      </c>
      <c r="BK156" s="230">
        <f>ROUND(I156*H156,2)</f>
        <v>0</v>
      </c>
      <c r="BL156" s="17" t="s">
        <v>172</v>
      </c>
      <c r="BM156" s="229" t="s">
        <v>834</v>
      </c>
    </row>
    <row r="157" spans="1:47" s="2" customFormat="1" ht="12">
      <c r="A157" s="38"/>
      <c r="B157" s="39"/>
      <c r="C157" s="40"/>
      <c r="D157" s="231" t="s">
        <v>221</v>
      </c>
      <c r="E157" s="40"/>
      <c r="F157" s="232" t="s">
        <v>325</v>
      </c>
      <c r="G157" s="40"/>
      <c r="H157" s="40"/>
      <c r="I157" s="136"/>
      <c r="J157" s="40"/>
      <c r="K157" s="40"/>
      <c r="L157" s="44"/>
      <c r="M157" s="233"/>
      <c r="N157" s="234"/>
      <c r="O157" s="84"/>
      <c r="P157" s="84"/>
      <c r="Q157" s="84"/>
      <c r="R157" s="84"/>
      <c r="S157" s="84"/>
      <c r="T157" s="85"/>
      <c r="U157" s="38"/>
      <c r="V157" s="38"/>
      <c r="W157" s="38"/>
      <c r="X157" s="38"/>
      <c r="Y157" s="38"/>
      <c r="Z157" s="38"/>
      <c r="AA157" s="38"/>
      <c r="AB157" s="38"/>
      <c r="AC157" s="38"/>
      <c r="AD157" s="38"/>
      <c r="AE157" s="38"/>
      <c r="AT157" s="17" t="s">
        <v>221</v>
      </c>
      <c r="AU157" s="17" t="s">
        <v>82</v>
      </c>
    </row>
    <row r="158" spans="1:65" s="2" customFormat="1" ht="16.5" customHeight="1">
      <c r="A158" s="38"/>
      <c r="B158" s="39"/>
      <c r="C158" s="261" t="s">
        <v>272</v>
      </c>
      <c r="D158" s="261" t="s">
        <v>260</v>
      </c>
      <c r="E158" s="262" t="s">
        <v>429</v>
      </c>
      <c r="F158" s="263" t="s">
        <v>430</v>
      </c>
      <c r="G158" s="264" t="s">
        <v>218</v>
      </c>
      <c r="H158" s="265">
        <v>38</v>
      </c>
      <c r="I158" s="266"/>
      <c r="J158" s="267">
        <f>ROUND(I158*H158,2)</f>
        <v>0</v>
      </c>
      <c r="K158" s="263" t="s">
        <v>219</v>
      </c>
      <c r="L158" s="268"/>
      <c r="M158" s="269" t="s">
        <v>19</v>
      </c>
      <c r="N158" s="270" t="s">
        <v>43</v>
      </c>
      <c r="O158" s="84"/>
      <c r="P158" s="227">
        <f>O158*H158</f>
        <v>0</v>
      </c>
      <c r="Q158" s="227">
        <v>0.176</v>
      </c>
      <c r="R158" s="227">
        <f>Q158*H158</f>
        <v>6.688</v>
      </c>
      <c r="S158" s="227">
        <v>0</v>
      </c>
      <c r="T158" s="228">
        <f>S158*H158</f>
        <v>0</v>
      </c>
      <c r="U158" s="38"/>
      <c r="V158" s="38"/>
      <c r="W158" s="38"/>
      <c r="X158" s="38"/>
      <c r="Y158" s="38"/>
      <c r="Z158" s="38"/>
      <c r="AA158" s="38"/>
      <c r="AB158" s="38"/>
      <c r="AC158" s="38"/>
      <c r="AD158" s="38"/>
      <c r="AE158" s="38"/>
      <c r="AR158" s="229" t="s">
        <v>82</v>
      </c>
      <c r="AT158" s="229" t="s">
        <v>260</v>
      </c>
      <c r="AU158" s="229" t="s">
        <v>82</v>
      </c>
      <c r="AY158" s="17" t="s">
        <v>153</v>
      </c>
      <c r="BE158" s="230">
        <f>IF(N158="základní",J158,0)</f>
        <v>0</v>
      </c>
      <c r="BF158" s="230">
        <f>IF(N158="snížená",J158,0)</f>
        <v>0</v>
      </c>
      <c r="BG158" s="230">
        <f>IF(N158="zákl. přenesená",J158,0)</f>
        <v>0</v>
      </c>
      <c r="BH158" s="230">
        <f>IF(N158="sníž. přenesená",J158,0)</f>
        <v>0</v>
      </c>
      <c r="BI158" s="230">
        <f>IF(N158="nulová",J158,0)</f>
        <v>0</v>
      </c>
      <c r="BJ158" s="17" t="s">
        <v>80</v>
      </c>
      <c r="BK158" s="230">
        <f>ROUND(I158*H158,2)</f>
        <v>0</v>
      </c>
      <c r="BL158" s="17" t="s">
        <v>80</v>
      </c>
      <c r="BM158" s="229" t="s">
        <v>835</v>
      </c>
    </row>
    <row r="159" spans="1:51" s="13" customFormat="1" ht="12">
      <c r="A159" s="13"/>
      <c r="B159" s="235"/>
      <c r="C159" s="236"/>
      <c r="D159" s="231" t="s">
        <v>174</v>
      </c>
      <c r="E159" s="237" t="s">
        <v>19</v>
      </c>
      <c r="F159" s="238" t="s">
        <v>577</v>
      </c>
      <c r="G159" s="236"/>
      <c r="H159" s="239">
        <v>38</v>
      </c>
      <c r="I159" s="240"/>
      <c r="J159" s="236"/>
      <c r="K159" s="236"/>
      <c r="L159" s="241"/>
      <c r="M159" s="242"/>
      <c r="N159" s="243"/>
      <c r="O159" s="243"/>
      <c r="P159" s="243"/>
      <c r="Q159" s="243"/>
      <c r="R159" s="243"/>
      <c r="S159" s="243"/>
      <c r="T159" s="244"/>
      <c r="U159" s="13"/>
      <c r="V159" s="13"/>
      <c r="W159" s="13"/>
      <c r="X159" s="13"/>
      <c r="Y159" s="13"/>
      <c r="Z159" s="13"/>
      <c r="AA159" s="13"/>
      <c r="AB159" s="13"/>
      <c r="AC159" s="13"/>
      <c r="AD159" s="13"/>
      <c r="AE159" s="13"/>
      <c r="AT159" s="245" t="s">
        <v>174</v>
      </c>
      <c r="AU159" s="245" t="s">
        <v>82</v>
      </c>
      <c r="AV159" s="13" t="s">
        <v>82</v>
      </c>
      <c r="AW159" s="13" t="s">
        <v>34</v>
      </c>
      <c r="AX159" s="13" t="s">
        <v>80</v>
      </c>
      <c r="AY159" s="245" t="s">
        <v>153</v>
      </c>
    </row>
    <row r="160" spans="1:65" s="2" customFormat="1" ht="44.25" customHeight="1">
      <c r="A160" s="38"/>
      <c r="B160" s="39"/>
      <c r="C160" s="218" t="s">
        <v>376</v>
      </c>
      <c r="D160" s="218" t="s">
        <v>156</v>
      </c>
      <c r="E160" s="219" t="s">
        <v>433</v>
      </c>
      <c r="F160" s="220" t="s">
        <v>434</v>
      </c>
      <c r="G160" s="221" t="s">
        <v>228</v>
      </c>
      <c r="H160" s="222">
        <v>250</v>
      </c>
      <c r="I160" s="223"/>
      <c r="J160" s="224">
        <f>ROUND(I160*H160,2)</f>
        <v>0</v>
      </c>
      <c r="K160" s="220" t="s">
        <v>219</v>
      </c>
      <c r="L160" s="44"/>
      <c r="M160" s="225" t="s">
        <v>19</v>
      </c>
      <c r="N160" s="226" t="s">
        <v>43</v>
      </c>
      <c r="O160" s="84"/>
      <c r="P160" s="227">
        <f>O160*H160</f>
        <v>0</v>
      </c>
      <c r="Q160" s="227">
        <v>0.1554</v>
      </c>
      <c r="R160" s="227">
        <f>Q160*H160</f>
        <v>38.85</v>
      </c>
      <c r="S160" s="227">
        <v>0</v>
      </c>
      <c r="T160" s="228">
        <f>S160*H160</f>
        <v>0</v>
      </c>
      <c r="U160" s="38"/>
      <c r="V160" s="38"/>
      <c r="W160" s="38"/>
      <c r="X160" s="38"/>
      <c r="Y160" s="38"/>
      <c r="Z160" s="38"/>
      <c r="AA160" s="38"/>
      <c r="AB160" s="38"/>
      <c r="AC160" s="38"/>
      <c r="AD160" s="38"/>
      <c r="AE160" s="38"/>
      <c r="AR160" s="229" t="s">
        <v>172</v>
      </c>
      <c r="AT160" s="229" t="s">
        <v>156</v>
      </c>
      <c r="AU160" s="229" t="s">
        <v>82</v>
      </c>
      <c r="AY160" s="17" t="s">
        <v>153</v>
      </c>
      <c r="BE160" s="230">
        <f>IF(N160="základní",J160,0)</f>
        <v>0</v>
      </c>
      <c r="BF160" s="230">
        <f>IF(N160="snížená",J160,0)</f>
        <v>0</v>
      </c>
      <c r="BG160" s="230">
        <f>IF(N160="zákl. přenesená",J160,0)</f>
        <v>0</v>
      </c>
      <c r="BH160" s="230">
        <f>IF(N160="sníž. přenesená",J160,0)</f>
        <v>0</v>
      </c>
      <c r="BI160" s="230">
        <f>IF(N160="nulová",J160,0)</f>
        <v>0</v>
      </c>
      <c r="BJ160" s="17" t="s">
        <v>80</v>
      </c>
      <c r="BK160" s="230">
        <f>ROUND(I160*H160,2)</f>
        <v>0</v>
      </c>
      <c r="BL160" s="17" t="s">
        <v>172</v>
      </c>
      <c r="BM160" s="229" t="s">
        <v>836</v>
      </c>
    </row>
    <row r="161" spans="1:47" s="2" customFormat="1" ht="12">
      <c r="A161" s="38"/>
      <c r="B161" s="39"/>
      <c r="C161" s="40"/>
      <c r="D161" s="231" t="s">
        <v>221</v>
      </c>
      <c r="E161" s="40"/>
      <c r="F161" s="232" t="s">
        <v>436</v>
      </c>
      <c r="G161" s="40"/>
      <c r="H161" s="40"/>
      <c r="I161" s="136"/>
      <c r="J161" s="40"/>
      <c r="K161" s="40"/>
      <c r="L161" s="44"/>
      <c r="M161" s="233"/>
      <c r="N161" s="234"/>
      <c r="O161" s="84"/>
      <c r="P161" s="84"/>
      <c r="Q161" s="84"/>
      <c r="R161" s="84"/>
      <c r="S161" s="84"/>
      <c r="T161" s="85"/>
      <c r="U161" s="38"/>
      <c r="V161" s="38"/>
      <c r="W161" s="38"/>
      <c r="X161" s="38"/>
      <c r="Y161" s="38"/>
      <c r="Z161" s="38"/>
      <c r="AA161" s="38"/>
      <c r="AB161" s="38"/>
      <c r="AC161" s="38"/>
      <c r="AD161" s="38"/>
      <c r="AE161" s="38"/>
      <c r="AT161" s="17" t="s">
        <v>221</v>
      </c>
      <c r="AU161" s="17" t="s">
        <v>82</v>
      </c>
    </row>
    <row r="162" spans="1:51" s="13" customFormat="1" ht="12">
      <c r="A162" s="13"/>
      <c r="B162" s="235"/>
      <c r="C162" s="236"/>
      <c r="D162" s="231" t="s">
        <v>174</v>
      </c>
      <c r="E162" s="237" t="s">
        <v>19</v>
      </c>
      <c r="F162" s="238" t="s">
        <v>837</v>
      </c>
      <c r="G162" s="236"/>
      <c r="H162" s="239">
        <v>250</v>
      </c>
      <c r="I162" s="240"/>
      <c r="J162" s="236"/>
      <c r="K162" s="236"/>
      <c r="L162" s="241"/>
      <c r="M162" s="242"/>
      <c r="N162" s="243"/>
      <c r="O162" s="243"/>
      <c r="P162" s="243"/>
      <c r="Q162" s="243"/>
      <c r="R162" s="243"/>
      <c r="S162" s="243"/>
      <c r="T162" s="244"/>
      <c r="U162" s="13"/>
      <c r="V162" s="13"/>
      <c r="W162" s="13"/>
      <c r="X162" s="13"/>
      <c r="Y162" s="13"/>
      <c r="Z162" s="13"/>
      <c r="AA162" s="13"/>
      <c r="AB162" s="13"/>
      <c r="AC162" s="13"/>
      <c r="AD162" s="13"/>
      <c r="AE162" s="13"/>
      <c r="AT162" s="245" t="s">
        <v>174</v>
      </c>
      <c r="AU162" s="245" t="s">
        <v>82</v>
      </c>
      <c r="AV162" s="13" t="s">
        <v>82</v>
      </c>
      <c r="AW162" s="13" t="s">
        <v>34</v>
      </c>
      <c r="AX162" s="13" t="s">
        <v>80</v>
      </c>
      <c r="AY162" s="245" t="s">
        <v>153</v>
      </c>
    </row>
    <row r="163" spans="1:65" s="2" customFormat="1" ht="16.5" customHeight="1">
      <c r="A163" s="38"/>
      <c r="B163" s="39"/>
      <c r="C163" s="261" t="s">
        <v>542</v>
      </c>
      <c r="D163" s="261" t="s">
        <v>260</v>
      </c>
      <c r="E163" s="262" t="s">
        <v>838</v>
      </c>
      <c r="F163" s="263" t="s">
        <v>839</v>
      </c>
      <c r="G163" s="264" t="s">
        <v>339</v>
      </c>
      <c r="H163" s="265">
        <v>125</v>
      </c>
      <c r="I163" s="266"/>
      <c r="J163" s="267">
        <f>ROUND(I163*H163,2)</f>
        <v>0</v>
      </c>
      <c r="K163" s="263" t="s">
        <v>19</v>
      </c>
      <c r="L163" s="268"/>
      <c r="M163" s="269" t="s">
        <v>19</v>
      </c>
      <c r="N163" s="270" t="s">
        <v>43</v>
      </c>
      <c r="O163" s="84"/>
      <c r="P163" s="227">
        <f>O163*H163</f>
        <v>0</v>
      </c>
      <c r="Q163" s="227">
        <v>0.0821</v>
      </c>
      <c r="R163" s="227">
        <f>Q163*H163</f>
        <v>10.262500000000001</v>
      </c>
      <c r="S163" s="227">
        <v>0</v>
      </c>
      <c r="T163" s="228">
        <f>S163*H163</f>
        <v>0</v>
      </c>
      <c r="U163" s="38"/>
      <c r="V163" s="38"/>
      <c r="W163" s="38"/>
      <c r="X163" s="38"/>
      <c r="Y163" s="38"/>
      <c r="Z163" s="38"/>
      <c r="AA163" s="38"/>
      <c r="AB163" s="38"/>
      <c r="AC163" s="38"/>
      <c r="AD163" s="38"/>
      <c r="AE163" s="38"/>
      <c r="AR163" s="229" t="s">
        <v>169</v>
      </c>
      <c r="AT163" s="229" t="s">
        <v>260</v>
      </c>
      <c r="AU163" s="229" t="s">
        <v>82</v>
      </c>
      <c r="AY163" s="17" t="s">
        <v>153</v>
      </c>
      <c r="BE163" s="230">
        <f>IF(N163="základní",J163,0)</f>
        <v>0</v>
      </c>
      <c r="BF163" s="230">
        <f>IF(N163="snížená",J163,0)</f>
        <v>0</v>
      </c>
      <c r="BG163" s="230">
        <f>IF(N163="zákl. přenesená",J163,0)</f>
        <v>0</v>
      </c>
      <c r="BH163" s="230">
        <f>IF(N163="sníž. přenesená",J163,0)</f>
        <v>0</v>
      </c>
      <c r="BI163" s="230">
        <f>IF(N163="nulová",J163,0)</f>
        <v>0</v>
      </c>
      <c r="BJ163" s="17" t="s">
        <v>80</v>
      </c>
      <c r="BK163" s="230">
        <f>ROUND(I163*H163,2)</f>
        <v>0</v>
      </c>
      <c r="BL163" s="17" t="s">
        <v>172</v>
      </c>
      <c r="BM163" s="229" t="s">
        <v>840</v>
      </c>
    </row>
    <row r="164" spans="1:65" s="2" customFormat="1" ht="21.75" customHeight="1">
      <c r="A164" s="38"/>
      <c r="B164" s="39"/>
      <c r="C164" s="261" t="s">
        <v>547</v>
      </c>
      <c r="D164" s="261" t="s">
        <v>260</v>
      </c>
      <c r="E164" s="262" t="s">
        <v>841</v>
      </c>
      <c r="F164" s="263" t="s">
        <v>842</v>
      </c>
      <c r="G164" s="264" t="s">
        <v>339</v>
      </c>
      <c r="H164" s="265">
        <v>117</v>
      </c>
      <c r="I164" s="266"/>
      <c r="J164" s="267">
        <f>ROUND(I164*H164,2)</f>
        <v>0</v>
      </c>
      <c r="K164" s="263" t="s">
        <v>19</v>
      </c>
      <c r="L164" s="268"/>
      <c r="M164" s="269" t="s">
        <v>19</v>
      </c>
      <c r="N164" s="270" t="s">
        <v>43</v>
      </c>
      <c r="O164" s="84"/>
      <c r="P164" s="227">
        <f>O164*H164</f>
        <v>0</v>
      </c>
      <c r="Q164" s="227">
        <v>0.0483</v>
      </c>
      <c r="R164" s="227">
        <f>Q164*H164</f>
        <v>5.6511000000000005</v>
      </c>
      <c r="S164" s="227">
        <v>0</v>
      </c>
      <c r="T164" s="228">
        <f>S164*H164</f>
        <v>0</v>
      </c>
      <c r="U164" s="38"/>
      <c r="V164" s="38"/>
      <c r="W164" s="38"/>
      <c r="X164" s="38"/>
      <c r="Y164" s="38"/>
      <c r="Z164" s="38"/>
      <c r="AA164" s="38"/>
      <c r="AB164" s="38"/>
      <c r="AC164" s="38"/>
      <c r="AD164" s="38"/>
      <c r="AE164" s="38"/>
      <c r="AR164" s="229" t="s">
        <v>169</v>
      </c>
      <c r="AT164" s="229" t="s">
        <v>260</v>
      </c>
      <c r="AU164" s="229" t="s">
        <v>82</v>
      </c>
      <c r="AY164" s="17" t="s">
        <v>153</v>
      </c>
      <c r="BE164" s="230">
        <f>IF(N164="základní",J164,0)</f>
        <v>0</v>
      </c>
      <c r="BF164" s="230">
        <f>IF(N164="snížená",J164,0)</f>
        <v>0</v>
      </c>
      <c r="BG164" s="230">
        <f>IF(N164="zákl. přenesená",J164,0)</f>
        <v>0</v>
      </c>
      <c r="BH164" s="230">
        <f>IF(N164="sníž. přenesená",J164,0)</f>
        <v>0</v>
      </c>
      <c r="BI164" s="230">
        <f>IF(N164="nulová",J164,0)</f>
        <v>0</v>
      </c>
      <c r="BJ164" s="17" t="s">
        <v>80</v>
      </c>
      <c r="BK164" s="230">
        <f>ROUND(I164*H164,2)</f>
        <v>0</v>
      </c>
      <c r="BL164" s="17" t="s">
        <v>172</v>
      </c>
      <c r="BM164" s="229" t="s">
        <v>843</v>
      </c>
    </row>
    <row r="165" spans="1:65" s="2" customFormat="1" ht="21.75" customHeight="1">
      <c r="A165" s="38"/>
      <c r="B165" s="39"/>
      <c r="C165" s="261" t="s">
        <v>551</v>
      </c>
      <c r="D165" s="261" t="s">
        <v>260</v>
      </c>
      <c r="E165" s="262" t="s">
        <v>844</v>
      </c>
      <c r="F165" s="263" t="s">
        <v>845</v>
      </c>
      <c r="G165" s="264" t="s">
        <v>339</v>
      </c>
      <c r="H165" s="265">
        <v>8</v>
      </c>
      <c r="I165" s="266"/>
      <c r="J165" s="267">
        <f>ROUND(I165*H165,2)</f>
        <v>0</v>
      </c>
      <c r="K165" s="263" t="s">
        <v>19</v>
      </c>
      <c r="L165" s="268"/>
      <c r="M165" s="269" t="s">
        <v>19</v>
      </c>
      <c r="N165" s="270" t="s">
        <v>43</v>
      </c>
      <c r="O165" s="84"/>
      <c r="P165" s="227">
        <f>O165*H165</f>
        <v>0</v>
      </c>
      <c r="Q165" s="227">
        <v>0.064</v>
      </c>
      <c r="R165" s="227">
        <f>Q165*H165</f>
        <v>0.512</v>
      </c>
      <c r="S165" s="227">
        <v>0</v>
      </c>
      <c r="T165" s="228">
        <f>S165*H165</f>
        <v>0</v>
      </c>
      <c r="U165" s="38"/>
      <c r="V165" s="38"/>
      <c r="W165" s="38"/>
      <c r="X165" s="38"/>
      <c r="Y165" s="38"/>
      <c r="Z165" s="38"/>
      <c r="AA165" s="38"/>
      <c r="AB165" s="38"/>
      <c r="AC165" s="38"/>
      <c r="AD165" s="38"/>
      <c r="AE165" s="38"/>
      <c r="AR165" s="229" t="s">
        <v>169</v>
      </c>
      <c r="AT165" s="229" t="s">
        <v>260</v>
      </c>
      <c r="AU165" s="229" t="s">
        <v>82</v>
      </c>
      <c r="AY165" s="17" t="s">
        <v>153</v>
      </c>
      <c r="BE165" s="230">
        <f>IF(N165="základní",J165,0)</f>
        <v>0</v>
      </c>
      <c r="BF165" s="230">
        <f>IF(N165="snížená",J165,0)</f>
        <v>0</v>
      </c>
      <c r="BG165" s="230">
        <f>IF(N165="zákl. přenesená",J165,0)</f>
        <v>0</v>
      </c>
      <c r="BH165" s="230">
        <f>IF(N165="sníž. přenesená",J165,0)</f>
        <v>0</v>
      </c>
      <c r="BI165" s="230">
        <f>IF(N165="nulová",J165,0)</f>
        <v>0</v>
      </c>
      <c r="BJ165" s="17" t="s">
        <v>80</v>
      </c>
      <c r="BK165" s="230">
        <f>ROUND(I165*H165,2)</f>
        <v>0</v>
      </c>
      <c r="BL165" s="17" t="s">
        <v>172</v>
      </c>
      <c r="BM165" s="229" t="s">
        <v>846</v>
      </c>
    </row>
    <row r="166" spans="1:65" s="2" customFormat="1" ht="44.25" customHeight="1">
      <c r="A166" s="38"/>
      <c r="B166" s="39"/>
      <c r="C166" s="218" t="s">
        <v>555</v>
      </c>
      <c r="D166" s="218" t="s">
        <v>156</v>
      </c>
      <c r="E166" s="219" t="s">
        <v>332</v>
      </c>
      <c r="F166" s="220" t="s">
        <v>333</v>
      </c>
      <c r="G166" s="221" t="s">
        <v>228</v>
      </c>
      <c r="H166" s="222">
        <v>142</v>
      </c>
      <c r="I166" s="223"/>
      <c r="J166" s="224">
        <f>ROUND(I166*H166,2)</f>
        <v>0</v>
      </c>
      <c r="K166" s="220" t="s">
        <v>219</v>
      </c>
      <c r="L166" s="44"/>
      <c r="M166" s="225" t="s">
        <v>19</v>
      </c>
      <c r="N166" s="226" t="s">
        <v>43</v>
      </c>
      <c r="O166" s="84"/>
      <c r="P166" s="227">
        <f>O166*H166</f>
        <v>0</v>
      </c>
      <c r="Q166" s="227">
        <v>0.1295</v>
      </c>
      <c r="R166" s="227">
        <f>Q166*H166</f>
        <v>18.389</v>
      </c>
      <c r="S166" s="227">
        <v>0</v>
      </c>
      <c r="T166" s="228">
        <f>S166*H166</f>
        <v>0</v>
      </c>
      <c r="U166" s="38"/>
      <c r="V166" s="38"/>
      <c r="W166" s="38"/>
      <c r="X166" s="38"/>
      <c r="Y166" s="38"/>
      <c r="Z166" s="38"/>
      <c r="AA166" s="38"/>
      <c r="AB166" s="38"/>
      <c r="AC166" s="38"/>
      <c r="AD166" s="38"/>
      <c r="AE166" s="38"/>
      <c r="AR166" s="229" t="s">
        <v>172</v>
      </c>
      <c r="AT166" s="229" t="s">
        <v>156</v>
      </c>
      <c r="AU166" s="229" t="s">
        <v>82</v>
      </c>
      <c r="AY166" s="17" t="s">
        <v>153</v>
      </c>
      <c r="BE166" s="230">
        <f>IF(N166="základní",J166,0)</f>
        <v>0</v>
      </c>
      <c r="BF166" s="230">
        <f>IF(N166="snížená",J166,0)</f>
        <v>0</v>
      </c>
      <c r="BG166" s="230">
        <f>IF(N166="zákl. přenesená",J166,0)</f>
        <v>0</v>
      </c>
      <c r="BH166" s="230">
        <f>IF(N166="sníž. přenesená",J166,0)</f>
        <v>0</v>
      </c>
      <c r="BI166" s="230">
        <f>IF(N166="nulová",J166,0)</f>
        <v>0</v>
      </c>
      <c r="BJ166" s="17" t="s">
        <v>80</v>
      </c>
      <c r="BK166" s="230">
        <f>ROUND(I166*H166,2)</f>
        <v>0</v>
      </c>
      <c r="BL166" s="17" t="s">
        <v>172</v>
      </c>
      <c r="BM166" s="229" t="s">
        <v>847</v>
      </c>
    </row>
    <row r="167" spans="1:47" s="2" customFormat="1" ht="12">
      <c r="A167" s="38"/>
      <c r="B167" s="39"/>
      <c r="C167" s="40"/>
      <c r="D167" s="231" t="s">
        <v>221</v>
      </c>
      <c r="E167" s="40"/>
      <c r="F167" s="232" t="s">
        <v>335</v>
      </c>
      <c r="G167" s="40"/>
      <c r="H167" s="40"/>
      <c r="I167" s="136"/>
      <c r="J167" s="40"/>
      <c r="K167" s="40"/>
      <c r="L167" s="44"/>
      <c r="M167" s="233"/>
      <c r="N167" s="234"/>
      <c r="O167" s="84"/>
      <c r="P167" s="84"/>
      <c r="Q167" s="84"/>
      <c r="R167" s="84"/>
      <c r="S167" s="84"/>
      <c r="T167" s="85"/>
      <c r="U167" s="38"/>
      <c r="V167" s="38"/>
      <c r="W167" s="38"/>
      <c r="X167" s="38"/>
      <c r="Y167" s="38"/>
      <c r="Z167" s="38"/>
      <c r="AA167" s="38"/>
      <c r="AB167" s="38"/>
      <c r="AC167" s="38"/>
      <c r="AD167" s="38"/>
      <c r="AE167" s="38"/>
      <c r="AT167" s="17" t="s">
        <v>221</v>
      </c>
      <c r="AU167" s="17" t="s">
        <v>82</v>
      </c>
    </row>
    <row r="168" spans="1:65" s="2" customFormat="1" ht="44.25" customHeight="1">
      <c r="A168" s="38"/>
      <c r="B168" s="39"/>
      <c r="C168" s="218" t="s">
        <v>559</v>
      </c>
      <c r="D168" s="218" t="s">
        <v>156</v>
      </c>
      <c r="E168" s="219" t="s">
        <v>848</v>
      </c>
      <c r="F168" s="220" t="s">
        <v>333</v>
      </c>
      <c r="G168" s="221" t="s">
        <v>228</v>
      </c>
      <c r="H168" s="222">
        <v>142</v>
      </c>
      <c r="I168" s="223"/>
      <c r="J168" s="224">
        <f>ROUND(I168*H168,2)</f>
        <v>0</v>
      </c>
      <c r="K168" s="220" t="s">
        <v>219</v>
      </c>
      <c r="L168" s="44"/>
      <c r="M168" s="225" t="s">
        <v>19</v>
      </c>
      <c r="N168" s="226" t="s">
        <v>43</v>
      </c>
      <c r="O168" s="84"/>
      <c r="P168" s="227">
        <f>O168*H168</f>
        <v>0</v>
      </c>
      <c r="Q168" s="227">
        <v>0.1295</v>
      </c>
      <c r="R168" s="227">
        <f>Q168*H168</f>
        <v>18.389</v>
      </c>
      <c r="S168" s="227">
        <v>0</v>
      </c>
      <c r="T168" s="228">
        <f>S168*H168</f>
        <v>0</v>
      </c>
      <c r="U168" s="38"/>
      <c r="V168" s="38"/>
      <c r="W168" s="38"/>
      <c r="X168" s="38"/>
      <c r="Y168" s="38"/>
      <c r="Z168" s="38"/>
      <c r="AA168" s="38"/>
      <c r="AB168" s="38"/>
      <c r="AC168" s="38"/>
      <c r="AD168" s="38"/>
      <c r="AE168" s="38"/>
      <c r="AR168" s="229" t="s">
        <v>172</v>
      </c>
      <c r="AT168" s="229" t="s">
        <v>156</v>
      </c>
      <c r="AU168" s="229" t="s">
        <v>82</v>
      </c>
      <c r="AY168" s="17" t="s">
        <v>153</v>
      </c>
      <c r="BE168" s="230">
        <f>IF(N168="základní",J168,0)</f>
        <v>0</v>
      </c>
      <c r="BF168" s="230">
        <f>IF(N168="snížená",J168,0)</f>
        <v>0</v>
      </c>
      <c r="BG168" s="230">
        <f>IF(N168="zákl. přenesená",J168,0)</f>
        <v>0</v>
      </c>
      <c r="BH168" s="230">
        <f>IF(N168="sníž. přenesená",J168,0)</f>
        <v>0</v>
      </c>
      <c r="BI168" s="230">
        <f>IF(N168="nulová",J168,0)</f>
        <v>0</v>
      </c>
      <c r="BJ168" s="17" t="s">
        <v>80</v>
      </c>
      <c r="BK168" s="230">
        <f>ROUND(I168*H168,2)</f>
        <v>0</v>
      </c>
      <c r="BL168" s="17" t="s">
        <v>172</v>
      </c>
      <c r="BM168" s="229" t="s">
        <v>849</v>
      </c>
    </row>
    <row r="169" spans="1:47" s="2" customFormat="1" ht="12">
      <c r="A169" s="38"/>
      <c r="B169" s="39"/>
      <c r="C169" s="40"/>
      <c r="D169" s="231" t="s">
        <v>221</v>
      </c>
      <c r="E169" s="40"/>
      <c r="F169" s="232" t="s">
        <v>335</v>
      </c>
      <c r="G169" s="40"/>
      <c r="H169" s="40"/>
      <c r="I169" s="136"/>
      <c r="J169" s="40"/>
      <c r="K169" s="40"/>
      <c r="L169" s="44"/>
      <c r="M169" s="233"/>
      <c r="N169" s="234"/>
      <c r="O169" s="84"/>
      <c r="P169" s="84"/>
      <c r="Q169" s="84"/>
      <c r="R169" s="84"/>
      <c r="S169" s="84"/>
      <c r="T169" s="85"/>
      <c r="U169" s="38"/>
      <c r="V169" s="38"/>
      <c r="W169" s="38"/>
      <c r="X169" s="38"/>
      <c r="Y169" s="38"/>
      <c r="Z169" s="38"/>
      <c r="AA169" s="38"/>
      <c r="AB169" s="38"/>
      <c r="AC169" s="38"/>
      <c r="AD169" s="38"/>
      <c r="AE169" s="38"/>
      <c r="AT169" s="17" t="s">
        <v>221</v>
      </c>
      <c r="AU169" s="17" t="s">
        <v>82</v>
      </c>
    </row>
    <row r="170" spans="1:51" s="13" customFormat="1" ht="12">
      <c r="A170" s="13"/>
      <c r="B170" s="235"/>
      <c r="C170" s="236"/>
      <c r="D170" s="231" t="s">
        <v>174</v>
      </c>
      <c r="E170" s="237" t="s">
        <v>19</v>
      </c>
      <c r="F170" s="238" t="s">
        <v>850</v>
      </c>
      <c r="G170" s="236"/>
      <c r="H170" s="239">
        <v>142</v>
      </c>
      <c r="I170" s="240"/>
      <c r="J170" s="236"/>
      <c r="K170" s="236"/>
      <c r="L170" s="241"/>
      <c r="M170" s="242"/>
      <c r="N170" s="243"/>
      <c r="O170" s="243"/>
      <c r="P170" s="243"/>
      <c r="Q170" s="243"/>
      <c r="R170" s="243"/>
      <c r="S170" s="243"/>
      <c r="T170" s="244"/>
      <c r="U170" s="13"/>
      <c r="V170" s="13"/>
      <c r="W170" s="13"/>
      <c r="X170" s="13"/>
      <c r="Y170" s="13"/>
      <c r="Z170" s="13"/>
      <c r="AA170" s="13"/>
      <c r="AB170" s="13"/>
      <c r="AC170" s="13"/>
      <c r="AD170" s="13"/>
      <c r="AE170" s="13"/>
      <c r="AT170" s="245" t="s">
        <v>174</v>
      </c>
      <c r="AU170" s="245" t="s">
        <v>82</v>
      </c>
      <c r="AV170" s="13" t="s">
        <v>82</v>
      </c>
      <c r="AW170" s="13" t="s">
        <v>34</v>
      </c>
      <c r="AX170" s="13" t="s">
        <v>80</v>
      </c>
      <c r="AY170" s="245" t="s">
        <v>153</v>
      </c>
    </row>
    <row r="171" spans="1:65" s="2" customFormat="1" ht="16.5" customHeight="1">
      <c r="A171" s="38"/>
      <c r="B171" s="39"/>
      <c r="C171" s="261" t="s">
        <v>564</v>
      </c>
      <c r="D171" s="261" t="s">
        <v>260</v>
      </c>
      <c r="E171" s="262" t="s">
        <v>851</v>
      </c>
      <c r="F171" s="263" t="s">
        <v>852</v>
      </c>
      <c r="G171" s="264" t="s">
        <v>228</v>
      </c>
      <c r="H171" s="265">
        <v>142</v>
      </c>
      <c r="I171" s="266"/>
      <c r="J171" s="267">
        <f>ROUND(I171*H171,2)</f>
        <v>0</v>
      </c>
      <c r="K171" s="263" t="s">
        <v>219</v>
      </c>
      <c r="L171" s="268"/>
      <c r="M171" s="269" t="s">
        <v>19</v>
      </c>
      <c r="N171" s="270" t="s">
        <v>43</v>
      </c>
      <c r="O171" s="84"/>
      <c r="P171" s="227">
        <f>O171*H171</f>
        <v>0</v>
      </c>
      <c r="Q171" s="227">
        <v>0.036</v>
      </c>
      <c r="R171" s="227">
        <f>Q171*H171</f>
        <v>5.111999999999999</v>
      </c>
      <c r="S171" s="227">
        <v>0</v>
      </c>
      <c r="T171" s="228">
        <f>S171*H171</f>
        <v>0</v>
      </c>
      <c r="U171" s="38"/>
      <c r="V171" s="38"/>
      <c r="W171" s="38"/>
      <c r="X171" s="38"/>
      <c r="Y171" s="38"/>
      <c r="Z171" s="38"/>
      <c r="AA171" s="38"/>
      <c r="AB171" s="38"/>
      <c r="AC171" s="38"/>
      <c r="AD171" s="38"/>
      <c r="AE171" s="38"/>
      <c r="AR171" s="229" t="s">
        <v>169</v>
      </c>
      <c r="AT171" s="229" t="s">
        <v>260</v>
      </c>
      <c r="AU171" s="229" t="s">
        <v>82</v>
      </c>
      <c r="AY171" s="17" t="s">
        <v>153</v>
      </c>
      <c r="BE171" s="230">
        <f>IF(N171="základní",J171,0)</f>
        <v>0</v>
      </c>
      <c r="BF171" s="230">
        <f>IF(N171="snížená",J171,0)</f>
        <v>0</v>
      </c>
      <c r="BG171" s="230">
        <f>IF(N171="zákl. přenesená",J171,0)</f>
        <v>0</v>
      </c>
      <c r="BH171" s="230">
        <f>IF(N171="sníž. přenesená",J171,0)</f>
        <v>0</v>
      </c>
      <c r="BI171" s="230">
        <f>IF(N171="nulová",J171,0)</f>
        <v>0</v>
      </c>
      <c r="BJ171" s="17" t="s">
        <v>80</v>
      </c>
      <c r="BK171" s="230">
        <f>ROUND(I171*H171,2)</f>
        <v>0</v>
      </c>
      <c r="BL171" s="17" t="s">
        <v>172</v>
      </c>
      <c r="BM171" s="229" t="s">
        <v>853</v>
      </c>
    </row>
    <row r="172" spans="1:51" s="13" customFormat="1" ht="12">
      <c r="A172" s="13"/>
      <c r="B172" s="235"/>
      <c r="C172" s="236"/>
      <c r="D172" s="231" t="s">
        <v>174</v>
      </c>
      <c r="E172" s="237" t="s">
        <v>19</v>
      </c>
      <c r="F172" s="238" t="s">
        <v>850</v>
      </c>
      <c r="G172" s="236"/>
      <c r="H172" s="239">
        <v>142</v>
      </c>
      <c r="I172" s="240"/>
      <c r="J172" s="236"/>
      <c r="K172" s="236"/>
      <c r="L172" s="241"/>
      <c r="M172" s="242"/>
      <c r="N172" s="243"/>
      <c r="O172" s="243"/>
      <c r="P172" s="243"/>
      <c r="Q172" s="243"/>
      <c r="R172" s="243"/>
      <c r="S172" s="243"/>
      <c r="T172" s="244"/>
      <c r="U172" s="13"/>
      <c r="V172" s="13"/>
      <c r="W172" s="13"/>
      <c r="X172" s="13"/>
      <c r="Y172" s="13"/>
      <c r="Z172" s="13"/>
      <c r="AA172" s="13"/>
      <c r="AB172" s="13"/>
      <c r="AC172" s="13"/>
      <c r="AD172" s="13"/>
      <c r="AE172" s="13"/>
      <c r="AT172" s="245" t="s">
        <v>174</v>
      </c>
      <c r="AU172" s="245" t="s">
        <v>82</v>
      </c>
      <c r="AV172" s="13" t="s">
        <v>82</v>
      </c>
      <c r="AW172" s="13" t="s">
        <v>34</v>
      </c>
      <c r="AX172" s="13" t="s">
        <v>80</v>
      </c>
      <c r="AY172" s="245" t="s">
        <v>153</v>
      </c>
    </row>
    <row r="173" spans="1:65" s="2" customFormat="1" ht="21.75" customHeight="1">
      <c r="A173" s="38"/>
      <c r="B173" s="39"/>
      <c r="C173" s="218" t="s">
        <v>569</v>
      </c>
      <c r="D173" s="218" t="s">
        <v>156</v>
      </c>
      <c r="E173" s="219" t="s">
        <v>854</v>
      </c>
      <c r="F173" s="220" t="s">
        <v>855</v>
      </c>
      <c r="G173" s="221" t="s">
        <v>228</v>
      </c>
      <c r="H173" s="222">
        <v>32</v>
      </c>
      <c r="I173" s="223"/>
      <c r="J173" s="224">
        <f>ROUND(I173*H173,2)</f>
        <v>0</v>
      </c>
      <c r="K173" s="220" t="s">
        <v>219</v>
      </c>
      <c r="L173" s="44"/>
      <c r="M173" s="225" t="s">
        <v>19</v>
      </c>
      <c r="N173" s="226" t="s">
        <v>43</v>
      </c>
      <c r="O173" s="84"/>
      <c r="P173" s="227">
        <f>O173*H173</f>
        <v>0</v>
      </c>
      <c r="Q173" s="227">
        <v>1E-05</v>
      </c>
      <c r="R173" s="227">
        <f>Q173*H173</f>
        <v>0.00032</v>
      </c>
      <c r="S173" s="227">
        <v>0</v>
      </c>
      <c r="T173" s="228">
        <f>S173*H173</f>
        <v>0</v>
      </c>
      <c r="U173" s="38"/>
      <c r="V173" s="38"/>
      <c r="W173" s="38"/>
      <c r="X173" s="38"/>
      <c r="Y173" s="38"/>
      <c r="Z173" s="38"/>
      <c r="AA173" s="38"/>
      <c r="AB173" s="38"/>
      <c r="AC173" s="38"/>
      <c r="AD173" s="38"/>
      <c r="AE173" s="38"/>
      <c r="AR173" s="229" t="s">
        <v>172</v>
      </c>
      <c r="AT173" s="229" t="s">
        <v>156</v>
      </c>
      <c r="AU173" s="229" t="s">
        <v>82</v>
      </c>
      <c r="AY173" s="17" t="s">
        <v>153</v>
      </c>
      <c r="BE173" s="230">
        <f>IF(N173="základní",J173,0)</f>
        <v>0</v>
      </c>
      <c r="BF173" s="230">
        <f>IF(N173="snížená",J173,0)</f>
        <v>0</v>
      </c>
      <c r="BG173" s="230">
        <f>IF(N173="zákl. přenesená",J173,0)</f>
        <v>0</v>
      </c>
      <c r="BH173" s="230">
        <f>IF(N173="sníž. přenesená",J173,0)</f>
        <v>0</v>
      </c>
      <c r="BI173" s="230">
        <f>IF(N173="nulová",J173,0)</f>
        <v>0</v>
      </c>
      <c r="BJ173" s="17" t="s">
        <v>80</v>
      </c>
      <c r="BK173" s="230">
        <f>ROUND(I173*H173,2)</f>
        <v>0</v>
      </c>
      <c r="BL173" s="17" t="s">
        <v>172</v>
      </c>
      <c r="BM173" s="229" t="s">
        <v>856</v>
      </c>
    </row>
    <row r="174" spans="1:47" s="2" customFormat="1" ht="12">
      <c r="A174" s="38"/>
      <c r="B174" s="39"/>
      <c r="C174" s="40"/>
      <c r="D174" s="231" t="s">
        <v>221</v>
      </c>
      <c r="E174" s="40"/>
      <c r="F174" s="232" t="s">
        <v>350</v>
      </c>
      <c r="G174" s="40"/>
      <c r="H174" s="40"/>
      <c r="I174" s="136"/>
      <c r="J174" s="40"/>
      <c r="K174" s="40"/>
      <c r="L174" s="44"/>
      <c r="M174" s="233"/>
      <c r="N174" s="234"/>
      <c r="O174" s="84"/>
      <c r="P174" s="84"/>
      <c r="Q174" s="84"/>
      <c r="R174" s="84"/>
      <c r="S174" s="84"/>
      <c r="T174" s="85"/>
      <c r="U174" s="38"/>
      <c r="V174" s="38"/>
      <c r="W174" s="38"/>
      <c r="X174" s="38"/>
      <c r="Y174" s="38"/>
      <c r="Z174" s="38"/>
      <c r="AA174" s="38"/>
      <c r="AB174" s="38"/>
      <c r="AC174" s="38"/>
      <c r="AD174" s="38"/>
      <c r="AE174" s="38"/>
      <c r="AT174" s="17" t="s">
        <v>221</v>
      </c>
      <c r="AU174" s="17" t="s">
        <v>82</v>
      </c>
    </row>
    <row r="175" spans="1:65" s="2" customFormat="1" ht="44.25" customHeight="1">
      <c r="A175" s="38"/>
      <c r="B175" s="39"/>
      <c r="C175" s="218" t="s">
        <v>572</v>
      </c>
      <c r="D175" s="218" t="s">
        <v>156</v>
      </c>
      <c r="E175" s="219" t="s">
        <v>857</v>
      </c>
      <c r="F175" s="220" t="s">
        <v>858</v>
      </c>
      <c r="G175" s="221" t="s">
        <v>228</v>
      </c>
      <c r="H175" s="222">
        <v>32</v>
      </c>
      <c r="I175" s="223"/>
      <c r="J175" s="224">
        <f>ROUND(I175*H175,2)</f>
        <v>0</v>
      </c>
      <c r="K175" s="220" t="s">
        <v>219</v>
      </c>
      <c r="L175" s="44"/>
      <c r="M175" s="225" t="s">
        <v>19</v>
      </c>
      <c r="N175" s="226" t="s">
        <v>43</v>
      </c>
      <c r="O175" s="84"/>
      <c r="P175" s="227">
        <f>O175*H175</f>
        <v>0</v>
      </c>
      <c r="Q175" s="227">
        <v>0.00011</v>
      </c>
      <c r="R175" s="227">
        <f>Q175*H175</f>
        <v>0.00352</v>
      </c>
      <c r="S175" s="227">
        <v>0</v>
      </c>
      <c r="T175" s="228">
        <f>S175*H175</f>
        <v>0</v>
      </c>
      <c r="U175" s="38"/>
      <c r="V175" s="38"/>
      <c r="W175" s="38"/>
      <c r="X175" s="38"/>
      <c r="Y175" s="38"/>
      <c r="Z175" s="38"/>
      <c r="AA175" s="38"/>
      <c r="AB175" s="38"/>
      <c r="AC175" s="38"/>
      <c r="AD175" s="38"/>
      <c r="AE175" s="38"/>
      <c r="AR175" s="229" t="s">
        <v>172</v>
      </c>
      <c r="AT175" s="229" t="s">
        <v>156</v>
      </c>
      <c r="AU175" s="229" t="s">
        <v>82</v>
      </c>
      <c r="AY175" s="17" t="s">
        <v>153</v>
      </c>
      <c r="BE175" s="230">
        <f>IF(N175="základní",J175,0)</f>
        <v>0</v>
      </c>
      <c r="BF175" s="230">
        <f>IF(N175="snížená",J175,0)</f>
        <v>0</v>
      </c>
      <c r="BG175" s="230">
        <f>IF(N175="zákl. přenesená",J175,0)</f>
        <v>0</v>
      </c>
      <c r="BH175" s="230">
        <f>IF(N175="sníž. přenesená",J175,0)</f>
        <v>0</v>
      </c>
      <c r="BI175" s="230">
        <f>IF(N175="nulová",J175,0)</f>
        <v>0</v>
      </c>
      <c r="BJ175" s="17" t="s">
        <v>80</v>
      </c>
      <c r="BK175" s="230">
        <f>ROUND(I175*H175,2)</f>
        <v>0</v>
      </c>
      <c r="BL175" s="17" t="s">
        <v>172</v>
      </c>
      <c r="BM175" s="229" t="s">
        <v>859</v>
      </c>
    </row>
    <row r="176" spans="1:47" s="2" customFormat="1" ht="12">
      <c r="A176" s="38"/>
      <c r="B176" s="39"/>
      <c r="C176" s="40"/>
      <c r="D176" s="231" t="s">
        <v>221</v>
      </c>
      <c r="E176" s="40"/>
      <c r="F176" s="232" t="s">
        <v>355</v>
      </c>
      <c r="G176" s="40"/>
      <c r="H176" s="40"/>
      <c r="I176" s="136"/>
      <c r="J176" s="40"/>
      <c r="K176" s="40"/>
      <c r="L176" s="44"/>
      <c r="M176" s="233"/>
      <c r="N176" s="234"/>
      <c r="O176" s="84"/>
      <c r="P176" s="84"/>
      <c r="Q176" s="84"/>
      <c r="R176" s="84"/>
      <c r="S176" s="84"/>
      <c r="T176" s="85"/>
      <c r="U176" s="38"/>
      <c r="V176" s="38"/>
      <c r="W176" s="38"/>
      <c r="X176" s="38"/>
      <c r="Y176" s="38"/>
      <c r="Z176" s="38"/>
      <c r="AA176" s="38"/>
      <c r="AB176" s="38"/>
      <c r="AC176" s="38"/>
      <c r="AD176" s="38"/>
      <c r="AE176" s="38"/>
      <c r="AT176" s="17" t="s">
        <v>221</v>
      </c>
      <c r="AU176" s="17" t="s">
        <v>82</v>
      </c>
    </row>
    <row r="177" spans="1:65" s="2" customFormat="1" ht="33" customHeight="1">
      <c r="A177" s="38"/>
      <c r="B177" s="39"/>
      <c r="C177" s="218" t="s">
        <v>575</v>
      </c>
      <c r="D177" s="218" t="s">
        <v>156</v>
      </c>
      <c r="E177" s="219" t="s">
        <v>860</v>
      </c>
      <c r="F177" s="220" t="s">
        <v>861</v>
      </c>
      <c r="G177" s="221" t="s">
        <v>228</v>
      </c>
      <c r="H177" s="222">
        <v>17</v>
      </c>
      <c r="I177" s="223"/>
      <c r="J177" s="224">
        <f>ROUND(I177*H177,2)</f>
        <v>0</v>
      </c>
      <c r="K177" s="220" t="s">
        <v>219</v>
      </c>
      <c r="L177" s="44"/>
      <c r="M177" s="225" t="s">
        <v>19</v>
      </c>
      <c r="N177" s="226" t="s">
        <v>43</v>
      </c>
      <c r="O177" s="84"/>
      <c r="P177" s="227">
        <f>O177*H177</f>
        <v>0</v>
      </c>
      <c r="Q177" s="227">
        <v>0.25565</v>
      </c>
      <c r="R177" s="227">
        <f>Q177*H177</f>
        <v>4.34605</v>
      </c>
      <c r="S177" s="227">
        <v>0</v>
      </c>
      <c r="T177" s="228">
        <f>S177*H177</f>
        <v>0</v>
      </c>
      <c r="U177" s="38"/>
      <c r="V177" s="38"/>
      <c r="W177" s="38"/>
      <c r="X177" s="38"/>
      <c r="Y177" s="38"/>
      <c r="Z177" s="38"/>
      <c r="AA177" s="38"/>
      <c r="AB177" s="38"/>
      <c r="AC177" s="38"/>
      <c r="AD177" s="38"/>
      <c r="AE177" s="38"/>
      <c r="AR177" s="229" t="s">
        <v>172</v>
      </c>
      <c r="AT177" s="229" t="s">
        <v>156</v>
      </c>
      <c r="AU177" s="229" t="s">
        <v>82</v>
      </c>
      <c r="AY177" s="17" t="s">
        <v>153</v>
      </c>
      <c r="BE177" s="230">
        <f>IF(N177="základní",J177,0)</f>
        <v>0</v>
      </c>
      <c r="BF177" s="230">
        <f>IF(N177="snížená",J177,0)</f>
        <v>0</v>
      </c>
      <c r="BG177" s="230">
        <f>IF(N177="zákl. přenesená",J177,0)</f>
        <v>0</v>
      </c>
      <c r="BH177" s="230">
        <f>IF(N177="sníž. přenesená",J177,0)</f>
        <v>0</v>
      </c>
      <c r="BI177" s="230">
        <f>IF(N177="nulová",J177,0)</f>
        <v>0</v>
      </c>
      <c r="BJ177" s="17" t="s">
        <v>80</v>
      </c>
      <c r="BK177" s="230">
        <f>ROUND(I177*H177,2)</f>
        <v>0</v>
      </c>
      <c r="BL177" s="17" t="s">
        <v>172</v>
      </c>
      <c r="BM177" s="229" t="s">
        <v>862</v>
      </c>
    </row>
    <row r="178" spans="1:47" s="2" customFormat="1" ht="12">
      <c r="A178" s="38"/>
      <c r="B178" s="39"/>
      <c r="C178" s="40"/>
      <c r="D178" s="231" t="s">
        <v>221</v>
      </c>
      <c r="E178" s="40"/>
      <c r="F178" s="232" t="s">
        <v>863</v>
      </c>
      <c r="G178" s="40"/>
      <c r="H178" s="40"/>
      <c r="I178" s="136"/>
      <c r="J178" s="40"/>
      <c r="K178" s="40"/>
      <c r="L178" s="44"/>
      <c r="M178" s="233"/>
      <c r="N178" s="234"/>
      <c r="O178" s="84"/>
      <c r="P178" s="84"/>
      <c r="Q178" s="84"/>
      <c r="R178" s="84"/>
      <c r="S178" s="84"/>
      <c r="T178" s="85"/>
      <c r="U178" s="38"/>
      <c r="V178" s="38"/>
      <c r="W178" s="38"/>
      <c r="X178" s="38"/>
      <c r="Y178" s="38"/>
      <c r="Z178" s="38"/>
      <c r="AA178" s="38"/>
      <c r="AB178" s="38"/>
      <c r="AC178" s="38"/>
      <c r="AD178" s="38"/>
      <c r="AE178" s="38"/>
      <c r="AT178" s="17" t="s">
        <v>221</v>
      </c>
      <c r="AU178" s="17" t="s">
        <v>82</v>
      </c>
    </row>
    <row r="179" spans="1:65" s="2" customFormat="1" ht="33" customHeight="1">
      <c r="A179" s="38"/>
      <c r="B179" s="39"/>
      <c r="C179" s="218" t="s">
        <v>577</v>
      </c>
      <c r="D179" s="218" t="s">
        <v>156</v>
      </c>
      <c r="E179" s="219" t="s">
        <v>864</v>
      </c>
      <c r="F179" s="220" t="s">
        <v>865</v>
      </c>
      <c r="G179" s="221" t="s">
        <v>228</v>
      </c>
      <c r="H179" s="222">
        <v>18</v>
      </c>
      <c r="I179" s="223"/>
      <c r="J179" s="224">
        <f>ROUND(I179*H179,2)</f>
        <v>0</v>
      </c>
      <c r="K179" s="220" t="s">
        <v>219</v>
      </c>
      <c r="L179" s="44"/>
      <c r="M179" s="225" t="s">
        <v>19</v>
      </c>
      <c r="N179" s="226" t="s">
        <v>43</v>
      </c>
      <c r="O179" s="84"/>
      <c r="P179" s="227">
        <f>O179*H179</f>
        <v>0</v>
      </c>
      <c r="Q179" s="227">
        <v>0.63788</v>
      </c>
      <c r="R179" s="227">
        <f>Q179*H179</f>
        <v>11.48184</v>
      </c>
      <c r="S179" s="227">
        <v>0</v>
      </c>
      <c r="T179" s="228">
        <f>S179*H179</f>
        <v>0</v>
      </c>
      <c r="U179" s="38"/>
      <c r="V179" s="38"/>
      <c r="W179" s="38"/>
      <c r="X179" s="38"/>
      <c r="Y179" s="38"/>
      <c r="Z179" s="38"/>
      <c r="AA179" s="38"/>
      <c r="AB179" s="38"/>
      <c r="AC179" s="38"/>
      <c r="AD179" s="38"/>
      <c r="AE179" s="38"/>
      <c r="AR179" s="229" t="s">
        <v>172</v>
      </c>
      <c r="AT179" s="229" t="s">
        <v>156</v>
      </c>
      <c r="AU179" s="229" t="s">
        <v>82</v>
      </c>
      <c r="AY179" s="17" t="s">
        <v>153</v>
      </c>
      <c r="BE179" s="230">
        <f>IF(N179="základní",J179,0)</f>
        <v>0</v>
      </c>
      <c r="BF179" s="230">
        <f>IF(N179="snížená",J179,0)</f>
        <v>0</v>
      </c>
      <c r="BG179" s="230">
        <f>IF(N179="zákl. přenesená",J179,0)</f>
        <v>0</v>
      </c>
      <c r="BH179" s="230">
        <f>IF(N179="sníž. přenesená",J179,0)</f>
        <v>0</v>
      </c>
      <c r="BI179" s="230">
        <f>IF(N179="nulová",J179,0)</f>
        <v>0</v>
      </c>
      <c r="BJ179" s="17" t="s">
        <v>80</v>
      </c>
      <c r="BK179" s="230">
        <f>ROUND(I179*H179,2)</f>
        <v>0</v>
      </c>
      <c r="BL179" s="17" t="s">
        <v>172</v>
      </c>
      <c r="BM179" s="229" t="s">
        <v>866</v>
      </c>
    </row>
    <row r="180" spans="1:47" s="2" customFormat="1" ht="12">
      <c r="A180" s="38"/>
      <c r="B180" s="39"/>
      <c r="C180" s="40"/>
      <c r="D180" s="231" t="s">
        <v>221</v>
      </c>
      <c r="E180" s="40"/>
      <c r="F180" s="232" t="s">
        <v>863</v>
      </c>
      <c r="G180" s="40"/>
      <c r="H180" s="40"/>
      <c r="I180" s="136"/>
      <c r="J180" s="40"/>
      <c r="K180" s="40"/>
      <c r="L180" s="44"/>
      <c r="M180" s="233"/>
      <c r="N180" s="234"/>
      <c r="O180" s="84"/>
      <c r="P180" s="84"/>
      <c r="Q180" s="84"/>
      <c r="R180" s="84"/>
      <c r="S180" s="84"/>
      <c r="T180" s="85"/>
      <c r="U180" s="38"/>
      <c r="V180" s="38"/>
      <c r="W180" s="38"/>
      <c r="X180" s="38"/>
      <c r="Y180" s="38"/>
      <c r="Z180" s="38"/>
      <c r="AA180" s="38"/>
      <c r="AB180" s="38"/>
      <c r="AC180" s="38"/>
      <c r="AD180" s="38"/>
      <c r="AE180" s="38"/>
      <c r="AT180" s="17" t="s">
        <v>221</v>
      </c>
      <c r="AU180" s="17" t="s">
        <v>82</v>
      </c>
    </row>
    <row r="181" spans="1:51" s="13" customFormat="1" ht="12">
      <c r="A181" s="13"/>
      <c r="B181" s="235"/>
      <c r="C181" s="236"/>
      <c r="D181" s="231" t="s">
        <v>174</v>
      </c>
      <c r="E181" s="237" t="s">
        <v>19</v>
      </c>
      <c r="F181" s="238" t="s">
        <v>867</v>
      </c>
      <c r="G181" s="236"/>
      <c r="H181" s="239">
        <v>18</v>
      </c>
      <c r="I181" s="240"/>
      <c r="J181" s="236"/>
      <c r="K181" s="236"/>
      <c r="L181" s="241"/>
      <c r="M181" s="242"/>
      <c r="N181" s="243"/>
      <c r="O181" s="243"/>
      <c r="P181" s="243"/>
      <c r="Q181" s="243"/>
      <c r="R181" s="243"/>
      <c r="S181" s="243"/>
      <c r="T181" s="244"/>
      <c r="U181" s="13"/>
      <c r="V181" s="13"/>
      <c r="W181" s="13"/>
      <c r="X181" s="13"/>
      <c r="Y181" s="13"/>
      <c r="Z181" s="13"/>
      <c r="AA181" s="13"/>
      <c r="AB181" s="13"/>
      <c r="AC181" s="13"/>
      <c r="AD181" s="13"/>
      <c r="AE181" s="13"/>
      <c r="AT181" s="245" t="s">
        <v>174</v>
      </c>
      <c r="AU181" s="245" t="s">
        <v>82</v>
      </c>
      <c r="AV181" s="13" t="s">
        <v>82</v>
      </c>
      <c r="AW181" s="13" t="s">
        <v>34</v>
      </c>
      <c r="AX181" s="13" t="s">
        <v>80</v>
      </c>
      <c r="AY181" s="245" t="s">
        <v>153</v>
      </c>
    </row>
    <row r="182" spans="1:63" s="12" customFormat="1" ht="22.8" customHeight="1">
      <c r="A182" s="12"/>
      <c r="B182" s="202"/>
      <c r="C182" s="203"/>
      <c r="D182" s="204" t="s">
        <v>71</v>
      </c>
      <c r="E182" s="216" t="s">
        <v>361</v>
      </c>
      <c r="F182" s="216" t="s">
        <v>362</v>
      </c>
      <c r="G182" s="203"/>
      <c r="H182" s="203"/>
      <c r="I182" s="206"/>
      <c r="J182" s="217">
        <f>BK182</f>
        <v>0</v>
      </c>
      <c r="K182" s="203"/>
      <c r="L182" s="208"/>
      <c r="M182" s="209"/>
      <c r="N182" s="210"/>
      <c r="O182" s="210"/>
      <c r="P182" s="211">
        <f>SUM(P183:P188)</f>
        <v>0</v>
      </c>
      <c r="Q182" s="210"/>
      <c r="R182" s="211">
        <f>SUM(R183:R188)</f>
        <v>0</v>
      </c>
      <c r="S182" s="210"/>
      <c r="T182" s="212">
        <f>SUM(T183:T188)</f>
        <v>0</v>
      </c>
      <c r="U182" s="12"/>
      <c r="V182" s="12"/>
      <c r="W182" s="12"/>
      <c r="X182" s="12"/>
      <c r="Y182" s="12"/>
      <c r="Z182" s="12"/>
      <c r="AA182" s="12"/>
      <c r="AB182" s="12"/>
      <c r="AC182" s="12"/>
      <c r="AD182" s="12"/>
      <c r="AE182" s="12"/>
      <c r="AR182" s="213" t="s">
        <v>80</v>
      </c>
      <c r="AT182" s="214" t="s">
        <v>71</v>
      </c>
      <c r="AU182" s="214" t="s">
        <v>80</v>
      </c>
      <c r="AY182" s="213" t="s">
        <v>153</v>
      </c>
      <c r="BK182" s="215">
        <f>SUM(BK183:BK188)</f>
        <v>0</v>
      </c>
    </row>
    <row r="183" spans="1:65" s="2" customFormat="1" ht="44.25" customHeight="1">
      <c r="A183" s="38"/>
      <c r="B183" s="39"/>
      <c r="C183" s="218" t="s">
        <v>579</v>
      </c>
      <c r="D183" s="218" t="s">
        <v>156</v>
      </c>
      <c r="E183" s="219" t="s">
        <v>364</v>
      </c>
      <c r="F183" s="220" t="s">
        <v>365</v>
      </c>
      <c r="G183" s="221" t="s">
        <v>276</v>
      </c>
      <c r="H183" s="222">
        <v>470.895</v>
      </c>
      <c r="I183" s="223"/>
      <c r="J183" s="224">
        <f>ROUND(I183*H183,2)</f>
        <v>0</v>
      </c>
      <c r="K183" s="220" t="s">
        <v>366</v>
      </c>
      <c r="L183" s="44"/>
      <c r="M183" s="225" t="s">
        <v>19</v>
      </c>
      <c r="N183" s="226" t="s">
        <v>43</v>
      </c>
      <c r="O183" s="84"/>
      <c r="P183" s="227">
        <f>O183*H183</f>
        <v>0</v>
      </c>
      <c r="Q183" s="227">
        <v>0</v>
      </c>
      <c r="R183" s="227">
        <f>Q183*H183</f>
        <v>0</v>
      </c>
      <c r="S183" s="227">
        <v>0</v>
      </c>
      <c r="T183" s="228">
        <f>S183*H183</f>
        <v>0</v>
      </c>
      <c r="U183" s="38"/>
      <c r="V183" s="38"/>
      <c r="W183" s="38"/>
      <c r="X183" s="38"/>
      <c r="Y183" s="38"/>
      <c r="Z183" s="38"/>
      <c r="AA183" s="38"/>
      <c r="AB183" s="38"/>
      <c r="AC183" s="38"/>
      <c r="AD183" s="38"/>
      <c r="AE183" s="38"/>
      <c r="AR183" s="229" t="s">
        <v>172</v>
      </c>
      <c r="AT183" s="229" t="s">
        <v>156</v>
      </c>
      <c r="AU183" s="229" t="s">
        <v>82</v>
      </c>
      <c r="AY183" s="17" t="s">
        <v>153</v>
      </c>
      <c r="BE183" s="230">
        <f>IF(N183="základní",J183,0)</f>
        <v>0</v>
      </c>
      <c r="BF183" s="230">
        <f>IF(N183="snížená",J183,0)</f>
        <v>0</v>
      </c>
      <c r="BG183" s="230">
        <f>IF(N183="zákl. přenesená",J183,0)</f>
        <v>0</v>
      </c>
      <c r="BH183" s="230">
        <f>IF(N183="sníž. přenesená",J183,0)</f>
        <v>0</v>
      </c>
      <c r="BI183" s="230">
        <f>IF(N183="nulová",J183,0)</f>
        <v>0</v>
      </c>
      <c r="BJ183" s="17" t="s">
        <v>80</v>
      </c>
      <c r="BK183" s="230">
        <f>ROUND(I183*H183,2)</f>
        <v>0</v>
      </c>
      <c r="BL183" s="17" t="s">
        <v>172</v>
      </c>
      <c r="BM183" s="229" t="s">
        <v>868</v>
      </c>
    </row>
    <row r="184" spans="1:47" s="2" customFormat="1" ht="12">
      <c r="A184" s="38"/>
      <c r="B184" s="39"/>
      <c r="C184" s="40"/>
      <c r="D184" s="231" t="s">
        <v>221</v>
      </c>
      <c r="E184" s="40"/>
      <c r="F184" s="232" t="s">
        <v>368</v>
      </c>
      <c r="G184" s="40"/>
      <c r="H184" s="40"/>
      <c r="I184" s="136"/>
      <c r="J184" s="40"/>
      <c r="K184" s="40"/>
      <c r="L184" s="44"/>
      <c r="M184" s="233"/>
      <c r="N184" s="234"/>
      <c r="O184" s="84"/>
      <c r="P184" s="84"/>
      <c r="Q184" s="84"/>
      <c r="R184" s="84"/>
      <c r="S184" s="84"/>
      <c r="T184" s="85"/>
      <c r="U184" s="38"/>
      <c r="V184" s="38"/>
      <c r="W184" s="38"/>
      <c r="X184" s="38"/>
      <c r="Y184" s="38"/>
      <c r="Z184" s="38"/>
      <c r="AA184" s="38"/>
      <c r="AB184" s="38"/>
      <c r="AC184" s="38"/>
      <c r="AD184" s="38"/>
      <c r="AE184" s="38"/>
      <c r="AT184" s="17" t="s">
        <v>221</v>
      </c>
      <c r="AU184" s="17" t="s">
        <v>82</v>
      </c>
    </row>
    <row r="185" spans="1:47" s="2" customFormat="1" ht="12">
      <c r="A185" s="38"/>
      <c r="B185" s="39"/>
      <c r="C185" s="40"/>
      <c r="D185" s="231" t="s">
        <v>163</v>
      </c>
      <c r="E185" s="40"/>
      <c r="F185" s="232" t="s">
        <v>369</v>
      </c>
      <c r="G185" s="40"/>
      <c r="H185" s="40"/>
      <c r="I185" s="136"/>
      <c r="J185" s="40"/>
      <c r="K185" s="40"/>
      <c r="L185" s="44"/>
      <c r="M185" s="233"/>
      <c r="N185" s="234"/>
      <c r="O185" s="84"/>
      <c r="P185" s="84"/>
      <c r="Q185" s="84"/>
      <c r="R185" s="84"/>
      <c r="S185" s="84"/>
      <c r="T185" s="85"/>
      <c r="U185" s="38"/>
      <c r="V185" s="38"/>
      <c r="W185" s="38"/>
      <c r="X185" s="38"/>
      <c r="Y185" s="38"/>
      <c r="Z185" s="38"/>
      <c r="AA185" s="38"/>
      <c r="AB185" s="38"/>
      <c r="AC185" s="38"/>
      <c r="AD185" s="38"/>
      <c r="AE185" s="38"/>
      <c r="AT185" s="17" t="s">
        <v>163</v>
      </c>
      <c r="AU185" s="17" t="s">
        <v>82</v>
      </c>
    </row>
    <row r="186" spans="1:65" s="2" customFormat="1" ht="33" customHeight="1">
      <c r="A186" s="38"/>
      <c r="B186" s="39"/>
      <c r="C186" s="218" t="s">
        <v>582</v>
      </c>
      <c r="D186" s="218" t="s">
        <v>156</v>
      </c>
      <c r="E186" s="219" t="s">
        <v>370</v>
      </c>
      <c r="F186" s="220" t="s">
        <v>371</v>
      </c>
      <c r="G186" s="221" t="s">
        <v>276</v>
      </c>
      <c r="H186" s="222">
        <v>5928.465</v>
      </c>
      <c r="I186" s="223"/>
      <c r="J186" s="224">
        <f>ROUND(I186*H186,2)</f>
        <v>0</v>
      </c>
      <c r="K186" s="220" t="s">
        <v>219</v>
      </c>
      <c r="L186" s="44"/>
      <c r="M186" s="225" t="s">
        <v>19</v>
      </c>
      <c r="N186" s="226" t="s">
        <v>43</v>
      </c>
      <c r="O186" s="84"/>
      <c r="P186" s="227">
        <f>O186*H186</f>
        <v>0</v>
      </c>
      <c r="Q186" s="227">
        <v>0</v>
      </c>
      <c r="R186" s="227">
        <f>Q186*H186</f>
        <v>0</v>
      </c>
      <c r="S186" s="227">
        <v>0</v>
      </c>
      <c r="T186" s="228">
        <f>S186*H186</f>
        <v>0</v>
      </c>
      <c r="U186" s="38"/>
      <c r="V186" s="38"/>
      <c r="W186" s="38"/>
      <c r="X186" s="38"/>
      <c r="Y186" s="38"/>
      <c r="Z186" s="38"/>
      <c r="AA186" s="38"/>
      <c r="AB186" s="38"/>
      <c r="AC186" s="38"/>
      <c r="AD186" s="38"/>
      <c r="AE186" s="38"/>
      <c r="AR186" s="229" t="s">
        <v>172</v>
      </c>
      <c r="AT186" s="229" t="s">
        <v>156</v>
      </c>
      <c r="AU186" s="229" t="s">
        <v>82</v>
      </c>
      <c r="AY186" s="17" t="s">
        <v>153</v>
      </c>
      <c r="BE186" s="230">
        <f>IF(N186="základní",J186,0)</f>
        <v>0</v>
      </c>
      <c r="BF186" s="230">
        <f>IF(N186="snížená",J186,0)</f>
        <v>0</v>
      </c>
      <c r="BG186" s="230">
        <f>IF(N186="zákl. přenesená",J186,0)</f>
        <v>0</v>
      </c>
      <c r="BH186" s="230">
        <f>IF(N186="sníž. přenesená",J186,0)</f>
        <v>0</v>
      </c>
      <c r="BI186" s="230">
        <f>IF(N186="nulová",J186,0)</f>
        <v>0</v>
      </c>
      <c r="BJ186" s="17" t="s">
        <v>80</v>
      </c>
      <c r="BK186" s="230">
        <f>ROUND(I186*H186,2)</f>
        <v>0</v>
      </c>
      <c r="BL186" s="17" t="s">
        <v>172</v>
      </c>
      <c r="BM186" s="229" t="s">
        <v>869</v>
      </c>
    </row>
    <row r="187" spans="1:47" s="2" customFormat="1" ht="12">
      <c r="A187" s="38"/>
      <c r="B187" s="39"/>
      <c r="C187" s="40"/>
      <c r="D187" s="231" t="s">
        <v>221</v>
      </c>
      <c r="E187" s="40"/>
      <c r="F187" s="232" t="s">
        <v>368</v>
      </c>
      <c r="G187" s="40"/>
      <c r="H187" s="40"/>
      <c r="I187" s="136"/>
      <c r="J187" s="40"/>
      <c r="K187" s="40"/>
      <c r="L187" s="44"/>
      <c r="M187" s="233"/>
      <c r="N187" s="234"/>
      <c r="O187" s="84"/>
      <c r="P187" s="84"/>
      <c r="Q187" s="84"/>
      <c r="R187" s="84"/>
      <c r="S187" s="84"/>
      <c r="T187" s="85"/>
      <c r="U187" s="38"/>
      <c r="V187" s="38"/>
      <c r="W187" s="38"/>
      <c r="X187" s="38"/>
      <c r="Y187" s="38"/>
      <c r="Z187" s="38"/>
      <c r="AA187" s="38"/>
      <c r="AB187" s="38"/>
      <c r="AC187" s="38"/>
      <c r="AD187" s="38"/>
      <c r="AE187" s="38"/>
      <c r="AT187" s="17" t="s">
        <v>221</v>
      </c>
      <c r="AU187" s="17" t="s">
        <v>82</v>
      </c>
    </row>
    <row r="188" spans="1:51" s="13" customFormat="1" ht="12">
      <c r="A188" s="13"/>
      <c r="B188" s="235"/>
      <c r="C188" s="236"/>
      <c r="D188" s="231" t="s">
        <v>174</v>
      </c>
      <c r="E188" s="237" t="s">
        <v>19</v>
      </c>
      <c r="F188" s="238" t="s">
        <v>870</v>
      </c>
      <c r="G188" s="236"/>
      <c r="H188" s="239">
        <v>5928.465</v>
      </c>
      <c r="I188" s="240"/>
      <c r="J188" s="236"/>
      <c r="K188" s="236"/>
      <c r="L188" s="241"/>
      <c r="M188" s="271"/>
      <c r="N188" s="272"/>
      <c r="O188" s="272"/>
      <c r="P188" s="272"/>
      <c r="Q188" s="272"/>
      <c r="R188" s="272"/>
      <c r="S188" s="272"/>
      <c r="T188" s="273"/>
      <c r="U188" s="13"/>
      <c r="V188" s="13"/>
      <c r="W188" s="13"/>
      <c r="X188" s="13"/>
      <c r="Y188" s="13"/>
      <c r="Z188" s="13"/>
      <c r="AA188" s="13"/>
      <c r="AB188" s="13"/>
      <c r="AC188" s="13"/>
      <c r="AD188" s="13"/>
      <c r="AE188" s="13"/>
      <c r="AT188" s="245" t="s">
        <v>174</v>
      </c>
      <c r="AU188" s="245" t="s">
        <v>82</v>
      </c>
      <c r="AV188" s="13" t="s">
        <v>82</v>
      </c>
      <c r="AW188" s="13" t="s">
        <v>34</v>
      </c>
      <c r="AX188" s="13" t="s">
        <v>80</v>
      </c>
      <c r="AY188" s="245" t="s">
        <v>153</v>
      </c>
    </row>
    <row r="189" spans="1:31" s="2" customFormat="1" ht="6.95" customHeight="1">
      <c r="A189" s="38"/>
      <c r="B189" s="59"/>
      <c r="C189" s="60"/>
      <c r="D189" s="60"/>
      <c r="E189" s="60"/>
      <c r="F189" s="60"/>
      <c r="G189" s="60"/>
      <c r="H189" s="60"/>
      <c r="I189" s="166"/>
      <c r="J189" s="60"/>
      <c r="K189" s="60"/>
      <c r="L189" s="44"/>
      <c r="M189" s="38"/>
      <c r="O189" s="38"/>
      <c r="P189" s="38"/>
      <c r="Q189" s="38"/>
      <c r="R189" s="38"/>
      <c r="S189" s="38"/>
      <c r="T189" s="38"/>
      <c r="U189" s="38"/>
      <c r="V189" s="38"/>
      <c r="W189" s="38"/>
      <c r="X189" s="38"/>
      <c r="Y189" s="38"/>
      <c r="Z189" s="38"/>
      <c r="AA189" s="38"/>
      <c r="AB189" s="38"/>
      <c r="AC189" s="38"/>
      <c r="AD189" s="38"/>
      <c r="AE189" s="38"/>
    </row>
  </sheetData>
  <sheetProtection password="CC35" sheet="1" objects="1" scenarios="1" formatColumns="0" formatRows="0" autoFilter="0"/>
  <autoFilter ref="C84:K188"/>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7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8"/>
      <c r="L2" s="1"/>
      <c r="M2" s="1"/>
      <c r="N2" s="1"/>
      <c r="O2" s="1"/>
      <c r="P2" s="1"/>
      <c r="Q2" s="1"/>
      <c r="R2" s="1"/>
      <c r="S2" s="1"/>
      <c r="T2" s="1"/>
      <c r="U2" s="1"/>
      <c r="V2" s="1"/>
      <c r="AT2" s="17" t="s">
        <v>100</v>
      </c>
    </row>
    <row r="3" spans="2:46" s="1" customFormat="1" ht="6.95" customHeight="1">
      <c r="B3" s="129"/>
      <c r="C3" s="130"/>
      <c r="D3" s="130"/>
      <c r="E3" s="130"/>
      <c r="F3" s="130"/>
      <c r="G3" s="130"/>
      <c r="H3" s="130"/>
      <c r="I3" s="131"/>
      <c r="J3" s="130"/>
      <c r="K3" s="130"/>
      <c r="L3" s="20"/>
      <c r="AT3" s="17" t="s">
        <v>82</v>
      </c>
    </row>
    <row r="4" spans="2:46" s="1" customFormat="1" ht="24.95" customHeight="1">
      <c r="B4" s="20"/>
      <c r="D4" s="132" t="s">
        <v>125</v>
      </c>
      <c r="I4" s="128"/>
      <c r="L4" s="20"/>
      <c r="M4" s="133" t="s">
        <v>10</v>
      </c>
      <c r="AT4" s="17" t="s">
        <v>4</v>
      </c>
    </row>
    <row r="5" spans="2:12" s="1" customFormat="1" ht="6.95" customHeight="1">
      <c r="B5" s="20"/>
      <c r="I5" s="128"/>
      <c r="L5" s="20"/>
    </row>
    <row r="6" spans="2:12" s="1" customFormat="1" ht="12" customHeight="1">
      <c r="B6" s="20"/>
      <c r="D6" s="134" t="s">
        <v>16</v>
      </c>
      <c r="I6" s="128"/>
      <c r="L6" s="20"/>
    </row>
    <row r="7" spans="2:12" s="1" customFormat="1" ht="16.5" customHeight="1">
      <c r="B7" s="20"/>
      <c r="E7" s="135" t="str">
        <f>'Rekapitulace stavby'!K6</f>
        <v>Oprava povrchu komunikací v Klatovech 2021, 2.část</v>
      </c>
      <c r="F7" s="134"/>
      <c r="G7" s="134"/>
      <c r="H7" s="134"/>
      <c r="I7" s="128"/>
      <c r="L7" s="20"/>
    </row>
    <row r="8" spans="1:31" s="2" customFormat="1" ht="12" customHeight="1">
      <c r="A8" s="38"/>
      <c r="B8" s="44"/>
      <c r="C8" s="38"/>
      <c r="D8" s="134" t="s">
        <v>126</v>
      </c>
      <c r="E8" s="38"/>
      <c r="F8" s="38"/>
      <c r="G8" s="38"/>
      <c r="H8" s="38"/>
      <c r="I8" s="136"/>
      <c r="J8" s="38"/>
      <c r="K8" s="38"/>
      <c r="L8" s="137"/>
      <c r="S8" s="38"/>
      <c r="T8" s="38"/>
      <c r="U8" s="38"/>
      <c r="V8" s="38"/>
      <c r="W8" s="38"/>
      <c r="X8" s="38"/>
      <c r="Y8" s="38"/>
      <c r="Z8" s="38"/>
      <c r="AA8" s="38"/>
      <c r="AB8" s="38"/>
      <c r="AC8" s="38"/>
      <c r="AD8" s="38"/>
      <c r="AE8" s="38"/>
    </row>
    <row r="9" spans="1:31" s="2" customFormat="1" ht="16.5" customHeight="1">
      <c r="A9" s="38"/>
      <c r="B9" s="44"/>
      <c r="C9" s="38"/>
      <c r="D9" s="38"/>
      <c r="E9" s="138" t="s">
        <v>871</v>
      </c>
      <c r="F9" s="38"/>
      <c r="G9" s="38"/>
      <c r="H9" s="38"/>
      <c r="I9" s="136"/>
      <c r="J9" s="38"/>
      <c r="K9" s="38"/>
      <c r="L9" s="137"/>
      <c r="S9" s="38"/>
      <c r="T9" s="38"/>
      <c r="U9" s="38"/>
      <c r="V9" s="38"/>
      <c r="W9" s="38"/>
      <c r="X9" s="38"/>
      <c r="Y9" s="38"/>
      <c r="Z9" s="38"/>
      <c r="AA9" s="38"/>
      <c r="AB9" s="38"/>
      <c r="AC9" s="38"/>
      <c r="AD9" s="38"/>
      <c r="AE9" s="38"/>
    </row>
    <row r="10" spans="1:31" s="2" customFormat="1" ht="12">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pans="1:31" s="2" customFormat="1" ht="12" customHeight="1">
      <c r="A11" s="38"/>
      <c r="B11" s="44"/>
      <c r="C11" s="38"/>
      <c r="D11" s="134" t="s">
        <v>18</v>
      </c>
      <c r="E11" s="38"/>
      <c r="F11" s="139" t="s">
        <v>19</v>
      </c>
      <c r="G11" s="38"/>
      <c r="H11" s="38"/>
      <c r="I11" s="140" t="s">
        <v>20</v>
      </c>
      <c r="J11" s="139" t="s">
        <v>19</v>
      </c>
      <c r="K11" s="38"/>
      <c r="L11" s="137"/>
      <c r="S11" s="38"/>
      <c r="T11" s="38"/>
      <c r="U11" s="38"/>
      <c r="V11" s="38"/>
      <c r="W11" s="38"/>
      <c r="X11" s="38"/>
      <c r="Y11" s="38"/>
      <c r="Z11" s="38"/>
      <c r="AA11" s="38"/>
      <c r="AB11" s="38"/>
      <c r="AC11" s="38"/>
      <c r="AD11" s="38"/>
      <c r="AE11" s="38"/>
    </row>
    <row r="12" spans="1:31" s="2" customFormat="1" ht="12" customHeight="1">
      <c r="A12" s="38"/>
      <c r="B12" s="44"/>
      <c r="C12" s="38"/>
      <c r="D12" s="134" t="s">
        <v>21</v>
      </c>
      <c r="E12" s="38"/>
      <c r="F12" s="139" t="s">
        <v>22</v>
      </c>
      <c r="G12" s="38"/>
      <c r="H12" s="38"/>
      <c r="I12" s="140" t="s">
        <v>23</v>
      </c>
      <c r="J12" s="141" t="str">
        <f>'Rekapitulace stavby'!AN8</f>
        <v>18. 12. 2020</v>
      </c>
      <c r="K12" s="38"/>
      <c r="L12" s="137"/>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36"/>
      <c r="J13" s="38"/>
      <c r="K13" s="38"/>
      <c r="L13" s="137"/>
      <c r="S13" s="38"/>
      <c r="T13" s="38"/>
      <c r="U13" s="38"/>
      <c r="V13" s="38"/>
      <c r="W13" s="38"/>
      <c r="X13" s="38"/>
      <c r="Y13" s="38"/>
      <c r="Z13" s="38"/>
      <c r="AA13" s="38"/>
      <c r="AB13" s="38"/>
      <c r="AC13" s="38"/>
      <c r="AD13" s="38"/>
      <c r="AE13" s="38"/>
    </row>
    <row r="14" spans="1:31" s="2" customFormat="1" ht="12" customHeight="1">
      <c r="A14" s="38"/>
      <c r="B14" s="44"/>
      <c r="C14" s="38"/>
      <c r="D14" s="134" t="s">
        <v>25</v>
      </c>
      <c r="E14" s="38"/>
      <c r="F14" s="38"/>
      <c r="G14" s="38"/>
      <c r="H14" s="38"/>
      <c r="I14" s="140" t="s">
        <v>26</v>
      </c>
      <c r="J14" s="139" t="s">
        <v>19</v>
      </c>
      <c r="K14" s="38"/>
      <c r="L14" s="137"/>
      <c r="S14" s="38"/>
      <c r="T14" s="38"/>
      <c r="U14" s="38"/>
      <c r="V14" s="38"/>
      <c r="W14" s="38"/>
      <c r="X14" s="38"/>
      <c r="Y14" s="38"/>
      <c r="Z14" s="38"/>
      <c r="AA14" s="38"/>
      <c r="AB14" s="38"/>
      <c r="AC14" s="38"/>
      <c r="AD14" s="38"/>
      <c r="AE14" s="38"/>
    </row>
    <row r="15" spans="1:31" s="2" customFormat="1" ht="18" customHeight="1">
      <c r="A15" s="38"/>
      <c r="B15" s="44"/>
      <c r="C15" s="38"/>
      <c r="D15" s="38"/>
      <c r="E15" s="139" t="s">
        <v>28</v>
      </c>
      <c r="F15" s="38"/>
      <c r="G15" s="38"/>
      <c r="H15" s="38"/>
      <c r="I15" s="140" t="s">
        <v>29</v>
      </c>
      <c r="J15" s="139" t="s">
        <v>19</v>
      </c>
      <c r="K15" s="38"/>
      <c r="L15" s="137"/>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pans="1:31" s="2" customFormat="1" ht="12" customHeight="1">
      <c r="A17" s="38"/>
      <c r="B17" s="44"/>
      <c r="C17" s="38"/>
      <c r="D17" s="134" t="s">
        <v>30</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40" t="s">
        <v>29</v>
      </c>
      <c r="J18" s="33" t="str">
        <f>'Rekapitulace stavby'!AN14</f>
        <v>Vyplň údaj</v>
      </c>
      <c r="K18" s="38"/>
      <c r="L18" s="137"/>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pans="1:31" s="2" customFormat="1" ht="12" customHeight="1">
      <c r="A20" s="38"/>
      <c r="B20" s="44"/>
      <c r="C20" s="38"/>
      <c r="D20" s="134" t="s">
        <v>32</v>
      </c>
      <c r="E20" s="38"/>
      <c r="F20" s="38"/>
      <c r="G20" s="38"/>
      <c r="H20" s="38"/>
      <c r="I20" s="140" t="s">
        <v>26</v>
      </c>
      <c r="J20" s="139" t="str">
        <f>IF('Rekapitulace stavby'!AN16="","",'Rekapitulace stavby'!AN16)</f>
        <v/>
      </c>
      <c r="K20" s="38"/>
      <c r="L20" s="137"/>
      <c r="S20" s="38"/>
      <c r="T20" s="38"/>
      <c r="U20" s="38"/>
      <c r="V20" s="38"/>
      <c r="W20" s="38"/>
      <c r="X20" s="38"/>
      <c r="Y20" s="38"/>
      <c r="Z20" s="38"/>
      <c r="AA20" s="38"/>
      <c r="AB20" s="38"/>
      <c r="AC20" s="38"/>
      <c r="AD20" s="38"/>
      <c r="AE20" s="38"/>
    </row>
    <row r="21" spans="1:31" s="2" customFormat="1" ht="18" customHeight="1">
      <c r="A21" s="38"/>
      <c r="B21" s="44"/>
      <c r="C21" s="38"/>
      <c r="D21" s="38"/>
      <c r="E21" s="139" t="str">
        <f>IF('Rekapitulace stavby'!E17="","",'Rekapitulace stavby'!E17)</f>
        <v>Josef Kohout</v>
      </c>
      <c r="F21" s="38"/>
      <c r="G21" s="38"/>
      <c r="H21" s="38"/>
      <c r="I21" s="140" t="s">
        <v>29</v>
      </c>
      <c r="J21" s="139" t="str">
        <f>IF('Rekapitulace stavby'!AN17="","",'Rekapitulace stavby'!AN17)</f>
        <v/>
      </c>
      <c r="K21" s="38"/>
      <c r="L21" s="137"/>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pans="1:31" s="2" customFormat="1" ht="12" customHeight="1">
      <c r="A23" s="38"/>
      <c r="B23" s="44"/>
      <c r="C23" s="38"/>
      <c r="D23" s="134" t="s">
        <v>35</v>
      </c>
      <c r="E23" s="38"/>
      <c r="F23" s="38"/>
      <c r="G23" s="38"/>
      <c r="H23" s="38"/>
      <c r="I23" s="140" t="s">
        <v>26</v>
      </c>
      <c r="J23" s="139" t="s">
        <v>19</v>
      </c>
      <c r="K23" s="38"/>
      <c r="L23" s="137"/>
      <c r="S23" s="38"/>
      <c r="T23" s="38"/>
      <c r="U23" s="38"/>
      <c r="V23" s="38"/>
      <c r="W23" s="38"/>
      <c r="X23" s="38"/>
      <c r="Y23" s="38"/>
      <c r="Z23" s="38"/>
      <c r="AA23" s="38"/>
      <c r="AB23" s="38"/>
      <c r="AC23" s="38"/>
      <c r="AD23" s="38"/>
      <c r="AE23" s="38"/>
    </row>
    <row r="24" spans="1:31" s="2" customFormat="1" ht="18" customHeight="1">
      <c r="A24" s="38"/>
      <c r="B24" s="44"/>
      <c r="C24" s="38"/>
      <c r="D24" s="38"/>
      <c r="E24" s="139" t="s">
        <v>206</v>
      </c>
      <c r="F24" s="38"/>
      <c r="G24" s="38"/>
      <c r="H24" s="38"/>
      <c r="I24" s="140" t="s">
        <v>29</v>
      </c>
      <c r="J24" s="139" t="s">
        <v>19</v>
      </c>
      <c r="K24" s="38"/>
      <c r="L24" s="137"/>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pans="1:31" s="2" customFormat="1" ht="12" customHeight="1">
      <c r="A26" s="38"/>
      <c r="B26" s="44"/>
      <c r="C26" s="38"/>
      <c r="D26" s="134" t="s">
        <v>36</v>
      </c>
      <c r="E26" s="38"/>
      <c r="F26" s="38"/>
      <c r="G26" s="38"/>
      <c r="H26" s="38"/>
      <c r="I26" s="136"/>
      <c r="J26" s="38"/>
      <c r="K26" s="38"/>
      <c r="L26" s="137"/>
      <c r="S26" s="38"/>
      <c r="T26" s="38"/>
      <c r="U26" s="38"/>
      <c r="V26" s="38"/>
      <c r="W26" s="38"/>
      <c r="X26" s="38"/>
      <c r="Y26" s="38"/>
      <c r="Z26" s="38"/>
      <c r="AA26" s="38"/>
      <c r="AB26" s="38"/>
      <c r="AC26" s="38"/>
      <c r="AD26" s="38"/>
      <c r="AE26" s="38"/>
    </row>
    <row r="27" spans="1:31" s="8" customFormat="1" ht="16.5" customHeight="1">
      <c r="A27" s="142"/>
      <c r="B27" s="143"/>
      <c r="C27" s="142"/>
      <c r="D27" s="142"/>
      <c r="E27" s="144" t="s">
        <v>19</v>
      </c>
      <c r="F27" s="144"/>
      <c r="G27" s="144"/>
      <c r="H27" s="144"/>
      <c r="I27" s="145"/>
      <c r="J27" s="142"/>
      <c r="K27" s="142"/>
      <c r="L27" s="146"/>
      <c r="S27" s="142"/>
      <c r="T27" s="142"/>
      <c r="U27" s="142"/>
      <c r="V27" s="142"/>
      <c r="W27" s="142"/>
      <c r="X27" s="142"/>
      <c r="Y27" s="142"/>
      <c r="Z27" s="142"/>
      <c r="AA27" s="142"/>
      <c r="AB27" s="142"/>
      <c r="AC27" s="142"/>
      <c r="AD27" s="142"/>
      <c r="AE27" s="142"/>
    </row>
    <row r="28" spans="1:31" s="2" customFormat="1" ht="6.95"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pans="1:31" s="2" customFormat="1" ht="6.95" customHeight="1">
      <c r="A29" s="38"/>
      <c r="B29" s="44"/>
      <c r="C29" s="38"/>
      <c r="D29" s="147"/>
      <c r="E29" s="147"/>
      <c r="F29" s="147"/>
      <c r="G29" s="147"/>
      <c r="H29" s="147"/>
      <c r="I29" s="148"/>
      <c r="J29" s="147"/>
      <c r="K29" s="147"/>
      <c r="L29" s="137"/>
      <c r="S29" s="38"/>
      <c r="T29" s="38"/>
      <c r="U29" s="38"/>
      <c r="V29" s="38"/>
      <c r="W29" s="38"/>
      <c r="X29" s="38"/>
      <c r="Y29" s="38"/>
      <c r="Z29" s="38"/>
      <c r="AA29" s="38"/>
      <c r="AB29" s="38"/>
      <c r="AC29" s="38"/>
      <c r="AD29" s="38"/>
      <c r="AE29" s="38"/>
    </row>
    <row r="30" spans="1:31" s="2" customFormat="1" ht="25.4" customHeight="1">
      <c r="A30" s="38"/>
      <c r="B30" s="44"/>
      <c r="C30" s="38"/>
      <c r="D30" s="149" t="s">
        <v>38</v>
      </c>
      <c r="E30" s="38"/>
      <c r="F30" s="38"/>
      <c r="G30" s="38"/>
      <c r="H30" s="38"/>
      <c r="I30" s="136"/>
      <c r="J30" s="150">
        <f>ROUND(J86,2)</f>
        <v>0</v>
      </c>
      <c r="K30" s="38"/>
      <c r="L30" s="137"/>
      <c r="S30" s="38"/>
      <c r="T30" s="38"/>
      <c r="U30" s="38"/>
      <c r="V30" s="38"/>
      <c r="W30" s="38"/>
      <c r="X30" s="38"/>
      <c r="Y30" s="38"/>
      <c r="Z30" s="38"/>
      <c r="AA30" s="38"/>
      <c r="AB30" s="38"/>
      <c r="AC30" s="38"/>
      <c r="AD30" s="38"/>
      <c r="AE30" s="38"/>
    </row>
    <row r="31" spans="1:31" s="2" customFormat="1" ht="6.95" customHeight="1">
      <c r="A31" s="38"/>
      <c r="B31" s="44"/>
      <c r="C31" s="38"/>
      <c r="D31" s="147"/>
      <c r="E31" s="147"/>
      <c r="F31" s="147"/>
      <c r="G31" s="147"/>
      <c r="H31" s="147"/>
      <c r="I31" s="148"/>
      <c r="J31" s="147"/>
      <c r="K31" s="147"/>
      <c r="L31" s="137"/>
      <c r="S31" s="38"/>
      <c r="T31" s="38"/>
      <c r="U31" s="38"/>
      <c r="V31" s="38"/>
      <c r="W31" s="38"/>
      <c r="X31" s="38"/>
      <c r="Y31" s="38"/>
      <c r="Z31" s="38"/>
      <c r="AA31" s="38"/>
      <c r="AB31" s="38"/>
      <c r="AC31" s="38"/>
      <c r="AD31" s="38"/>
      <c r="AE31" s="38"/>
    </row>
    <row r="32" spans="1:31" s="2" customFormat="1" ht="14.4" customHeight="1">
      <c r="A32" s="38"/>
      <c r="B32" s="44"/>
      <c r="C32" s="38"/>
      <c r="D32" s="38"/>
      <c r="E32" s="38"/>
      <c r="F32" s="151" t="s">
        <v>40</v>
      </c>
      <c r="G32" s="38"/>
      <c r="H32" s="38"/>
      <c r="I32" s="152" t="s">
        <v>39</v>
      </c>
      <c r="J32" s="151" t="s">
        <v>41</v>
      </c>
      <c r="K32" s="38"/>
      <c r="L32" s="137"/>
      <c r="S32" s="38"/>
      <c r="T32" s="38"/>
      <c r="U32" s="38"/>
      <c r="V32" s="38"/>
      <c r="W32" s="38"/>
      <c r="X32" s="38"/>
      <c r="Y32" s="38"/>
      <c r="Z32" s="38"/>
      <c r="AA32" s="38"/>
      <c r="AB32" s="38"/>
      <c r="AC32" s="38"/>
      <c r="AD32" s="38"/>
      <c r="AE32" s="38"/>
    </row>
    <row r="33" spans="1:31" s="2" customFormat="1" ht="14.4" customHeight="1">
      <c r="A33" s="38"/>
      <c r="B33" s="44"/>
      <c r="C33" s="38"/>
      <c r="D33" s="153" t="s">
        <v>42</v>
      </c>
      <c r="E33" s="134" t="s">
        <v>43</v>
      </c>
      <c r="F33" s="154">
        <f>ROUND((SUM(BE86:BE173)),2)</f>
        <v>0</v>
      </c>
      <c r="G33" s="38"/>
      <c r="H33" s="38"/>
      <c r="I33" s="155">
        <v>0.21</v>
      </c>
      <c r="J33" s="154">
        <f>ROUND(((SUM(BE86:BE173))*I33),2)</f>
        <v>0</v>
      </c>
      <c r="K33" s="38"/>
      <c r="L33" s="137"/>
      <c r="S33" s="38"/>
      <c r="T33" s="38"/>
      <c r="U33" s="38"/>
      <c r="V33" s="38"/>
      <c r="W33" s="38"/>
      <c r="X33" s="38"/>
      <c r="Y33" s="38"/>
      <c r="Z33" s="38"/>
      <c r="AA33" s="38"/>
      <c r="AB33" s="38"/>
      <c r="AC33" s="38"/>
      <c r="AD33" s="38"/>
      <c r="AE33" s="38"/>
    </row>
    <row r="34" spans="1:31" s="2" customFormat="1" ht="14.4" customHeight="1">
      <c r="A34" s="38"/>
      <c r="B34" s="44"/>
      <c r="C34" s="38"/>
      <c r="D34" s="38"/>
      <c r="E34" s="134" t="s">
        <v>44</v>
      </c>
      <c r="F34" s="154">
        <f>ROUND((SUM(BF86:BF173)),2)</f>
        <v>0</v>
      </c>
      <c r="G34" s="38"/>
      <c r="H34" s="38"/>
      <c r="I34" s="155">
        <v>0.15</v>
      </c>
      <c r="J34" s="154">
        <f>ROUND(((SUM(BF86:BF173))*I34),2)</f>
        <v>0</v>
      </c>
      <c r="K34" s="38"/>
      <c r="L34" s="137"/>
      <c r="S34" s="38"/>
      <c r="T34" s="38"/>
      <c r="U34" s="38"/>
      <c r="V34" s="38"/>
      <c r="W34" s="38"/>
      <c r="X34" s="38"/>
      <c r="Y34" s="38"/>
      <c r="Z34" s="38"/>
      <c r="AA34" s="38"/>
      <c r="AB34" s="38"/>
      <c r="AC34" s="38"/>
      <c r="AD34" s="38"/>
      <c r="AE34" s="38"/>
    </row>
    <row r="35" spans="1:31" s="2" customFormat="1" ht="14.4" customHeight="1" hidden="1">
      <c r="A35" s="38"/>
      <c r="B35" s="44"/>
      <c r="C35" s="38"/>
      <c r="D35" s="38"/>
      <c r="E35" s="134" t="s">
        <v>45</v>
      </c>
      <c r="F35" s="154">
        <f>ROUND((SUM(BG86:BG173)),2)</f>
        <v>0</v>
      </c>
      <c r="G35" s="38"/>
      <c r="H35" s="38"/>
      <c r="I35" s="155">
        <v>0.21</v>
      </c>
      <c r="J35" s="154">
        <f>0</f>
        <v>0</v>
      </c>
      <c r="K35" s="38"/>
      <c r="L35" s="137"/>
      <c r="S35" s="38"/>
      <c r="T35" s="38"/>
      <c r="U35" s="38"/>
      <c r="V35" s="38"/>
      <c r="W35" s="38"/>
      <c r="X35" s="38"/>
      <c r="Y35" s="38"/>
      <c r="Z35" s="38"/>
      <c r="AA35" s="38"/>
      <c r="AB35" s="38"/>
      <c r="AC35" s="38"/>
      <c r="AD35" s="38"/>
      <c r="AE35" s="38"/>
    </row>
    <row r="36" spans="1:31" s="2" customFormat="1" ht="14.4" customHeight="1" hidden="1">
      <c r="A36" s="38"/>
      <c r="B36" s="44"/>
      <c r="C36" s="38"/>
      <c r="D36" s="38"/>
      <c r="E36" s="134" t="s">
        <v>46</v>
      </c>
      <c r="F36" s="154">
        <f>ROUND((SUM(BH86:BH173)),2)</f>
        <v>0</v>
      </c>
      <c r="G36" s="38"/>
      <c r="H36" s="38"/>
      <c r="I36" s="155">
        <v>0.15</v>
      </c>
      <c r="J36" s="154">
        <f>0</f>
        <v>0</v>
      </c>
      <c r="K36" s="38"/>
      <c r="L36" s="137"/>
      <c r="S36" s="38"/>
      <c r="T36" s="38"/>
      <c r="U36" s="38"/>
      <c r="V36" s="38"/>
      <c r="W36" s="38"/>
      <c r="X36" s="38"/>
      <c r="Y36" s="38"/>
      <c r="Z36" s="38"/>
      <c r="AA36" s="38"/>
      <c r="AB36" s="38"/>
      <c r="AC36" s="38"/>
      <c r="AD36" s="38"/>
      <c r="AE36" s="38"/>
    </row>
    <row r="37" spans="1:31" s="2" customFormat="1" ht="14.4" customHeight="1" hidden="1">
      <c r="A37" s="38"/>
      <c r="B37" s="44"/>
      <c r="C37" s="38"/>
      <c r="D37" s="38"/>
      <c r="E37" s="134" t="s">
        <v>47</v>
      </c>
      <c r="F37" s="154">
        <f>ROUND((SUM(BI86:BI173)),2)</f>
        <v>0</v>
      </c>
      <c r="G37" s="38"/>
      <c r="H37" s="38"/>
      <c r="I37" s="155">
        <v>0</v>
      </c>
      <c r="J37" s="154">
        <f>0</f>
        <v>0</v>
      </c>
      <c r="K37" s="38"/>
      <c r="L37" s="137"/>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pans="1:31" s="2" customFormat="1" ht="25.4" customHeight="1">
      <c r="A39" s="38"/>
      <c r="B39" s="44"/>
      <c r="C39" s="156"/>
      <c r="D39" s="157" t="s">
        <v>48</v>
      </c>
      <c r="E39" s="158"/>
      <c r="F39" s="158"/>
      <c r="G39" s="159" t="s">
        <v>49</v>
      </c>
      <c r="H39" s="160" t="s">
        <v>50</v>
      </c>
      <c r="I39" s="161"/>
      <c r="J39" s="162">
        <f>SUM(J30:J37)</f>
        <v>0</v>
      </c>
      <c r="K39" s="163"/>
      <c r="L39" s="137"/>
      <c r="S39" s="38"/>
      <c r="T39" s="38"/>
      <c r="U39" s="38"/>
      <c r="V39" s="38"/>
      <c r="W39" s="38"/>
      <c r="X39" s="38"/>
      <c r="Y39" s="38"/>
      <c r="Z39" s="38"/>
      <c r="AA39" s="38"/>
      <c r="AB39" s="38"/>
      <c r="AC39" s="38"/>
      <c r="AD39" s="38"/>
      <c r="AE39" s="38"/>
    </row>
    <row r="40" spans="1:31" s="2" customFormat="1" ht="14.4" customHeight="1">
      <c r="A40" s="38"/>
      <c r="B40" s="164"/>
      <c r="C40" s="165"/>
      <c r="D40" s="165"/>
      <c r="E40" s="165"/>
      <c r="F40" s="165"/>
      <c r="G40" s="165"/>
      <c r="H40" s="165"/>
      <c r="I40" s="166"/>
      <c r="J40" s="165"/>
      <c r="K40" s="165"/>
      <c r="L40" s="137"/>
      <c r="S40" s="38"/>
      <c r="T40" s="38"/>
      <c r="U40" s="38"/>
      <c r="V40" s="38"/>
      <c r="W40" s="38"/>
      <c r="X40" s="38"/>
      <c r="Y40" s="38"/>
      <c r="Z40" s="38"/>
      <c r="AA40" s="38"/>
      <c r="AB40" s="38"/>
      <c r="AC40" s="38"/>
      <c r="AD40" s="38"/>
      <c r="AE40" s="38"/>
    </row>
    <row r="44" spans="1:31" s="2" customFormat="1" ht="6.95" customHeight="1">
      <c r="A44" s="38"/>
      <c r="B44" s="167"/>
      <c r="C44" s="168"/>
      <c r="D44" s="168"/>
      <c r="E44" s="168"/>
      <c r="F44" s="168"/>
      <c r="G44" s="168"/>
      <c r="H44" s="168"/>
      <c r="I44" s="169"/>
      <c r="J44" s="168"/>
      <c r="K44" s="168"/>
      <c r="L44" s="137"/>
      <c r="S44" s="38"/>
      <c r="T44" s="38"/>
      <c r="U44" s="38"/>
      <c r="V44" s="38"/>
      <c r="W44" s="38"/>
      <c r="X44" s="38"/>
      <c r="Y44" s="38"/>
      <c r="Z44" s="38"/>
      <c r="AA44" s="38"/>
      <c r="AB44" s="38"/>
      <c r="AC44" s="38"/>
      <c r="AD44" s="38"/>
      <c r="AE44" s="38"/>
    </row>
    <row r="45" spans="1:31" s="2" customFormat="1" ht="24.95" customHeight="1">
      <c r="A45" s="38"/>
      <c r="B45" s="39"/>
      <c r="C45" s="23" t="s">
        <v>129</v>
      </c>
      <c r="D45" s="40"/>
      <c r="E45" s="40"/>
      <c r="F45" s="40"/>
      <c r="G45" s="40"/>
      <c r="H45" s="40"/>
      <c r="I45" s="136"/>
      <c r="J45" s="40"/>
      <c r="K45" s="40"/>
      <c r="L45" s="137"/>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pans="1:31" s="2" customFormat="1" ht="16.5" customHeight="1">
      <c r="A48" s="38"/>
      <c r="B48" s="39"/>
      <c r="C48" s="40"/>
      <c r="D48" s="40"/>
      <c r="E48" s="170" t="str">
        <f>E7</f>
        <v>Oprava povrchu komunikací v Klatovech 2021, 2.část</v>
      </c>
      <c r="F48" s="32"/>
      <c r="G48" s="32"/>
      <c r="H48" s="32"/>
      <c r="I48" s="136"/>
      <c r="J48" s="40"/>
      <c r="K48" s="40"/>
      <c r="L48" s="137"/>
      <c r="S48" s="38"/>
      <c r="T48" s="38"/>
      <c r="U48" s="38"/>
      <c r="V48" s="38"/>
      <c r="W48" s="38"/>
      <c r="X48" s="38"/>
      <c r="Y48" s="38"/>
      <c r="Z48" s="38"/>
      <c r="AA48" s="38"/>
      <c r="AB48" s="38"/>
      <c r="AC48" s="38"/>
      <c r="AD48" s="38"/>
      <c r="AE48" s="38"/>
    </row>
    <row r="49" spans="1:31" s="2" customFormat="1" ht="12" customHeight="1">
      <c r="A49" s="38"/>
      <c r="B49" s="39"/>
      <c r="C49" s="32" t="s">
        <v>126</v>
      </c>
      <c r="D49" s="40"/>
      <c r="E49" s="40"/>
      <c r="F49" s="40"/>
      <c r="G49" s="40"/>
      <c r="H49" s="40"/>
      <c r="I49" s="136"/>
      <c r="J49" s="40"/>
      <c r="K49" s="40"/>
      <c r="L49" s="137"/>
      <c r="S49" s="38"/>
      <c r="T49" s="38"/>
      <c r="U49" s="38"/>
      <c r="V49" s="38"/>
      <c r="W49" s="38"/>
      <c r="X49" s="38"/>
      <c r="Y49" s="38"/>
      <c r="Z49" s="38"/>
      <c r="AA49" s="38"/>
      <c r="AB49" s="38"/>
      <c r="AC49" s="38"/>
      <c r="AD49" s="38"/>
      <c r="AE49" s="38"/>
    </row>
    <row r="50" spans="1:31" s="2" customFormat="1" ht="16.5" customHeight="1">
      <c r="A50" s="38"/>
      <c r="B50" s="39"/>
      <c r="C50" s="40"/>
      <c r="D50" s="40"/>
      <c r="E50" s="69" t="str">
        <f>E9</f>
        <v>SO 106 - Gorkého ul.-chodník</v>
      </c>
      <c r="F50" s="40"/>
      <c r="G50" s="40"/>
      <c r="H50" s="40"/>
      <c r="I50" s="136"/>
      <c r="J50" s="40"/>
      <c r="K50" s="40"/>
      <c r="L50" s="137"/>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Klatovy</v>
      </c>
      <c r="G52" s="40"/>
      <c r="H52" s="40"/>
      <c r="I52" s="140" t="s">
        <v>23</v>
      </c>
      <c r="J52" s="72" t="str">
        <f>IF(J12="","",J12)</f>
        <v>18. 12. 2020</v>
      </c>
      <c r="K52" s="40"/>
      <c r="L52" s="137"/>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pans="1:31" s="2" customFormat="1" ht="15.15" customHeight="1">
      <c r="A54" s="38"/>
      <c r="B54" s="39"/>
      <c r="C54" s="32" t="s">
        <v>25</v>
      </c>
      <c r="D54" s="40"/>
      <c r="E54" s="40"/>
      <c r="F54" s="27" t="str">
        <f>E15</f>
        <v>Město Klatovy</v>
      </c>
      <c r="G54" s="40"/>
      <c r="H54" s="40"/>
      <c r="I54" s="140" t="s">
        <v>32</v>
      </c>
      <c r="J54" s="36" t="str">
        <f>E21</f>
        <v>Josef Kohout</v>
      </c>
      <c r="K54" s="40"/>
      <c r="L54" s="137"/>
      <c r="S54" s="38"/>
      <c r="T54" s="38"/>
      <c r="U54" s="38"/>
      <c r="V54" s="38"/>
      <c r="W54" s="38"/>
      <c r="X54" s="38"/>
      <c r="Y54" s="38"/>
      <c r="Z54" s="38"/>
      <c r="AA54" s="38"/>
      <c r="AB54" s="38"/>
      <c r="AC54" s="38"/>
      <c r="AD54" s="38"/>
      <c r="AE54" s="38"/>
    </row>
    <row r="55" spans="1:31" s="2" customFormat="1" ht="15.15" customHeight="1">
      <c r="A55" s="38"/>
      <c r="B55" s="39"/>
      <c r="C55" s="32" t="s">
        <v>30</v>
      </c>
      <c r="D55" s="40"/>
      <c r="E55" s="40"/>
      <c r="F55" s="27" t="str">
        <f>IF(E18="","",E18)</f>
        <v>Vyplň údaj</v>
      </c>
      <c r="G55" s="40"/>
      <c r="H55" s="40"/>
      <c r="I55" s="140" t="s">
        <v>35</v>
      </c>
      <c r="J55" s="36" t="str">
        <f>E24</f>
        <v>Kohout</v>
      </c>
      <c r="K55" s="40"/>
      <c r="L55" s="137"/>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pans="1:31" s="2" customFormat="1" ht="29.25" customHeight="1">
      <c r="A57" s="38"/>
      <c r="B57" s="39"/>
      <c r="C57" s="171" t="s">
        <v>130</v>
      </c>
      <c r="D57" s="172"/>
      <c r="E57" s="172"/>
      <c r="F57" s="172"/>
      <c r="G57" s="172"/>
      <c r="H57" s="172"/>
      <c r="I57" s="173"/>
      <c r="J57" s="174" t="s">
        <v>131</v>
      </c>
      <c r="K57" s="172"/>
      <c r="L57" s="137"/>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pans="1:47" s="2" customFormat="1" ht="22.8" customHeight="1">
      <c r="A59" s="38"/>
      <c r="B59" s="39"/>
      <c r="C59" s="175" t="s">
        <v>70</v>
      </c>
      <c r="D59" s="40"/>
      <c r="E59" s="40"/>
      <c r="F59" s="40"/>
      <c r="G59" s="40"/>
      <c r="H59" s="40"/>
      <c r="I59" s="136"/>
      <c r="J59" s="102">
        <f>J86</f>
        <v>0</v>
      </c>
      <c r="K59" s="40"/>
      <c r="L59" s="137"/>
      <c r="S59" s="38"/>
      <c r="T59" s="38"/>
      <c r="U59" s="38"/>
      <c r="V59" s="38"/>
      <c r="W59" s="38"/>
      <c r="X59" s="38"/>
      <c r="Y59" s="38"/>
      <c r="Z59" s="38"/>
      <c r="AA59" s="38"/>
      <c r="AB59" s="38"/>
      <c r="AC59" s="38"/>
      <c r="AD59" s="38"/>
      <c r="AE59" s="38"/>
      <c r="AU59" s="17" t="s">
        <v>132</v>
      </c>
    </row>
    <row r="60" spans="1:31" s="9" customFormat="1" ht="24.95" customHeight="1">
      <c r="A60" s="9"/>
      <c r="B60" s="176"/>
      <c r="C60" s="177"/>
      <c r="D60" s="178" t="s">
        <v>207</v>
      </c>
      <c r="E60" s="179"/>
      <c r="F60" s="179"/>
      <c r="G60" s="179"/>
      <c r="H60" s="179"/>
      <c r="I60" s="180"/>
      <c r="J60" s="181">
        <f>J87</f>
        <v>0</v>
      </c>
      <c r="K60" s="177"/>
      <c r="L60" s="182"/>
      <c r="S60" s="9"/>
      <c r="T60" s="9"/>
      <c r="U60" s="9"/>
      <c r="V60" s="9"/>
      <c r="W60" s="9"/>
      <c r="X60" s="9"/>
      <c r="Y60" s="9"/>
      <c r="Z60" s="9"/>
      <c r="AA60" s="9"/>
      <c r="AB60" s="9"/>
      <c r="AC60" s="9"/>
      <c r="AD60" s="9"/>
      <c r="AE60" s="9"/>
    </row>
    <row r="61" spans="1:31" s="10" customFormat="1" ht="19.9" customHeight="1">
      <c r="A61" s="10"/>
      <c r="B61" s="183"/>
      <c r="C61" s="184"/>
      <c r="D61" s="185" t="s">
        <v>208</v>
      </c>
      <c r="E61" s="186"/>
      <c r="F61" s="186"/>
      <c r="G61" s="186"/>
      <c r="H61" s="186"/>
      <c r="I61" s="187"/>
      <c r="J61" s="188">
        <f>J88</f>
        <v>0</v>
      </c>
      <c r="K61" s="184"/>
      <c r="L61" s="189"/>
      <c r="S61" s="10"/>
      <c r="T61" s="10"/>
      <c r="U61" s="10"/>
      <c r="V61" s="10"/>
      <c r="W61" s="10"/>
      <c r="X61" s="10"/>
      <c r="Y61" s="10"/>
      <c r="Z61" s="10"/>
      <c r="AA61" s="10"/>
      <c r="AB61" s="10"/>
      <c r="AC61" s="10"/>
      <c r="AD61" s="10"/>
      <c r="AE61" s="10"/>
    </row>
    <row r="62" spans="1:31" s="10" customFormat="1" ht="19.9" customHeight="1">
      <c r="A62" s="10"/>
      <c r="B62" s="183"/>
      <c r="C62" s="184"/>
      <c r="D62" s="185" t="s">
        <v>872</v>
      </c>
      <c r="E62" s="186"/>
      <c r="F62" s="186"/>
      <c r="G62" s="186"/>
      <c r="H62" s="186"/>
      <c r="I62" s="187"/>
      <c r="J62" s="188">
        <f>J118</f>
        <v>0</v>
      </c>
      <c r="K62" s="184"/>
      <c r="L62" s="189"/>
      <c r="S62" s="10"/>
      <c r="T62" s="10"/>
      <c r="U62" s="10"/>
      <c r="V62" s="10"/>
      <c r="W62" s="10"/>
      <c r="X62" s="10"/>
      <c r="Y62" s="10"/>
      <c r="Z62" s="10"/>
      <c r="AA62" s="10"/>
      <c r="AB62" s="10"/>
      <c r="AC62" s="10"/>
      <c r="AD62" s="10"/>
      <c r="AE62" s="10"/>
    </row>
    <row r="63" spans="1:31" s="10" customFormat="1" ht="19.9" customHeight="1">
      <c r="A63" s="10"/>
      <c r="B63" s="183"/>
      <c r="C63" s="184"/>
      <c r="D63" s="185" t="s">
        <v>209</v>
      </c>
      <c r="E63" s="186"/>
      <c r="F63" s="186"/>
      <c r="G63" s="186"/>
      <c r="H63" s="186"/>
      <c r="I63" s="187"/>
      <c r="J63" s="188">
        <f>J124</f>
        <v>0</v>
      </c>
      <c r="K63" s="184"/>
      <c r="L63" s="189"/>
      <c r="S63" s="10"/>
      <c r="T63" s="10"/>
      <c r="U63" s="10"/>
      <c r="V63" s="10"/>
      <c r="W63" s="10"/>
      <c r="X63" s="10"/>
      <c r="Y63" s="10"/>
      <c r="Z63" s="10"/>
      <c r="AA63" s="10"/>
      <c r="AB63" s="10"/>
      <c r="AC63" s="10"/>
      <c r="AD63" s="10"/>
      <c r="AE63" s="10"/>
    </row>
    <row r="64" spans="1:31" s="10" customFormat="1" ht="19.9" customHeight="1">
      <c r="A64" s="10"/>
      <c r="B64" s="183"/>
      <c r="C64" s="184"/>
      <c r="D64" s="185" t="s">
        <v>210</v>
      </c>
      <c r="E64" s="186"/>
      <c r="F64" s="186"/>
      <c r="G64" s="186"/>
      <c r="H64" s="186"/>
      <c r="I64" s="187"/>
      <c r="J64" s="188">
        <f>J140</f>
        <v>0</v>
      </c>
      <c r="K64" s="184"/>
      <c r="L64" s="189"/>
      <c r="S64" s="10"/>
      <c r="T64" s="10"/>
      <c r="U64" s="10"/>
      <c r="V64" s="10"/>
      <c r="W64" s="10"/>
      <c r="X64" s="10"/>
      <c r="Y64" s="10"/>
      <c r="Z64" s="10"/>
      <c r="AA64" s="10"/>
      <c r="AB64" s="10"/>
      <c r="AC64" s="10"/>
      <c r="AD64" s="10"/>
      <c r="AE64" s="10"/>
    </row>
    <row r="65" spans="1:31" s="10" customFormat="1" ht="19.9" customHeight="1">
      <c r="A65" s="10"/>
      <c r="B65" s="183"/>
      <c r="C65" s="184"/>
      <c r="D65" s="185" t="s">
        <v>211</v>
      </c>
      <c r="E65" s="186"/>
      <c r="F65" s="186"/>
      <c r="G65" s="186"/>
      <c r="H65" s="186"/>
      <c r="I65" s="187"/>
      <c r="J65" s="188">
        <f>J162</f>
        <v>0</v>
      </c>
      <c r="K65" s="184"/>
      <c r="L65" s="189"/>
      <c r="S65" s="10"/>
      <c r="T65" s="10"/>
      <c r="U65" s="10"/>
      <c r="V65" s="10"/>
      <c r="W65" s="10"/>
      <c r="X65" s="10"/>
      <c r="Y65" s="10"/>
      <c r="Z65" s="10"/>
      <c r="AA65" s="10"/>
      <c r="AB65" s="10"/>
      <c r="AC65" s="10"/>
      <c r="AD65" s="10"/>
      <c r="AE65" s="10"/>
    </row>
    <row r="66" spans="1:31" s="10" customFormat="1" ht="19.9" customHeight="1">
      <c r="A66" s="10"/>
      <c r="B66" s="183"/>
      <c r="C66" s="184"/>
      <c r="D66" s="185" t="s">
        <v>212</v>
      </c>
      <c r="E66" s="186"/>
      <c r="F66" s="186"/>
      <c r="G66" s="186"/>
      <c r="H66" s="186"/>
      <c r="I66" s="187"/>
      <c r="J66" s="188">
        <f>J171</f>
        <v>0</v>
      </c>
      <c r="K66" s="184"/>
      <c r="L66" s="189"/>
      <c r="S66" s="10"/>
      <c r="T66" s="10"/>
      <c r="U66" s="10"/>
      <c r="V66" s="10"/>
      <c r="W66" s="10"/>
      <c r="X66" s="10"/>
      <c r="Y66" s="10"/>
      <c r="Z66" s="10"/>
      <c r="AA66" s="10"/>
      <c r="AB66" s="10"/>
      <c r="AC66" s="10"/>
      <c r="AD66" s="10"/>
      <c r="AE66" s="10"/>
    </row>
    <row r="67" spans="1:31" s="2" customFormat="1" ht="21.8" customHeight="1">
      <c r="A67" s="38"/>
      <c r="B67" s="39"/>
      <c r="C67" s="40"/>
      <c r="D67" s="40"/>
      <c r="E67" s="40"/>
      <c r="F67" s="40"/>
      <c r="G67" s="40"/>
      <c r="H67" s="40"/>
      <c r="I67" s="136"/>
      <c r="J67" s="40"/>
      <c r="K67" s="40"/>
      <c r="L67" s="137"/>
      <c r="S67" s="38"/>
      <c r="T67" s="38"/>
      <c r="U67" s="38"/>
      <c r="V67" s="38"/>
      <c r="W67" s="38"/>
      <c r="X67" s="38"/>
      <c r="Y67" s="38"/>
      <c r="Z67" s="38"/>
      <c r="AA67" s="38"/>
      <c r="AB67" s="38"/>
      <c r="AC67" s="38"/>
      <c r="AD67" s="38"/>
      <c r="AE67" s="38"/>
    </row>
    <row r="68" spans="1:31" s="2" customFormat="1" ht="6.95" customHeight="1">
      <c r="A68" s="38"/>
      <c r="B68" s="59"/>
      <c r="C68" s="60"/>
      <c r="D68" s="60"/>
      <c r="E68" s="60"/>
      <c r="F68" s="60"/>
      <c r="G68" s="60"/>
      <c r="H68" s="60"/>
      <c r="I68" s="166"/>
      <c r="J68" s="60"/>
      <c r="K68" s="60"/>
      <c r="L68" s="137"/>
      <c r="S68" s="38"/>
      <c r="T68" s="38"/>
      <c r="U68" s="38"/>
      <c r="V68" s="38"/>
      <c r="W68" s="38"/>
      <c r="X68" s="38"/>
      <c r="Y68" s="38"/>
      <c r="Z68" s="38"/>
      <c r="AA68" s="38"/>
      <c r="AB68" s="38"/>
      <c r="AC68" s="38"/>
      <c r="AD68" s="38"/>
      <c r="AE68" s="38"/>
    </row>
    <row r="72" spans="1:31" s="2" customFormat="1" ht="6.95" customHeight="1">
      <c r="A72" s="38"/>
      <c r="B72" s="61"/>
      <c r="C72" s="62"/>
      <c r="D72" s="62"/>
      <c r="E72" s="62"/>
      <c r="F72" s="62"/>
      <c r="G72" s="62"/>
      <c r="H72" s="62"/>
      <c r="I72" s="169"/>
      <c r="J72" s="62"/>
      <c r="K72" s="62"/>
      <c r="L72" s="137"/>
      <c r="S72" s="38"/>
      <c r="T72" s="38"/>
      <c r="U72" s="38"/>
      <c r="V72" s="38"/>
      <c r="W72" s="38"/>
      <c r="X72" s="38"/>
      <c r="Y72" s="38"/>
      <c r="Z72" s="38"/>
      <c r="AA72" s="38"/>
      <c r="AB72" s="38"/>
      <c r="AC72" s="38"/>
      <c r="AD72" s="38"/>
      <c r="AE72" s="38"/>
    </row>
    <row r="73" spans="1:31" s="2" customFormat="1" ht="24.95" customHeight="1">
      <c r="A73" s="38"/>
      <c r="B73" s="39"/>
      <c r="C73" s="23" t="s">
        <v>138</v>
      </c>
      <c r="D73" s="40"/>
      <c r="E73" s="40"/>
      <c r="F73" s="40"/>
      <c r="G73" s="40"/>
      <c r="H73" s="40"/>
      <c r="I73" s="136"/>
      <c r="J73" s="40"/>
      <c r="K73" s="40"/>
      <c r="L73" s="137"/>
      <c r="S73" s="38"/>
      <c r="T73" s="38"/>
      <c r="U73" s="38"/>
      <c r="V73" s="38"/>
      <c r="W73" s="38"/>
      <c r="X73" s="38"/>
      <c r="Y73" s="38"/>
      <c r="Z73" s="38"/>
      <c r="AA73" s="38"/>
      <c r="AB73" s="38"/>
      <c r="AC73" s="38"/>
      <c r="AD73" s="38"/>
      <c r="AE73" s="38"/>
    </row>
    <row r="74" spans="1:31" s="2" customFormat="1" ht="6.95" customHeight="1">
      <c r="A74" s="38"/>
      <c r="B74" s="39"/>
      <c r="C74" s="40"/>
      <c r="D74" s="40"/>
      <c r="E74" s="40"/>
      <c r="F74" s="40"/>
      <c r="G74" s="40"/>
      <c r="H74" s="40"/>
      <c r="I74" s="136"/>
      <c r="J74" s="40"/>
      <c r="K74" s="40"/>
      <c r="L74" s="137"/>
      <c r="S74" s="38"/>
      <c r="T74" s="38"/>
      <c r="U74" s="38"/>
      <c r="V74" s="38"/>
      <c r="W74" s="38"/>
      <c r="X74" s="38"/>
      <c r="Y74" s="38"/>
      <c r="Z74" s="38"/>
      <c r="AA74" s="38"/>
      <c r="AB74" s="38"/>
      <c r="AC74" s="38"/>
      <c r="AD74" s="38"/>
      <c r="AE74" s="38"/>
    </row>
    <row r="75" spans="1:31" s="2" customFormat="1" ht="12" customHeight="1">
      <c r="A75" s="38"/>
      <c r="B75" s="39"/>
      <c r="C75" s="32" t="s">
        <v>16</v>
      </c>
      <c r="D75" s="40"/>
      <c r="E75" s="40"/>
      <c r="F75" s="40"/>
      <c r="G75" s="40"/>
      <c r="H75" s="40"/>
      <c r="I75" s="136"/>
      <c r="J75" s="40"/>
      <c r="K75" s="40"/>
      <c r="L75" s="137"/>
      <c r="S75" s="38"/>
      <c r="T75" s="38"/>
      <c r="U75" s="38"/>
      <c r="V75" s="38"/>
      <c r="W75" s="38"/>
      <c r="X75" s="38"/>
      <c r="Y75" s="38"/>
      <c r="Z75" s="38"/>
      <c r="AA75" s="38"/>
      <c r="AB75" s="38"/>
      <c r="AC75" s="38"/>
      <c r="AD75" s="38"/>
      <c r="AE75" s="38"/>
    </row>
    <row r="76" spans="1:31" s="2" customFormat="1" ht="16.5" customHeight="1">
      <c r="A76" s="38"/>
      <c r="B76" s="39"/>
      <c r="C76" s="40"/>
      <c r="D76" s="40"/>
      <c r="E76" s="170" t="str">
        <f>E7</f>
        <v>Oprava povrchu komunikací v Klatovech 2021, 2.část</v>
      </c>
      <c r="F76" s="32"/>
      <c r="G76" s="32"/>
      <c r="H76" s="32"/>
      <c r="I76" s="136"/>
      <c r="J76" s="40"/>
      <c r="K76" s="40"/>
      <c r="L76" s="137"/>
      <c r="S76" s="38"/>
      <c r="T76" s="38"/>
      <c r="U76" s="38"/>
      <c r="V76" s="38"/>
      <c r="W76" s="38"/>
      <c r="X76" s="38"/>
      <c r="Y76" s="38"/>
      <c r="Z76" s="38"/>
      <c r="AA76" s="38"/>
      <c r="AB76" s="38"/>
      <c r="AC76" s="38"/>
      <c r="AD76" s="38"/>
      <c r="AE76" s="38"/>
    </row>
    <row r="77" spans="1:31" s="2" customFormat="1" ht="12" customHeight="1">
      <c r="A77" s="38"/>
      <c r="B77" s="39"/>
      <c r="C77" s="32" t="s">
        <v>126</v>
      </c>
      <c r="D77" s="40"/>
      <c r="E77" s="40"/>
      <c r="F77" s="40"/>
      <c r="G77" s="40"/>
      <c r="H77" s="40"/>
      <c r="I77" s="136"/>
      <c r="J77" s="40"/>
      <c r="K77" s="40"/>
      <c r="L77" s="137"/>
      <c r="S77" s="38"/>
      <c r="T77" s="38"/>
      <c r="U77" s="38"/>
      <c r="V77" s="38"/>
      <c r="W77" s="38"/>
      <c r="X77" s="38"/>
      <c r="Y77" s="38"/>
      <c r="Z77" s="38"/>
      <c r="AA77" s="38"/>
      <c r="AB77" s="38"/>
      <c r="AC77" s="38"/>
      <c r="AD77" s="38"/>
      <c r="AE77" s="38"/>
    </row>
    <row r="78" spans="1:31" s="2" customFormat="1" ht="16.5" customHeight="1">
      <c r="A78" s="38"/>
      <c r="B78" s="39"/>
      <c r="C78" s="40"/>
      <c r="D78" s="40"/>
      <c r="E78" s="69" t="str">
        <f>E9</f>
        <v>SO 106 - Gorkého ul.-chodník</v>
      </c>
      <c r="F78" s="40"/>
      <c r="G78" s="40"/>
      <c r="H78" s="40"/>
      <c r="I78" s="136"/>
      <c r="J78" s="40"/>
      <c r="K78" s="40"/>
      <c r="L78" s="137"/>
      <c r="S78" s="38"/>
      <c r="T78" s="38"/>
      <c r="U78" s="38"/>
      <c r="V78" s="38"/>
      <c r="W78" s="38"/>
      <c r="X78" s="38"/>
      <c r="Y78" s="38"/>
      <c r="Z78" s="38"/>
      <c r="AA78" s="38"/>
      <c r="AB78" s="38"/>
      <c r="AC78" s="38"/>
      <c r="AD78" s="38"/>
      <c r="AE78" s="38"/>
    </row>
    <row r="79" spans="1:31" s="2" customFormat="1" ht="6.95" customHeight="1">
      <c r="A79" s="38"/>
      <c r="B79" s="39"/>
      <c r="C79" s="40"/>
      <c r="D79" s="40"/>
      <c r="E79" s="40"/>
      <c r="F79" s="40"/>
      <c r="G79" s="40"/>
      <c r="H79" s="40"/>
      <c r="I79" s="136"/>
      <c r="J79" s="40"/>
      <c r="K79" s="40"/>
      <c r="L79" s="137"/>
      <c r="S79" s="38"/>
      <c r="T79" s="38"/>
      <c r="U79" s="38"/>
      <c r="V79" s="38"/>
      <c r="W79" s="38"/>
      <c r="X79" s="38"/>
      <c r="Y79" s="38"/>
      <c r="Z79" s="38"/>
      <c r="AA79" s="38"/>
      <c r="AB79" s="38"/>
      <c r="AC79" s="38"/>
      <c r="AD79" s="38"/>
      <c r="AE79" s="38"/>
    </row>
    <row r="80" spans="1:31" s="2" customFormat="1" ht="12" customHeight="1">
      <c r="A80" s="38"/>
      <c r="B80" s="39"/>
      <c r="C80" s="32" t="s">
        <v>21</v>
      </c>
      <c r="D80" s="40"/>
      <c r="E80" s="40"/>
      <c r="F80" s="27" t="str">
        <f>F12</f>
        <v>Klatovy</v>
      </c>
      <c r="G80" s="40"/>
      <c r="H80" s="40"/>
      <c r="I80" s="140" t="s">
        <v>23</v>
      </c>
      <c r="J80" s="72" t="str">
        <f>IF(J12="","",J12)</f>
        <v>18. 12. 2020</v>
      </c>
      <c r="K80" s="40"/>
      <c r="L80" s="137"/>
      <c r="S80" s="38"/>
      <c r="T80" s="38"/>
      <c r="U80" s="38"/>
      <c r="V80" s="38"/>
      <c r="W80" s="38"/>
      <c r="X80" s="38"/>
      <c r="Y80" s="38"/>
      <c r="Z80" s="38"/>
      <c r="AA80" s="38"/>
      <c r="AB80" s="38"/>
      <c r="AC80" s="38"/>
      <c r="AD80" s="38"/>
      <c r="AE80" s="38"/>
    </row>
    <row r="81" spans="1:31" s="2" customFormat="1" ht="6.95" customHeight="1">
      <c r="A81" s="38"/>
      <c r="B81" s="39"/>
      <c r="C81" s="40"/>
      <c r="D81" s="40"/>
      <c r="E81" s="40"/>
      <c r="F81" s="40"/>
      <c r="G81" s="40"/>
      <c r="H81" s="40"/>
      <c r="I81" s="136"/>
      <c r="J81" s="40"/>
      <c r="K81" s="40"/>
      <c r="L81" s="137"/>
      <c r="S81" s="38"/>
      <c r="T81" s="38"/>
      <c r="U81" s="38"/>
      <c r="V81" s="38"/>
      <c r="W81" s="38"/>
      <c r="X81" s="38"/>
      <c r="Y81" s="38"/>
      <c r="Z81" s="38"/>
      <c r="AA81" s="38"/>
      <c r="AB81" s="38"/>
      <c r="AC81" s="38"/>
      <c r="AD81" s="38"/>
      <c r="AE81" s="38"/>
    </row>
    <row r="82" spans="1:31" s="2" customFormat="1" ht="15.15" customHeight="1">
      <c r="A82" s="38"/>
      <c r="B82" s="39"/>
      <c r="C82" s="32" t="s">
        <v>25</v>
      </c>
      <c r="D82" s="40"/>
      <c r="E82" s="40"/>
      <c r="F82" s="27" t="str">
        <f>E15</f>
        <v>Město Klatovy</v>
      </c>
      <c r="G82" s="40"/>
      <c r="H82" s="40"/>
      <c r="I82" s="140" t="s">
        <v>32</v>
      </c>
      <c r="J82" s="36" t="str">
        <f>E21</f>
        <v>Josef Kohout</v>
      </c>
      <c r="K82" s="40"/>
      <c r="L82" s="137"/>
      <c r="S82" s="38"/>
      <c r="T82" s="38"/>
      <c r="U82" s="38"/>
      <c r="V82" s="38"/>
      <c r="W82" s="38"/>
      <c r="X82" s="38"/>
      <c r="Y82" s="38"/>
      <c r="Z82" s="38"/>
      <c r="AA82" s="38"/>
      <c r="AB82" s="38"/>
      <c r="AC82" s="38"/>
      <c r="AD82" s="38"/>
      <c r="AE82" s="38"/>
    </row>
    <row r="83" spans="1:31" s="2" customFormat="1" ht="15.15" customHeight="1">
      <c r="A83" s="38"/>
      <c r="B83" s="39"/>
      <c r="C83" s="32" t="s">
        <v>30</v>
      </c>
      <c r="D83" s="40"/>
      <c r="E83" s="40"/>
      <c r="F83" s="27" t="str">
        <f>IF(E18="","",E18)</f>
        <v>Vyplň údaj</v>
      </c>
      <c r="G83" s="40"/>
      <c r="H83" s="40"/>
      <c r="I83" s="140" t="s">
        <v>35</v>
      </c>
      <c r="J83" s="36" t="str">
        <f>E24</f>
        <v>Kohout</v>
      </c>
      <c r="K83" s="40"/>
      <c r="L83" s="137"/>
      <c r="S83" s="38"/>
      <c r="T83" s="38"/>
      <c r="U83" s="38"/>
      <c r="V83" s="38"/>
      <c r="W83" s="38"/>
      <c r="X83" s="38"/>
      <c r="Y83" s="38"/>
      <c r="Z83" s="38"/>
      <c r="AA83" s="38"/>
      <c r="AB83" s="38"/>
      <c r="AC83" s="38"/>
      <c r="AD83" s="38"/>
      <c r="AE83" s="38"/>
    </row>
    <row r="84" spans="1:31" s="2" customFormat="1" ht="10.3" customHeight="1">
      <c r="A84" s="38"/>
      <c r="B84" s="39"/>
      <c r="C84" s="40"/>
      <c r="D84" s="40"/>
      <c r="E84" s="40"/>
      <c r="F84" s="40"/>
      <c r="G84" s="40"/>
      <c r="H84" s="40"/>
      <c r="I84" s="136"/>
      <c r="J84" s="40"/>
      <c r="K84" s="40"/>
      <c r="L84" s="137"/>
      <c r="S84" s="38"/>
      <c r="T84" s="38"/>
      <c r="U84" s="38"/>
      <c r="V84" s="38"/>
      <c r="W84" s="38"/>
      <c r="X84" s="38"/>
      <c r="Y84" s="38"/>
      <c r="Z84" s="38"/>
      <c r="AA84" s="38"/>
      <c r="AB84" s="38"/>
      <c r="AC84" s="38"/>
      <c r="AD84" s="38"/>
      <c r="AE84" s="38"/>
    </row>
    <row r="85" spans="1:31" s="11" customFormat="1" ht="29.25" customHeight="1">
      <c r="A85" s="190"/>
      <c r="B85" s="191"/>
      <c r="C85" s="192" t="s">
        <v>139</v>
      </c>
      <c r="D85" s="193" t="s">
        <v>57</v>
      </c>
      <c r="E85" s="193" t="s">
        <v>53</v>
      </c>
      <c r="F85" s="193" t="s">
        <v>54</v>
      </c>
      <c r="G85" s="193" t="s">
        <v>140</v>
      </c>
      <c r="H85" s="193" t="s">
        <v>141</v>
      </c>
      <c r="I85" s="194" t="s">
        <v>142</v>
      </c>
      <c r="J85" s="193" t="s">
        <v>131</v>
      </c>
      <c r="K85" s="195" t="s">
        <v>143</v>
      </c>
      <c r="L85" s="196"/>
      <c r="M85" s="92" t="s">
        <v>19</v>
      </c>
      <c r="N85" s="93" t="s">
        <v>42</v>
      </c>
      <c r="O85" s="93" t="s">
        <v>144</v>
      </c>
      <c r="P85" s="93" t="s">
        <v>145</v>
      </c>
      <c r="Q85" s="93" t="s">
        <v>146</v>
      </c>
      <c r="R85" s="93" t="s">
        <v>147</v>
      </c>
      <c r="S85" s="93" t="s">
        <v>148</v>
      </c>
      <c r="T85" s="94" t="s">
        <v>149</v>
      </c>
      <c r="U85" s="190"/>
      <c r="V85" s="190"/>
      <c r="W85" s="190"/>
      <c r="X85" s="190"/>
      <c r="Y85" s="190"/>
      <c r="Z85" s="190"/>
      <c r="AA85" s="190"/>
      <c r="AB85" s="190"/>
      <c r="AC85" s="190"/>
      <c r="AD85" s="190"/>
      <c r="AE85" s="190"/>
    </row>
    <row r="86" spans="1:63" s="2" customFormat="1" ht="22.8" customHeight="1">
      <c r="A86" s="38"/>
      <c r="B86" s="39"/>
      <c r="C86" s="99" t="s">
        <v>150</v>
      </c>
      <c r="D86" s="40"/>
      <c r="E86" s="40"/>
      <c r="F86" s="40"/>
      <c r="G86" s="40"/>
      <c r="H86" s="40"/>
      <c r="I86" s="136"/>
      <c r="J86" s="197">
        <f>BK86</f>
        <v>0</v>
      </c>
      <c r="K86" s="40"/>
      <c r="L86" s="44"/>
      <c r="M86" s="95"/>
      <c r="N86" s="198"/>
      <c r="O86" s="96"/>
      <c r="P86" s="199">
        <f>P87</f>
        <v>0</v>
      </c>
      <c r="Q86" s="96"/>
      <c r="R86" s="199">
        <f>R87</f>
        <v>58.14288500000001</v>
      </c>
      <c r="S86" s="96"/>
      <c r="T86" s="200">
        <f>T87</f>
        <v>79.01499999999999</v>
      </c>
      <c r="U86" s="38"/>
      <c r="V86" s="38"/>
      <c r="W86" s="38"/>
      <c r="X86" s="38"/>
      <c r="Y86" s="38"/>
      <c r="Z86" s="38"/>
      <c r="AA86" s="38"/>
      <c r="AB86" s="38"/>
      <c r="AC86" s="38"/>
      <c r="AD86" s="38"/>
      <c r="AE86" s="38"/>
      <c r="AT86" s="17" t="s">
        <v>71</v>
      </c>
      <c r="AU86" s="17" t="s">
        <v>132</v>
      </c>
      <c r="BK86" s="201">
        <f>BK87</f>
        <v>0</v>
      </c>
    </row>
    <row r="87" spans="1:63" s="12" customFormat="1" ht="25.9" customHeight="1">
      <c r="A87" s="12"/>
      <c r="B87" s="202"/>
      <c r="C87" s="203"/>
      <c r="D87" s="204" t="s">
        <v>71</v>
      </c>
      <c r="E87" s="205" t="s">
        <v>213</v>
      </c>
      <c r="F87" s="205" t="s">
        <v>214</v>
      </c>
      <c r="G87" s="203"/>
      <c r="H87" s="203"/>
      <c r="I87" s="206"/>
      <c r="J87" s="207">
        <f>BK87</f>
        <v>0</v>
      </c>
      <c r="K87" s="203"/>
      <c r="L87" s="208"/>
      <c r="M87" s="209"/>
      <c r="N87" s="210"/>
      <c r="O87" s="210"/>
      <c r="P87" s="211">
        <f>P88+P118+P124+P140+P162+P171</f>
        <v>0</v>
      </c>
      <c r="Q87" s="210"/>
      <c r="R87" s="211">
        <f>R88+R118+R124+R140+R162+R171</f>
        <v>58.14288500000001</v>
      </c>
      <c r="S87" s="210"/>
      <c r="T87" s="212">
        <f>T88+T118+T124+T140+T162+T171</f>
        <v>79.01499999999999</v>
      </c>
      <c r="U87" s="12"/>
      <c r="V87" s="12"/>
      <c r="W87" s="12"/>
      <c r="X87" s="12"/>
      <c r="Y87" s="12"/>
      <c r="Z87" s="12"/>
      <c r="AA87" s="12"/>
      <c r="AB87" s="12"/>
      <c r="AC87" s="12"/>
      <c r="AD87" s="12"/>
      <c r="AE87" s="12"/>
      <c r="AR87" s="213" t="s">
        <v>80</v>
      </c>
      <c r="AT87" s="214" t="s">
        <v>71</v>
      </c>
      <c r="AU87" s="214" t="s">
        <v>72</v>
      </c>
      <c r="AY87" s="213" t="s">
        <v>153</v>
      </c>
      <c r="BK87" s="215">
        <f>BK88+BK118+BK124+BK140+BK162+BK171</f>
        <v>0</v>
      </c>
    </row>
    <row r="88" spans="1:63" s="12" customFormat="1" ht="22.8" customHeight="1">
      <c r="A88" s="12"/>
      <c r="B88" s="202"/>
      <c r="C88" s="203"/>
      <c r="D88" s="204" t="s">
        <v>71</v>
      </c>
      <c r="E88" s="216" t="s">
        <v>80</v>
      </c>
      <c r="F88" s="216" t="s">
        <v>215</v>
      </c>
      <c r="G88" s="203"/>
      <c r="H88" s="203"/>
      <c r="I88" s="206"/>
      <c r="J88" s="217">
        <f>BK88</f>
        <v>0</v>
      </c>
      <c r="K88" s="203"/>
      <c r="L88" s="208"/>
      <c r="M88" s="209"/>
      <c r="N88" s="210"/>
      <c r="O88" s="210"/>
      <c r="P88" s="211">
        <f>SUM(P89:P117)</f>
        <v>0</v>
      </c>
      <c r="Q88" s="210"/>
      <c r="R88" s="211">
        <f>SUM(R89:R117)</f>
        <v>0.36456</v>
      </c>
      <c r="S88" s="210"/>
      <c r="T88" s="212">
        <f>SUM(T89:T117)</f>
        <v>79.01499999999999</v>
      </c>
      <c r="U88" s="12"/>
      <c r="V88" s="12"/>
      <c r="W88" s="12"/>
      <c r="X88" s="12"/>
      <c r="Y88" s="12"/>
      <c r="Z88" s="12"/>
      <c r="AA88" s="12"/>
      <c r="AB88" s="12"/>
      <c r="AC88" s="12"/>
      <c r="AD88" s="12"/>
      <c r="AE88" s="12"/>
      <c r="AR88" s="213" t="s">
        <v>80</v>
      </c>
      <c r="AT88" s="214" t="s">
        <v>71</v>
      </c>
      <c r="AU88" s="214" t="s">
        <v>80</v>
      </c>
      <c r="AY88" s="213" t="s">
        <v>153</v>
      </c>
      <c r="BK88" s="215">
        <f>SUM(BK89:BK117)</f>
        <v>0</v>
      </c>
    </row>
    <row r="89" spans="1:65" s="2" customFormat="1" ht="44.25" customHeight="1">
      <c r="A89" s="38"/>
      <c r="B89" s="39"/>
      <c r="C89" s="218" t="s">
        <v>80</v>
      </c>
      <c r="D89" s="218" t="s">
        <v>156</v>
      </c>
      <c r="E89" s="219" t="s">
        <v>873</v>
      </c>
      <c r="F89" s="220" t="s">
        <v>874</v>
      </c>
      <c r="G89" s="221" t="s">
        <v>218</v>
      </c>
      <c r="H89" s="222">
        <v>79.5</v>
      </c>
      <c r="I89" s="223"/>
      <c r="J89" s="224">
        <f>ROUND(I89*H89,2)</f>
        <v>0</v>
      </c>
      <c r="K89" s="220" t="s">
        <v>219</v>
      </c>
      <c r="L89" s="44"/>
      <c r="M89" s="225" t="s">
        <v>19</v>
      </c>
      <c r="N89" s="226" t="s">
        <v>43</v>
      </c>
      <c r="O89" s="84"/>
      <c r="P89" s="227">
        <f>O89*H89</f>
        <v>0</v>
      </c>
      <c r="Q89" s="227">
        <v>0</v>
      </c>
      <c r="R89" s="227">
        <f>Q89*H89</f>
        <v>0</v>
      </c>
      <c r="S89" s="227">
        <v>0.24</v>
      </c>
      <c r="T89" s="228">
        <f>S89*H89</f>
        <v>19.08</v>
      </c>
      <c r="U89" s="38"/>
      <c r="V89" s="38"/>
      <c r="W89" s="38"/>
      <c r="X89" s="38"/>
      <c r="Y89" s="38"/>
      <c r="Z89" s="38"/>
      <c r="AA89" s="38"/>
      <c r="AB89" s="38"/>
      <c r="AC89" s="38"/>
      <c r="AD89" s="38"/>
      <c r="AE89" s="38"/>
      <c r="AR89" s="229" t="s">
        <v>172</v>
      </c>
      <c r="AT89" s="229" t="s">
        <v>156</v>
      </c>
      <c r="AU89" s="229" t="s">
        <v>82</v>
      </c>
      <c r="AY89" s="17" t="s">
        <v>153</v>
      </c>
      <c r="BE89" s="230">
        <f>IF(N89="základní",J89,0)</f>
        <v>0</v>
      </c>
      <c r="BF89" s="230">
        <f>IF(N89="snížená",J89,0)</f>
        <v>0</v>
      </c>
      <c r="BG89" s="230">
        <f>IF(N89="zákl. přenesená",J89,0)</f>
        <v>0</v>
      </c>
      <c r="BH89" s="230">
        <f>IF(N89="sníž. přenesená",J89,0)</f>
        <v>0</v>
      </c>
      <c r="BI89" s="230">
        <f>IF(N89="nulová",J89,0)</f>
        <v>0</v>
      </c>
      <c r="BJ89" s="17" t="s">
        <v>80</v>
      </c>
      <c r="BK89" s="230">
        <f>ROUND(I89*H89,2)</f>
        <v>0</v>
      </c>
      <c r="BL89" s="17" t="s">
        <v>172</v>
      </c>
      <c r="BM89" s="229" t="s">
        <v>875</v>
      </c>
    </row>
    <row r="90" spans="1:47" s="2" customFormat="1" ht="12">
      <c r="A90" s="38"/>
      <c r="B90" s="39"/>
      <c r="C90" s="40"/>
      <c r="D90" s="231" t="s">
        <v>221</v>
      </c>
      <c r="E90" s="40"/>
      <c r="F90" s="232" t="s">
        <v>222</v>
      </c>
      <c r="G90" s="40"/>
      <c r="H90" s="40"/>
      <c r="I90" s="136"/>
      <c r="J90" s="40"/>
      <c r="K90" s="40"/>
      <c r="L90" s="44"/>
      <c r="M90" s="233"/>
      <c r="N90" s="234"/>
      <c r="O90" s="84"/>
      <c r="P90" s="84"/>
      <c r="Q90" s="84"/>
      <c r="R90" s="84"/>
      <c r="S90" s="84"/>
      <c r="T90" s="85"/>
      <c r="U90" s="38"/>
      <c r="V90" s="38"/>
      <c r="W90" s="38"/>
      <c r="X90" s="38"/>
      <c r="Y90" s="38"/>
      <c r="Z90" s="38"/>
      <c r="AA90" s="38"/>
      <c r="AB90" s="38"/>
      <c r="AC90" s="38"/>
      <c r="AD90" s="38"/>
      <c r="AE90" s="38"/>
      <c r="AT90" s="17" t="s">
        <v>221</v>
      </c>
      <c r="AU90" s="17" t="s">
        <v>82</v>
      </c>
    </row>
    <row r="91" spans="1:51" s="13" customFormat="1" ht="12">
      <c r="A91" s="13"/>
      <c r="B91" s="235"/>
      <c r="C91" s="236"/>
      <c r="D91" s="231" t="s">
        <v>174</v>
      </c>
      <c r="E91" s="237" t="s">
        <v>19</v>
      </c>
      <c r="F91" s="238" t="s">
        <v>876</v>
      </c>
      <c r="G91" s="236"/>
      <c r="H91" s="239">
        <v>54</v>
      </c>
      <c r="I91" s="240"/>
      <c r="J91" s="236"/>
      <c r="K91" s="236"/>
      <c r="L91" s="241"/>
      <c r="M91" s="242"/>
      <c r="N91" s="243"/>
      <c r="O91" s="243"/>
      <c r="P91" s="243"/>
      <c r="Q91" s="243"/>
      <c r="R91" s="243"/>
      <c r="S91" s="243"/>
      <c r="T91" s="244"/>
      <c r="U91" s="13"/>
      <c r="V91" s="13"/>
      <c r="W91" s="13"/>
      <c r="X91" s="13"/>
      <c r="Y91" s="13"/>
      <c r="Z91" s="13"/>
      <c r="AA91" s="13"/>
      <c r="AB91" s="13"/>
      <c r="AC91" s="13"/>
      <c r="AD91" s="13"/>
      <c r="AE91" s="13"/>
      <c r="AT91" s="245" t="s">
        <v>174</v>
      </c>
      <c r="AU91" s="245" t="s">
        <v>82</v>
      </c>
      <c r="AV91" s="13" t="s">
        <v>82</v>
      </c>
      <c r="AW91" s="13" t="s">
        <v>34</v>
      </c>
      <c r="AX91" s="13" t="s">
        <v>72</v>
      </c>
      <c r="AY91" s="245" t="s">
        <v>153</v>
      </c>
    </row>
    <row r="92" spans="1:51" s="13" customFormat="1" ht="12">
      <c r="A92" s="13"/>
      <c r="B92" s="235"/>
      <c r="C92" s="236"/>
      <c r="D92" s="231" t="s">
        <v>174</v>
      </c>
      <c r="E92" s="237" t="s">
        <v>19</v>
      </c>
      <c r="F92" s="238" t="s">
        <v>877</v>
      </c>
      <c r="G92" s="236"/>
      <c r="H92" s="239">
        <v>25.5</v>
      </c>
      <c r="I92" s="240"/>
      <c r="J92" s="236"/>
      <c r="K92" s="236"/>
      <c r="L92" s="241"/>
      <c r="M92" s="242"/>
      <c r="N92" s="243"/>
      <c r="O92" s="243"/>
      <c r="P92" s="243"/>
      <c r="Q92" s="243"/>
      <c r="R92" s="243"/>
      <c r="S92" s="243"/>
      <c r="T92" s="244"/>
      <c r="U92" s="13"/>
      <c r="V92" s="13"/>
      <c r="W92" s="13"/>
      <c r="X92" s="13"/>
      <c r="Y92" s="13"/>
      <c r="Z92" s="13"/>
      <c r="AA92" s="13"/>
      <c r="AB92" s="13"/>
      <c r="AC92" s="13"/>
      <c r="AD92" s="13"/>
      <c r="AE92" s="13"/>
      <c r="AT92" s="245" t="s">
        <v>174</v>
      </c>
      <c r="AU92" s="245" t="s">
        <v>82</v>
      </c>
      <c r="AV92" s="13" t="s">
        <v>82</v>
      </c>
      <c r="AW92" s="13" t="s">
        <v>34</v>
      </c>
      <c r="AX92" s="13" t="s">
        <v>72</v>
      </c>
      <c r="AY92" s="245" t="s">
        <v>153</v>
      </c>
    </row>
    <row r="93" spans="1:51" s="14" customFormat="1" ht="12">
      <c r="A93" s="14"/>
      <c r="B93" s="250"/>
      <c r="C93" s="251"/>
      <c r="D93" s="231" t="s">
        <v>174</v>
      </c>
      <c r="E93" s="252" t="s">
        <v>19</v>
      </c>
      <c r="F93" s="253" t="s">
        <v>225</v>
      </c>
      <c r="G93" s="251"/>
      <c r="H93" s="254">
        <v>79.5</v>
      </c>
      <c r="I93" s="255"/>
      <c r="J93" s="251"/>
      <c r="K93" s="251"/>
      <c r="L93" s="256"/>
      <c r="M93" s="257"/>
      <c r="N93" s="258"/>
      <c r="O93" s="258"/>
      <c r="P93" s="258"/>
      <c r="Q93" s="258"/>
      <c r="R93" s="258"/>
      <c r="S93" s="258"/>
      <c r="T93" s="259"/>
      <c r="U93" s="14"/>
      <c r="V93" s="14"/>
      <c r="W93" s="14"/>
      <c r="X93" s="14"/>
      <c r="Y93" s="14"/>
      <c r="Z93" s="14"/>
      <c r="AA93" s="14"/>
      <c r="AB93" s="14"/>
      <c r="AC93" s="14"/>
      <c r="AD93" s="14"/>
      <c r="AE93" s="14"/>
      <c r="AT93" s="260" t="s">
        <v>174</v>
      </c>
      <c r="AU93" s="260" t="s">
        <v>82</v>
      </c>
      <c r="AV93" s="14" t="s">
        <v>172</v>
      </c>
      <c r="AW93" s="14" t="s">
        <v>34</v>
      </c>
      <c r="AX93" s="14" t="s">
        <v>80</v>
      </c>
      <c r="AY93" s="260" t="s">
        <v>153</v>
      </c>
    </row>
    <row r="94" spans="1:65" s="2" customFormat="1" ht="33" customHeight="1">
      <c r="A94" s="38"/>
      <c r="B94" s="39"/>
      <c r="C94" s="218" t="s">
        <v>82</v>
      </c>
      <c r="D94" s="218" t="s">
        <v>156</v>
      </c>
      <c r="E94" s="219" t="s">
        <v>878</v>
      </c>
      <c r="F94" s="220" t="s">
        <v>879</v>
      </c>
      <c r="G94" s="221" t="s">
        <v>218</v>
      </c>
      <c r="H94" s="222">
        <v>52.5</v>
      </c>
      <c r="I94" s="223"/>
      <c r="J94" s="224">
        <f>ROUND(I94*H94,2)</f>
        <v>0</v>
      </c>
      <c r="K94" s="220" t="s">
        <v>219</v>
      </c>
      <c r="L94" s="44"/>
      <c r="M94" s="225" t="s">
        <v>19</v>
      </c>
      <c r="N94" s="226" t="s">
        <v>43</v>
      </c>
      <c r="O94" s="84"/>
      <c r="P94" s="227">
        <f>O94*H94</f>
        <v>0</v>
      </c>
      <c r="Q94" s="227">
        <v>8E-05</v>
      </c>
      <c r="R94" s="227">
        <f>Q94*H94</f>
        <v>0.004200000000000001</v>
      </c>
      <c r="S94" s="227">
        <v>0.256</v>
      </c>
      <c r="T94" s="228">
        <f>S94*H94</f>
        <v>13.44</v>
      </c>
      <c r="U94" s="38"/>
      <c r="V94" s="38"/>
      <c r="W94" s="38"/>
      <c r="X94" s="38"/>
      <c r="Y94" s="38"/>
      <c r="Z94" s="38"/>
      <c r="AA94" s="38"/>
      <c r="AB94" s="38"/>
      <c r="AC94" s="38"/>
      <c r="AD94" s="38"/>
      <c r="AE94" s="38"/>
      <c r="AR94" s="229" t="s">
        <v>172</v>
      </c>
      <c r="AT94" s="229" t="s">
        <v>156</v>
      </c>
      <c r="AU94" s="229" t="s">
        <v>82</v>
      </c>
      <c r="AY94" s="17" t="s">
        <v>153</v>
      </c>
      <c r="BE94" s="230">
        <f>IF(N94="základní",J94,0)</f>
        <v>0</v>
      </c>
      <c r="BF94" s="230">
        <f>IF(N94="snížená",J94,0)</f>
        <v>0</v>
      </c>
      <c r="BG94" s="230">
        <f>IF(N94="zákl. přenesená",J94,0)</f>
        <v>0</v>
      </c>
      <c r="BH94" s="230">
        <f>IF(N94="sníž. přenesená",J94,0)</f>
        <v>0</v>
      </c>
      <c r="BI94" s="230">
        <f>IF(N94="nulová",J94,0)</f>
        <v>0</v>
      </c>
      <c r="BJ94" s="17" t="s">
        <v>80</v>
      </c>
      <c r="BK94" s="230">
        <f>ROUND(I94*H94,2)</f>
        <v>0</v>
      </c>
      <c r="BL94" s="17" t="s">
        <v>172</v>
      </c>
      <c r="BM94" s="229" t="s">
        <v>880</v>
      </c>
    </row>
    <row r="95" spans="1:47" s="2" customFormat="1" ht="12">
      <c r="A95" s="38"/>
      <c r="B95" s="39"/>
      <c r="C95" s="40"/>
      <c r="D95" s="231" t="s">
        <v>221</v>
      </c>
      <c r="E95" s="40"/>
      <c r="F95" s="232" t="s">
        <v>387</v>
      </c>
      <c r="G95" s="40"/>
      <c r="H95" s="40"/>
      <c r="I95" s="136"/>
      <c r="J95" s="40"/>
      <c r="K95" s="40"/>
      <c r="L95" s="44"/>
      <c r="M95" s="233"/>
      <c r="N95" s="234"/>
      <c r="O95" s="84"/>
      <c r="P95" s="84"/>
      <c r="Q95" s="84"/>
      <c r="R95" s="84"/>
      <c r="S95" s="84"/>
      <c r="T95" s="85"/>
      <c r="U95" s="38"/>
      <c r="V95" s="38"/>
      <c r="W95" s="38"/>
      <c r="X95" s="38"/>
      <c r="Y95" s="38"/>
      <c r="Z95" s="38"/>
      <c r="AA95" s="38"/>
      <c r="AB95" s="38"/>
      <c r="AC95" s="38"/>
      <c r="AD95" s="38"/>
      <c r="AE95" s="38"/>
      <c r="AT95" s="17" t="s">
        <v>221</v>
      </c>
      <c r="AU95" s="17" t="s">
        <v>82</v>
      </c>
    </row>
    <row r="96" spans="1:51" s="13" customFormat="1" ht="12">
      <c r="A96" s="13"/>
      <c r="B96" s="235"/>
      <c r="C96" s="236"/>
      <c r="D96" s="231" t="s">
        <v>174</v>
      </c>
      <c r="E96" s="237" t="s">
        <v>19</v>
      </c>
      <c r="F96" s="238" t="s">
        <v>881</v>
      </c>
      <c r="G96" s="236"/>
      <c r="H96" s="239">
        <v>52.5</v>
      </c>
      <c r="I96" s="240"/>
      <c r="J96" s="236"/>
      <c r="K96" s="236"/>
      <c r="L96" s="241"/>
      <c r="M96" s="242"/>
      <c r="N96" s="243"/>
      <c r="O96" s="243"/>
      <c r="P96" s="243"/>
      <c r="Q96" s="243"/>
      <c r="R96" s="243"/>
      <c r="S96" s="243"/>
      <c r="T96" s="244"/>
      <c r="U96" s="13"/>
      <c r="V96" s="13"/>
      <c r="W96" s="13"/>
      <c r="X96" s="13"/>
      <c r="Y96" s="13"/>
      <c r="Z96" s="13"/>
      <c r="AA96" s="13"/>
      <c r="AB96" s="13"/>
      <c r="AC96" s="13"/>
      <c r="AD96" s="13"/>
      <c r="AE96" s="13"/>
      <c r="AT96" s="245" t="s">
        <v>174</v>
      </c>
      <c r="AU96" s="245" t="s">
        <v>82</v>
      </c>
      <c r="AV96" s="13" t="s">
        <v>82</v>
      </c>
      <c r="AW96" s="13" t="s">
        <v>34</v>
      </c>
      <c r="AX96" s="13" t="s">
        <v>80</v>
      </c>
      <c r="AY96" s="245" t="s">
        <v>153</v>
      </c>
    </row>
    <row r="97" spans="1:65" s="2" customFormat="1" ht="44.25" customHeight="1">
      <c r="A97" s="38"/>
      <c r="B97" s="39"/>
      <c r="C97" s="218" t="s">
        <v>175</v>
      </c>
      <c r="D97" s="218" t="s">
        <v>156</v>
      </c>
      <c r="E97" s="219" t="s">
        <v>882</v>
      </c>
      <c r="F97" s="220" t="s">
        <v>883</v>
      </c>
      <c r="G97" s="221" t="s">
        <v>218</v>
      </c>
      <c r="H97" s="222">
        <v>113.5</v>
      </c>
      <c r="I97" s="223"/>
      <c r="J97" s="224">
        <f>ROUND(I97*H97,2)</f>
        <v>0</v>
      </c>
      <c r="K97" s="220" t="s">
        <v>219</v>
      </c>
      <c r="L97" s="44"/>
      <c r="M97" s="225" t="s">
        <v>19</v>
      </c>
      <c r="N97" s="226" t="s">
        <v>43</v>
      </c>
      <c r="O97" s="84"/>
      <c r="P97" s="227">
        <f>O97*H97</f>
        <v>0</v>
      </c>
      <c r="Q97" s="227">
        <v>0</v>
      </c>
      <c r="R97" s="227">
        <f>Q97*H97</f>
        <v>0</v>
      </c>
      <c r="S97" s="227">
        <v>0.22</v>
      </c>
      <c r="T97" s="228">
        <f>S97*H97</f>
        <v>24.97</v>
      </c>
      <c r="U97" s="38"/>
      <c r="V97" s="38"/>
      <c r="W97" s="38"/>
      <c r="X97" s="38"/>
      <c r="Y97" s="38"/>
      <c r="Z97" s="38"/>
      <c r="AA97" s="38"/>
      <c r="AB97" s="38"/>
      <c r="AC97" s="38"/>
      <c r="AD97" s="38"/>
      <c r="AE97" s="38"/>
      <c r="AR97" s="229" t="s">
        <v>172</v>
      </c>
      <c r="AT97" s="229" t="s">
        <v>156</v>
      </c>
      <c r="AU97" s="229" t="s">
        <v>82</v>
      </c>
      <c r="AY97" s="17" t="s">
        <v>153</v>
      </c>
      <c r="BE97" s="230">
        <f>IF(N97="základní",J97,0)</f>
        <v>0</v>
      </c>
      <c r="BF97" s="230">
        <f>IF(N97="snížená",J97,0)</f>
        <v>0</v>
      </c>
      <c r="BG97" s="230">
        <f>IF(N97="zákl. přenesená",J97,0)</f>
        <v>0</v>
      </c>
      <c r="BH97" s="230">
        <f>IF(N97="sníž. přenesená",J97,0)</f>
        <v>0</v>
      </c>
      <c r="BI97" s="230">
        <f>IF(N97="nulová",J97,0)</f>
        <v>0</v>
      </c>
      <c r="BJ97" s="17" t="s">
        <v>80</v>
      </c>
      <c r="BK97" s="230">
        <f>ROUND(I97*H97,2)</f>
        <v>0</v>
      </c>
      <c r="BL97" s="17" t="s">
        <v>172</v>
      </c>
      <c r="BM97" s="229" t="s">
        <v>884</v>
      </c>
    </row>
    <row r="98" spans="1:47" s="2" customFormat="1" ht="12">
      <c r="A98" s="38"/>
      <c r="B98" s="39"/>
      <c r="C98" s="40"/>
      <c r="D98" s="231" t="s">
        <v>221</v>
      </c>
      <c r="E98" s="40"/>
      <c r="F98" s="232" t="s">
        <v>222</v>
      </c>
      <c r="G98" s="40"/>
      <c r="H98" s="40"/>
      <c r="I98" s="136"/>
      <c r="J98" s="40"/>
      <c r="K98" s="40"/>
      <c r="L98" s="44"/>
      <c r="M98" s="233"/>
      <c r="N98" s="234"/>
      <c r="O98" s="84"/>
      <c r="P98" s="84"/>
      <c r="Q98" s="84"/>
      <c r="R98" s="84"/>
      <c r="S98" s="84"/>
      <c r="T98" s="85"/>
      <c r="U98" s="38"/>
      <c r="V98" s="38"/>
      <c r="W98" s="38"/>
      <c r="X98" s="38"/>
      <c r="Y98" s="38"/>
      <c r="Z98" s="38"/>
      <c r="AA98" s="38"/>
      <c r="AB98" s="38"/>
      <c r="AC98" s="38"/>
      <c r="AD98" s="38"/>
      <c r="AE98" s="38"/>
      <c r="AT98" s="17" t="s">
        <v>221</v>
      </c>
      <c r="AU98" s="17" t="s">
        <v>82</v>
      </c>
    </row>
    <row r="99" spans="1:51" s="13" customFormat="1" ht="12">
      <c r="A99" s="13"/>
      <c r="B99" s="235"/>
      <c r="C99" s="236"/>
      <c r="D99" s="231" t="s">
        <v>174</v>
      </c>
      <c r="E99" s="237" t="s">
        <v>19</v>
      </c>
      <c r="F99" s="238" t="s">
        <v>885</v>
      </c>
      <c r="G99" s="236"/>
      <c r="H99" s="239">
        <v>113.5</v>
      </c>
      <c r="I99" s="240"/>
      <c r="J99" s="236"/>
      <c r="K99" s="236"/>
      <c r="L99" s="241"/>
      <c r="M99" s="242"/>
      <c r="N99" s="243"/>
      <c r="O99" s="243"/>
      <c r="P99" s="243"/>
      <c r="Q99" s="243"/>
      <c r="R99" s="243"/>
      <c r="S99" s="243"/>
      <c r="T99" s="244"/>
      <c r="U99" s="13"/>
      <c r="V99" s="13"/>
      <c r="W99" s="13"/>
      <c r="X99" s="13"/>
      <c r="Y99" s="13"/>
      <c r="Z99" s="13"/>
      <c r="AA99" s="13"/>
      <c r="AB99" s="13"/>
      <c r="AC99" s="13"/>
      <c r="AD99" s="13"/>
      <c r="AE99" s="13"/>
      <c r="AT99" s="245" t="s">
        <v>174</v>
      </c>
      <c r="AU99" s="245" t="s">
        <v>82</v>
      </c>
      <c r="AV99" s="13" t="s">
        <v>82</v>
      </c>
      <c r="AW99" s="13" t="s">
        <v>34</v>
      </c>
      <c r="AX99" s="13" t="s">
        <v>80</v>
      </c>
      <c r="AY99" s="245" t="s">
        <v>153</v>
      </c>
    </row>
    <row r="100" spans="1:65" s="2" customFormat="1" ht="44.25" customHeight="1">
      <c r="A100" s="38"/>
      <c r="B100" s="39"/>
      <c r="C100" s="218" t="s">
        <v>172</v>
      </c>
      <c r="D100" s="218" t="s">
        <v>156</v>
      </c>
      <c r="E100" s="219" t="s">
        <v>226</v>
      </c>
      <c r="F100" s="220" t="s">
        <v>227</v>
      </c>
      <c r="G100" s="221" t="s">
        <v>228</v>
      </c>
      <c r="H100" s="222">
        <v>105</v>
      </c>
      <c r="I100" s="223"/>
      <c r="J100" s="224">
        <f>ROUND(I100*H100,2)</f>
        <v>0</v>
      </c>
      <c r="K100" s="220" t="s">
        <v>219</v>
      </c>
      <c r="L100" s="44"/>
      <c r="M100" s="225" t="s">
        <v>19</v>
      </c>
      <c r="N100" s="226" t="s">
        <v>43</v>
      </c>
      <c r="O100" s="84"/>
      <c r="P100" s="227">
        <f>O100*H100</f>
        <v>0</v>
      </c>
      <c r="Q100" s="227">
        <v>0</v>
      </c>
      <c r="R100" s="227">
        <f>Q100*H100</f>
        <v>0</v>
      </c>
      <c r="S100" s="227">
        <v>0.205</v>
      </c>
      <c r="T100" s="228">
        <f>S100*H100</f>
        <v>21.525</v>
      </c>
      <c r="U100" s="38"/>
      <c r="V100" s="38"/>
      <c r="W100" s="38"/>
      <c r="X100" s="38"/>
      <c r="Y100" s="38"/>
      <c r="Z100" s="38"/>
      <c r="AA100" s="38"/>
      <c r="AB100" s="38"/>
      <c r="AC100" s="38"/>
      <c r="AD100" s="38"/>
      <c r="AE100" s="38"/>
      <c r="AR100" s="229" t="s">
        <v>172</v>
      </c>
      <c r="AT100" s="229" t="s">
        <v>156</v>
      </c>
      <c r="AU100" s="229" t="s">
        <v>82</v>
      </c>
      <c r="AY100" s="17" t="s">
        <v>153</v>
      </c>
      <c r="BE100" s="230">
        <f>IF(N100="základní",J100,0)</f>
        <v>0</v>
      </c>
      <c r="BF100" s="230">
        <f>IF(N100="snížená",J100,0)</f>
        <v>0</v>
      </c>
      <c r="BG100" s="230">
        <f>IF(N100="zákl. přenesená",J100,0)</f>
        <v>0</v>
      </c>
      <c r="BH100" s="230">
        <f>IF(N100="sníž. přenesená",J100,0)</f>
        <v>0</v>
      </c>
      <c r="BI100" s="230">
        <f>IF(N100="nulová",J100,0)</f>
        <v>0</v>
      </c>
      <c r="BJ100" s="17" t="s">
        <v>80</v>
      </c>
      <c r="BK100" s="230">
        <f>ROUND(I100*H100,2)</f>
        <v>0</v>
      </c>
      <c r="BL100" s="17" t="s">
        <v>172</v>
      </c>
      <c r="BM100" s="229" t="s">
        <v>886</v>
      </c>
    </row>
    <row r="101" spans="1:47" s="2" customFormat="1" ht="12">
      <c r="A101" s="38"/>
      <c r="B101" s="39"/>
      <c r="C101" s="40"/>
      <c r="D101" s="231" t="s">
        <v>221</v>
      </c>
      <c r="E101" s="40"/>
      <c r="F101" s="232" t="s">
        <v>230</v>
      </c>
      <c r="G101" s="40"/>
      <c r="H101" s="40"/>
      <c r="I101" s="136"/>
      <c r="J101" s="40"/>
      <c r="K101" s="40"/>
      <c r="L101" s="44"/>
      <c r="M101" s="233"/>
      <c r="N101" s="234"/>
      <c r="O101" s="84"/>
      <c r="P101" s="84"/>
      <c r="Q101" s="84"/>
      <c r="R101" s="84"/>
      <c r="S101" s="84"/>
      <c r="T101" s="85"/>
      <c r="U101" s="38"/>
      <c r="V101" s="38"/>
      <c r="W101" s="38"/>
      <c r="X101" s="38"/>
      <c r="Y101" s="38"/>
      <c r="Z101" s="38"/>
      <c r="AA101" s="38"/>
      <c r="AB101" s="38"/>
      <c r="AC101" s="38"/>
      <c r="AD101" s="38"/>
      <c r="AE101" s="38"/>
      <c r="AT101" s="17" t="s">
        <v>221</v>
      </c>
      <c r="AU101" s="17" t="s">
        <v>82</v>
      </c>
    </row>
    <row r="102" spans="1:51" s="13" customFormat="1" ht="12">
      <c r="A102" s="13"/>
      <c r="B102" s="235"/>
      <c r="C102" s="236"/>
      <c r="D102" s="231" t="s">
        <v>174</v>
      </c>
      <c r="E102" s="237" t="s">
        <v>19</v>
      </c>
      <c r="F102" s="238" t="s">
        <v>887</v>
      </c>
      <c r="G102" s="236"/>
      <c r="H102" s="239">
        <v>105</v>
      </c>
      <c r="I102" s="240"/>
      <c r="J102" s="236"/>
      <c r="K102" s="236"/>
      <c r="L102" s="241"/>
      <c r="M102" s="242"/>
      <c r="N102" s="243"/>
      <c r="O102" s="243"/>
      <c r="P102" s="243"/>
      <c r="Q102" s="243"/>
      <c r="R102" s="243"/>
      <c r="S102" s="243"/>
      <c r="T102" s="244"/>
      <c r="U102" s="13"/>
      <c r="V102" s="13"/>
      <c r="W102" s="13"/>
      <c r="X102" s="13"/>
      <c r="Y102" s="13"/>
      <c r="Z102" s="13"/>
      <c r="AA102" s="13"/>
      <c r="AB102" s="13"/>
      <c r="AC102" s="13"/>
      <c r="AD102" s="13"/>
      <c r="AE102" s="13"/>
      <c r="AT102" s="245" t="s">
        <v>174</v>
      </c>
      <c r="AU102" s="245" t="s">
        <v>82</v>
      </c>
      <c r="AV102" s="13" t="s">
        <v>82</v>
      </c>
      <c r="AW102" s="13" t="s">
        <v>34</v>
      </c>
      <c r="AX102" s="13" t="s">
        <v>80</v>
      </c>
      <c r="AY102" s="245" t="s">
        <v>153</v>
      </c>
    </row>
    <row r="103" spans="1:65" s="2" customFormat="1" ht="21.75" customHeight="1">
      <c r="A103" s="38"/>
      <c r="B103" s="39"/>
      <c r="C103" s="218" t="s">
        <v>152</v>
      </c>
      <c r="D103" s="218" t="s">
        <v>156</v>
      </c>
      <c r="E103" s="219" t="s">
        <v>888</v>
      </c>
      <c r="F103" s="220" t="s">
        <v>889</v>
      </c>
      <c r="G103" s="221" t="s">
        <v>235</v>
      </c>
      <c r="H103" s="222">
        <v>52.65</v>
      </c>
      <c r="I103" s="223"/>
      <c r="J103" s="224">
        <f>ROUND(I103*H103,2)</f>
        <v>0</v>
      </c>
      <c r="K103" s="220" t="s">
        <v>219</v>
      </c>
      <c r="L103" s="44"/>
      <c r="M103" s="225" t="s">
        <v>19</v>
      </c>
      <c r="N103" s="226" t="s">
        <v>43</v>
      </c>
      <c r="O103" s="84"/>
      <c r="P103" s="227">
        <f>O103*H103</f>
        <v>0</v>
      </c>
      <c r="Q103" s="227">
        <v>0</v>
      </c>
      <c r="R103" s="227">
        <f>Q103*H103</f>
        <v>0</v>
      </c>
      <c r="S103" s="227">
        <v>0</v>
      </c>
      <c r="T103" s="228">
        <f>S103*H103</f>
        <v>0</v>
      </c>
      <c r="U103" s="38"/>
      <c r="V103" s="38"/>
      <c r="W103" s="38"/>
      <c r="X103" s="38"/>
      <c r="Y103" s="38"/>
      <c r="Z103" s="38"/>
      <c r="AA103" s="38"/>
      <c r="AB103" s="38"/>
      <c r="AC103" s="38"/>
      <c r="AD103" s="38"/>
      <c r="AE103" s="38"/>
      <c r="AR103" s="229" t="s">
        <v>172</v>
      </c>
      <c r="AT103" s="229" t="s">
        <v>156</v>
      </c>
      <c r="AU103" s="229" t="s">
        <v>82</v>
      </c>
      <c r="AY103" s="17" t="s">
        <v>153</v>
      </c>
      <c r="BE103" s="230">
        <f>IF(N103="základní",J103,0)</f>
        <v>0</v>
      </c>
      <c r="BF103" s="230">
        <f>IF(N103="snížená",J103,0)</f>
        <v>0</v>
      </c>
      <c r="BG103" s="230">
        <f>IF(N103="zákl. přenesená",J103,0)</f>
        <v>0</v>
      </c>
      <c r="BH103" s="230">
        <f>IF(N103="sníž. přenesená",J103,0)</f>
        <v>0</v>
      </c>
      <c r="BI103" s="230">
        <f>IF(N103="nulová",J103,0)</f>
        <v>0</v>
      </c>
      <c r="BJ103" s="17" t="s">
        <v>80</v>
      </c>
      <c r="BK103" s="230">
        <f>ROUND(I103*H103,2)</f>
        <v>0</v>
      </c>
      <c r="BL103" s="17" t="s">
        <v>172</v>
      </c>
      <c r="BM103" s="229" t="s">
        <v>890</v>
      </c>
    </row>
    <row r="104" spans="1:47" s="2" customFormat="1" ht="12">
      <c r="A104" s="38"/>
      <c r="B104" s="39"/>
      <c r="C104" s="40"/>
      <c r="D104" s="231" t="s">
        <v>221</v>
      </c>
      <c r="E104" s="40"/>
      <c r="F104" s="232" t="s">
        <v>237</v>
      </c>
      <c r="G104" s="40"/>
      <c r="H104" s="40"/>
      <c r="I104" s="136"/>
      <c r="J104" s="40"/>
      <c r="K104" s="40"/>
      <c r="L104" s="44"/>
      <c r="M104" s="233"/>
      <c r="N104" s="234"/>
      <c r="O104" s="84"/>
      <c r="P104" s="84"/>
      <c r="Q104" s="84"/>
      <c r="R104" s="84"/>
      <c r="S104" s="84"/>
      <c r="T104" s="85"/>
      <c r="U104" s="38"/>
      <c r="V104" s="38"/>
      <c r="W104" s="38"/>
      <c r="X104" s="38"/>
      <c r="Y104" s="38"/>
      <c r="Z104" s="38"/>
      <c r="AA104" s="38"/>
      <c r="AB104" s="38"/>
      <c r="AC104" s="38"/>
      <c r="AD104" s="38"/>
      <c r="AE104" s="38"/>
      <c r="AT104" s="17" t="s">
        <v>221</v>
      </c>
      <c r="AU104" s="17" t="s">
        <v>82</v>
      </c>
    </row>
    <row r="105" spans="1:51" s="13" customFormat="1" ht="12">
      <c r="A105" s="13"/>
      <c r="B105" s="235"/>
      <c r="C105" s="236"/>
      <c r="D105" s="231" t="s">
        <v>174</v>
      </c>
      <c r="E105" s="237" t="s">
        <v>19</v>
      </c>
      <c r="F105" s="238" t="s">
        <v>891</v>
      </c>
      <c r="G105" s="236"/>
      <c r="H105" s="239">
        <v>52.65</v>
      </c>
      <c r="I105" s="240"/>
      <c r="J105" s="236"/>
      <c r="K105" s="236"/>
      <c r="L105" s="241"/>
      <c r="M105" s="242"/>
      <c r="N105" s="243"/>
      <c r="O105" s="243"/>
      <c r="P105" s="243"/>
      <c r="Q105" s="243"/>
      <c r="R105" s="243"/>
      <c r="S105" s="243"/>
      <c r="T105" s="244"/>
      <c r="U105" s="13"/>
      <c r="V105" s="13"/>
      <c r="W105" s="13"/>
      <c r="X105" s="13"/>
      <c r="Y105" s="13"/>
      <c r="Z105" s="13"/>
      <c r="AA105" s="13"/>
      <c r="AB105" s="13"/>
      <c r="AC105" s="13"/>
      <c r="AD105" s="13"/>
      <c r="AE105" s="13"/>
      <c r="AT105" s="245" t="s">
        <v>174</v>
      </c>
      <c r="AU105" s="245" t="s">
        <v>82</v>
      </c>
      <c r="AV105" s="13" t="s">
        <v>82</v>
      </c>
      <c r="AW105" s="13" t="s">
        <v>34</v>
      </c>
      <c r="AX105" s="13" t="s">
        <v>80</v>
      </c>
      <c r="AY105" s="245" t="s">
        <v>153</v>
      </c>
    </row>
    <row r="106" spans="1:65" s="2" customFormat="1" ht="33" customHeight="1">
      <c r="A106" s="38"/>
      <c r="B106" s="39"/>
      <c r="C106" s="218" t="s">
        <v>195</v>
      </c>
      <c r="D106" s="218" t="s">
        <v>156</v>
      </c>
      <c r="E106" s="219" t="s">
        <v>892</v>
      </c>
      <c r="F106" s="220" t="s">
        <v>893</v>
      </c>
      <c r="G106" s="221" t="s">
        <v>235</v>
      </c>
      <c r="H106" s="222">
        <v>17.75</v>
      </c>
      <c r="I106" s="223"/>
      <c r="J106" s="224">
        <f>ROUND(I106*H106,2)</f>
        <v>0</v>
      </c>
      <c r="K106" s="220" t="s">
        <v>219</v>
      </c>
      <c r="L106" s="44"/>
      <c r="M106" s="225" t="s">
        <v>19</v>
      </c>
      <c r="N106" s="226" t="s">
        <v>43</v>
      </c>
      <c r="O106" s="84"/>
      <c r="P106" s="227">
        <f>O106*H106</f>
        <v>0</v>
      </c>
      <c r="Q106" s="227">
        <v>0</v>
      </c>
      <c r="R106" s="227">
        <f>Q106*H106</f>
        <v>0</v>
      </c>
      <c r="S106" s="227">
        <v>0</v>
      </c>
      <c r="T106" s="228">
        <f>S106*H106</f>
        <v>0</v>
      </c>
      <c r="U106" s="38"/>
      <c r="V106" s="38"/>
      <c r="W106" s="38"/>
      <c r="X106" s="38"/>
      <c r="Y106" s="38"/>
      <c r="Z106" s="38"/>
      <c r="AA106" s="38"/>
      <c r="AB106" s="38"/>
      <c r="AC106" s="38"/>
      <c r="AD106" s="38"/>
      <c r="AE106" s="38"/>
      <c r="AR106" s="229" t="s">
        <v>172</v>
      </c>
      <c r="AT106" s="229" t="s">
        <v>156</v>
      </c>
      <c r="AU106" s="229" t="s">
        <v>82</v>
      </c>
      <c r="AY106" s="17" t="s">
        <v>153</v>
      </c>
      <c r="BE106" s="230">
        <f>IF(N106="základní",J106,0)</f>
        <v>0</v>
      </c>
      <c r="BF106" s="230">
        <f>IF(N106="snížená",J106,0)</f>
        <v>0</v>
      </c>
      <c r="BG106" s="230">
        <f>IF(N106="zákl. přenesená",J106,0)</f>
        <v>0</v>
      </c>
      <c r="BH106" s="230">
        <f>IF(N106="sníž. přenesená",J106,0)</f>
        <v>0</v>
      </c>
      <c r="BI106" s="230">
        <f>IF(N106="nulová",J106,0)</f>
        <v>0</v>
      </c>
      <c r="BJ106" s="17" t="s">
        <v>80</v>
      </c>
      <c r="BK106" s="230">
        <f>ROUND(I106*H106,2)</f>
        <v>0</v>
      </c>
      <c r="BL106" s="17" t="s">
        <v>172</v>
      </c>
      <c r="BM106" s="229" t="s">
        <v>894</v>
      </c>
    </row>
    <row r="107" spans="1:47" s="2" customFormat="1" ht="12">
      <c r="A107" s="38"/>
      <c r="B107" s="39"/>
      <c r="C107" s="40"/>
      <c r="D107" s="231" t="s">
        <v>221</v>
      </c>
      <c r="E107" s="40"/>
      <c r="F107" s="232" t="s">
        <v>243</v>
      </c>
      <c r="G107" s="40"/>
      <c r="H107" s="40"/>
      <c r="I107" s="136"/>
      <c r="J107" s="40"/>
      <c r="K107" s="40"/>
      <c r="L107" s="44"/>
      <c r="M107" s="233"/>
      <c r="N107" s="234"/>
      <c r="O107" s="84"/>
      <c r="P107" s="84"/>
      <c r="Q107" s="84"/>
      <c r="R107" s="84"/>
      <c r="S107" s="84"/>
      <c r="T107" s="85"/>
      <c r="U107" s="38"/>
      <c r="V107" s="38"/>
      <c r="W107" s="38"/>
      <c r="X107" s="38"/>
      <c r="Y107" s="38"/>
      <c r="Z107" s="38"/>
      <c r="AA107" s="38"/>
      <c r="AB107" s="38"/>
      <c r="AC107" s="38"/>
      <c r="AD107" s="38"/>
      <c r="AE107" s="38"/>
      <c r="AT107" s="17" t="s">
        <v>221</v>
      </c>
      <c r="AU107" s="17" t="s">
        <v>82</v>
      </c>
    </row>
    <row r="108" spans="1:51" s="13" customFormat="1" ht="12">
      <c r="A108" s="13"/>
      <c r="B108" s="235"/>
      <c r="C108" s="236"/>
      <c r="D108" s="231" t="s">
        <v>174</v>
      </c>
      <c r="E108" s="237" t="s">
        <v>19</v>
      </c>
      <c r="F108" s="238" t="s">
        <v>895</v>
      </c>
      <c r="G108" s="236"/>
      <c r="H108" s="239">
        <v>17.75</v>
      </c>
      <c r="I108" s="240"/>
      <c r="J108" s="236"/>
      <c r="K108" s="236"/>
      <c r="L108" s="241"/>
      <c r="M108" s="242"/>
      <c r="N108" s="243"/>
      <c r="O108" s="243"/>
      <c r="P108" s="243"/>
      <c r="Q108" s="243"/>
      <c r="R108" s="243"/>
      <c r="S108" s="243"/>
      <c r="T108" s="244"/>
      <c r="U108" s="13"/>
      <c r="V108" s="13"/>
      <c r="W108" s="13"/>
      <c r="X108" s="13"/>
      <c r="Y108" s="13"/>
      <c r="Z108" s="13"/>
      <c r="AA108" s="13"/>
      <c r="AB108" s="13"/>
      <c r="AC108" s="13"/>
      <c r="AD108" s="13"/>
      <c r="AE108" s="13"/>
      <c r="AT108" s="245" t="s">
        <v>174</v>
      </c>
      <c r="AU108" s="245" t="s">
        <v>82</v>
      </c>
      <c r="AV108" s="13" t="s">
        <v>82</v>
      </c>
      <c r="AW108" s="13" t="s">
        <v>34</v>
      </c>
      <c r="AX108" s="13" t="s">
        <v>80</v>
      </c>
      <c r="AY108" s="245" t="s">
        <v>153</v>
      </c>
    </row>
    <row r="109" spans="1:65" s="2" customFormat="1" ht="55.5" customHeight="1">
      <c r="A109" s="38"/>
      <c r="B109" s="39"/>
      <c r="C109" s="218" t="s">
        <v>200</v>
      </c>
      <c r="D109" s="218" t="s">
        <v>156</v>
      </c>
      <c r="E109" s="219" t="s">
        <v>250</v>
      </c>
      <c r="F109" s="220" t="s">
        <v>623</v>
      </c>
      <c r="G109" s="221" t="s">
        <v>235</v>
      </c>
      <c r="H109" s="222">
        <v>70.4</v>
      </c>
      <c r="I109" s="223"/>
      <c r="J109" s="224">
        <f>ROUND(I109*H109,2)</f>
        <v>0</v>
      </c>
      <c r="K109" s="220" t="s">
        <v>19</v>
      </c>
      <c r="L109" s="44"/>
      <c r="M109" s="225" t="s">
        <v>19</v>
      </c>
      <c r="N109" s="226" t="s">
        <v>43</v>
      </c>
      <c r="O109" s="84"/>
      <c r="P109" s="227">
        <f>O109*H109</f>
        <v>0</v>
      </c>
      <c r="Q109" s="227">
        <v>0</v>
      </c>
      <c r="R109" s="227">
        <f>Q109*H109</f>
        <v>0</v>
      </c>
      <c r="S109" s="227">
        <v>0</v>
      </c>
      <c r="T109" s="228">
        <f>S109*H109</f>
        <v>0</v>
      </c>
      <c r="U109" s="38"/>
      <c r="V109" s="38"/>
      <c r="W109" s="38"/>
      <c r="X109" s="38"/>
      <c r="Y109" s="38"/>
      <c r="Z109" s="38"/>
      <c r="AA109" s="38"/>
      <c r="AB109" s="38"/>
      <c r="AC109" s="38"/>
      <c r="AD109" s="38"/>
      <c r="AE109" s="38"/>
      <c r="AR109" s="229" t="s">
        <v>172</v>
      </c>
      <c r="AT109" s="229" t="s">
        <v>156</v>
      </c>
      <c r="AU109" s="229" t="s">
        <v>82</v>
      </c>
      <c r="AY109" s="17" t="s">
        <v>153</v>
      </c>
      <c r="BE109" s="230">
        <f>IF(N109="základní",J109,0)</f>
        <v>0</v>
      </c>
      <c r="BF109" s="230">
        <f>IF(N109="snížená",J109,0)</f>
        <v>0</v>
      </c>
      <c r="BG109" s="230">
        <f>IF(N109="zákl. přenesená",J109,0)</f>
        <v>0</v>
      </c>
      <c r="BH109" s="230">
        <f>IF(N109="sníž. přenesená",J109,0)</f>
        <v>0</v>
      </c>
      <c r="BI109" s="230">
        <f>IF(N109="nulová",J109,0)</f>
        <v>0</v>
      </c>
      <c r="BJ109" s="17" t="s">
        <v>80</v>
      </c>
      <c r="BK109" s="230">
        <f>ROUND(I109*H109,2)</f>
        <v>0</v>
      </c>
      <c r="BL109" s="17" t="s">
        <v>172</v>
      </c>
      <c r="BM109" s="229" t="s">
        <v>896</v>
      </c>
    </row>
    <row r="110" spans="1:47" s="2" customFormat="1" ht="12">
      <c r="A110" s="38"/>
      <c r="B110" s="39"/>
      <c r="C110" s="40"/>
      <c r="D110" s="231" t="s">
        <v>221</v>
      </c>
      <c r="E110" s="40"/>
      <c r="F110" s="232" t="s">
        <v>253</v>
      </c>
      <c r="G110" s="40"/>
      <c r="H110" s="40"/>
      <c r="I110" s="136"/>
      <c r="J110" s="40"/>
      <c r="K110" s="40"/>
      <c r="L110" s="44"/>
      <c r="M110" s="233"/>
      <c r="N110" s="234"/>
      <c r="O110" s="84"/>
      <c r="P110" s="84"/>
      <c r="Q110" s="84"/>
      <c r="R110" s="84"/>
      <c r="S110" s="84"/>
      <c r="T110" s="85"/>
      <c r="U110" s="38"/>
      <c r="V110" s="38"/>
      <c r="W110" s="38"/>
      <c r="X110" s="38"/>
      <c r="Y110" s="38"/>
      <c r="Z110" s="38"/>
      <c r="AA110" s="38"/>
      <c r="AB110" s="38"/>
      <c r="AC110" s="38"/>
      <c r="AD110" s="38"/>
      <c r="AE110" s="38"/>
      <c r="AT110" s="17" t="s">
        <v>221</v>
      </c>
      <c r="AU110" s="17" t="s">
        <v>82</v>
      </c>
    </row>
    <row r="111" spans="1:51" s="13" customFormat="1" ht="12">
      <c r="A111" s="13"/>
      <c r="B111" s="235"/>
      <c r="C111" s="236"/>
      <c r="D111" s="231" t="s">
        <v>174</v>
      </c>
      <c r="E111" s="237" t="s">
        <v>19</v>
      </c>
      <c r="F111" s="238" t="s">
        <v>897</v>
      </c>
      <c r="G111" s="236"/>
      <c r="H111" s="239">
        <v>70.4</v>
      </c>
      <c r="I111" s="240"/>
      <c r="J111" s="236"/>
      <c r="K111" s="236"/>
      <c r="L111" s="241"/>
      <c r="M111" s="242"/>
      <c r="N111" s="243"/>
      <c r="O111" s="243"/>
      <c r="P111" s="243"/>
      <c r="Q111" s="243"/>
      <c r="R111" s="243"/>
      <c r="S111" s="243"/>
      <c r="T111" s="244"/>
      <c r="U111" s="13"/>
      <c r="V111" s="13"/>
      <c r="W111" s="13"/>
      <c r="X111" s="13"/>
      <c r="Y111" s="13"/>
      <c r="Z111" s="13"/>
      <c r="AA111" s="13"/>
      <c r="AB111" s="13"/>
      <c r="AC111" s="13"/>
      <c r="AD111" s="13"/>
      <c r="AE111" s="13"/>
      <c r="AT111" s="245" t="s">
        <v>174</v>
      </c>
      <c r="AU111" s="245" t="s">
        <v>82</v>
      </c>
      <c r="AV111" s="13" t="s">
        <v>82</v>
      </c>
      <c r="AW111" s="13" t="s">
        <v>34</v>
      </c>
      <c r="AX111" s="13" t="s">
        <v>80</v>
      </c>
      <c r="AY111" s="245" t="s">
        <v>153</v>
      </c>
    </row>
    <row r="112" spans="1:65" s="2" customFormat="1" ht="16.5" customHeight="1">
      <c r="A112" s="38"/>
      <c r="B112" s="39"/>
      <c r="C112" s="218" t="s">
        <v>169</v>
      </c>
      <c r="D112" s="218" t="s">
        <v>156</v>
      </c>
      <c r="E112" s="219" t="s">
        <v>255</v>
      </c>
      <c r="F112" s="220" t="s">
        <v>256</v>
      </c>
      <c r="G112" s="221" t="s">
        <v>218</v>
      </c>
      <c r="H112" s="222">
        <v>12</v>
      </c>
      <c r="I112" s="223"/>
      <c r="J112" s="224">
        <f>ROUND(I112*H112,2)</f>
        <v>0</v>
      </c>
      <c r="K112" s="220" t="s">
        <v>219</v>
      </c>
      <c r="L112" s="44"/>
      <c r="M112" s="225" t="s">
        <v>19</v>
      </c>
      <c r="N112" s="226" t="s">
        <v>43</v>
      </c>
      <c r="O112" s="84"/>
      <c r="P112" s="227">
        <f>O112*H112</f>
        <v>0</v>
      </c>
      <c r="Q112" s="227">
        <v>0</v>
      </c>
      <c r="R112" s="227">
        <f>Q112*H112</f>
        <v>0</v>
      </c>
      <c r="S112" s="227">
        <v>0</v>
      </c>
      <c r="T112" s="228">
        <f>S112*H112</f>
        <v>0</v>
      </c>
      <c r="U112" s="38"/>
      <c r="V112" s="38"/>
      <c r="W112" s="38"/>
      <c r="X112" s="38"/>
      <c r="Y112" s="38"/>
      <c r="Z112" s="38"/>
      <c r="AA112" s="38"/>
      <c r="AB112" s="38"/>
      <c r="AC112" s="38"/>
      <c r="AD112" s="38"/>
      <c r="AE112" s="38"/>
      <c r="AR112" s="229" t="s">
        <v>172</v>
      </c>
      <c r="AT112" s="229" t="s">
        <v>156</v>
      </c>
      <c r="AU112" s="229" t="s">
        <v>82</v>
      </c>
      <c r="AY112" s="17" t="s">
        <v>153</v>
      </c>
      <c r="BE112" s="230">
        <f>IF(N112="základní",J112,0)</f>
        <v>0</v>
      </c>
      <c r="BF112" s="230">
        <f>IF(N112="snížená",J112,0)</f>
        <v>0</v>
      </c>
      <c r="BG112" s="230">
        <f>IF(N112="zákl. přenesená",J112,0)</f>
        <v>0</v>
      </c>
      <c r="BH112" s="230">
        <f>IF(N112="sníž. přenesená",J112,0)</f>
        <v>0</v>
      </c>
      <c r="BI112" s="230">
        <f>IF(N112="nulová",J112,0)</f>
        <v>0</v>
      </c>
      <c r="BJ112" s="17" t="s">
        <v>80</v>
      </c>
      <c r="BK112" s="230">
        <f>ROUND(I112*H112,2)</f>
        <v>0</v>
      </c>
      <c r="BL112" s="17" t="s">
        <v>172</v>
      </c>
      <c r="BM112" s="229" t="s">
        <v>898</v>
      </c>
    </row>
    <row r="113" spans="1:47" s="2" customFormat="1" ht="12">
      <c r="A113" s="38"/>
      <c r="B113" s="39"/>
      <c r="C113" s="40"/>
      <c r="D113" s="231" t="s">
        <v>221</v>
      </c>
      <c r="E113" s="40"/>
      <c r="F113" s="232" t="s">
        <v>258</v>
      </c>
      <c r="G113" s="40"/>
      <c r="H113" s="40"/>
      <c r="I113" s="136"/>
      <c r="J113" s="40"/>
      <c r="K113" s="40"/>
      <c r="L113" s="44"/>
      <c r="M113" s="233"/>
      <c r="N113" s="234"/>
      <c r="O113" s="84"/>
      <c r="P113" s="84"/>
      <c r="Q113" s="84"/>
      <c r="R113" s="84"/>
      <c r="S113" s="84"/>
      <c r="T113" s="85"/>
      <c r="U113" s="38"/>
      <c r="V113" s="38"/>
      <c r="W113" s="38"/>
      <c r="X113" s="38"/>
      <c r="Y113" s="38"/>
      <c r="Z113" s="38"/>
      <c r="AA113" s="38"/>
      <c r="AB113" s="38"/>
      <c r="AC113" s="38"/>
      <c r="AD113" s="38"/>
      <c r="AE113" s="38"/>
      <c r="AT113" s="17" t="s">
        <v>221</v>
      </c>
      <c r="AU113" s="17" t="s">
        <v>82</v>
      </c>
    </row>
    <row r="114" spans="1:65" s="2" customFormat="1" ht="16.5" customHeight="1">
      <c r="A114" s="38"/>
      <c r="B114" s="39"/>
      <c r="C114" s="261" t="s">
        <v>266</v>
      </c>
      <c r="D114" s="261" t="s">
        <v>260</v>
      </c>
      <c r="E114" s="262" t="s">
        <v>261</v>
      </c>
      <c r="F114" s="263" t="s">
        <v>262</v>
      </c>
      <c r="G114" s="264" t="s">
        <v>263</v>
      </c>
      <c r="H114" s="265">
        <v>0.36</v>
      </c>
      <c r="I114" s="266"/>
      <c r="J114" s="267">
        <f>ROUND(I114*H114,2)</f>
        <v>0</v>
      </c>
      <c r="K114" s="263" t="s">
        <v>219</v>
      </c>
      <c r="L114" s="268"/>
      <c r="M114" s="269" t="s">
        <v>19</v>
      </c>
      <c r="N114" s="270" t="s">
        <v>43</v>
      </c>
      <c r="O114" s="84"/>
      <c r="P114" s="227">
        <f>O114*H114</f>
        <v>0</v>
      </c>
      <c r="Q114" s="227">
        <v>0.001</v>
      </c>
      <c r="R114" s="227">
        <f>Q114*H114</f>
        <v>0.00035999999999999997</v>
      </c>
      <c r="S114" s="227">
        <v>0</v>
      </c>
      <c r="T114" s="228">
        <f>S114*H114</f>
        <v>0</v>
      </c>
      <c r="U114" s="38"/>
      <c r="V114" s="38"/>
      <c r="W114" s="38"/>
      <c r="X114" s="38"/>
      <c r="Y114" s="38"/>
      <c r="Z114" s="38"/>
      <c r="AA114" s="38"/>
      <c r="AB114" s="38"/>
      <c r="AC114" s="38"/>
      <c r="AD114" s="38"/>
      <c r="AE114" s="38"/>
      <c r="AR114" s="229" t="s">
        <v>169</v>
      </c>
      <c r="AT114" s="229" t="s">
        <v>260</v>
      </c>
      <c r="AU114" s="229" t="s">
        <v>82</v>
      </c>
      <c r="AY114" s="17" t="s">
        <v>153</v>
      </c>
      <c r="BE114" s="230">
        <f>IF(N114="základní",J114,0)</f>
        <v>0</v>
      </c>
      <c r="BF114" s="230">
        <f>IF(N114="snížená",J114,0)</f>
        <v>0</v>
      </c>
      <c r="BG114" s="230">
        <f>IF(N114="zákl. přenesená",J114,0)</f>
        <v>0</v>
      </c>
      <c r="BH114" s="230">
        <f>IF(N114="sníž. přenesená",J114,0)</f>
        <v>0</v>
      </c>
      <c r="BI114" s="230">
        <f>IF(N114="nulová",J114,0)</f>
        <v>0</v>
      </c>
      <c r="BJ114" s="17" t="s">
        <v>80</v>
      </c>
      <c r="BK114" s="230">
        <f>ROUND(I114*H114,2)</f>
        <v>0</v>
      </c>
      <c r="BL114" s="17" t="s">
        <v>172</v>
      </c>
      <c r="BM114" s="229" t="s">
        <v>899</v>
      </c>
    </row>
    <row r="115" spans="1:51" s="13" customFormat="1" ht="12">
      <c r="A115" s="13"/>
      <c r="B115" s="235"/>
      <c r="C115" s="236"/>
      <c r="D115" s="231" t="s">
        <v>174</v>
      </c>
      <c r="E115" s="236"/>
      <c r="F115" s="238" t="s">
        <v>900</v>
      </c>
      <c r="G115" s="236"/>
      <c r="H115" s="239">
        <v>0.36</v>
      </c>
      <c r="I115" s="240"/>
      <c r="J115" s="236"/>
      <c r="K115" s="236"/>
      <c r="L115" s="241"/>
      <c r="M115" s="242"/>
      <c r="N115" s="243"/>
      <c r="O115" s="243"/>
      <c r="P115" s="243"/>
      <c r="Q115" s="243"/>
      <c r="R115" s="243"/>
      <c r="S115" s="243"/>
      <c r="T115" s="244"/>
      <c r="U115" s="13"/>
      <c r="V115" s="13"/>
      <c r="W115" s="13"/>
      <c r="X115" s="13"/>
      <c r="Y115" s="13"/>
      <c r="Z115" s="13"/>
      <c r="AA115" s="13"/>
      <c r="AB115" s="13"/>
      <c r="AC115" s="13"/>
      <c r="AD115" s="13"/>
      <c r="AE115" s="13"/>
      <c r="AT115" s="245" t="s">
        <v>174</v>
      </c>
      <c r="AU115" s="245" t="s">
        <v>82</v>
      </c>
      <c r="AV115" s="13" t="s">
        <v>82</v>
      </c>
      <c r="AW115" s="13" t="s">
        <v>4</v>
      </c>
      <c r="AX115" s="13" t="s">
        <v>80</v>
      </c>
      <c r="AY115" s="245" t="s">
        <v>153</v>
      </c>
    </row>
    <row r="116" spans="1:65" s="2" customFormat="1" ht="16.5" customHeight="1">
      <c r="A116" s="38"/>
      <c r="B116" s="39"/>
      <c r="C116" s="261" t="s">
        <v>273</v>
      </c>
      <c r="D116" s="261" t="s">
        <v>260</v>
      </c>
      <c r="E116" s="262" t="s">
        <v>901</v>
      </c>
      <c r="F116" s="263" t="s">
        <v>902</v>
      </c>
      <c r="G116" s="264" t="s">
        <v>276</v>
      </c>
      <c r="H116" s="265">
        <v>0.36</v>
      </c>
      <c r="I116" s="266"/>
      <c r="J116" s="267">
        <f>ROUND(I116*H116,2)</f>
        <v>0</v>
      </c>
      <c r="K116" s="263" t="s">
        <v>219</v>
      </c>
      <c r="L116" s="268"/>
      <c r="M116" s="269" t="s">
        <v>19</v>
      </c>
      <c r="N116" s="270" t="s">
        <v>43</v>
      </c>
      <c r="O116" s="84"/>
      <c r="P116" s="227">
        <f>O116*H116</f>
        <v>0</v>
      </c>
      <c r="Q116" s="227">
        <v>1</v>
      </c>
      <c r="R116" s="227">
        <f>Q116*H116</f>
        <v>0.36</v>
      </c>
      <c r="S116" s="227">
        <v>0</v>
      </c>
      <c r="T116" s="228">
        <f>S116*H116</f>
        <v>0</v>
      </c>
      <c r="U116" s="38"/>
      <c r="V116" s="38"/>
      <c r="W116" s="38"/>
      <c r="X116" s="38"/>
      <c r="Y116" s="38"/>
      <c r="Z116" s="38"/>
      <c r="AA116" s="38"/>
      <c r="AB116" s="38"/>
      <c r="AC116" s="38"/>
      <c r="AD116" s="38"/>
      <c r="AE116" s="38"/>
      <c r="AR116" s="229" t="s">
        <v>169</v>
      </c>
      <c r="AT116" s="229" t="s">
        <v>260</v>
      </c>
      <c r="AU116" s="229" t="s">
        <v>82</v>
      </c>
      <c r="AY116" s="17" t="s">
        <v>153</v>
      </c>
      <c r="BE116" s="230">
        <f>IF(N116="základní",J116,0)</f>
        <v>0</v>
      </c>
      <c r="BF116" s="230">
        <f>IF(N116="snížená",J116,0)</f>
        <v>0</v>
      </c>
      <c r="BG116" s="230">
        <f>IF(N116="zákl. přenesená",J116,0)</f>
        <v>0</v>
      </c>
      <c r="BH116" s="230">
        <f>IF(N116="sníž. přenesená",J116,0)</f>
        <v>0</v>
      </c>
      <c r="BI116" s="230">
        <f>IF(N116="nulová",J116,0)</f>
        <v>0</v>
      </c>
      <c r="BJ116" s="17" t="s">
        <v>80</v>
      </c>
      <c r="BK116" s="230">
        <f>ROUND(I116*H116,2)</f>
        <v>0</v>
      </c>
      <c r="BL116" s="17" t="s">
        <v>172</v>
      </c>
      <c r="BM116" s="229" t="s">
        <v>903</v>
      </c>
    </row>
    <row r="117" spans="1:51" s="13" customFormat="1" ht="12">
      <c r="A117" s="13"/>
      <c r="B117" s="235"/>
      <c r="C117" s="236"/>
      <c r="D117" s="231" t="s">
        <v>174</v>
      </c>
      <c r="E117" s="236"/>
      <c r="F117" s="238" t="s">
        <v>900</v>
      </c>
      <c r="G117" s="236"/>
      <c r="H117" s="239">
        <v>0.36</v>
      </c>
      <c r="I117" s="240"/>
      <c r="J117" s="236"/>
      <c r="K117" s="236"/>
      <c r="L117" s="241"/>
      <c r="M117" s="242"/>
      <c r="N117" s="243"/>
      <c r="O117" s="243"/>
      <c r="P117" s="243"/>
      <c r="Q117" s="243"/>
      <c r="R117" s="243"/>
      <c r="S117" s="243"/>
      <c r="T117" s="244"/>
      <c r="U117" s="13"/>
      <c r="V117" s="13"/>
      <c r="W117" s="13"/>
      <c r="X117" s="13"/>
      <c r="Y117" s="13"/>
      <c r="Z117" s="13"/>
      <c r="AA117" s="13"/>
      <c r="AB117" s="13"/>
      <c r="AC117" s="13"/>
      <c r="AD117" s="13"/>
      <c r="AE117" s="13"/>
      <c r="AT117" s="245" t="s">
        <v>174</v>
      </c>
      <c r="AU117" s="245" t="s">
        <v>82</v>
      </c>
      <c r="AV117" s="13" t="s">
        <v>82</v>
      </c>
      <c r="AW117" s="13" t="s">
        <v>4</v>
      </c>
      <c r="AX117" s="13" t="s">
        <v>80</v>
      </c>
      <c r="AY117" s="245" t="s">
        <v>153</v>
      </c>
    </row>
    <row r="118" spans="1:63" s="12" customFormat="1" ht="22.8" customHeight="1">
      <c r="A118" s="12"/>
      <c r="B118" s="202"/>
      <c r="C118" s="203"/>
      <c r="D118" s="204" t="s">
        <v>71</v>
      </c>
      <c r="E118" s="216" t="s">
        <v>175</v>
      </c>
      <c r="F118" s="216" t="s">
        <v>904</v>
      </c>
      <c r="G118" s="203"/>
      <c r="H118" s="203"/>
      <c r="I118" s="206"/>
      <c r="J118" s="217">
        <f>BK118</f>
        <v>0</v>
      </c>
      <c r="K118" s="203"/>
      <c r="L118" s="208"/>
      <c r="M118" s="209"/>
      <c r="N118" s="210"/>
      <c r="O118" s="210"/>
      <c r="P118" s="211">
        <f>SUM(P119:P123)</f>
        <v>0</v>
      </c>
      <c r="Q118" s="210"/>
      <c r="R118" s="211">
        <f>SUM(R119:R123)</f>
        <v>3.094375</v>
      </c>
      <c r="S118" s="210"/>
      <c r="T118" s="212">
        <f>SUM(T119:T123)</f>
        <v>0</v>
      </c>
      <c r="U118" s="12"/>
      <c r="V118" s="12"/>
      <c r="W118" s="12"/>
      <c r="X118" s="12"/>
      <c r="Y118" s="12"/>
      <c r="Z118" s="12"/>
      <c r="AA118" s="12"/>
      <c r="AB118" s="12"/>
      <c r="AC118" s="12"/>
      <c r="AD118" s="12"/>
      <c r="AE118" s="12"/>
      <c r="AR118" s="213" t="s">
        <v>80</v>
      </c>
      <c r="AT118" s="214" t="s">
        <v>71</v>
      </c>
      <c r="AU118" s="214" t="s">
        <v>80</v>
      </c>
      <c r="AY118" s="213" t="s">
        <v>153</v>
      </c>
      <c r="BK118" s="215">
        <f>SUM(BK119:BK123)</f>
        <v>0</v>
      </c>
    </row>
    <row r="119" spans="1:65" s="2" customFormat="1" ht="21.75" customHeight="1">
      <c r="A119" s="38"/>
      <c r="B119" s="39"/>
      <c r="C119" s="218" t="s">
        <v>279</v>
      </c>
      <c r="D119" s="218" t="s">
        <v>156</v>
      </c>
      <c r="E119" s="219" t="s">
        <v>905</v>
      </c>
      <c r="F119" s="220" t="s">
        <v>906</v>
      </c>
      <c r="G119" s="221" t="s">
        <v>339</v>
      </c>
      <c r="H119" s="222">
        <v>62.5</v>
      </c>
      <c r="I119" s="223"/>
      <c r="J119" s="224">
        <f>ROUND(I119*H119,2)</f>
        <v>0</v>
      </c>
      <c r="K119" s="220" t="s">
        <v>219</v>
      </c>
      <c r="L119" s="44"/>
      <c r="M119" s="225" t="s">
        <v>19</v>
      </c>
      <c r="N119" s="226" t="s">
        <v>43</v>
      </c>
      <c r="O119" s="84"/>
      <c r="P119" s="227">
        <f>O119*H119</f>
        <v>0</v>
      </c>
      <c r="Q119" s="227">
        <v>0.03351</v>
      </c>
      <c r="R119" s="227">
        <f>Q119*H119</f>
        <v>2.094375</v>
      </c>
      <c r="S119" s="227">
        <v>0</v>
      </c>
      <c r="T119" s="228">
        <f>S119*H119</f>
        <v>0</v>
      </c>
      <c r="U119" s="38"/>
      <c r="V119" s="38"/>
      <c r="W119" s="38"/>
      <c r="X119" s="38"/>
      <c r="Y119" s="38"/>
      <c r="Z119" s="38"/>
      <c r="AA119" s="38"/>
      <c r="AB119" s="38"/>
      <c r="AC119" s="38"/>
      <c r="AD119" s="38"/>
      <c r="AE119" s="38"/>
      <c r="AR119" s="229" t="s">
        <v>172</v>
      </c>
      <c r="AT119" s="229" t="s">
        <v>156</v>
      </c>
      <c r="AU119" s="229" t="s">
        <v>82</v>
      </c>
      <c r="AY119" s="17" t="s">
        <v>153</v>
      </c>
      <c r="BE119" s="230">
        <f>IF(N119="základní",J119,0)</f>
        <v>0</v>
      </c>
      <c r="BF119" s="230">
        <f>IF(N119="snížená",J119,0)</f>
        <v>0</v>
      </c>
      <c r="BG119" s="230">
        <f>IF(N119="zákl. přenesená",J119,0)</f>
        <v>0</v>
      </c>
      <c r="BH119" s="230">
        <f>IF(N119="sníž. přenesená",J119,0)</f>
        <v>0</v>
      </c>
      <c r="BI119" s="230">
        <f>IF(N119="nulová",J119,0)</f>
        <v>0</v>
      </c>
      <c r="BJ119" s="17" t="s">
        <v>80</v>
      </c>
      <c r="BK119" s="230">
        <f>ROUND(I119*H119,2)</f>
        <v>0</v>
      </c>
      <c r="BL119" s="17" t="s">
        <v>172</v>
      </c>
      <c r="BM119" s="229" t="s">
        <v>907</v>
      </c>
    </row>
    <row r="120" spans="1:47" s="2" customFormat="1" ht="12">
      <c r="A120" s="38"/>
      <c r="B120" s="39"/>
      <c r="C120" s="40"/>
      <c r="D120" s="231" t="s">
        <v>221</v>
      </c>
      <c r="E120" s="40"/>
      <c r="F120" s="232" t="s">
        <v>908</v>
      </c>
      <c r="G120" s="40"/>
      <c r="H120" s="40"/>
      <c r="I120" s="136"/>
      <c r="J120" s="40"/>
      <c r="K120" s="40"/>
      <c r="L120" s="44"/>
      <c r="M120" s="233"/>
      <c r="N120" s="234"/>
      <c r="O120" s="84"/>
      <c r="P120" s="84"/>
      <c r="Q120" s="84"/>
      <c r="R120" s="84"/>
      <c r="S120" s="84"/>
      <c r="T120" s="85"/>
      <c r="U120" s="38"/>
      <c r="V120" s="38"/>
      <c r="W120" s="38"/>
      <c r="X120" s="38"/>
      <c r="Y120" s="38"/>
      <c r="Z120" s="38"/>
      <c r="AA120" s="38"/>
      <c r="AB120" s="38"/>
      <c r="AC120" s="38"/>
      <c r="AD120" s="38"/>
      <c r="AE120" s="38"/>
      <c r="AT120" s="17" t="s">
        <v>221</v>
      </c>
      <c r="AU120" s="17" t="s">
        <v>82</v>
      </c>
    </row>
    <row r="121" spans="1:51" s="13" customFormat="1" ht="12">
      <c r="A121" s="13"/>
      <c r="B121" s="235"/>
      <c r="C121" s="236"/>
      <c r="D121" s="231" t="s">
        <v>174</v>
      </c>
      <c r="E121" s="237" t="s">
        <v>19</v>
      </c>
      <c r="F121" s="238" t="s">
        <v>909</v>
      </c>
      <c r="G121" s="236"/>
      <c r="H121" s="239">
        <v>62.5</v>
      </c>
      <c r="I121" s="240"/>
      <c r="J121" s="236"/>
      <c r="K121" s="236"/>
      <c r="L121" s="241"/>
      <c r="M121" s="242"/>
      <c r="N121" s="243"/>
      <c r="O121" s="243"/>
      <c r="P121" s="243"/>
      <c r="Q121" s="243"/>
      <c r="R121" s="243"/>
      <c r="S121" s="243"/>
      <c r="T121" s="244"/>
      <c r="U121" s="13"/>
      <c r="V121" s="13"/>
      <c r="W121" s="13"/>
      <c r="X121" s="13"/>
      <c r="Y121" s="13"/>
      <c r="Z121" s="13"/>
      <c r="AA121" s="13"/>
      <c r="AB121" s="13"/>
      <c r="AC121" s="13"/>
      <c r="AD121" s="13"/>
      <c r="AE121" s="13"/>
      <c r="AT121" s="245" t="s">
        <v>174</v>
      </c>
      <c r="AU121" s="245" t="s">
        <v>82</v>
      </c>
      <c r="AV121" s="13" t="s">
        <v>82</v>
      </c>
      <c r="AW121" s="13" t="s">
        <v>34</v>
      </c>
      <c r="AX121" s="13" t="s">
        <v>80</v>
      </c>
      <c r="AY121" s="245" t="s">
        <v>153</v>
      </c>
    </row>
    <row r="122" spans="1:65" s="2" customFormat="1" ht="16.5" customHeight="1">
      <c r="A122" s="38"/>
      <c r="B122" s="39"/>
      <c r="C122" s="261" t="s">
        <v>286</v>
      </c>
      <c r="D122" s="261" t="s">
        <v>260</v>
      </c>
      <c r="E122" s="262" t="s">
        <v>910</v>
      </c>
      <c r="F122" s="263" t="s">
        <v>911</v>
      </c>
      <c r="G122" s="264" t="s">
        <v>339</v>
      </c>
      <c r="H122" s="265">
        <v>62.5</v>
      </c>
      <c r="I122" s="266"/>
      <c r="J122" s="267">
        <f>ROUND(I122*H122,2)</f>
        <v>0</v>
      </c>
      <c r="K122" s="263" t="s">
        <v>19</v>
      </c>
      <c r="L122" s="268"/>
      <c r="M122" s="269" t="s">
        <v>19</v>
      </c>
      <c r="N122" s="270" t="s">
        <v>43</v>
      </c>
      <c r="O122" s="84"/>
      <c r="P122" s="227">
        <f>O122*H122</f>
        <v>0</v>
      </c>
      <c r="Q122" s="227">
        <v>0.016</v>
      </c>
      <c r="R122" s="227">
        <f>Q122*H122</f>
        <v>1</v>
      </c>
      <c r="S122" s="227">
        <v>0</v>
      </c>
      <c r="T122" s="228">
        <f>S122*H122</f>
        <v>0</v>
      </c>
      <c r="U122" s="38"/>
      <c r="V122" s="38"/>
      <c r="W122" s="38"/>
      <c r="X122" s="38"/>
      <c r="Y122" s="38"/>
      <c r="Z122" s="38"/>
      <c r="AA122" s="38"/>
      <c r="AB122" s="38"/>
      <c r="AC122" s="38"/>
      <c r="AD122" s="38"/>
      <c r="AE122" s="38"/>
      <c r="AR122" s="229" t="s">
        <v>169</v>
      </c>
      <c r="AT122" s="229" t="s">
        <v>260</v>
      </c>
      <c r="AU122" s="229" t="s">
        <v>82</v>
      </c>
      <c r="AY122" s="17" t="s">
        <v>153</v>
      </c>
      <c r="BE122" s="230">
        <f>IF(N122="základní",J122,0)</f>
        <v>0</v>
      </c>
      <c r="BF122" s="230">
        <f>IF(N122="snížená",J122,0)</f>
        <v>0</v>
      </c>
      <c r="BG122" s="230">
        <f>IF(N122="zákl. přenesená",J122,0)</f>
        <v>0</v>
      </c>
      <c r="BH122" s="230">
        <f>IF(N122="sníž. přenesená",J122,0)</f>
        <v>0</v>
      </c>
      <c r="BI122" s="230">
        <f>IF(N122="nulová",J122,0)</f>
        <v>0</v>
      </c>
      <c r="BJ122" s="17" t="s">
        <v>80</v>
      </c>
      <c r="BK122" s="230">
        <f>ROUND(I122*H122,2)</f>
        <v>0</v>
      </c>
      <c r="BL122" s="17" t="s">
        <v>172</v>
      </c>
      <c r="BM122" s="229" t="s">
        <v>912</v>
      </c>
    </row>
    <row r="123" spans="1:51" s="13" customFormat="1" ht="12">
      <c r="A123" s="13"/>
      <c r="B123" s="235"/>
      <c r="C123" s="236"/>
      <c r="D123" s="231" t="s">
        <v>174</v>
      </c>
      <c r="E123" s="236"/>
      <c r="F123" s="238" t="s">
        <v>913</v>
      </c>
      <c r="G123" s="236"/>
      <c r="H123" s="239">
        <v>62.5</v>
      </c>
      <c r="I123" s="240"/>
      <c r="J123" s="236"/>
      <c r="K123" s="236"/>
      <c r="L123" s="241"/>
      <c r="M123" s="242"/>
      <c r="N123" s="243"/>
      <c r="O123" s="243"/>
      <c r="P123" s="243"/>
      <c r="Q123" s="243"/>
      <c r="R123" s="243"/>
      <c r="S123" s="243"/>
      <c r="T123" s="244"/>
      <c r="U123" s="13"/>
      <c r="V123" s="13"/>
      <c r="W123" s="13"/>
      <c r="X123" s="13"/>
      <c r="Y123" s="13"/>
      <c r="Z123" s="13"/>
      <c r="AA123" s="13"/>
      <c r="AB123" s="13"/>
      <c r="AC123" s="13"/>
      <c r="AD123" s="13"/>
      <c r="AE123" s="13"/>
      <c r="AT123" s="245" t="s">
        <v>174</v>
      </c>
      <c r="AU123" s="245" t="s">
        <v>82</v>
      </c>
      <c r="AV123" s="13" t="s">
        <v>82</v>
      </c>
      <c r="AW123" s="13" t="s">
        <v>4</v>
      </c>
      <c r="AX123" s="13" t="s">
        <v>80</v>
      </c>
      <c r="AY123" s="245" t="s">
        <v>153</v>
      </c>
    </row>
    <row r="124" spans="1:63" s="12" customFormat="1" ht="22.8" customHeight="1">
      <c r="A124" s="12"/>
      <c r="B124" s="202"/>
      <c r="C124" s="203"/>
      <c r="D124" s="204" t="s">
        <v>71</v>
      </c>
      <c r="E124" s="216" t="s">
        <v>152</v>
      </c>
      <c r="F124" s="216" t="s">
        <v>285</v>
      </c>
      <c r="G124" s="203"/>
      <c r="H124" s="203"/>
      <c r="I124" s="206"/>
      <c r="J124" s="217">
        <f>BK124</f>
        <v>0</v>
      </c>
      <c r="K124" s="203"/>
      <c r="L124" s="208"/>
      <c r="M124" s="209"/>
      <c r="N124" s="210"/>
      <c r="O124" s="210"/>
      <c r="P124" s="211">
        <f>SUM(P125:P139)</f>
        <v>0</v>
      </c>
      <c r="Q124" s="210"/>
      <c r="R124" s="211">
        <f>SUM(R125:R139)</f>
        <v>2.84396</v>
      </c>
      <c r="S124" s="210"/>
      <c r="T124" s="212">
        <f>SUM(T125:T139)</f>
        <v>0</v>
      </c>
      <c r="U124" s="12"/>
      <c r="V124" s="12"/>
      <c r="W124" s="12"/>
      <c r="X124" s="12"/>
      <c r="Y124" s="12"/>
      <c r="Z124" s="12"/>
      <c r="AA124" s="12"/>
      <c r="AB124" s="12"/>
      <c r="AC124" s="12"/>
      <c r="AD124" s="12"/>
      <c r="AE124" s="12"/>
      <c r="AR124" s="213" t="s">
        <v>80</v>
      </c>
      <c r="AT124" s="214" t="s">
        <v>71</v>
      </c>
      <c r="AU124" s="214" t="s">
        <v>80</v>
      </c>
      <c r="AY124" s="213" t="s">
        <v>153</v>
      </c>
      <c r="BK124" s="215">
        <f>SUM(BK125:BK139)</f>
        <v>0</v>
      </c>
    </row>
    <row r="125" spans="1:65" s="2" customFormat="1" ht="21.75" customHeight="1">
      <c r="A125" s="38"/>
      <c r="B125" s="39"/>
      <c r="C125" s="218" t="s">
        <v>294</v>
      </c>
      <c r="D125" s="218" t="s">
        <v>156</v>
      </c>
      <c r="E125" s="219" t="s">
        <v>287</v>
      </c>
      <c r="F125" s="220" t="s">
        <v>288</v>
      </c>
      <c r="G125" s="221" t="s">
        <v>218</v>
      </c>
      <c r="H125" s="222">
        <v>245.5</v>
      </c>
      <c r="I125" s="223"/>
      <c r="J125" s="224">
        <f>ROUND(I125*H125,2)</f>
        <v>0</v>
      </c>
      <c r="K125" s="220" t="s">
        <v>219</v>
      </c>
      <c r="L125" s="44"/>
      <c r="M125" s="225" t="s">
        <v>19</v>
      </c>
      <c r="N125" s="226" t="s">
        <v>43</v>
      </c>
      <c r="O125" s="84"/>
      <c r="P125" s="227">
        <f>O125*H125</f>
        <v>0</v>
      </c>
      <c r="Q125" s="227">
        <v>0</v>
      </c>
      <c r="R125" s="227">
        <f>Q125*H125</f>
        <v>0</v>
      </c>
      <c r="S125" s="227">
        <v>0</v>
      </c>
      <c r="T125" s="228">
        <f>S125*H125</f>
        <v>0</v>
      </c>
      <c r="U125" s="38"/>
      <c r="V125" s="38"/>
      <c r="W125" s="38"/>
      <c r="X125" s="38"/>
      <c r="Y125" s="38"/>
      <c r="Z125" s="38"/>
      <c r="AA125" s="38"/>
      <c r="AB125" s="38"/>
      <c r="AC125" s="38"/>
      <c r="AD125" s="38"/>
      <c r="AE125" s="38"/>
      <c r="AR125" s="229" t="s">
        <v>172</v>
      </c>
      <c r="AT125" s="229" t="s">
        <v>156</v>
      </c>
      <c r="AU125" s="229" t="s">
        <v>82</v>
      </c>
      <c r="AY125" s="17" t="s">
        <v>153</v>
      </c>
      <c r="BE125" s="230">
        <f>IF(N125="základní",J125,0)</f>
        <v>0</v>
      </c>
      <c r="BF125" s="230">
        <f>IF(N125="snížená",J125,0)</f>
        <v>0</v>
      </c>
      <c r="BG125" s="230">
        <f>IF(N125="zákl. přenesená",J125,0)</f>
        <v>0</v>
      </c>
      <c r="BH125" s="230">
        <f>IF(N125="sníž. přenesená",J125,0)</f>
        <v>0</v>
      </c>
      <c r="BI125" s="230">
        <f>IF(N125="nulová",J125,0)</f>
        <v>0</v>
      </c>
      <c r="BJ125" s="17" t="s">
        <v>80</v>
      </c>
      <c r="BK125" s="230">
        <f>ROUND(I125*H125,2)</f>
        <v>0</v>
      </c>
      <c r="BL125" s="17" t="s">
        <v>172</v>
      </c>
      <c r="BM125" s="229" t="s">
        <v>914</v>
      </c>
    </row>
    <row r="126" spans="1:51" s="13" customFormat="1" ht="12">
      <c r="A126" s="13"/>
      <c r="B126" s="235"/>
      <c r="C126" s="236"/>
      <c r="D126" s="231" t="s">
        <v>174</v>
      </c>
      <c r="E126" s="237" t="s">
        <v>19</v>
      </c>
      <c r="F126" s="238" t="s">
        <v>915</v>
      </c>
      <c r="G126" s="236"/>
      <c r="H126" s="239">
        <v>245.5</v>
      </c>
      <c r="I126" s="240"/>
      <c r="J126" s="236"/>
      <c r="K126" s="236"/>
      <c r="L126" s="241"/>
      <c r="M126" s="242"/>
      <c r="N126" s="243"/>
      <c r="O126" s="243"/>
      <c r="P126" s="243"/>
      <c r="Q126" s="243"/>
      <c r="R126" s="243"/>
      <c r="S126" s="243"/>
      <c r="T126" s="244"/>
      <c r="U126" s="13"/>
      <c r="V126" s="13"/>
      <c r="W126" s="13"/>
      <c r="X126" s="13"/>
      <c r="Y126" s="13"/>
      <c r="Z126" s="13"/>
      <c r="AA126" s="13"/>
      <c r="AB126" s="13"/>
      <c r="AC126" s="13"/>
      <c r="AD126" s="13"/>
      <c r="AE126" s="13"/>
      <c r="AT126" s="245" t="s">
        <v>174</v>
      </c>
      <c r="AU126" s="245" t="s">
        <v>82</v>
      </c>
      <c r="AV126" s="13" t="s">
        <v>82</v>
      </c>
      <c r="AW126" s="13" t="s">
        <v>34</v>
      </c>
      <c r="AX126" s="13" t="s">
        <v>80</v>
      </c>
      <c r="AY126" s="245" t="s">
        <v>153</v>
      </c>
    </row>
    <row r="127" spans="1:65" s="2" customFormat="1" ht="33" customHeight="1">
      <c r="A127" s="38"/>
      <c r="B127" s="39"/>
      <c r="C127" s="218" t="s">
        <v>299</v>
      </c>
      <c r="D127" s="218" t="s">
        <v>156</v>
      </c>
      <c r="E127" s="219" t="s">
        <v>295</v>
      </c>
      <c r="F127" s="220" t="s">
        <v>296</v>
      </c>
      <c r="G127" s="221" t="s">
        <v>218</v>
      </c>
      <c r="H127" s="222">
        <v>193</v>
      </c>
      <c r="I127" s="223"/>
      <c r="J127" s="224">
        <f>ROUND(I127*H127,2)</f>
        <v>0</v>
      </c>
      <c r="K127" s="220" t="s">
        <v>219</v>
      </c>
      <c r="L127" s="44"/>
      <c r="M127" s="225" t="s">
        <v>19</v>
      </c>
      <c r="N127" s="226" t="s">
        <v>43</v>
      </c>
      <c r="O127" s="84"/>
      <c r="P127" s="227">
        <f>O127*H127</f>
        <v>0</v>
      </c>
      <c r="Q127" s="227">
        <v>0</v>
      </c>
      <c r="R127" s="227">
        <f>Q127*H127</f>
        <v>0</v>
      </c>
      <c r="S127" s="227">
        <v>0</v>
      </c>
      <c r="T127" s="228">
        <f>S127*H127</f>
        <v>0</v>
      </c>
      <c r="U127" s="38"/>
      <c r="V127" s="38"/>
      <c r="W127" s="38"/>
      <c r="X127" s="38"/>
      <c r="Y127" s="38"/>
      <c r="Z127" s="38"/>
      <c r="AA127" s="38"/>
      <c r="AB127" s="38"/>
      <c r="AC127" s="38"/>
      <c r="AD127" s="38"/>
      <c r="AE127" s="38"/>
      <c r="AR127" s="229" t="s">
        <v>172</v>
      </c>
      <c r="AT127" s="229" t="s">
        <v>156</v>
      </c>
      <c r="AU127" s="229" t="s">
        <v>82</v>
      </c>
      <c r="AY127" s="17" t="s">
        <v>153</v>
      </c>
      <c r="BE127" s="230">
        <f>IF(N127="základní",J127,0)</f>
        <v>0</v>
      </c>
      <c r="BF127" s="230">
        <f>IF(N127="snížená",J127,0)</f>
        <v>0</v>
      </c>
      <c r="BG127" s="230">
        <f>IF(N127="zákl. přenesená",J127,0)</f>
        <v>0</v>
      </c>
      <c r="BH127" s="230">
        <f>IF(N127="sníž. přenesená",J127,0)</f>
        <v>0</v>
      </c>
      <c r="BI127" s="230">
        <f>IF(N127="nulová",J127,0)</f>
        <v>0</v>
      </c>
      <c r="BJ127" s="17" t="s">
        <v>80</v>
      </c>
      <c r="BK127" s="230">
        <f>ROUND(I127*H127,2)</f>
        <v>0</v>
      </c>
      <c r="BL127" s="17" t="s">
        <v>172</v>
      </c>
      <c r="BM127" s="229" t="s">
        <v>916</v>
      </c>
    </row>
    <row r="128" spans="1:65" s="2" customFormat="1" ht="33" customHeight="1">
      <c r="A128" s="38"/>
      <c r="B128" s="39"/>
      <c r="C128" s="218" t="s">
        <v>8</v>
      </c>
      <c r="D128" s="218" t="s">
        <v>156</v>
      </c>
      <c r="E128" s="219" t="s">
        <v>414</v>
      </c>
      <c r="F128" s="220" t="s">
        <v>415</v>
      </c>
      <c r="G128" s="221" t="s">
        <v>218</v>
      </c>
      <c r="H128" s="222">
        <v>52.5</v>
      </c>
      <c r="I128" s="223"/>
      <c r="J128" s="224">
        <f>ROUND(I128*H128,2)</f>
        <v>0</v>
      </c>
      <c r="K128" s="220" t="s">
        <v>219</v>
      </c>
      <c r="L128" s="44"/>
      <c r="M128" s="225" t="s">
        <v>19</v>
      </c>
      <c r="N128" s="226" t="s">
        <v>43</v>
      </c>
      <c r="O128" s="84"/>
      <c r="P128" s="227">
        <f>O128*H128</f>
        <v>0</v>
      </c>
      <c r="Q128" s="227">
        <v>0</v>
      </c>
      <c r="R128" s="227">
        <f>Q128*H128</f>
        <v>0</v>
      </c>
      <c r="S128" s="227">
        <v>0</v>
      </c>
      <c r="T128" s="228">
        <f>S128*H128</f>
        <v>0</v>
      </c>
      <c r="U128" s="38"/>
      <c r="V128" s="38"/>
      <c r="W128" s="38"/>
      <c r="X128" s="38"/>
      <c r="Y128" s="38"/>
      <c r="Z128" s="38"/>
      <c r="AA128" s="38"/>
      <c r="AB128" s="38"/>
      <c r="AC128" s="38"/>
      <c r="AD128" s="38"/>
      <c r="AE128" s="38"/>
      <c r="AR128" s="229" t="s">
        <v>172</v>
      </c>
      <c r="AT128" s="229" t="s">
        <v>156</v>
      </c>
      <c r="AU128" s="229" t="s">
        <v>82</v>
      </c>
      <c r="AY128" s="17" t="s">
        <v>153</v>
      </c>
      <c r="BE128" s="230">
        <f>IF(N128="základní",J128,0)</f>
        <v>0</v>
      </c>
      <c r="BF128" s="230">
        <f>IF(N128="snížená",J128,0)</f>
        <v>0</v>
      </c>
      <c r="BG128" s="230">
        <f>IF(N128="zákl. přenesená",J128,0)</f>
        <v>0</v>
      </c>
      <c r="BH128" s="230">
        <f>IF(N128="sníž. přenesená",J128,0)</f>
        <v>0</v>
      </c>
      <c r="BI128" s="230">
        <f>IF(N128="nulová",J128,0)</f>
        <v>0</v>
      </c>
      <c r="BJ128" s="17" t="s">
        <v>80</v>
      </c>
      <c r="BK128" s="230">
        <f>ROUND(I128*H128,2)</f>
        <v>0</v>
      </c>
      <c r="BL128" s="17" t="s">
        <v>172</v>
      </c>
      <c r="BM128" s="229" t="s">
        <v>917</v>
      </c>
    </row>
    <row r="129" spans="1:47" s="2" customFormat="1" ht="12">
      <c r="A129" s="38"/>
      <c r="B129" s="39"/>
      <c r="C129" s="40"/>
      <c r="D129" s="231" t="s">
        <v>221</v>
      </c>
      <c r="E129" s="40"/>
      <c r="F129" s="232" t="s">
        <v>417</v>
      </c>
      <c r="G129" s="40"/>
      <c r="H129" s="40"/>
      <c r="I129" s="136"/>
      <c r="J129" s="40"/>
      <c r="K129" s="40"/>
      <c r="L129" s="44"/>
      <c r="M129" s="233"/>
      <c r="N129" s="234"/>
      <c r="O129" s="84"/>
      <c r="P129" s="84"/>
      <c r="Q129" s="84"/>
      <c r="R129" s="84"/>
      <c r="S129" s="84"/>
      <c r="T129" s="85"/>
      <c r="U129" s="38"/>
      <c r="V129" s="38"/>
      <c r="W129" s="38"/>
      <c r="X129" s="38"/>
      <c r="Y129" s="38"/>
      <c r="Z129" s="38"/>
      <c r="AA129" s="38"/>
      <c r="AB129" s="38"/>
      <c r="AC129" s="38"/>
      <c r="AD129" s="38"/>
      <c r="AE129" s="38"/>
      <c r="AT129" s="17" t="s">
        <v>221</v>
      </c>
      <c r="AU129" s="17" t="s">
        <v>82</v>
      </c>
    </row>
    <row r="130" spans="1:65" s="2" customFormat="1" ht="33" customHeight="1">
      <c r="A130" s="38"/>
      <c r="B130" s="39"/>
      <c r="C130" s="218" t="s">
        <v>310</v>
      </c>
      <c r="D130" s="218" t="s">
        <v>156</v>
      </c>
      <c r="E130" s="219" t="s">
        <v>300</v>
      </c>
      <c r="F130" s="220" t="s">
        <v>301</v>
      </c>
      <c r="G130" s="221" t="s">
        <v>218</v>
      </c>
      <c r="H130" s="222">
        <v>123.5</v>
      </c>
      <c r="I130" s="223"/>
      <c r="J130" s="224">
        <f>ROUND(I130*H130,2)</f>
        <v>0</v>
      </c>
      <c r="K130" s="220" t="s">
        <v>219</v>
      </c>
      <c r="L130" s="44"/>
      <c r="M130" s="225" t="s">
        <v>19</v>
      </c>
      <c r="N130" s="226" t="s">
        <v>43</v>
      </c>
      <c r="O130" s="84"/>
      <c r="P130" s="227">
        <f>O130*H130</f>
        <v>0</v>
      </c>
      <c r="Q130" s="227">
        <v>0</v>
      </c>
      <c r="R130" s="227">
        <f>Q130*H130</f>
        <v>0</v>
      </c>
      <c r="S130" s="227">
        <v>0</v>
      </c>
      <c r="T130" s="228">
        <f>S130*H130</f>
        <v>0</v>
      </c>
      <c r="U130" s="38"/>
      <c r="V130" s="38"/>
      <c r="W130" s="38"/>
      <c r="X130" s="38"/>
      <c r="Y130" s="38"/>
      <c r="Z130" s="38"/>
      <c r="AA130" s="38"/>
      <c r="AB130" s="38"/>
      <c r="AC130" s="38"/>
      <c r="AD130" s="38"/>
      <c r="AE130" s="38"/>
      <c r="AR130" s="229" t="s">
        <v>172</v>
      </c>
      <c r="AT130" s="229" t="s">
        <v>156</v>
      </c>
      <c r="AU130" s="229" t="s">
        <v>82</v>
      </c>
      <c r="AY130" s="17" t="s">
        <v>153</v>
      </c>
      <c r="BE130" s="230">
        <f>IF(N130="základní",J130,0)</f>
        <v>0</v>
      </c>
      <c r="BF130" s="230">
        <f>IF(N130="snížená",J130,0)</f>
        <v>0</v>
      </c>
      <c r="BG130" s="230">
        <f>IF(N130="zákl. přenesená",J130,0)</f>
        <v>0</v>
      </c>
      <c r="BH130" s="230">
        <f>IF(N130="sníž. přenesená",J130,0)</f>
        <v>0</v>
      </c>
      <c r="BI130" s="230">
        <f>IF(N130="nulová",J130,0)</f>
        <v>0</v>
      </c>
      <c r="BJ130" s="17" t="s">
        <v>80</v>
      </c>
      <c r="BK130" s="230">
        <f>ROUND(I130*H130,2)</f>
        <v>0</v>
      </c>
      <c r="BL130" s="17" t="s">
        <v>172</v>
      </c>
      <c r="BM130" s="229" t="s">
        <v>918</v>
      </c>
    </row>
    <row r="131" spans="1:47" s="2" customFormat="1" ht="12">
      <c r="A131" s="38"/>
      <c r="B131" s="39"/>
      <c r="C131" s="40"/>
      <c r="D131" s="231" t="s">
        <v>221</v>
      </c>
      <c r="E131" s="40"/>
      <c r="F131" s="232" t="s">
        <v>303</v>
      </c>
      <c r="G131" s="40"/>
      <c r="H131" s="40"/>
      <c r="I131" s="136"/>
      <c r="J131" s="40"/>
      <c r="K131" s="40"/>
      <c r="L131" s="44"/>
      <c r="M131" s="233"/>
      <c r="N131" s="234"/>
      <c r="O131" s="84"/>
      <c r="P131" s="84"/>
      <c r="Q131" s="84"/>
      <c r="R131" s="84"/>
      <c r="S131" s="84"/>
      <c r="T131" s="85"/>
      <c r="U131" s="38"/>
      <c r="V131" s="38"/>
      <c r="W131" s="38"/>
      <c r="X131" s="38"/>
      <c r="Y131" s="38"/>
      <c r="Z131" s="38"/>
      <c r="AA131" s="38"/>
      <c r="AB131" s="38"/>
      <c r="AC131" s="38"/>
      <c r="AD131" s="38"/>
      <c r="AE131" s="38"/>
      <c r="AT131" s="17" t="s">
        <v>221</v>
      </c>
      <c r="AU131" s="17" t="s">
        <v>82</v>
      </c>
    </row>
    <row r="132" spans="1:51" s="13" customFormat="1" ht="12">
      <c r="A132" s="13"/>
      <c r="B132" s="235"/>
      <c r="C132" s="236"/>
      <c r="D132" s="231" t="s">
        <v>174</v>
      </c>
      <c r="E132" s="237" t="s">
        <v>19</v>
      </c>
      <c r="F132" s="238" t="s">
        <v>919</v>
      </c>
      <c r="G132" s="236"/>
      <c r="H132" s="239">
        <v>123.5</v>
      </c>
      <c r="I132" s="240"/>
      <c r="J132" s="236"/>
      <c r="K132" s="236"/>
      <c r="L132" s="241"/>
      <c r="M132" s="242"/>
      <c r="N132" s="243"/>
      <c r="O132" s="243"/>
      <c r="P132" s="243"/>
      <c r="Q132" s="243"/>
      <c r="R132" s="243"/>
      <c r="S132" s="243"/>
      <c r="T132" s="244"/>
      <c r="U132" s="13"/>
      <c r="V132" s="13"/>
      <c r="W132" s="13"/>
      <c r="X132" s="13"/>
      <c r="Y132" s="13"/>
      <c r="Z132" s="13"/>
      <c r="AA132" s="13"/>
      <c r="AB132" s="13"/>
      <c r="AC132" s="13"/>
      <c r="AD132" s="13"/>
      <c r="AE132" s="13"/>
      <c r="AT132" s="245" t="s">
        <v>174</v>
      </c>
      <c r="AU132" s="245" t="s">
        <v>82</v>
      </c>
      <c r="AV132" s="13" t="s">
        <v>82</v>
      </c>
      <c r="AW132" s="13" t="s">
        <v>34</v>
      </c>
      <c r="AX132" s="13" t="s">
        <v>80</v>
      </c>
      <c r="AY132" s="245" t="s">
        <v>153</v>
      </c>
    </row>
    <row r="133" spans="1:65" s="2" customFormat="1" ht="66.75" customHeight="1">
      <c r="A133" s="38"/>
      <c r="B133" s="39"/>
      <c r="C133" s="218" t="s">
        <v>315</v>
      </c>
      <c r="D133" s="218" t="s">
        <v>156</v>
      </c>
      <c r="E133" s="219" t="s">
        <v>305</v>
      </c>
      <c r="F133" s="220" t="s">
        <v>306</v>
      </c>
      <c r="G133" s="221" t="s">
        <v>218</v>
      </c>
      <c r="H133" s="222">
        <v>12</v>
      </c>
      <c r="I133" s="223"/>
      <c r="J133" s="224">
        <f>ROUND(I133*H133,2)</f>
        <v>0</v>
      </c>
      <c r="K133" s="220" t="s">
        <v>219</v>
      </c>
      <c r="L133" s="44"/>
      <c r="M133" s="225" t="s">
        <v>19</v>
      </c>
      <c r="N133" s="226" t="s">
        <v>43</v>
      </c>
      <c r="O133" s="84"/>
      <c r="P133" s="227">
        <f>O133*H133</f>
        <v>0</v>
      </c>
      <c r="Q133" s="227">
        <v>0.08425</v>
      </c>
      <c r="R133" s="227">
        <f>Q133*H133</f>
        <v>1.0110000000000001</v>
      </c>
      <c r="S133" s="227">
        <v>0</v>
      </c>
      <c r="T133" s="228">
        <f>S133*H133</f>
        <v>0</v>
      </c>
      <c r="U133" s="38"/>
      <c r="V133" s="38"/>
      <c r="W133" s="38"/>
      <c r="X133" s="38"/>
      <c r="Y133" s="38"/>
      <c r="Z133" s="38"/>
      <c r="AA133" s="38"/>
      <c r="AB133" s="38"/>
      <c r="AC133" s="38"/>
      <c r="AD133" s="38"/>
      <c r="AE133" s="38"/>
      <c r="AR133" s="229" t="s">
        <v>172</v>
      </c>
      <c r="AT133" s="229" t="s">
        <v>156</v>
      </c>
      <c r="AU133" s="229" t="s">
        <v>82</v>
      </c>
      <c r="AY133" s="17" t="s">
        <v>153</v>
      </c>
      <c r="BE133" s="230">
        <f>IF(N133="základní",J133,0)</f>
        <v>0</v>
      </c>
      <c r="BF133" s="230">
        <f>IF(N133="snížená",J133,0)</f>
        <v>0</v>
      </c>
      <c r="BG133" s="230">
        <f>IF(N133="zákl. přenesená",J133,0)</f>
        <v>0</v>
      </c>
      <c r="BH133" s="230">
        <f>IF(N133="sníž. přenesená",J133,0)</f>
        <v>0</v>
      </c>
      <c r="BI133" s="230">
        <f>IF(N133="nulová",J133,0)</f>
        <v>0</v>
      </c>
      <c r="BJ133" s="17" t="s">
        <v>80</v>
      </c>
      <c r="BK133" s="230">
        <f>ROUND(I133*H133,2)</f>
        <v>0</v>
      </c>
      <c r="BL133" s="17" t="s">
        <v>172</v>
      </c>
      <c r="BM133" s="229" t="s">
        <v>920</v>
      </c>
    </row>
    <row r="134" spans="1:47" s="2" customFormat="1" ht="12">
      <c r="A134" s="38"/>
      <c r="B134" s="39"/>
      <c r="C134" s="40"/>
      <c r="D134" s="231" t="s">
        <v>221</v>
      </c>
      <c r="E134" s="40"/>
      <c r="F134" s="232" t="s">
        <v>308</v>
      </c>
      <c r="G134" s="40"/>
      <c r="H134" s="40"/>
      <c r="I134" s="136"/>
      <c r="J134" s="40"/>
      <c r="K134" s="40"/>
      <c r="L134" s="44"/>
      <c r="M134" s="233"/>
      <c r="N134" s="234"/>
      <c r="O134" s="84"/>
      <c r="P134" s="84"/>
      <c r="Q134" s="84"/>
      <c r="R134" s="84"/>
      <c r="S134" s="84"/>
      <c r="T134" s="85"/>
      <c r="U134" s="38"/>
      <c r="V134" s="38"/>
      <c r="W134" s="38"/>
      <c r="X134" s="38"/>
      <c r="Y134" s="38"/>
      <c r="Z134" s="38"/>
      <c r="AA134" s="38"/>
      <c r="AB134" s="38"/>
      <c r="AC134" s="38"/>
      <c r="AD134" s="38"/>
      <c r="AE134" s="38"/>
      <c r="AT134" s="17" t="s">
        <v>221</v>
      </c>
      <c r="AU134" s="17" t="s">
        <v>82</v>
      </c>
    </row>
    <row r="135" spans="1:51" s="13" customFormat="1" ht="12">
      <c r="A135" s="13"/>
      <c r="B135" s="235"/>
      <c r="C135" s="236"/>
      <c r="D135" s="231" t="s">
        <v>174</v>
      </c>
      <c r="E135" s="237" t="s">
        <v>19</v>
      </c>
      <c r="F135" s="238" t="s">
        <v>921</v>
      </c>
      <c r="G135" s="236"/>
      <c r="H135" s="239">
        <v>12</v>
      </c>
      <c r="I135" s="240"/>
      <c r="J135" s="236"/>
      <c r="K135" s="236"/>
      <c r="L135" s="241"/>
      <c r="M135" s="242"/>
      <c r="N135" s="243"/>
      <c r="O135" s="243"/>
      <c r="P135" s="243"/>
      <c r="Q135" s="243"/>
      <c r="R135" s="243"/>
      <c r="S135" s="243"/>
      <c r="T135" s="244"/>
      <c r="U135" s="13"/>
      <c r="V135" s="13"/>
      <c r="W135" s="13"/>
      <c r="X135" s="13"/>
      <c r="Y135" s="13"/>
      <c r="Z135" s="13"/>
      <c r="AA135" s="13"/>
      <c r="AB135" s="13"/>
      <c r="AC135" s="13"/>
      <c r="AD135" s="13"/>
      <c r="AE135" s="13"/>
      <c r="AT135" s="245" t="s">
        <v>174</v>
      </c>
      <c r="AU135" s="245" t="s">
        <v>82</v>
      </c>
      <c r="AV135" s="13" t="s">
        <v>82</v>
      </c>
      <c r="AW135" s="13" t="s">
        <v>34</v>
      </c>
      <c r="AX135" s="13" t="s">
        <v>80</v>
      </c>
      <c r="AY135" s="245" t="s">
        <v>153</v>
      </c>
    </row>
    <row r="136" spans="1:65" s="2" customFormat="1" ht="21.75" customHeight="1">
      <c r="A136" s="38"/>
      <c r="B136" s="39"/>
      <c r="C136" s="261" t="s">
        <v>321</v>
      </c>
      <c r="D136" s="261" t="s">
        <v>260</v>
      </c>
      <c r="E136" s="262" t="s">
        <v>311</v>
      </c>
      <c r="F136" s="263" t="s">
        <v>312</v>
      </c>
      <c r="G136" s="264" t="s">
        <v>218</v>
      </c>
      <c r="H136" s="265">
        <v>12</v>
      </c>
      <c r="I136" s="266"/>
      <c r="J136" s="267">
        <f>ROUND(I136*H136,2)</f>
        <v>0</v>
      </c>
      <c r="K136" s="263" t="s">
        <v>219</v>
      </c>
      <c r="L136" s="268"/>
      <c r="M136" s="269" t="s">
        <v>19</v>
      </c>
      <c r="N136" s="270" t="s">
        <v>43</v>
      </c>
      <c r="O136" s="84"/>
      <c r="P136" s="227">
        <f>O136*H136</f>
        <v>0</v>
      </c>
      <c r="Q136" s="227">
        <v>0.131</v>
      </c>
      <c r="R136" s="227">
        <f>Q136*H136</f>
        <v>1.572</v>
      </c>
      <c r="S136" s="227">
        <v>0</v>
      </c>
      <c r="T136" s="228">
        <f>S136*H136</f>
        <v>0</v>
      </c>
      <c r="U136" s="38"/>
      <c r="V136" s="38"/>
      <c r="W136" s="38"/>
      <c r="X136" s="38"/>
      <c r="Y136" s="38"/>
      <c r="Z136" s="38"/>
      <c r="AA136" s="38"/>
      <c r="AB136" s="38"/>
      <c r="AC136" s="38"/>
      <c r="AD136" s="38"/>
      <c r="AE136" s="38"/>
      <c r="AR136" s="229" t="s">
        <v>169</v>
      </c>
      <c r="AT136" s="229" t="s">
        <v>260</v>
      </c>
      <c r="AU136" s="229" t="s">
        <v>82</v>
      </c>
      <c r="AY136" s="17" t="s">
        <v>153</v>
      </c>
      <c r="BE136" s="230">
        <f>IF(N136="základní",J136,0)</f>
        <v>0</v>
      </c>
      <c r="BF136" s="230">
        <f>IF(N136="snížená",J136,0)</f>
        <v>0</v>
      </c>
      <c r="BG136" s="230">
        <f>IF(N136="zákl. přenesená",J136,0)</f>
        <v>0</v>
      </c>
      <c r="BH136" s="230">
        <f>IF(N136="sníž. přenesená",J136,0)</f>
        <v>0</v>
      </c>
      <c r="BI136" s="230">
        <f>IF(N136="nulová",J136,0)</f>
        <v>0</v>
      </c>
      <c r="BJ136" s="17" t="s">
        <v>80</v>
      </c>
      <c r="BK136" s="230">
        <f>ROUND(I136*H136,2)</f>
        <v>0</v>
      </c>
      <c r="BL136" s="17" t="s">
        <v>172</v>
      </c>
      <c r="BM136" s="229" t="s">
        <v>922</v>
      </c>
    </row>
    <row r="137" spans="1:51" s="13" customFormat="1" ht="12">
      <c r="A137" s="13"/>
      <c r="B137" s="235"/>
      <c r="C137" s="236"/>
      <c r="D137" s="231" t="s">
        <v>174</v>
      </c>
      <c r="E137" s="237" t="s">
        <v>19</v>
      </c>
      <c r="F137" s="238" t="s">
        <v>286</v>
      </c>
      <c r="G137" s="236"/>
      <c r="H137" s="239">
        <v>12</v>
      </c>
      <c r="I137" s="240"/>
      <c r="J137" s="236"/>
      <c r="K137" s="236"/>
      <c r="L137" s="241"/>
      <c r="M137" s="242"/>
      <c r="N137" s="243"/>
      <c r="O137" s="243"/>
      <c r="P137" s="243"/>
      <c r="Q137" s="243"/>
      <c r="R137" s="243"/>
      <c r="S137" s="243"/>
      <c r="T137" s="244"/>
      <c r="U137" s="13"/>
      <c r="V137" s="13"/>
      <c r="W137" s="13"/>
      <c r="X137" s="13"/>
      <c r="Y137" s="13"/>
      <c r="Z137" s="13"/>
      <c r="AA137" s="13"/>
      <c r="AB137" s="13"/>
      <c r="AC137" s="13"/>
      <c r="AD137" s="13"/>
      <c r="AE137" s="13"/>
      <c r="AT137" s="245" t="s">
        <v>174</v>
      </c>
      <c r="AU137" s="245" t="s">
        <v>82</v>
      </c>
      <c r="AV137" s="13" t="s">
        <v>82</v>
      </c>
      <c r="AW137" s="13" t="s">
        <v>34</v>
      </c>
      <c r="AX137" s="13" t="s">
        <v>80</v>
      </c>
      <c r="AY137" s="245" t="s">
        <v>153</v>
      </c>
    </row>
    <row r="138" spans="1:65" s="2" customFormat="1" ht="33" customHeight="1">
      <c r="A138" s="38"/>
      <c r="B138" s="39"/>
      <c r="C138" s="218" t="s">
        <v>326</v>
      </c>
      <c r="D138" s="218" t="s">
        <v>156</v>
      </c>
      <c r="E138" s="219" t="s">
        <v>316</v>
      </c>
      <c r="F138" s="220" t="s">
        <v>317</v>
      </c>
      <c r="G138" s="221" t="s">
        <v>228</v>
      </c>
      <c r="H138" s="222">
        <v>116.5</v>
      </c>
      <c r="I138" s="223"/>
      <c r="J138" s="224">
        <f>ROUND(I138*H138,2)</f>
        <v>0</v>
      </c>
      <c r="K138" s="220" t="s">
        <v>219</v>
      </c>
      <c r="L138" s="44"/>
      <c r="M138" s="225" t="s">
        <v>19</v>
      </c>
      <c r="N138" s="226" t="s">
        <v>43</v>
      </c>
      <c r="O138" s="84"/>
      <c r="P138" s="227">
        <f>O138*H138</f>
        <v>0</v>
      </c>
      <c r="Q138" s="227">
        <v>0.00224</v>
      </c>
      <c r="R138" s="227">
        <f>Q138*H138</f>
        <v>0.26095999999999997</v>
      </c>
      <c r="S138" s="227">
        <v>0</v>
      </c>
      <c r="T138" s="228">
        <f>S138*H138</f>
        <v>0</v>
      </c>
      <c r="U138" s="38"/>
      <c r="V138" s="38"/>
      <c r="W138" s="38"/>
      <c r="X138" s="38"/>
      <c r="Y138" s="38"/>
      <c r="Z138" s="38"/>
      <c r="AA138" s="38"/>
      <c r="AB138" s="38"/>
      <c r="AC138" s="38"/>
      <c r="AD138" s="38"/>
      <c r="AE138" s="38"/>
      <c r="AR138" s="229" t="s">
        <v>172</v>
      </c>
      <c r="AT138" s="229" t="s">
        <v>156</v>
      </c>
      <c r="AU138" s="229" t="s">
        <v>82</v>
      </c>
      <c r="AY138" s="17" t="s">
        <v>153</v>
      </c>
      <c r="BE138" s="230">
        <f>IF(N138="základní",J138,0)</f>
        <v>0</v>
      </c>
      <c r="BF138" s="230">
        <f>IF(N138="snížená",J138,0)</f>
        <v>0</v>
      </c>
      <c r="BG138" s="230">
        <f>IF(N138="zákl. přenesená",J138,0)</f>
        <v>0</v>
      </c>
      <c r="BH138" s="230">
        <f>IF(N138="sníž. přenesená",J138,0)</f>
        <v>0</v>
      </c>
      <c r="BI138" s="230">
        <f>IF(N138="nulová",J138,0)</f>
        <v>0</v>
      </c>
      <c r="BJ138" s="17" t="s">
        <v>80</v>
      </c>
      <c r="BK138" s="230">
        <f>ROUND(I138*H138,2)</f>
        <v>0</v>
      </c>
      <c r="BL138" s="17" t="s">
        <v>172</v>
      </c>
      <c r="BM138" s="229" t="s">
        <v>923</v>
      </c>
    </row>
    <row r="139" spans="1:47" s="2" customFormat="1" ht="12">
      <c r="A139" s="38"/>
      <c r="B139" s="39"/>
      <c r="C139" s="40"/>
      <c r="D139" s="231" t="s">
        <v>221</v>
      </c>
      <c r="E139" s="40"/>
      <c r="F139" s="232" t="s">
        <v>319</v>
      </c>
      <c r="G139" s="40"/>
      <c r="H139" s="40"/>
      <c r="I139" s="136"/>
      <c r="J139" s="40"/>
      <c r="K139" s="40"/>
      <c r="L139" s="44"/>
      <c r="M139" s="233"/>
      <c r="N139" s="234"/>
      <c r="O139" s="84"/>
      <c r="P139" s="84"/>
      <c r="Q139" s="84"/>
      <c r="R139" s="84"/>
      <c r="S139" s="84"/>
      <c r="T139" s="85"/>
      <c r="U139" s="38"/>
      <c r="V139" s="38"/>
      <c r="W139" s="38"/>
      <c r="X139" s="38"/>
      <c r="Y139" s="38"/>
      <c r="Z139" s="38"/>
      <c r="AA139" s="38"/>
      <c r="AB139" s="38"/>
      <c r="AC139" s="38"/>
      <c r="AD139" s="38"/>
      <c r="AE139" s="38"/>
      <c r="AT139" s="17" t="s">
        <v>221</v>
      </c>
      <c r="AU139" s="17" t="s">
        <v>82</v>
      </c>
    </row>
    <row r="140" spans="1:63" s="12" customFormat="1" ht="22.8" customHeight="1">
      <c r="A140" s="12"/>
      <c r="B140" s="202"/>
      <c r="C140" s="203"/>
      <c r="D140" s="204" t="s">
        <v>71</v>
      </c>
      <c r="E140" s="216" t="s">
        <v>266</v>
      </c>
      <c r="F140" s="216" t="s">
        <v>320</v>
      </c>
      <c r="G140" s="203"/>
      <c r="H140" s="203"/>
      <c r="I140" s="206"/>
      <c r="J140" s="217">
        <f>BK140</f>
        <v>0</v>
      </c>
      <c r="K140" s="203"/>
      <c r="L140" s="208"/>
      <c r="M140" s="209"/>
      <c r="N140" s="210"/>
      <c r="O140" s="210"/>
      <c r="P140" s="211">
        <f>SUM(P141:P161)</f>
        <v>0</v>
      </c>
      <c r="Q140" s="210"/>
      <c r="R140" s="211">
        <f>SUM(R141:R161)</f>
        <v>51.83999000000001</v>
      </c>
      <c r="S140" s="210"/>
      <c r="T140" s="212">
        <f>SUM(T141:T161)</f>
        <v>0</v>
      </c>
      <c r="U140" s="12"/>
      <c r="V140" s="12"/>
      <c r="W140" s="12"/>
      <c r="X140" s="12"/>
      <c r="Y140" s="12"/>
      <c r="Z140" s="12"/>
      <c r="AA140" s="12"/>
      <c r="AB140" s="12"/>
      <c r="AC140" s="12"/>
      <c r="AD140" s="12"/>
      <c r="AE140" s="12"/>
      <c r="AR140" s="213" t="s">
        <v>80</v>
      </c>
      <c r="AT140" s="214" t="s">
        <v>71</v>
      </c>
      <c r="AU140" s="214" t="s">
        <v>80</v>
      </c>
      <c r="AY140" s="213" t="s">
        <v>153</v>
      </c>
      <c r="BK140" s="215">
        <f>SUM(BK141:BK161)</f>
        <v>0</v>
      </c>
    </row>
    <row r="141" spans="1:65" s="2" customFormat="1" ht="55.5" customHeight="1">
      <c r="A141" s="38"/>
      <c r="B141" s="39"/>
      <c r="C141" s="218" t="s">
        <v>331</v>
      </c>
      <c r="D141" s="218" t="s">
        <v>156</v>
      </c>
      <c r="E141" s="219" t="s">
        <v>322</v>
      </c>
      <c r="F141" s="220" t="s">
        <v>323</v>
      </c>
      <c r="G141" s="221" t="s">
        <v>228</v>
      </c>
      <c r="H141" s="222">
        <v>169</v>
      </c>
      <c r="I141" s="223"/>
      <c r="J141" s="224">
        <f>ROUND(I141*H141,2)</f>
        <v>0</v>
      </c>
      <c r="K141" s="220" t="s">
        <v>219</v>
      </c>
      <c r="L141" s="44"/>
      <c r="M141" s="225" t="s">
        <v>19</v>
      </c>
      <c r="N141" s="226" t="s">
        <v>43</v>
      </c>
      <c r="O141" s="84"/>
      <c r="P141" s="227">
        <f>O141*H141</f>
        <v>0</v>
      </c>
      <c r="Q141" s="227">
        <v>0.08978</v>
      </c>
      <c r="R141" s="227">
        <f>Q141*H141</f>
        <v>15.17282</v>
      </c>
      <c r="S141" s="227">
        <v>0</v>
      </c>
      <c r="T141" s="228">
        <f>S141*H141</f>
        <v>0</v>
      </c>
      <c r="U141" s="38"/>
      <c r="V141" s="38"/>
      <c r="W141" s="38"/>
      <c r="X141" s="38"/>
      <c r="Y141" s="38"/>
      <c r="Z141" s="38"/>
      <c r="AA141" s="38"/>
      <c r="AB141" s="38"/>
      <c r="AC141" s="38"/>
      <c r="AD141" s="38"/>
      <c r="AE141" s="38"/>
      <c r="AR141" s="229" t="s">
        <v>172</v>
      </c>
      <c r="AT141" s="229" t="s">
        <v>156</v>
      </c>
      <c r="AU141" s="229" t="s">
        <v>82</v>
      </c>
      <c r="AY141" s="17" t="s">
        <v>153</v>
      </c>
      <c r="BE141" s="230">
        <f>IF(N141="základní",J141,0)</f>
        <v>0</v>
      </c>
      <c r="BF141" s="230">
        <f>IF(N141="snížená",J141,0)</f>
        <v>0</v>
      </c>
      <c r="BG141" s="230">
        <f>IF(N141="zákl. přenesená",J141,0)</f>
        <v>0</v>
      </c>
      <c r="BH141" s="230">
        <f>IF(N141="sníž. přenesená",J141,0)</f>
        <v>0</v>
      </c>
      <c r="BI141" s="230">
        <f>IF(N141="nulová",J141,0)</f>
        <v>0</v>
      </c>
      <c r="BJ141" s="17" t="s">
        <v>80</v>
      </c>
      <c r="BK141" s="230">
        <f>ROUND(I141*H141,2)</f>
        <v>0</v>
      </c>
      <c r="BL141" s="17" t="s">
        <v>172</v>
      </c>
      <c r="BM141" s="229" t="s">
        <v>924</v>
      </c>
    </row>
    <row r="142" spans="1:47" s="2" customFormat="1" ht="12">
      <c r="A142" s="38"/>
      <c r="B142" s="39"/>
      <c r="C142" s="40"/>
      <c r="D142" s="231" t="s">
        <v>221</v>
      </c>
      <c r="E142" s="40"/>
      <c r="F142" s="232" t="s">
        <v>325</v>
      </c>
      <c r="G142" s="40"/>
      <c r="H142" s="40"/>
      <c r="I142" s="136"/>
      <c r="J142" s="40"/>
      <c r="K142" s="40"/>
      <c r="L142" s="44"/>
      <c r="M142" s="233"/>
      <c r="N142" s="234"/>
      <c r="O142" s="84"/>
      <c r="P142" s="84"/>
      <c r="Q142" s="84"/>
      <c r="R142" s="84"/>
      <c r="S142" s="84"/>
      <c r="T142" s="85"/>
      <c r="U142" s="38"/>
      <c r="V142" s="38"/>
      <c r="W142" s="38"/>
      <c r="X142" s="38"/>
      <c r="Y142" s="38"/>
      <c r="Z142" s="38"/>
      <c r="AA142" s="38"/>
      <c r="AB142" s="38"/>
      <c r="AC142" s="38"/>
      <c r="AD142" s="38"/>
      <c r="AE142" s="38"/>
      <c r="AT142" s="17" t="s">
        <v>221</v>
      </c>
      <c r="AU142" s="17" t="s">
        <v>82</v>
      </c>
    </row>
    <row r="143" spans="1:51" s="13" customFormat="1" ht="12">
      <c r="A143" s="13"/>
      <c r="B143" s="235"/>
      <c r="C143" s="236"/>
      <c r="D143" s="231" t="s">
        <v>174</v>
      </c>
      <c r="E143" s="237" t="s">
        <v>19</v>
      </c>
      <c r="F143" s="238" t="s">
        <v>925</v>
      </c>
      <c r="G143" s="236"/>
      <c r="H143" s="239">
        <v>169</v>
      </c>
      <c r="I143" s="240"/>
      <c r="J143" s="236"/>
      <c r="K143" s="236"/>
      <c r="L143" s="241"/>
      <c r="M143" s="242"/>
      <c r="N143" s="243"/>
      <c r="O143" s="243"/>
      <c r="P143" s="243"/>
      <c r="Q143" s="243"/>
      <c r="R143" s="243"/>
      <c r="S143" s="243"/>
      <c r="T143" s="244"/>
      <c r="U143" s="13"/>
      <c r="V143" s="13"/>
      <c r="W143" s="13"/>
      <c r="X143" s="13"/>
      <c r="Y143" s="13"/>
      <c r="Z143" s="13"/>
      <c r="AA143" s="13"/>
      <c r="AB143" s="13"/>
      <c r="AC143" s="13"/>
      <c r="AD143" s="13"/>
      <c r="AE143" s="13"/>
      <c r="AT143" s="245" t="s">
        <v>174</v>
      </c>
      <c r="AU143" s="245" t="s">
        <v>82</v>
      </c>
      <c r="AV143" s="13" t="s">
        <v>82</v>
      </c>
      <c r="AW143" s="13" t="s">
        <v>34</v>
      </c>
      <c r="AX143" s="13" t="s">
        <v>80</v>
      </c>
      <c r="AY143" s="245" t="s">
        <v>153</v>
      </c>
    </row>
    <row r="144" spans="1:65" s="2" customFormat="1" ht="16.5" customHeight="1">
      <c r="A144" s="38"/>
      <c r="B144" s="39"/>
      <c r="C144" s="261" t="s">
        <v>7</v>
      </c>
      <c r="D144" s="261" t="s">
        <v>260</v>
      </c>
      <c r="E144" s="262" t="s">
        <v>429</v>
      </c>
      <c r="F144" s="263" t="s">
        <v>430</v>
      </c>
      <c r="G144" s="264" t="s">
        <v>218</v>
      </c>
      <c r="H144" s="265">
        <v>16.9</v>
      </c>
      <c r="I144" s="266"/>
      <c r="J144" s="267">
        <f>ROUND(I144*H144,2)</f>
        <v>0</v>
      </c>
      <c r="K144" s="263" t="s">
        <v>219</v>
      </c>
      <c r="L144" s="268"/>
      <c r="M144" s="269" t="s">
        <v>19</v>
      </c>
      <c r="N144" s="270" t="s">
        <v>43</v>
      </c>
      <c r="O144" s="84"/>
      <c r="P144" s="227">
        <f>O144*H144</f>
        <v>0</v>
      </c>
      <c r="Q144" s="227">
        <v>0.176</v>
      </c>
      <c r="R144" s="227">
        <f>Q144*H144</f>
        <v>2.9743999999999997</v>
      </c>
      <c r="S144" s="227">
        <v>0</v>
      </c>
      <c r="T144" s="228">
        <f>S144*H144</f>
        <v>0</v>
      </c>
      <c r="U144" s="38"/>
      <c r="V144" s="38"/>
      <c r="W144" s="38"/>
      <c r="X144" s="38"/>
      <c r="Y144" s="38"/>
      <c r="Z144" s="38"/>
      <c r="AA144" s="38"/>
      <c r="AB144" s="38"/>
      <c r="AC144" s="38"/>
      <c r="AD144" s="38"/>
      <c r="AE144" s="38"/>
      <c r="AR144" s="229" t="s">
        <v>169</v>
      </c>
      <c r="AT144" s="229" t="s">
        <v>260</v>
      </c>
      <c r="AU144" s="229" t="s">
        <v>82</v>
      </c>
      <c r="AY144" s="17" t="s">
        <v>153</v>
      </c>
      <c r="BE144" s="230">
        <f>IF(N144="základní",J144,0)</f>
        <v>0</v>
      </c>
      <c r="BF144" s="230">
        <f>IF(N144="snížená",J144,0)</f>
        <v>0</v>
      </c>
      <c r="BG144" s="230">
        <f>IF(N144="zákl. přenesená",J144,0)</f>
        <v>0</v>
      </c>
      <c r="BH144" s="230">
        <f>IF(N144="sníž. přenesená",J144,0)</f>
        <v>0</v>
      </c>
      <c r="BI144" s="230">
        <f>IF(N144="nulová",J144,0)</f>
        <v>0</v>
      </c>
      <c r="BJ144" s="17" t="s">
        <v>80</v>
      </c>
      <c r="BK144" s="230">
        <f>ROUND(I144*H144,2)</f>
        <v>0</v>
      </c>
      <c r="BL144" s="17" t="s">
        <v>172</v>
      </c>
      <c r="BM144" s="229" t="s">
        <v>926</v>
      </c>
    </row>
    <row r="145" spans="1:51" s="13" customFormat="1" ht="12">
      <c r="A145" s="13"/>
      <c r="B145" s="235"/>
      <c r="C145" s="236"/>
      <c r="D145" s="231" t="s">
        <v>174</v>
      </c>
      <c r="E145" s="237" t="s">
        <v>19</v>
      </c>
      <c r="F145" s="238" t="s">
        <v>927</v>
      </c>
      <c r="G145" s="236"/>
      <c r="H145" s="239">
        <v>16.9</v>
      </c>
      <c r="I145" s="240"/>
      <c r="J145" s="236"/>
      <c r="K145" s="236"/>
      <c r="L145" s="241"/>
      <c r="M145" s="242"/>
      <c r="N145" s="243"/>
      <c r="O145" s="243"/>
      <c r="P145" s="243"/>
      <c r="Q145" s="243"/>
      <c r="R145" s="243"/>
      <c r="S145" s="243"/>
      <c r="T145" s="244"/>
      <c r="U145" s="13"/>
      <c r="V145" s="13"/>
      <c r="W145" s="13"/>
      <c r="X145" s="13"/>
      <c r="Y145" s="13"/>
      <c r="Z145" s="13"/>
      <c r="AA145" s="13"/>
      <c r="AB145" s="13"/>
      <c r="AC145" s="13"/>
      <c r="AD145" s="13"/>
      <c r="AE145" s="13"/>
      <c r="AT145" s="245" t="s">
        <v>174</v>
      </c>
      <c r="AU145" s="245" t="s">
        <v>82</v>
      </c>
      <c r="AV145" s="13" t="s">
        <v>82</v>
      </c>
      <c r="AW145" s="13" t="s">
        <v>34</v>
      </c>
      <c r="AX145" s="13" t="s">
        <v>80</v>
      </c>
      <c r="AY145" s="245" t="s">
        <v>153</v>
      </c>
    </row>
    <row r="146" spans="1:65" s="2" customFormat="1" ht="44.25" customHeight="1">
      <c r="A146" s="38"/>
      <c r="B146" s="39"/>
      <c r="C146" s="218" t="s">
        <v>341</v>
      </c>
      <c r="D146" s="218" t="s">
        <v>156</v>
      </c>
      <c r="E146" s="219" t="s">
        <v>433</v>
      </c>
      <c r="F146" s="220" t="s">
        <v>434</v>
      </c>
      <c r="G146" s="221" t="s">
        <v>228</v>
      </c>
      <c r="H146" s="222">
        <v>105</v>
      </c>
      <c r="I146" s="223"/>
      <c r="J146" s="224">
        <f>ROUND(I146*H146,2)</f>
        <v>0</v>
      </c>
      <c r="K146" s="220" t="s">
        <v>219</v>
      </c>
      <c r="L146" s="44"/>
      <c r="M146" s="225" t="s">
        <v>19</v>
      </c>
      <c r="N146" s="226" t="s">
        <v>43</v>
      </c>
      <c r="O146" s="84"/>
      <c r="P146" s="227">
        <f>O146*H146</f>
        <v>0</v>
      </c>
      <c r="Q146" s="227">
        <v>0.1554</v>
      </c>
      <c r="R146" s="227">
        <f>Q146*H146</f>
        <v>16.317</v>
      </c>
      <c r="S146" s="227">
        <v>0</v>
      </c>
      <c r="T146" s="228">
        <f>S146*H146</f>
        <v>0</v>
      </c>
      <c r="U146" s="38"/>
      <c r="V146" s="38"/>
      <c r="W146" s="38"/>
      <c r="X146" s="38"/>
      <c r="Y146" s="38"/>
      <c r="Z146" s="38"/>
      <c r="AA146" s="38"/>
      <c r="AB146" s="38"/>
      <c r="AC146" s="38"/>
      <c r="AD146" s="38"/>
      <c r="AE146" s="38"/>
      <c r="AR146" s="229" t="s">
        <v>172</v>
      </c>
      <c r="AT146" s="229" t="s">
        <v>156</v>
      </c>
      <c r="AU146" s="229" t="s">
        <v>82</v>
      </c>
      <c r="AY146" s="17" t="s">
        <v>153</v>
      </c>
      <c r="BE146" s="230">
        <f>IF(N146="základní",J146,0)</f>
        <v>0</v>
      </c>
      <c r="BF146" s="230">
        <f>IF(N146="snížená",J146,0)</f>
        <v>0</v>
      </c>
      <c r="BG146" s="230">
        <f>IF(N146="zákl. přenesená",J146,0)</f>
        <v>0</v>
      </c>
      <c r="BH146" s="230">
        <f>IF(N146="sníž. přenesená",J146,0)</f>
        <v>0</v>
      </c>
      <c r="BI146" s="230">
        <f>IF(N146="nulová",J146,0)</f>
        <v>0</v>
      </c>
      <c r="BJ146" s="17" t="s">
        <v>80</v>
      </c>
      <c r="BK146" s="230">
        <f>ROUND(I146*H146,2)</f>
        <v>0</v>
      </c>
      <c r="BL146" s="17" t="s">
        <v>172</v>
      </c>
      <c r="BM146" s="229" t="s">
        <v>928</v>
      </c>
    </row>
    <row r="147" spans="1:47" s="2" customFormat="1" ht="12">
      <c r="A147" s="38"/>
      <c r="B147" s="39"/>
      <c r="C147" s="40"/>
      <c r="D147" s="231" t="s">
        <v>221</v>
      </c>
      <c r="E147" s="40"/>
      <c r="F147" s="232" t="s">
        <v>436</v>
      </c>
      <c r="G147" s="40"/>
      <c r="H147" s="40"/>
      <c r="I147" s="136"/>
      <c r="J147" s="40"/>
      <c r="K147" s="40"/>
      <c r="L147" s="44"/>
      <c r="M147" s="233"/>
      <c r="N147" s="234"/>
      <c r="O147" s="84"/>
      <c r="P147" s="84"/>
      <c r="Q147" s="84"/>
      <c r="R147" s="84"/>
      <c r="S147" s="84"/>
      <c r="T147" s="85"/>
      <c r="U147" s="38"/>
      <c r="V147" s="38"/>
      <c r="W147" s="38"/>
      <c r="X147" s="38"/>
      <c r="Y147" s="38"/>
      <c r="Z147" s="38"/>
      <c r="AA147" s="38"/>
      <c r="AB147" s="38"/>
      <c r="AC147" s="38"/>
      <c r="AD147" s="38"/>
      <c r="AE147" s="38"/>
      <c r="AT147" s="17" t="s">
        <v>221</v>
      </c>
      <c r="AU147" s="17" t="s">
        <v>82</v>
      </c>
    </row>
    <row r="148" spans="1:65" s="2" customFormat="1" ht="16.5" customHeight="1">
      <c r="A148" s="38"/>
      <c r="B148" s="39"/>
      <c r="C148" s="261" t="s">
        <v>346</v>
      </c>
      <c r="D148" s="261" t="s">
        <v>260</v>
      </c>
      <c r="E148" s="262" t="s">
        <v>929</v>
      </c>
      <c r="F148" s="263" t="s">
        <v>930</v>
      </c>
      <c r="G148" s="264" t="s">
        <v>339</v>
      </c>
      <c r="H148" s="265">
        <v>69</v>
      </c>
      <c r="I148" s="266"/>
      <c r="J148" s="267">
        <f>ROUND(I148*H148,2)</f>
        <v>0</v>
      </c>
      <c r="K148" s="263" t="s">
        <v>19</v>
      </c>
      <c r="L148" s="268"/>
      <c r="M148" s="269" t="s">
        <v>19</v>
      </c>
      <c r="N148" s="270" t="s">
        <v>43</v>
      </c>
      <c r="O148" s="84"/>
      <c r="P148" s="227">
        <f>O148*H148</f>
        <v>0</v>
      </c>
      <c r="Q148" s="227">
        <v>0.08</v>
      </c>
      <c r="R148" s="227">
        <f>Q148*H148</f>
        <v>5.5200000000000005</v>
      </c>
      <c r="S148" s="227">
        <v>0</v>
      </c>
      <c r="T148" s="228">
        <f>S148*H148</f>
        <v>0</v>
      </c>
      <c r="U148" s="38"/>
      <c r="V148" s="38"/>
      <c r="W148" s="38"/>
      <c r="X148" s="38"/>
      <c r="Y148" s="38"/>
      <c r="Z148" s="38"/>
      <c r="AA148" s="38"/>
      <c r="AB148" s="38"/>
      <c r="AC148" s="38"/>
      <c r="AD148" s="38"/>
      <c r="AE148" s="38"/>
      <c r="AR148" s="229" t="s">
        <v>169</v>
      </c>
      <c r="AT148" s="229" t="s">
        <v>260</v>
      </c>
      <c r="AU148" s="229" t="s">
        <v>82</v>
      </c>
      <c r="AY148" s="17" t="s">
        <v>153</v>
      </c>
      <c r="BE148" s="230">
        <f>IF(N148="základní",J148,0)</f>
        <v>0</v>
      </c>
      <c r="BF148" s="230">
        <f>IF(N148="snížená",J148,0)</f>
        <v>0</v>
      </c>
      <c r="BG148" s="230">
        <f>IF(N148="zákl. přenesená",J148,0)</f>
        <v>0</v>
      </c>
      <c r="BH148" s="230">
        <f>IF(N148="sníž. přenesená",J148,0)</f>
        <v>0</v>
      </c>
      <c r="BI148" s="230">
        <f>IF(N148="nulová",J148,0)</f>
        <v>0</v>
      </c>
      <c r="BJ148" s="17" t="s">
        <v>80</v>
      </c>
      <c r="BK148" s="230">
        <f>ROUND(I148*H148,2)</f>
        <v>0</v>
      </c>
      <c r="BL148" s="17" t="s">
        <v>172</v>
      </c>
      <c r="BM148" s="229" t="s">
        <v>931</v>
      </c>
    </row>
    <row r="149" spans="1:51" s="13" customFormat="1" ht="12">
      <c r="A149" s="13"/>
      <c r="B149" s="235"/>
      <c r="C149" s="236"/>
      <c r="D149" s="231" t="s">
        <v>174</v>
      </c>
      <c r="E149" s="237" t="s">
        <v>19</v>
      </c>
      <c r="F149" s="238" t="s">
        <v>932</v>
      </c>
      <c r="G149" s="236"/>
      <c r="H149" s="239">
        <v>69</v>
      </c>
      <c r="I149" s="240"/>
      <c r="J149" s="236"/>
      <c r="K149" s="236"/>
      <c r="L149" s="241"/>
      <c r="M149" s="242"/>
      <c r="N149" s="243"/>
      <c r="O149" s="243"/>
      <c r="P149" s="243"/>
      <c r="Q149" s="243"/>
      <c r="R149" s="243"/>
      <c r="S149" s="243"/>
      <c r="T149" s="244"/>
      <c r="U149" s="13"/>
      <c r="V149" s="13"/>
      <c r="W149" s="13"/>
      <c r="X149" s="13"/>
      <c r="Y149" s="13"/>
      <c r="Z149" s="13"/>
      <c r="AA149" s="13"/>
      <c r="AB149" s="13"/>
      <c r="AC149" s="13"/>
      <c r="AD149" s="13"/>
      <c r="AE149" s="13"/>
      <c r="AT149" s="245" t="s">
        <v>174</v>
      </c>
      <c r="AU149" s="245" t="s">
        <v>82</v>
      </c>
      <c r="AV149" s="13" t="s">
        <v>82</v>
      </c>
      <c r="AW149" s="13" t="s">
        <v>34</v>
      </c>
      <c r="AX149" s="13" t="s">
        <v>80</v>
      </c>
      <c r="AY149" s="245" t="s">
        <v>153</v>
      </c>
    </row>
    <row r="150" spans="1:65" s="2" customFormat="1" ht="21.75" customHeight="1">
      <c r="A150" s="38"/>
      <c r="B150" s="39"/>
      <c r="C150" s="261" t="s">
        <v>351</v>
      </c>
      <c r="D150" s="261" t="s">
        <v>260</v>
      </c>
      <c r="E150" s="262" t="s">
        <v>441</v>
      </c>
      <c r="F150" s="263" t="s">
        <v>442</v>
      </c>
      <c r="G150" s="264" t="s">
        <v>228</v>
      </c>
      <c r="H150" s="265">
        <v>30</v>
      </c>
      <c r="I150" s="266"/>
      <c r="J150" s="267">
        <f>ROUND(I150*H150,2)</f>
        <v>0</v>
      </c>
      <c r="K150" s="263" t="s">
        <v>219</v>
      </c>
      <c r="L150" s="268"/>
      <c r="M150" s="269" t="s">
        <v>19</v>
      </c>
      <c r="N150" s="270" t="s">
        <v>43</v>
      </c>
      <c r="O150" s="84"/>
      <c r="P150" s="227">
        <f>O150*H150</f>
        <v>0</v>
      </c>
      <c r="Q150" s="227">
        <v>0.0483</v>
      </c>
      <c r="R150" s="227">
        <f>Q150*H150</f>
        <v>1.449</v>
      </c>
      <c r="S150" s="227">
        <v>0</v>
      </c>
      <c r="T150" s="228">
        <f>S150*H150</f>
        <v>0</v>
      </c>
      <c r="U150" s="38"/>
      <c r="V150" s="38"/>
      <c r="W150" s="38"/>
      <c r="X150" s="38"/>
      <c r="Y150" s="38"/>
      <c r="Z150" s="38"/>
      <c r="AA150" s="38"/>
      <c r="AB150" s="38"/>
      <c r="AC150" s="38"/>
      <c r="AD150" s="38"/>
      <c r="AE150" s="38"/>
      <c r="AR150" s="229" t="s">
        <v>169</v>
      </c>
      <c r="AT150" s="229" t="s">
        <v>260</v>
      </c>
      <c r="AU150" s="229" t="s">
        <v>82</v>
      </c>
      <c r="AY150" s="17" t="s">
        <v>153</v>
      </c>
      <c r="BE150" s="230">
        <f>IF(N150="základní",J150,0)</f>
        <v>0</v>
      </c>
      <c r="BF150" s="230">
        <f>IF(N150="snížená",J150,0)</f>
        <v>0</v>
      </c>
      <c r="BG150" s="230">
        <f>IF(N150="zákl. přenesená",J150,0)</f>
        <v>0</v>
      </c>
      <c r="BH150" s="230">
        <f>IF(N150="sníž. přenesená",J150,0)</f>
        <v>0</v>
      </c>
      <c r="BI150" s="230">
        <f>IF(N150="nulová",J150,0)</f>
        <v>0</v>
      </c>
      <c r="BJ150" s="17" t="s">
        <v>80</v>
      </c>
      <c r="BK150" s="230">
        <f>ROUND(I150*H150,2)</f>
        <v>0</v>
      </c>
      <c r="BL150" s="17" t="s">
        <v>172</v>
      </c>
      <c r="BM150" s="229" t="s">
        <v>933</v>
      </c>
    </row>
    <row r="151" spans="1:51" s="13" customFormat="1" ht="12">
      <c r="A151" s="13"/>
      <c r="B151" s="235"/>
      <c r="C151" s="236"/>
      <c r="D151" s="231" t="s">
        <v>174</v>
      </c>
      <c r="E151" s="237" t="s">
        <v>19</v>
      </c>
      <c r="F151" s="238" t="s">
        <v>934</v>
      </c>
      <c r="G151" s="236"/>
      <c r="H151" s="239">
        <v>30</v>
      </c>
      <c r="I151" s="240"/>
      <c r="J151" s="236"/>
      <c r="K151" s="236"/>
      <c r="L151" s="241"/>
      <c r="M151" s="242"/>
      <c r="N151" s="243"/>
      <c r="O151" s="243"/>
      <c r="P151" s="243"/>
      <c r="Q151" s="243"/>
      <c r="R151" s="243"/>
      <c r="S151" s="243"/>
      <c r="T151" s="244"/>
      <c r="U151" s="13"/>
      <c r="V151" s="13"/>
      <c r="W151" s="13"/>
      <c r="X151" s="13"/>
      <c r="Y151" s="13"/>
      <c r="Z151" s="13"/>
      <c r="AA151" s="13"/>
      <c r="AB151" s="13"/>
      <c r="AC151" s="13"/>
      <c r="AD151" s="13"/>
      <c r="AE151" s="13"/>
      <c r="AT151" s="245" t="s">
        <v>174</v>
      </c>
      <c r="AU151" s="245" t="s">
        <v>82</v>
      </c>
      <c r="AV151" s="13" t="s">
        <v>82</v>
      </c>
      <c r="AW151" s="13" t="s">
        <v>34</v>
      </c>
      <c r="AX151" s="13" t="s">
        <v>80</v>
      </c>
      <c r="AY151" s="245" t="s">
        <v>153</v>
      </c>
    </row>
    <row r="152" spans="1:65" s="2" customFormat="1" ht="21.75" customHeight="1">
      <c r="A152" s="38"/>
      <c r="B152" s="39"/>
      <c r="C152" s="261" t="s">
        <v>356</v>
      </c>
      <c r="D152" s="261" t="s">
        <v>260</v>
      </c>
      <c r="E152" s="262" t="s">
        <v>935</v>
      </c>
      <c r="F152" s="263" t="s">
        <v>936</v>
      </c>
      <c r="G152" s="264" t="s">
        <v>228</v>
      </c>
      <c r="H152" s="265">
        <v>6</v>
      </c>
      <c r="I152" s="266"/>
      <c r="J152" s="267">
        <f>ROUND(I152*H152,2)</f>
        <v>0</v>
      </c>
      <c r="K152" s="263" t="s">
        <v>219</v>
      </c>
      <c r="L152" s="268"/>
      <c r="M152" s="269" t="s">
        <v>19</v>
      </c>
      <c r="N152" s="270" t="s">
        <v>43</v>
      </c>
      <c r="O152" s="84"/>
      <c r="P152" s="227">
        <f>O152*H152</f>
        <v>0</v>
      </c>
      <c r="Q152" s="227">
        <v>0.06567</v>
      </c>
      <c r="R152" s="227">
        <f>Q152*H152</f>
        <v>0.39402000000000004</v>
      </c>
      <c r="S152" s="227">
        <v>0</v>
      </c>
      <c r="T152" s="228">
        <f>S152*H152</f>
        <v>0</v>
      </c>
      <c r="U152" s="38"/>
      <c r="V152" s="38"/>
      <c r="W152" s="38"/>
      <c r="X152" s="38"/>
      <c r="Y152" s="38"/>
      <c r="Z152" s="38"/>
      <c r="AA152" s="38"/>
      <c r="AB152" s="38"/>
      <c r="AC152" s="38"/>
      <c r="AD152" s="38"/>
      <c r="AE152" s="38"/>
      <c r="AR152" s="229" t="s">
        <v>169</v>
      </c>
      <c r="AT152" s="229" t="s">
        <v>260</v>
      </c>
      <c r="AU152" s="229" t="s">
        <v>82</v>
      </c>
      <c r="AY152" s="17" t="s">
        <v>153</v>
      </c>
      <c r="BE152" s="230">
        <f>IF(N152="základní",J152,0)</f>
        <v>0</v>
      </c>
      <c r="BF152" s="230">
        <f>IF(N152="snížená",J152,0)</f>
        <v>0</v>
      </c>
      <c r="BG152" s="230">
        <f>IF(N152="zákl. přenesená",J152,0)</f>
        <v>0</v>
      </c>
      <c r="BH152" s="230">
        <f>IF(N152="sníž. přenesená",J152,0)</f>
        <v>0</v>
      </c>
      <c r="BI152" s="230">
        <f>IF(N152="nulová",J152,0)</f>
        <v>0</v>
      </c>
      <c r="BJ152" s="17" t="s">
        <v>80</v>
      </c>
      <c r="BK152" s="230">
        <f>ROUND(I152*H152,2)</f>
        <v>0</v>
      </c>
      <c r="BL152" s="17" t="s">
        <v>172</v>
      </c>
      <c r="BM152" s="229" t="s">
        <v>937</v>
      </c>
    </row>
    <row r="153" spans="1:51" s="13" customFormat="1" ht="12">
      <c r="A153" s="13"/>
      <c r="B153" s="235"/>
      <c r="C153" s="236"/>
      <c r="D153" s="231" t="s">
        <v>174</v>
      </c>
      <c r="E153" s="237" t="s">
        <v>19</v>
      </c>
      <c r="F153" s="238" t="s">
        <v>195</v>
      </c>
      <c r="G153" s="236"/>
      <c r="H153" s="239">
        <v>6</v>
      </c>
      <c r="I153" s="240"/>
      <c r="J153" s="236"/>
      <c r="K153" s="236"/>
      <c r="L153" s="241"/>
      <c r="M153" s="242"/>
      <c r="N153" s="243"/>
      <c r="O153" s="243"/>
      <c r="P153" s="243"/>
      <c r="Q153" s="243"/>
      <c r="R153" s="243"/>
      <c r="S153" s="243"/>
      <c r="T153" s="244"/>
      <c r="U153" s="13"/>
      <c r="V153" s="13"/>
      <c r="W153" s="13"/>
      <c r="X153" s="13"/>
      <c r="Y153" s="13"/>
      <c r="Z153" s="13"/>
      <c r="AA153" s="13"/>
      <c r="AB153" s="13"/>
      <c r="AC153" s="13"/>
      <c r="AD153" s="13"/>
      <c r="AE153" s="13"/>
      <c r="AT153" s="245" t="s">
        <v>174</v>
      </c>
      <c r="AU153" s="245" t="s">
        <v>82</v>
      </c>
      <c r="AV153" s="13" t="s">
        <v>82</v>
      </c>
      <c r="AW153" s="13" t="s">
        <v>34</v>
      </c>
      <c r="AX153" s="13" t="s">
        <v>80</v>
      </c>
      <c r="AY153" s="245" t="s">
        <v>153</v>
      </c>
    </row>
    <row r="154" spans="1:65" s="2" customFormat="1" ht="44.25" customHeight="1">
      <c r="A154" s="38"/>
      <c r="B154" s="39"/>
      <c r="C154" s="218" t="s">
        <v>363</v>
      </c>
      <c r="D154" s="218" t="s">
        <v>156</v>
      </c>
      <c r="E154" s="219" t="s">
        <v>332</v>
      </c>
      <c r="F154" s="220" t="s">
        <v>333</v>
      </c>
      <c r="G154" s="221" t="s">
        <v>228</v>
      </c>
      <c r="H154" s="222">
        <v>60.5</v>
      </c>
      <c r="I154" s="223"/>
      <c r="J154" s="224">
        <f>ROUND(I154*H154,2)</f>
        <v>0</v>
      </c>
      <c r="K154" s="220" t="s">
        <v>219</v>
      </c>
      <c r="L154" s="44"/>
      <c r="M154" s="225" t="s">
        <v>19</v>
      </c>
      <c r="N154" s="226" t="s">
        <v>43</v>
      </c>
      <c r="O154" s="84"/>
      <c r="P154" s="227">
        <f>O154*H154</f>
        <v>0</v>
      </c>
      <c r="Q154" s="227">
        <v>0.1295</v>
      </c>
      <c r="R154" s="227">
        <f>Q154*H154</f>
        <v>7.8347500000000005</v>
      </c>
      <c r="S154" s="227">
        <v>0</v>
      </c>
      <c r="T154" s="228">
        <f>S154*H154</f>
        <v>0</v>
      </c>
      <c r="U154" s="38"/>
      <c r="V154" s="38"/>
      <c r="W154" s="38"/>
      <c r="X154" s="38"/>
      <c r="Y154" s="38"/>
      <c r="Z154" s="38"/>
      <c r="AA154" s="38"/>
      <c r="AB154" s="38"/>
      <c r="AC154" s="38"/>
      <c r="AD154" s="38"/>
      <c r="AE154" s="38"/>
      <c r="AR154" s="229" t="s">
        <v>172</v>
      </c>
      <c r="AT154" s="229" t="s">
        <v>156</v>
      </c>
      <c r="AU154" s="229" t="s">
        <v>82</v>
      </c>
      <c r="AY154" s="17" t="s">
        <v>153</v>
      </c>
      <c r="BE154" s="230">
        <f>IF(N154="základní",J154,0)</f>
        <v>0</v>
      </c>
      <c r="BF154" s="230">
        <f>IF(N154="snížená",J154,0)</f>
        <v>0</v>
      </c>
      <c r="BG154" s="230">
        <f>IF(N154="zákl. přenesená",J154,0)</f>
        <v>0</v>
      </c>
      <c r="BH154" s="230">
        <f>IF(N154="sníž. přenesená",J154,0)</f>
        <v>0</v>
      </c>
      <c r="BI154" s="230">
        <f>IF(N154="nulová",J154,0)</f>
        <v>0</v>
      </c>
      <c r="BJ154" s="17" t="s">
        <v>80</v>
      </c>
      <c r="BK154" s="230">
        <f>ROUND(I154*H154,2)</f>
        <v>0</v>
      </c>
      <c r="BL154" s="17" t="s">
        <v>172</v>
      </c>
      <c r="BM154" s="229" t="s">
        <v>938</v>
      </c>
    </row>
    <row r="155" spans="1:47" s="2" customFormat="1" ht="12">
      <c r="A155" s="38"/>
      <c r="B155" s="39"/>
      <c r="C155" s="40"/>
      <c r="D155" s="231" t="s">
        <v>221</v>
      </c>
      <c r="E155" s="40"/>
      <c r="F155" s="232" t="s">
        <v>335</v>
      </c>
      <c r="G155" s="40"/>
      <c r="H155" s="40"/>
      <c r="I155" s="136"/>
      <c r="J155" s="40"/>
      <c r="K155" s="40"/>
      <c r="L155" s="44"/>
      <c r="M155" s="233"/>
      <c r="N155" s="234"/>
      <c r="O155" s="84"/>
      <c r="P155" s="84"/>
      <c r="Q155" s="84"/>
      <c r="R155" s="84"/>
      <c r="S155" s="84"/>
      <c r="T155" s="85"/>
      <c r="U155" s="38"/>
      <c r="V155" s="38"/>
      <c r="W155" s="38"/>
      <c r="X155" s="38"/>
      <c r="Y155" s="38"/>
      <c r="Z155" s="38"/>
      <c r="AA155" s="38"/>
      <c r="AB155" s="38"/>
      <c r="AC155" s="38"/>
      <c r="AD155" s="38"/>
      <c r="AE155" s="38"/>
      <c r="AT155" s="17" t="s">
        <v>221</v>
      </c>
      <c r="AU155" s="17" t="s">
        <v>82</v>
      </c>
    </row>
    <row r="156" spans="1:51" s="13" customFormat="1" ht="12">
      <c r="A156" s="13"/>
      <c r="B156" s="235"/>
      <c r="C156" s="236"/>
      <c r="D156" s="231" t="s">
        <v>174</v>
      </c>
      <c r="E156" s="237" t="s">
        <v>19</v>
      </c>
      <c r="F156" s="238" t="s">
        <v>939</v>
      </c>
      <c r="G156" s="236"/>
      <c r="H156" s="239">
        <v>22.5</v>
      </c>
      <c r="I156" s="240"/>
      <c r="J156" s="236"/>
      <c r="K156" s="236"/>
      <c r="L156" s="241"/>
      <c r="M156" s="242"/>
      <c r="N156" s="243"/>
      <c r="O156" s="243"/>
      <c r="P156" s="243"/>
      <c r="Q156" s="243"/>
      <c r="R156" s="243"/>
      <c r="S156" s="243"/>
      <c r="T156" s="244"/>
      <c r="U156" s="13"/>
      <c r="V156" s="13"/>
      <c r="W156" s="13"/>
      <c r="X156" s="13"/>
      <c r="Y156" s="13"/>
      <c r="Z156" s="13"/>
      <c r="AA156" s="13"/>
      <c r="AB156" s="13"/>
      <c r="AC156" s="13"/>
      <c r="AD156" s="13"/>
      <c r="AE156" s="13"/>
      <c r="AT156" s="245" t="s">
        <v>174</v>
      </c>
      <c r="AU156" s="245" t="s">
        <v>82</v>
      </c>
      <c r="AV156" s="13" t="s">
        <v>82</v>
      </c>
      <c r="AW156" s="13" t="s">
        <v>34</v>
      </c>
      <c r="AX156" s="13" t="s">
        <v>72</v>
      </c>
      <c r="AY156" s="245" t="s">
        <v>153</v>
      </c>
    </row>
    <row r="157" spans="1:51" s="13" customFormat="1" ht="12">
      <c r="A157" s="13"/>
      <c r="B157" s="235"/>
      <c r="C157" s="236"/>
      <c r="D157" s="231" t="s">
        <v>174</v>
      </c>
      <c r="E157" s="237" t="s">
        <v>19</v>
      </c>
      <c r="F157" s="238" t="s">
        <v>577</v>
      </c>
      <c r="G157" s="236"/>
      <c r="H157" s="239">
        <v>38</v>
      </c>
      <c r="I157" s="240"/>
      <c r="J157" s="236"/>
      <c r="K157" s="236"/>
      <c r="L157" s="241"/>
      <c r="M157" s="242"/>
      <c r="N157" s="243"/>
      <c r="O157" s="243"/>
      <c r="P157" s="243"/>
      <c r="Q157" s="243"/>
      <c r="R157" s="243"/>
      <c r="S157" s="243"/>
      <c r="T157" s="244"/>
      <c r="U157" s="13"/>
      <c r="V157" s="13"/>
      <c r="W157" s="13"/>
      <c r="X157" s="13"/>
      <c r="Y157" s="13"/>
      <c r="Z157" s="13"/>
      <c r="AA157" s="13"/>
      <c r="AB157" s="13"/>
      <c r="AC157" s="13"/>
      <c r="AD157" s="13"/>
      <c r="AE157" s="13"/>
      <c r="AT157" s="245" t="s">
        <v>174</v>
      </c>
      <c r="AU157" s="245" t="s">
        <v>82</v>
      </c>
      <c r="AV157" s="13" t="s">
        <v>82</v>
      </c>
      <c r="AW157" s="13" t="s">
        <v>34</v>
      </c>
      <c r="AX157" s="13" t="s">
        <v>72</v>
      </c>
      <c r="AY157" s="245" t="s">
        <v>153</v>
      </c>
    </row>
    <row r="158" spans="1:51" s="14" customFormat="1" ht="12">
      <c r="A158" s="14"/>
      <c r="B158" s="250"/>
      <c r="C158" s="251"/>
      <c r="D158" s="231" t="s">
        <v>174</v>
      </c>
      <c r="E158" s="252" t="s">
        <v>19</v>
      </c>
      <c r="F158" s="253" t="s">
        <v>225</v>
      </c>
      <c r="G158" s="251"/>
      <c r="H158" s="254">
        <v>60.5</v>
      </c>
      <c r="I158" s="255"/>
      <c r="J158" s="251"/>
      <c r="K158" s="251"/>
      <c r="L158" s="256"/>
      <c r="M158" s="257"/>
      <c r="N158" s="258"/>
      <c r="O158" s="258"/>
      <c r="P158" s="258"/>
      <c r="Q158" s="258"/>
      <c r="R158" s="258"/>
      <c r="S158" s="258"/>
      <c r="T158" s="259"/>
      <c r="U158" s="14"/>
      <c r="V158" s="14"/>
      <c r="W158" s="14"/>
      <c r="X158" s="14"/>
      <c r="Y158" s="14"/>
      <c r="Z158" s="14"/>
      <c r="AA158" s="14"/>
      <c r="AB158" s="14"/>
      <c r="AC158" s="14"/>
      <c r="AD158" s="14"/>
      <c r="AE158" s="14"/>
      <c r="AT158" s="260" t="s">
        <v>174</v>
      </c>
      <c r="AU158" s="260" t="s">
        <v>82</v>
      </c>
      <c r="AV158" s="14" t="s">
        <v>172</v>
      </c>
      <c r="AW158" s="14" t="s">
        <v>34</v>
      </c>
      <c r="AX158" s="14" t="s">
        <v>80</v>
      </c>
      <c r="AY158" s="260" t="s">
        <v>153</v>
      </c>
    </row>
    <row r="159" spans="1:65" s="2" customFormat="1" ht="16.5" customHeight="1">
      <c r="A159" s="38"/>
      <c r="B159" s="39"/>
      <c r="C159" s="261" t="s">
        <v>272</v>
      </c>
      <c r="D159" s="261" t="s">
        <v>260</v>
      </c>
      <c r="E159" s="262" t="s">
        <v>337</v>
      </c>
      <c r="F159" s="263" t="s">
        <v>338</v>
      </c>
      <c r="G159" s="264" t="s">
        <v>339</v>
      </c>
      <c r="H159" s="265">
        <v>60.5</v>
      </c>
      <c r="I159" s="266"/>
      <c r="J159" s="267">
        <f>ROUND(I159*H159,2)</f>
        <v>0</v>
      </c>
      <c r="K159" s="263" t="s">
        <v>19</v>
      </c>
      <c r="L159" s="268"/>
      <c r="M159" s="269" t="s">
        <v>19</v>
      </c>
      <c r="N159" s="270" t="s">
        <v>43</v>
      </c>
      <c r="O159" s="84"/>
      <c r="P159" s="227">
        <f>O159*H159</f>
        <v>0</v>
      </c>
      <c r="Q159" s="227">
        <v>0.036</v>
      </c>
      <c r="R159" s="227">
        <f>Q159*H159</f>
        <v>2.178</v>
      </c>
      <c r="S159" s="227">
        <v>0</v>
      </c>
      <c r="T159" s="228">
        <f>S159*H159</f>
        <v>0</v>
      </c>
      <c r="U159" s="38"/>
      <c r="V159" s="38"/>
      <c r="W159" s="38"/>
      <c r="X159" s="38"/>
      <c r="Y159" s="38"/>
      <c r="Z159" s="38"/>
      <c r="AA159" s="38"/>
      <c r="AB159" s="38"/>
      <c r="AC159" s="38"/>
      <c r="AD159" s="38"/>
      <c r="AE159" s="38"/>
      <c r="AR159" s="229" t="s">
        <v>169</v>
      </c>
      <c r="AT159" s="229" t="s">
        <v>260</v>
      </c>
      <c r="AU159" s="229" t="s">
        <v>82</v>
      </c>
      <c r="AY159" s="17" t="s">
        <v>153</v>
      </c>
      <c r="BE159" s="230">
        <f>IF(N159="základní",J159,0)</f>
        <v>0</v>
      </c>
      <c r="BF159" s="230">
        <f>IF(N159="snížená",J159,0)</f>
        <v>0</v>
      </c>
      <c r="BG159" s="230">
        <f>IF(N159="zákl. přenesená",J159,0)</f>
        <v>0</v>
      </c>
      <c r="BH159" s="230">
        <f>IF(N159="sníž. přenesená",J159,0)</f>
        <v>0</v>
      </c>
      <c r="BI159" s="230">
        <f>IF(N159="nulová",J159,0)</f>
        <v>0</v>
      </c>
      <c r="BJ159" s="17" t="s">
        <v>80</v>
      </c>
      <c r="BK159" s="230">
        <f>ROUND(I159*H159,2)</f>
        <v>0</v>
      </c>
      <c r="BL159" s="17" t="s">
        <v>172</v>
      </c>
      <c r="BM159" s="229" t="s">
        <v>940</v>
      </c>
    </row>
    <row r="160" spans="1:65" s="2" customFormat="1" ht="21.75" customHeight="1">
      <c r="A160" s="38"/>
      <c r="B160" s="39"/>
      <c r="C160" s="218" t="s">
        <v>376</v>
      </c>
      <c r="D160" s="218" t="s">
        <v>156</v>
      </c>
      <c r="E160" s="219" t="s">
        <v>449</v>
      </c>
      <c r="F160" s="220" t="s">
        <v>450</v>
      </c>
      <c r="G160" s="221" t="s">
        <v>228</v>
      </c>
      <c r="H160" s="222">
        <v>116.5</v>
      </c>
      <c r="I160" s="223"/>
      <c r="J160" s="224">
        <f>ROUND(I160*H160,2)</f>
        <v>0</v>
      </c>
      <c r="K160" s="220" t="s">
        <v>219</v>
      </c>
      <c r="L160" s="44"/>
      <c r="M160" s="225" t="s">
        <v>19</v>
      </c>
      <c r="N160" s="226" t="s">
        <v>43</v>
      </c>
      <c r="O160" s="84"/>
      <c r="P160" s="227">
        <f>O160*H160</f>
        <v>0</v>
      </c>
      <c r="Q160" s="227">
        <v>0</v>
      </c>
      <c r="R160" s="227">
        <f>Q160*H160</f>
        <v>0</v>
      </c>
      <c r="S160" s="227">
        <v>0</v>
      </c>
      <c r="T160" s="228">
        <f>S160*H160</f>
        <v>0</v>
      </c>
      <c r="U160" s="38"/>
      <c r="V160" s="38"/>
      <c r="W160" s="38"/>
      <c r="X160" s="38"/>
      <c r="Y160" s="38"/>
      <c r="Z160" s="38"/>
      <c r="AA160" s="38"/>
      <c r="AB160" s="38"/>
      <c r="AC160" s="38"/>
      <c r="AD160" s="38"/>
      <c r="AE160" s="38"/>
      <c r="AR160" s="229" t="s">
        <v>172</v>
      </c>
      <c r="AT160" s="229" t="s">
        <v>156</v>
      </c>
      <c r="AU160" s="229" t="s">
        <v>82</v>
      </c>
      <c r="AY160" s="17" t="s">
        <v>153</v>
      </c>
      <c r="BE160" s="230">
        <f>IF(N160="základní",J160,0)</f>
        <v>0</v>
      </c>
      <c r="BF160" s="230">
        <f>IF(N160="snížená",J160,0)</f>
        <v>0</v>
      </c>
      <c r="BG160" s="230">
        <f>IF(N160="zákl. přenesená",J160,0)</f>
        <v>0</v>
      </c>
      <c r="BH160" s="230">
        <f>IF(N160="sníž. přenesená",J160,0)</f>
        <v>0</v>
      </c>
      <c r="BI160" s="230">
        <f>IF(N160="nulová",J160,0)</f>
        <v>0</v>
      </c>
      <c r="BJ160" s="17" t="s">
        <v>80</v>
      </c>
      <c r="BK160" s="230">
        <f>ROUND(I160*H160,2)</f>
        <v>0</v>
      </c>
      <c r="BL160" s="17" t="s">
        <v>172</v>
      </c>
      <c r="BM160" s="229" t="s">
        <v>941</v>
      </c>
    </row>
    <row r="161" spans="1:47" s="2" customFormat="1" ht="12">
      <c r="A161" s="38"/>
      <c r="B161" s="39"/>
      <c r="C161" s="40"/>
      <c r="D161" s="231" t="s">
        <v>221</v>
      </c>
      <c r="E161" s="40"/>
      <c r="F161" s="232" t="s">
        <v>452</v>
      </c>
      <c r="G161" s="40"/>
      <c r="H161" s="40"/>
      <c r="I161" s="136"/>
      <c r="J161" s="40"/>
      <c r="K161" s="40"/>
      <c r="L161" s="44"/>
      <c r="M161" s="233"/>
      <c r="N161" s="234"/>
      <c r="O161" s="84"/>
      <c r="P161" s="84"/>
      <c r="Q161" s="84"/>
      <c r="R161" s="84"/>
      <c r="S161" s="84"/>
      <c r="T161" s="85"/>
      <c r="U161" s="38"/>
      <c r="V161" s="38"/>
      <c r="W161" s="38"/>
      <c r="X161" s="38"/>
      <c r="Y161" s="38"/>
      <c r="Z161" s="38"/>
      <c r="AA161" s="38"/>
      <c r="AB161" s="38"/>
      <c r="AC161" s="38"/>
      <c r="AD161" s="38"/>
      <c r="AE161" s="38"/>
      <c r="AT161" s="17" t="s">
        <v>221</v>
      </c>
      <c r="AU161" s="17" t="s">
        <v>82</v>
      </c>
    </row>
    <row r="162" spans="1:63" s="12" customFormat="1" ht="22.8" customHeight="1">
      <c r="A162" s="12"/>
      <c r="B162" s="202"/>
      <c r="C162" s="203"/>
      <c r="D162" s="204" t="s">
        <v>71</v>
      </c>
      <c r="E162" s="216" t="s">
        <v>361</v>
      </c>
      <c r="F162" s="216" t="s">
        <v>362</v>
      </c>
      <c r="G162" s="203"/>
      <c r="H162" s="203"/>
      <c r="I162" s="206"/>
      <c r="J162" s="217">
        <f>BK162</f>
        <v>0</v>
      </c>
      <c r="K162" s="203"/>
      <c r="L162" s="208"/>
      <c r="M162" s="209"/>
      <c r="N162" s="210"/>
      <c r="O162" s="210"/>
      <c r="P162" s="211">
        <f>SUM(P163:P170)</f>
        <v>0</v>
      </c>
      <c r="Q162" s="210"/>
      <c r="R162" s="211">
        <f>SUM(R163:R170)</f>
        <v>0</v>
      </c>
      <c r="S162" s="210"/>
      <c r="T162" s="212">
        <f>SUM(T163:T170)</f>
        <v>0</v>
      </c>
      <c r="U162" s="12"/>
      <c r="V162" s="12"/>
      <c r="W162" s="12"/>
      <c r="X162" s="12"/>
      <c r="Y162" s="12"/>
      <c r="Z162" s="12"/>
      <c r="AA162" s="12"/>
      <c r="AB162" s="12"/>
      <c r="AC162" s="12"/>
      <c r="AD162" s="12"/>
      <c r="AE162" s="12"/>
      <c r="AR162" s="213" t="s">
        <v>80</v>
      </c>
      <c r="AT162" s="214" t="s">
        <v>71</v>
      </c>
      <c r="AU162" s="214" t="s">
        <v>80</v>
      </c>
      <c r="AY162" s="213" t="s">
        <v>153</v>
      </c>
      <c r="BK162" s="215">
        <f>SUM(BK163:BK170)</f>
        <v>0</v>
      </c>
    </row>
    <row r="163" spans="1:65" s="2" customFormat="1" ht="44.25" customHeight="1">
      <c r="A163" s="38"/>
      <c r="B163" s="39"/>
      <c r="C163" s="218" t="s">
        <v>542</v>
      </c>
      <c r="D163" s="218" t="s">
        <v>156</v>
      </c>
      <c r="E163" s="219" t="s">
        <v>364</v>
      </c>
      <c r="F163" s="220" t="s">
        <v>365</v>
      </c>
      <c r="G163" s="221" t="s">
        <v>276</v>
      </c>
      <c r="H163" s="222">
        <v>79.015</v>
      </c>
      <c r="I163" s="223"/>
      <c r="J163" s="224">
        <f>ROUND(I163*H163,2)</f>
        <v>0</v>
      </c>
      <c r="K163" s="220" t="s">
        <v>19</v>
      </c>
      <c r="L163" s="44"/>
      <c r="M163" s="225" t="s">
        <v>19</v>
      </c>
      <c r="N163" s="226" t="s">
        <v>43</v>
      </c>
      <c r="O163" s="84"/>
      <c r="P163" s="227">
        <f>O163*H163</f>
        <v>0</v>
      </c>
      <c r="Q163" s="227">
        <v>0</v>
      </c>
      <c r="R163" s="227">
        <f>Q163*H163</f>
        <v>0</v>
      </c>
      <c r="S163" s="227">
        <v>0</v>
      </c>
      <c r="T163" s="228">
        <f>S163*H163</f>
        <v>0</v>
      </c>
      <c r="U163" s="38"/>
      <c r="V163" s="38"/>
      <c r="W163" s="38"/>
      <c r="X163" s="38"/>
      <c r="Y163" s="38"/>
      <c r="Z163" s="38"/>
      <c r="AA163" s="38"/>
      <c r="AB163" s="38"/>
      <c r="AC163" s="38"/>
      <c r="AD163" s="38"/>
      <c r="AE163" s="38"/>
      <c r="AR163" s="229" t="s">
        <v>172</v>
      </c>
      <c r="AT163" s="229" t="s">
        <v>156</v>
      </c>
      <c r="AU163" s="229" t="s">
        <v>82</v>
      </c>
      <c r="AY163" s="17" t="s">
        <v>153</v>
      </c>
      <c r="BE163" s="230">
        <f>IF(N163="základní",J163,0)</f>
        <v>0</v>
      </c>
      <c r="BF163" s="230">
        <f>IF(N163="snížená",J163,0)</f>
        <v>0</v>
      </c>
      <c r="BG163" s="230">
        <f>IF(N163="zákl. přenesená",J163,0)</f>
        <v>0</v>
      </c>
      <c r="BH163" s="230">
        <f>IF(N163="sníž. přenesená",J163,0)</f>
        <v>0</v>
      </c>
      <c r="BI163" s="230">
        <f>IF(N163="nulová",J163,0)</f>
        <v>0</v>
      </c>
      <c r="BJ163" s="17" t="s">
        <v>80</v>
      </c>
      <c r="BK163" s="230">
        <f>ROUND(I163*H163,2)</f>
        <v>0</v>
      </c>
      <c r="BL163" s="17" t="s">
        <v>172</v>
      </c>
      <c r="BM163" s="229" t="s">
        <v>942</v>
      </c>
    </row>
    <row r="164" spans="1:47" s="2" customFormat="1" ht="12">
      <c r="A164" s="38"/>
      <c r="B164" s="39"/>
      <c r="C164" s="40"/>
      <c r="D164" s="231" t="s">
        <v>221</v>
      </c>
      <c r="E164" s="40"/>
      <c r="F164" s="232" t="s">
        <v>368</v>
      </c>
      <c r="G164" s="40"/>
      <c r="H164" s="40"/>
      <c r="I164" s="136"/>
      <c r="J164" s="40"/>
      <c r="K164" s="40"/>
      <c r="L164" s="44"/>
      <c r="M164" s="233"/>
      <c r="N164" s="234"/>
      <c r="O164" s="84"/>
      <c r="P164" s="84"/>
      <c r="Q164" s="84"/>
      <c r="R164" s="84"/>
      <c r="S164" s="84"/>
      <c r="T164" s="85"/>
      <c r="U164" s="38"/>
      <c r="V164" s="38"/>
      <c r="W164" s="38"/>
      <c r="X164" s="38"/>
      <c r="Y164" s="38"/>
      <c r="Z164" s="38"/>
      <c r="AA164" s="38"/>
      <c r="AB164" s="38"/>
      <c r="AC164" s="38"/>
      <c r="AD164" s="38"/>
      <c r="AE164" s="38"/>
      <c r="AT164" s="17" t="s">
        <v>221</v>
      </c>
      <c r="AU164" s="17" t="s">
        <v>82</v>
      </c>
    </row>
    <row r="165" spans="1:47" s="2" customFormat="1" ht="12">
      <c r="A165" s="38"/>
      <c r="B165" s="39"/>
      <c r="C165" s="40"/>
      <c r="D165" s="231" t="s">
        <v>163</v>
      </c>
      <c r="E165" s="40"/>
      <c r="F165" s="232" t="s">
        <v>369</v>
      </c>
      <c r="G165" s="40"/>
      <c r="H165" s="40"/>
      <c r="I165" s="136"/>
      <c r="J165" s="40"/>
      <c r="K165" s="40"/>
      <c r="L165" s="44"/>
      <c r="M165" s="233"/>
      <c r="N165" s="234"/>
      <c r="O165" s="84"/>
      <c r="P165" s="84"/>
      <c r="Q165" s="84"/>
      <c r="R165" s="84"/>
      <c r="S165" s="84"/>
      <c r="T165" s="85"/>
      <c r="U165" s="38"/>
      <c r="V165" s="38"/>
      <c r="W165" s="38"/>
      <c r="X165" s="38"/>
      <c r="Y165" s="38"/>
      <c r="Z165" s="38"/>
      <c r="AA165" s="38"/>
      <c r="AB165" s="38"/>
      <c r="AC165" s="38"/>
      <c r="AD165" s="38"/>
      <c r="AE165" s="38"/>
      <c r="AT165" s="17" t="s">
        <v>163</v>
      </c>
      <c r="AU165" s="17" t="s">
        <v>82</v>
      </c>
    </row>
    <row r="166" spans="1:51" s="13" customFormat="1" ht="12">
      <c r="A166" s="13"/>
      <c r="B166" s="235"/>
      <c r="C166" s="236"/>
      <c r="D166" s="231" t="s">
        <v>174</v>
      </c>
      <c r="E166" s="237" t="s">
        <v>19</v>
      </c>
      <c r="F166" s="238" t="s">
        <v>943</v>
      </c>
      <c r="G166" s="236"/>
      <c r="H166" s="239">
        <v>79.015</v>
      </c>
      <c r="I166" s="240"/>
      <c r="J166" s="236"/>
      <c r="K166" s="236"/>
      <c r="L166" s="241"/>
      <c r="M166" s="242"/>
      <c r="N166" s="243"/>
      <c r="O166" s="243"/>
      <c r="P166" s="243"/>
      <c r="Q166" s="243"/>
      <c r="R166" s="243"/>
      <c r="S166" s="243"/>
      <c r="T166" s="244"/>
      <c r="U166" s="13"/>
      <c r="V166" s="13"/>
      <c r="W166" s="13"/>
      <c r="X166" s="13"/>
      <c r="Y166" s="13"/>
      <c r="Z166" s="13"/>
      <c r="AA166" s="13"/>
      <c r="AB166" s="13"/>
      <c r="AC166" s="13"/>
      <c r="AD166" s="13"/>
      <c r="AE166" s="13"/>
      <c r="AT166" s="245" t="s">
        <v>174</v>
      </c>
      <c r="AU166" s="245" t="s">
        <v>82</v>
      </c>
      <c r="AV166" s="13" t="s">
        <v>82</v>
      </c>
      <c r="AW166" s="13" t="s">
        <v>34</v>
      </c>
      <c r="AX166" s="13" t="s">
        <v>80</v>
      </c>
      <c r="AY166" s="245" t="s">
        <v>153</v>
      </c>
    </row>
    <row r="167" spans="1:65" s="2" customFormat="1" ht="33" customHeight="1">
      <c r="A167" s="38"/>
      <c r="B167" s="39"/>
      <c r="C167" s="218" t="s">
        <v>547</v>
      </c>
      <c r="D167" s="218" t="s">
        <v>156</v>
      </c>
      <c r="E167" s="219" t="s">
        <v>370</v>
      </c>
      <c r="F167" s="220" t="s">
        <v>371</v>
      </c>
      <c r="G167" s="221" t="s">
        <v>276</v>
      </c>
      <c r="H167" s="222">
        <v>1140.225</v>
      </c>
      <c r="I167" s="223"/>
      <c r="J167" s="224">
        <f>ROUND(I167*H167,2)</f>
        <v>0</v>
      </c>
      <c r="K167" s="220" t="s">
        <v>19</v>
      </c>
      <c r="L167" s="44"/>
      <c r="M167" s="225" t="s">
        <v>19</v>
      </c>
      <c r="N167" s="226" t="s">
        <v>43</v>
      </c>
      <c r="O167" s="84"/>
      <c r="P167" s="227">
        <f>O167*H167</f>
        <v>0</v>
      </c>
      <c r="Q167" s="227">
        <v>0</v>
      </c>
      <c r="R167" s="227">
        <f>Q167*H167</f>
        <v>0</v>
      </c>
      <c r="S167" s="227">
        <v>0</v>
      </c>
      <c r="T167" s="228">
        <f>S167*H167</f>
        <v>0</v>
      </c>
      <c r="U167" s="38"/>
      <c r="V167" s="38"/>
      <c r="W167" s="38"/>
      <c r="X167" s="38"/>
      <c r="Y167" s="38"/>
      <c r="Z167" s="38"/>
      <c r="AA167" s="38"/>
      <c r="AB167" s="38"/>
      <c r="AC167" s="38"/>
      <c r="AD167" s="38"/>
      <c r="AE167" s="38"/>
      <c r="AR167" s="229" t="s">
        <v>172</v>
      </c>
      <c r="AT167" s="229" t="s">
        <v>156</v>
      </c>
      <c r="AU167" s="229" t="s">
        <v>82</v>
      </c>
      <c r="AY167" s="17" t="s">
        <v>153</v>
      </c>
      <c r="BE167" s="230">
        <f>IF(N167="základní",J167,0)</f>
        <v>0</v>
      </c>
      <c r="BF167" s="230">
        <f>IF(N167="snížená",J167,0)</f>
        <v>0</v>
      </c>
      <c r="BG167" s="230">
        <f>IF(N167="zákl. přenesená",J167,0)</f>
        <v>0</v>
      </c>
      <c r="BH167" s="230">
        <f>IF(N167="sníž. přenesená",J167,0)</f>
        <v>0</v>
      </c>
      <c r="BI167" s="230">
        <f>IF(N167="nulová",J167,0)</f>
        <v>0</v>
      </c>
      <c r="BJ167" s="17" t="s">
        <v>80</v>
      </c>
      <c r="BK167" s="230">
        <f>ROUND(I167*H167,2)</f>
        <v>0</v>
      </c>
      <c r="BL167" s="17" t="s">
        <v>172</v>
      </c>
      <c r="BM167" s="229" t="s">
        <v>944</v>
      </c>
    </row>
    <row r="168" spans="1:47" s="2" customFormat="1" ht="12">
      <c r="A168" s="38"/>
      <c r="B168" s="39"/>
      <c r="C168" s="40"/>
      <c r="D168" s="231" t="s">
        <v>221</v>
      </c>
      <c r="E168" s="40"/>
      <c r="F168" s="232" t="s">
        <v>368</v>
      </c>
      <c r="G168" s="40"/>
      <c r="H168" s="40"/>
      <c r="I168" s="136"/>
      <c r="J168" s="40"/>
      <c r="K168" s="40"/>
      <c r="L168" s="44"/>
      <c r="M168" s="233"/>
      <c r="N168" s="234"/>
      <c r="O168" s="84"/>
      <c r="P168" s="84"/>
      <c r="Q168" s="84"/>
      <c r="R168" s="84"/>
      <c r="S168" s="84"/>
      <c r="T168" s="85"/>
      <c r="U168" s="38"/>
      <c r="V168" s="38"/>
      <c r="W168" s="38"/>
      <c r="X168" s="38"/>
      <c r="Y168" s="38"/>
      <c r="Z168" s="38"/>
      <c r="AA168" s="38"/>
      <c r="AB168" s="38"/>
      <c r="AC168" s="38"/>
      <c r="AD168" s="38"/>
      <c r="AE168" s="38"/>
      <c r="AT168" s="17" t="s">
        <v>221</v>
      </c>
      <c r="AU168" s="17" t="s">
        <v>82</v>
      </c>
    </row>
    <row r="169" spans="1:51" s="13" customFormat="1" ht="12">
      <c r="A169" s="13"/>
      <c r="B169" s="235"/>
      <c r="C169" s="236"/>
      <c r="D169" s="231" t="s">
        <v>174</v>
      </c>
      <c r="E169" s="237" t="s">
        <v>19</v>
      </c>
      <c r="F169" s="238" t="s">
        <v>945</v>
      </c>
      <c r="G169" s="236"/>
      <c r="H169" s="239">
        <v>1140.225</v>
      </c>
      <c r="I169" s="240"/>
      <c r="J169" s="236"/>
      <c r="K169" s="236"/>
      <c r="L169" s="241"/>
      <c r="M169" s="242"/>
      <c r="N169" s="243"/>
      <c r="O169" s="243"/>
      <c r="P169" s="243"/>
      <c r="Q169" s="243"/>
      <c r="R169" s="243"/>
      <c r="S169" s="243"/>
      <c r="T169" s="244"/>
      <c r="U169" s="13"/>
      <c r="V169" s="13"/>
      <c r="W169" s="13"/>
      <c r="X169" s="13"/>
      <c r="Y169" s="13"/>
      <c r="Z169" s="13"/>
      <c r="AA169" s="13"/>
      <c r="AB169" s="13"/>
      <c r="AC169" s="13"/>
      <c r="AD169" s="13"/>
      <c r="AE169" s="13"/>
      <c r="AT169" s="245" t="s">
        <v>174</v>
      </c>
      <c r="AU169" s="245" t="s">
        <v>82</v>
      </c>
      <c r="AV169" s="13" t="s">
        <v>82</v>
      </c>
      <c r="AW169" s="13" t="s">
        <v>34</v>
      </c>
      <c r="AX169" s="13" t="s">
        <v>80</v>
      </c>
      <c r="AY169" s="245" t="s">
        <v>153</v>
      </c>
    </row>
    <row r="170" spans="1:65" s="2" customFormat="1" ht="33" customHeight="1">
      <c r="A170" s="38"/>
      <c r="B170" s="39"/>
      <c r="C170" s="218" t="s">
        <v>551</v>
      </c>
      <c r="D170" s="218" t="s">
        <v>156</v>
      </c>
      <c r="E170" s="219" t="s">
        <v>946</v>
      </c>
      <c r="F170" s="220" t="s">
        <v>947</v>
      </c>
      <c r="G170" s="221" t="s">
        <v>276</v>
      </c>
      <c r="H170" s="222">
        <v>63.98</v>
      </c>
      <c r="I170" s="223"/>
      <c r="J170" s="224">
        <f>ROUND(I170*H170,2)</f>
        <v>0</v>
      </c>
      <c r="K170" s="220" t="s">
        <v>219</v>
      </c>
      <c r="L170" s="44"/>
      <c r="M170" s="225" t="s">
        <v>19</v>
      </c>
      <c r="N170" s="226" t="s">
        <v>43</v>
      </c>
      <c r="O170" s="84"/>
      <c r="P170" s="227">
        <f>O170*H170</f>
        <v>0</v>
      </c>
      <c r="Q170" s="227">
        <v>0</v>
      </c>
      <c r="R170" s="227">
        <f>Q170*H170</f>
        <v>0</v>
      </c>
      <c r="S170" s="227">
        <v>0</v>
      </c>
      <c r="T170" s="228">
        <f>S170*H170</f>
        <v>0</v>
      </c>
      <c r="U170" s="38"/>
      <c r="V170" s="38"/>
      <c r="W170" s="38"/>
      <c r="X170" s="38"/>
      <c r="Y170" s="38"/>
      <c r="Z170" s="38"/>
      <c r="AA170" s="38"/>
      <c r="AB170" s="38"/>
      <c r="AC170" s="38"/>
      <c r="AD170" s="38"/>
      <c r="AE170" s="38"/>
      <c r="AR170" s="229" t="s">
        <v>172</v>
      </c>
      <c r="AT170" s="229" t="s">
        <v>156</v>
      </c>
      <c r="AU170" s="229" t="s">
        <v>82</v>
      </c>
      <c r="AY170" s="17" t="s">
        <v>153</v>
      </c>
      <c r="BE170" s="230">
        <f>IF(N170="základní",J170,0)</f>
        <v>0</v>
      </c>
      <c r="BF170" s="230">
        <f>IF(N170="snížená",J170,0)</f>
        <v>0</v>
      </c>
      <c r="BG170" s="230">
        <f>IF(N170="zákl. přenesená",J170,0)</f>
        <v>0</v>
      </c>
      <c r="BH170" s="230">
        <f>IF(N170="sníž. přenesená",J170,0)</f>
        <v>0</v>
      </c>
      <c r="BI170" s="230">
        <f>IF(N170="nulová",J170,0)</f>
        <v>0</v>
      </c>
      <c r="BJ170" s="17" t="s">
        <v>80</v>
      </c>
      <c r="BK170" s="230">
        <f>ROUND(I170*H170,2)</f>
        <v>0</v>
      </c>
      <c r="BL170" s="17" t="s">
        <v>172</v>
      </c>
      <c r="BM170" s="229" t="s">
        <v>948</v>
      </c>
    </row>
    <row r="171" spans="1:63" s="12" customFormat="1" ht="22.8" customHeight="1">
      <c r="A171" s="12"/>
      <c r="B171" s="202"/>
      <c r="C171" s="203"/>
      <c r="D171" s="204" t="s">
        <v>71</v>
      </c>
      <c r="E171" s="216" t="s">
        <v>374</v>
      </c>
      <c r="F171" s="216" t="s">
        <v>375</v>
      </c>
      <c r="G171" s="203"/>
      <c r="H171" s="203"/>
      <c r="I171" s="206"/>
      <c r="J171" s="217">
        <f>BK171</f>
        <v>0</v>
      </c>
      <c r="K171" s="203"/>
      <c r="L171" s="208"/>
      <c r="M171" s="209"/>
      <c r="N171" s="210"/>
      <c r="O171" s="210"/>
      <c r="P171" s="211">
        <f>SUM(P172:P173)</f>
        <v>0</v>
      </c>
      <c r="Q171" s="210"/>
      <c r="R171" s="211">
        <f>SUM(R172:R173)</f>
        <v>0</v>
      </c>
      <c r="S171" s="210"/>
      <c r="T171" s="212">
        <f>SUM(T172:T173)</f>
        <v>0</v>
      </c>
      <c r="U171" s="12"/>
      <c r="V171" s="12"/>
      <c r="W171" s="12"/>
      <c r="X171" s="12"/>
      <c r="Y171" s="12"/>
      <c r="Z171" s="12"/>
      <c r="AA171" s="12"/>
      <c r="AB171" s="12"/>
      <c r="AC171" s="12"/>
      <c r="AD171" s="12"/>
      <c r="AE171" s="12"/>
      <c r="AR171" s="213" t="s">
        <v>80</v>
      </c>
      <c r="AT171" s="214" t="s">
        <v>71</v>
      </c>
      <c r="AU171" s="214" t="s">
        <v>80</v>
      </c>
      <c r="AY171" s="213" t="s">
        <v>153</v>
      </c>
      <c r="BK171" s="215">
        <f>SUM(BK172:BK173)</f>
        <v>0</v>
      </c>
    </row>
    <row r="172" spans="1:65" s="2" customFormat="1" ht="33" customHeight="1">
      <c r="A172" s="38"/>
      <c r="B172" s="39"/>
      <c r="C172" s="218" t="s">
        <v>555</v>
      </c>
      <c r="D172" s="218" t="s">
        <v>156</v>
      </c>
      <c r="E172" s="219" t="s">
        <v>377</v>
      </c>
      <c r="F172" s="220" t="s">
        <v>378</v>
      </c>
      <c r="G172" s="221" t="s">
        <v>276</v>
      </c>
      <c r="H172" s="222">
        <v>58.143</v>
      </c>
      <c r="I172" s="223"/>
      <c r="J172" s="224">
        <f>ROUND(I172*H172,2)</f>
        <v>0</v>
      </c>
      <c r="K172" s="220" t="s">
        <v>219</v>
      </c>
      <c r="L172" s="44"/>
      <c r="M172" s="225" t="s">
        <v>19</v>
      </c>
      <c r="N172" s="226" t="s">
        <v>43</v>
      </c>
      <c r="O172" s="84"/>
      <c r="P172" s="227">
        <f>O172*H172</f>
        <v>0</v>
      </c>
      <c r="Q172" s="227">
        <v>0</v>
      </c>
      <c r="R172" s="227">
        <f>Q172*H172</f>
        <v>0</v>
      </c>
      <c r="S172" s="227">
        <v>0</v>
      </c>
      <c r="T172" s="228">
        <f>S172*H172</f>
        <v>0</v>
      </c>
      <c r="U172" s="38"/>
      <c r="V172" s="38"/>
      <c r="W172" s="38"/>
      <c r="X172" s="38"/>
      <c r="Y172" s="38"/>
      <c r="Z172" s="38"/>
      <c r="AA172" s="38"/>
      <c r="AB172" s="38"/>
      <c r="AC172" s="38"/>
      <c r="AD172" s="38"/>
      <c r="AE172" s="38"/>
      <c r="AR172" s="229" t="s">
        <v>172</v>
      </c>
      <c r="AT172" s="229" t="s">
        <v>156</v>
      </c>
      <c r="AU172" s="229" t="s">
        <v>82</v>
      </c>
      <c r="AY172" s="17" t="s">
        <v>153</v>
      </c>
      <c r="BE172" s="230">
        <f>IF(N172="základní",J172,0)</f>
        <v>0</v>
      </c>
      <c r="BF172" s="230">
        <f>IF(N172="snížená",J172,0)</f>
        <v>0</v>
      </c>
      <c r="BG172" s="230">
        <f>IF(N172="zákl. přenesená",J172,0)</f>
        <v>0</v>
      </c>
      <c r="BH172" s="230">
        <f>IF(N172="sníž. přenesená",J172,0)</f>
        <v>0</v>
      </c>
      <c r="BI172" s="230">
        <f>IF(N172="nulová",J172,0)</f>
        <v>0</v>
      </c>
      <c r="BJ172" s="17" t="s">
        <v>80</v>
      </c>
      <c r="BK172" s="230">
        <f>ROUND(I172*H172,2)</f>
        <v>0</v>
      </c>
      <c r="BL172" s="17" t="s">
        <v>172</v>
      </c>
      <c r="BM172" s="229" t="s">
        <v>949</v>
      </c>
    </row>
    <row r="173" spans="1:47" s="2" customFormat="1" ht="12">
      <c r="A173" s="38"/>
      <c r="B173" s="39"/>
      <c r="C173" s="40"/>
      <c r="D173" s="231" t="s">
        <v>221</v>
      </c>
      <c r="E173" s="40"/>
      <c r="F173" s="232" t="s">
        <v>380</v>
      </c>
      <c r="G173" s="40"/>
      <c r="H173" s="40"/>
      <c r="I173" s="136"/>
      <c r="J173" s="40"/>
      <c r="K173" s="40"/>
      <c r="L173" s="44"/>
      <c r="M173" s="246"/>
      <c r="N173" s="247"/>
      <c r="O173" s="248"/>
      <c r="P173" s="248"/>
      <c r="Q173" s="248"/>
      <c r="R173" s="248"/>
      <c r="S173" s="248"/>
      <c r="T173" s="249"/>
      <c r="U173" s="38"/>
      <c r="V173" s="38"/>
      <c r="W173" s="38"/>
      <c r="X173" s="38"/>
      <c r="Y173" s="38"/>
      <c r="Z173" s="38"/>
      <c r="AA173" s="38"/>
      <c r="AB173" s="38"/>
      <c r="AC173" s="38"/>
      <c r="AD173" s="38"/>
      <c r="AE173" s="38"/>
      <c r="AT173" s="17" t="s">
        <v>221</v>
      </c>
      <c r="AU173" s="17" t="s">
        <v>82</v>
      </c>
    </row>
    <row r="174" spans="1:31" s="2" customFormat="1" ht="6.95" customHeight="1">
      <c r="A174" s="38"/>
      <c r="B174" s="59"/>
      <c r="C174" s="60"/>
      <c r="D174" s="60"/>
      <c r="E174" s="60"/>
      <c r="F174" s="60"/>
      <c r="G174" s="60"/>
      <c r="H174" s="60"/>
      <c r="I174" s="166"/>
      <c r="J174" s="60"/>
      <c r="K174" s="60"/>
      <c r="L174" s="44"/>
      <c r="M174" s="38"/>
      <c r="O174" s="38"/>
      <c r="P174" s="38"/>
      <c r="Q174" s="38"/>
      <c r="R174" s="38"/>
      <c r="S174" s="38"/>
      <c r="T174" s="38"/>
      <c r="U174" s="38"/>
      <c r="V174" s="38"/>
      <c r="W174" s="38"/>
      <c r="X174" s="38"/>
      <c r="Y174" s="38"/>
      <c r="Z174" s="38"/>
      <c r="AA174" s="38"/>
      <c r="AB174" s="38"/>
      <c r="AC174" s="38"/>
      <c r="AD174" s="38"/>
      <c r="AE174" s="38"/>
    </row>
  </sheetData>
  <sheetProtection password="CC35" sheet="1" objects="1" scenarios="1" formatColumns="0" formatRows="0" autoFilter="0"/>
  <autoFilter ref="C85:K173"/>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2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8"/>
      <c r="L2" s="1"/>
      <c r="M2" s="1"/>
      <c r="N2" s="1"/>
      <c r="O2" s="1"/>
      <c r="P2" s="1"/>
      <c r="Q2" s="1"/>
      <c r="R2" s="1"/>
      <c r="S2" s="1"/>
      <c r="T2" s="1"/>
      <c r="U2" s="1"/>
      <c r="V2" s="1"/>
      <c r="AT2" s="17" t="s">
        <v>103</v>
      </c>
    </row>
    <row r="3" spans="2:46" s="1" customFormat="1" ht="6.95" customHeight="1">
      <c r="B3" s="129"/>
      <c r="C3" s="130"/>
      <c r="D3" s="130"/>
      <c r="E3" s="130"/>
      <c r="F3" s="130"/>
      <c r="G3" s="130"/>
      <c r="H3" s="130"/>
      <c r="I3" s="131"/>
      <c r="J3" s="130"/>
      <c r="K3" s="130"/>
      <c r="L3" s="20"/>
      <c r="AT3" s="17" t="s">
        <v>82</v>
      </c>
    </row>
    <row r="4" spans="2:46" s="1" customFormat="1" ht="24.95" customHeight="1">
      <c r="B4" s="20"/>
      <c r="D4" s="132" t="s">
        <v>125</v>
      </c>
      <c r="I4" s="128"/>
      <c r="L4" s="20"/>
      <c r="M4" s="133" t="s">
        <v>10</v>
      </c>
      <c r="AT4" s="17" t="s">
        <v>4</v>
      </c>
    </row>
    <row r="5" spans="2:12" s="1" customFormat="1" ht="6.95" customHeight="1">
      <c r="B5" s="20"/>
      <c r="I5" s="128"/>
      <c r="L5" s="20"/>
    </row>
    <row r="6" spans="2:12" s="1" customFormat="1" ht="12" customHeight="1">
      <c r="B6" s="20"/>
      <c r="D6" s="134" t="s">
        <v>16</v>
      </c>
      <c r="I6" s="128"/>
      <c r="L6" s="20"/>
    </row>
    <row r="7" spans="2:12" s="1" customFormat="1" ht="16.5" customHeight="1">
      <c r="B7" s="20"/>
      <c r="E7" s="135" t="str">
        <f>'Rekapitulace stavby'!K6</f>
        <v>Oprava povrchu komunikací v Klatovech 2021, 2.část</v>
      </c>
      <c r="F7" s="134"/>
      <c r="G7" s="134"/>
      <c r="H7" s="134"/>
      <c r="I7" s="128"/>
      <c r="L7" s="20"/>
    </row>
    <row r="8" spans="1:31" s="2" customFormat="1" ht="12" customHeight="1">
      <c r="A8" s="38"/>
      <c r="B8" s="44"/>
      <c r="C8" s="38"/>
      <c r="D8" s="134" t="s">
        <v>126</v>
      </c>
      <c r="E8" s="38"/>
      <c r="F8" s="38"/>
      <c r="G8" s="38"/>
      <c r="H8" s="38"/>
      <c r="I8" s="136"/>
      <c r="J8" s="38"/>
      <c r="K8" s="38"/>
      <c r="L8" s="137"/>
      <c r="S8" s="38"/>
      <c r="T8" s="38"/>
      <c r="U8" s="38"/>
      <c r="V8" s="38"/>
      <c r="W8" s="38"/>
      <c r="X8" s="38"/>
      <c r="Y8" s="38"/>
      <c r="Z8" s="38"/>
      <c r="AA8" s="38"/>
      <c r="AB8" s="38"/>
      <c r="AC8" s="38"/>
      <c r="AD8" s="38"/>
      <c r="AE8" s="38"/>
    </row>
    <row r="9" spans="1:31" s="2" customFormat="1" ht="16.5" customHeight="1">
      <c r="A9" s="38"/>
      <c r="B9" s="44"/>
      <c r="C9" s="38"/>
      <c r="D9" s="38"/>
      <c r="E9" s="138" t="s">
        <v>950</v>
      </c>
      <c r="F9" s="38"/>
      <c r="G9" s="38"/>
      <c r="H9" s="38"/>
      <c r="I9" s="136"/>
      <c r="J9" s="38"/>
      <c r="K9" s="38"/>
      <c r="L9" s="137"/>
      <c r="S9" s="38"/>
      <c r="T9" s="38"/>
      <c r="U9" s="38"/>
      <c r="V9" s="38"/>
      <c r="W9" s="38"/>
      <c r="X9" s="38"/>
      <c r="Y9" s="38"/>
      <c r="Z9" s="38"/>
      <c r="AA9" s="38"/>
      <c r="AB9" s="38"/>
      <c r="AC9" s="38"/>
      <c r="AD9" s="38"/>
      <c r="AE9" s="38"/>
    </row>
    <row r="10" spans="1:31" s="2" customFormat="1" ht="12">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pans="1:31" s="2" customFormat="1" ht="12" customHeight="1">
      <c r="A11" s="38"/>
      <c r="B11" s="44"/>
      <c r="C11" s="38"/>
      <c r="D11" s="134" t="s">
        <v>18</v>
      </c>
      <c r="E11" s="38"/>
      <c r="F11" s="139" t="s">
        <v>19</v>
      </c>
      <c r="G11" s="38"/>
      <c r="H11" s="38"/>
      <c r="I11" s="140" t="s">
        <v>20</v>
      </c>
      <c r="J11" s="139" t="s">
        <v>19</v>
      </c>
      <c r="K11" s="38"/>
      <c r="L11" s="137"/>
      <c r="S11" s="38"/>
      <c r="T11" s="38"/>
      <c r="U11" s="38"/>
      <c r="V11" s="38"/>
      <c r="W11" s="38"/>
      <c r="X11" s="38"/>
      <c r="Y11" s="38"/>
      <c r="Z11" s="38"/>
      <c r="AA11" s="38"/>
      <c r="AB11" s="38"/>
      <c r="AC11" s="38"/>
      <c r="AD11" s="38"/>
      <c r="AE11" s="38"/>
    </row>
    <row r="12" spans="1:31" s="2" customFormat="1" ht="12" customHeight="1">
      <c r="A12" s="38"/>
      <c r="B12" s="44"/>
      <c r="C12" s="38"/>
      <c r="D12" s="134" t="s">
        <v>21</v>
      </c>
      <c r="E12" s="38"/>
      <c r="F12" s="139" t="s">
        <v>22</v>
      </c>
      <c r="G12" s="38"/>
      <c r="H12" s="38"/>
      <c r="I12" s="140" t="s">
        <v>23</v>
      </c>
      <c r="J12" s="141" t="str">
        <f>'Rekapitulace stavby'!AN8</f>
        <v>18. 12. 2020</v>
      </c>
      <c r="K12" s="38"/>
      <c r="L12" s="137"/>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36"/>
      <c r="J13" s="38"/>
      <c r="K13" s="38"/>
      <c r="L13" s="137"/>
      <c r="S13" s="38"/>
      <c r="T13" s="38"/>
      <c r="U13" s="38"/>
      <c r="V13" s="38"/>
      <c r="W13" s="38"/>
      <c r="X13" s="38"/>
      <c r="Y13" s="38"/>
      <c r="Z13" s="38"/>
      <c r="AA13" s="38"/>
      <c r="AB13" s="38"/>
      <c r="AC13" s="38"/>
      <c r="AD13" s="38"/>
      <c r="AE13" s="38"/>
    </row>
    <row r="14" spans="1:31" s="2" customFormat="1" ht="12" customHeight="1">
      <c r="A14" s="38"/>
      <c r="B14" s="44"/>
      <c r="C14" s="38"/>
      <c r="D14" s="134" t="s">
        <v>25</v>
      </c>
      <c r="E14" s="38"/>
      <c r="F14" s="38"/>
      <c r="G14" s="38"/>
      <c r="H14" s="38"/>
      <c r="I14" s="140" t="s">
        <v>26</v>
      </c>
      <c r="J14" s="139" t="s">
        <v>19</v>
      </c>
      <c r="K14" s="38"/>
      <c r="L14" s="137"/>
      <c r="S14" s="38"/>
      <c r="T14" s="38"/>
      <c r="U14" s="38"/>
      <c r="V14" s="38"/>
      <c r="W14" s="38"/>
      <c r="X14" s="38"/>
      <c r="Y14" s="38"/>
      <c r="Z14" s="38"/>
      <c r="AA14" s="38"/>
      <c r="AB14" s="38"/>
      <c r="AC14" s="38"/>
      <c r="AD14" s="38"/>
      <c r="AE14" s="38"/>
    </row>
    <row r="15" spans="1:31" s="2" customFormat="1" ht="18" customHeight="1">
      <c r="A15" s="38"/>
      <c r="B15" s="44"/>
      <c r="C15" s="38"/>
      <c r="D15" s="38"/>
      <c r="E15" s="139" t="s">
        <v>28</v>
      </c>
      <c r="F15" s="38"/>
      <c r="G15" s="38"/>
      <c r="H15" s="38"/>
      <c r="I15" s="140" t="s">
        <v>29</v>
      </c>
      <c r="J15" s="139" t="s">
        <v>19</v>
      </c>
      <c r="K15" s="38"/>
      <c r="L15" s="137"/>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pans="1:31" s="2" customFormat="1" ht="12" customHeight="1">
      <c r="A17" s="38"/>
      <c r="B17" s="44"/>
      <c r="C17" s="38"/>
      <c r="D17" s="134" t="s">
        <v>30</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40" t="s">
        <v>29</v>
      </c>
      <c r="J18" s="33" t="str">
        <f>'Rekapitulace stavby'!AN14</f>
        <v>Vyplň údaj</v>
      </c>
      <c r="K18" s="38"/>
      <c r="L18" s="137"/>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pans="1:31" s="2" customFormat="1" ht="12" customHeight="1">
      <c r="A20" s="38"/>
      <c r="B20" s="44"/>
      <c r="C20" s="38"/>
      <c r="D20" s="134" t="s">
        <v>32</v>
      </c>
      <c r="E20" s="38"/>
      <c r="F20" s="38"/>
      <c r="G20" s="38"/>
      <c r="H20" s="38"/>
      <c r="I20" s="140" t="s">
        <v>26</v>
      </c>
      <c r="J20" s="139" t="str">
        <f>IF('Rekapitulace stavby'!AN16="","",'Rekapitulace stavby'!AN16)</f>
        <v/>
      </c>
      <c r="K20" s="38"/>
      <c r="L20" s="137"/>
      <c r="S20" s="38"/>
      <c r="T20" s="38"/>
      <c r="U20" s="38"/>
      <c r="V20" s="38"/>
      <c r="W20" s="38"/>
      <c r="X20" s="38"/>
      <c r="Y20" s="38"/>
      <c r="Z20" s="38"/>
      <c r="AA20" s="38"/>
      <c r="AB20" s="38"/>
      <c r="AC20" s="38"/>
      <c r="AD20" s="38"/>
      <c r="AE20" s="38"/>
    </row>
    <row r="21" spans="1:31" s="2" customFormat="1" ht="18" customHeight="1">
      <c r="A21" s="38"/>
      <c r="B21" s="44"/>
      <c r="C21" s="38"/>
      <c r="D21" s="38"/>
      <c r="E21" s="139" t="str">
        <f>IF('Rekapitulace stavby'!E17="","",'Rekapitulace stavby'!E17)</f>
        <v>Josef Kohout</v>
      </c>
      <c r="F21" s="38"/>
      <c r="G21" s="38"/>
      <c r="H21" s="38"/>
      <c r="I21" s="140" t="s">
        <v>29</v>
      </c>
      <c r="J21" s="139" t="str">
        <f>IF('Rekapitulace stavby'!AN17="","",'Rekapitulace stavby'!AN17)</f>
        <v/>
      </c>
      <c r="K21" s="38"/>
      <c r="L21" s="137"/>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pans="1:31" s="2" customFormat="1" ht="12" customHeight="1">
      <c r="A23" s="38"/>
      <c r="B23" s="44"/>
      <c r="C23" s="38"/>
      <c r="D23" s="134" t="s">
        <v>35</v>
      </c>
      <c r="E23" s="38"/>
      <c r="F23" s="38"/>
      <c r="G23" s="38"/>
      <c r="H23" s="38"/>
      <c r="I23" s="140" t="s">
        <v>26</v>
      </c>
      <c r="J23" s="139" t="s">
        <v>19</v>
      </c>
      <c r="K23" s="38"/>
      <c r="L23" s="137"/>
      <c r="S23" s="38"/>
      <c r="T23" s="38"/>
      <c r="U23" s="38"/>
      <c r="V23" s="38"/>
      <c r="W23" s="38"/>
      <c r="X23" s="38"/>
      <c r="Y23" s="38"/>
      <c r="Z23" s="38"/>
      <c r="AA23" s="38"/>
      <c r="AB23" s="38"/>
      <c r="AC23" s="38"/>
      <c r="AD23" s="38"/>
      <c r="AE23" s="38"/>
    </row>
    <row r="24" spans="1:31" s="2" customFormat="1" ht="18" customHeight="1">
      <c r="A24" s="38"/>
      <c r="B24" s="44"/>
      <c r="C24" s="38"/>
      <c r="D24" s="38"/>
      <c r="E24" s="139" t="s">
        <v>206</v>
      </c>
      <c r="F24" s="38"/>
      <c r="G24" s="38"/>
      <c r="H24" s="38"/>
      <c r="I24" s="140" t="s">
        <v>29</v>
      </c>
      <c r="J24" s="139" t="s">
        <v>19</v>
      </c>
      <c r="K24" s="38"/>
      <c r="L24" s="137"/>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pans="1:31" s="2" customFormat="1" ht="12" customHeight="1">
      <c r="A26" s="38"/>
      <c r="B26" s="44"/>
      <c r="C26" s="38"/>
      <c r="D26" s="134" t="s">
        <v>36</v>
      </c>
      <c r="E26" s="38"/>
      <c r="F26" s="38"/>
      <c r="G26" s="38"/>
      <c r="H26" s="38"/>
      <c r="I26" s="136"/>
      <c r="J26" s="38"/>
      <c r="K26" s="38"/>
      <c r="L26" s="137"/>
      <c r="S26" s="38"/>
      <c r="T26" s="38"/>
      <c r="U26" s="38"/>
      <c r="V26" s="38"/>
      <c r="W26" s="38"/>
      <c r="X26" s="38"/>
      <c r="Y26" s="38"/>
      <c r="Z26" s="38"/>
      <c r="AA26" s="38"/>
      <c r="AB26" s="38"/>
      <c r="AC26" s="38"/>
      <c r="AD26" s="38"/>
      <c r="AE26" s="38"/>
    </row>
    <row r="27" spans="1:31" s="8" customFormat="1" ht="16.5" customHeight="1">
      <c r="A27" s="142"/>
      <c r="B27" s="143"/>
      <c r="C27" s="142"/>
      <c r="D27" s="142"/>
      <c r="E27" s="144" t="s">
        <v>19</v>
      </c>
      <c r="F27" s="144"/>
      <c r="G27" s="144"/>
      <c r="H27" s="144"/>
      <c r="I27" s="145"/>
      <c r="J27" s="142"/>
      <c r="K27" s="142"/>
      <c r="L27" s="146"/>
      <c r="S27" s="142"/>
      <c r="T27" s="142"/>
      <c r="U27" s="142"/>
      <c r="V27" s="142"/>
      <c r="W27" s="142"/>
      <c r="X27" s="142"/>
      <c r="Y27" s="142"/>
      <c r="Z27" s="142"/>
      <c r="AA27" s="142"/>
      <c r="AB27" s="142"/>
      <c r="AC27" s="142"/>
      <c r="AD27" s="142"/>
      <c r="AE27" s="142"/>
    </row>
    <row r="28" spans="1:31" s="2" customFormat="1" ht="6.95"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pans="1:31" s="2" customFormat="1" ht="6.95" customHeight="1">
      <c r="A29" s="38"/>
      <c r="B29" s="44"/>
      <c r="C29" s="38"/>
      <c r="D29" s="147"/>
      <c r="E29" s="147"/>
      <c r="F29" s="147"/>
      <c r="G29" s="147"/>
      <c r="H29" s="147"/>
      <c r="I29" s="148"/>
      <c r="J29" s="147"/>
      <c r="K29" s="147"/>
      <c r="L29" s="137"/>
      <c r="S29" s="38"/>
      <c r="T29" s="38"/>
      <c r="U29" s="38"/>
      <c r="V29" s="38"/>
      <c r="W29" s="38"/>
      <c r="X29" s="38"/>
      <c r="Y29" s="38"/>
      <c r="Z29" s="38"/>
      <c r="AA29" s="38"/>
      <c r="AB29" s="38"/>
      <c r="AC29" s="38"/>
      <c r="AD29" s="38"/>
      <c r="AE29" s="38"/>
    </row>
    <row r="30" spans="1:31" s="2" customFormat="1" ht="25.4" customHeight="1">
      <c r="A30" s="38"/>
      <c r="B30" s="44"/>
      <c r="C30" s="38"/>
      <c r="D30" s="149" t="s">
        <v>38</v>
      </c>
      <c r="E30" s="38"/>
      <c r="F30" s="38"/>
      <c r="G30" s="38"/>
      <c r="H30" s="38"/>
      <c r="I30" s="136"/>
      <c r="J30" s="150">
        <f>ROUND(J84,2)</f>
        <v>0</v>
      </c>
      <c r="K30" s="38"/>
      <c r="L30" s="137"/>
      <c r="S30" s="38"/>
      <c r="T30" s="38"/>
      <c r="U30" s="38"/>
      <c r="V30" s="38"/>
      <c r="W30" s="38"/>
      <c r="X30" s="38"/>
      <c r="Y30" s="38"/>
      <c r="Z30" s="38"/>
      <c r="AA30" s="38"/>
      <c r="AB30" s="38"/>
      <c r="AC30" s="38"/>
      <c r="AD30" s="38"/>
      <c r="AE30" s="38"/>
    </row>
    <row r="31" spans="1:31" s="2" customFormat="1" ht="6.95" customHeight="1">
      <c r="A31" s="38"/>
      <c r="B31" s="44"/>
      <c r="C31" s="38"/>
      <c r="D31" s="147"/>
      <c r="E31" s="147"/>
      <c r="F31" s="147"/>
      <c r="G31" s="147"/>
      <c r="H31" s="147"/>
      <c r="I31" s="148"/>
      <c r="J31" s="147"/>
      <c r="K31" s="147"/>
      <c r="L31" s="137"/>
      <c r="S31" s="38"/>
      <c r="T31" s="38"/>
      <c r="U31" s="38"/>
      <c r="V31" s="38"/>
      <c r="W31" s="38"/>
      <c r="X31" s="38"/>
      <c r="Y31" s="38"/>
      <c r="Z31" s="38"/>
      <c r="AA31" s="38"/>
      <c r="AB31" s="38"/>
      <c r="AC31" s="38"/>
      <c r="AD31" s="38"/>
      <c r="AE31" s="38"/>
    </row>
    <row r="32" spans="1:31" s="2" customFormat="1" ht="14.4" customHeight="1">
      <c r="A32" s="38"/>
      <c r="B32" s="44"/>
      <c r="C32" s="38"/>
      <c r="D32" s="38"/>
      <c r="E32" s="38"/>
      <c r="F32" s="151" t="s">
        <v>40</v>
      </c>
      <c r="G32" s="38"/>
      <c r="H32" s="38"/>
      <c r="I32" s="152" t="s">
        <v>39</v>
      </c>
      <c r="J32" s="151" t="s">
        <v>41</v>
      </c>
      <c r="K32" s="38"/>
      <c r="L32" s="137"/>
      <c r="S32" s="38"/>
      <c r="T32" s="38"/>
      <c r="U32" s="38"/>
      <c r="V32" s="38"/>
      <c r="W32" s="38"/>
      <c r="X32" s="38"/>
      <c r="Y32" s="38"/>
      <c r="Z32" s="38"/>
      <c r="AA32" s="38"/>
      <c r="AB32" s="38"/>
      <c r="AC32" s="38"/>
      <c r="AD32" s="38"/>
      <c r="AE32" s="38"/>
    </row>
    <row r="33" spans="1:31" s="2" customFormat="1" ht="14.4" customHeight="1">
      <c r="A33" s="38"/>
      <c r="B33" s="44"/>
      <c r="C33" s="38"/>
      <c r="D33" s="153" t="s">
        <v>42</v>
      </c>
      <c r="E33" s="134" t="s">
        <v>43</v>
      </c>
      <c r="F33" s="154">
        <f>ROUND((SUM(BE84:BE127)),2)</f>
        <v>0</v>
      </c>
      <c r="G33" s="38"/>
      <c r="H33" s="38"/>
      <c r="I33" s="155">
        <v>0.21</v>
      </c>
      <c r="J33" s="154">
        <f>ROUND(((SUM(BE84:BE127))*I33),2)</f>
        <v>0</v>
      </c>
      <c r="K33" s="38"/>
      <c r="L33" s="137"/>
      <c r="S33" s="38"/>
      <c r="T33" s="38"/>
      <c r="U33" s="38"/>
      <c r="V33" s="38"/>
      <c r="W33" s="38"/>
      <c r="X33" s="38"/>
      <c r="Y33" s="38"/>
      <c r="Z33" s="38"/>
      <c r="AA33" s="38"/>
      <c r="AB33" s="38"/>
      <c r="AC33" s="38"/>
      <c r="AD33" s="38"/>
      <c r="AE33" s="38"/>
    </row>
    <row r="34" spans="1:31" s="2" customFormat="1" ht="14.4" customHeight="1">
      <c r="A34" s="38"/>
      <c r="B34" s="44"/>
      <c r="C34" s="38"/>
      <c r="D34" s="38"/>
      <c r="E34" s="134" t="s">
        <v>44</v>
      </c>
      <c r="F34" s="154">
        <f>ROUND((SUM(BF84:BF127)),2)</f>
        <v>0</v>
      </c>
      <c r="G34" s="38"/>
      <c r="H34" s="38"/>
      <c r="I34" s="155">
        <v>0.15</v>
      </c>
      <c r="J34" s="154">
        <f>ROUND(((SUM(BF84:BF127))*I34),2)</f>
        <v>0</v>
      </c>
      <c r="K34" s="38"/>
      <c r="L34" s="137"/>
      <c r="S34" s="38"/>
      <c r="T34" s="38"/>
      <c r="U34" s="38"/>
      <c r="V34" s="38"/>
      <c r="W34" s="38"/>
      <c r="X34" s="38"/>
      <c r="Y34" s="38"/>
      <c r="Z34" s="38"/>
      <c r="AA34" s="38"/>
      <c r="AB34" s="38"/>
      <c r="AC34" s="38"/>
      <c r="AD34" s="38"/>
      <c r="AE34" s="38"/>
    </row>
    <row r="35" spans="1:31" s="2" customFormat="1" ht="14.4" customHeight="1" hidden="1">
      <c r="A35" s="38"/>
      <c r="B35" s="44"/>
      <c r="C35" s="38"/>
      <c r="D35" s="38"/>
      <c r="E35" s="134" t="s">
        <v>45</v>
      </c>
      <c r="F35" s="154">
        <f>ROUND((SUM(BG84:BG127)),2)</f>
        <v>0</v>
      </c>
      <c r="G35" s="38"/>
      <c r="H35" s="38"/>
      <c r="I35" s="155">
        <v>0.21</v>
      </c>
      <c r="J35" s="154">
        <f>0</f>
        <v>0</v>
      </c>
      <c r="K35" s="38"/>
      <c r="L35" s="137"/>
      <c r="S35" s="38"/>
      <c r="T35" s="38"/>
      <c r="U35" s="38"/>
      <c r="V35" s="38"/>
      <c r="W35" s="38"/>
      <c r="X35" s="38"/>
      <c r="Y35" s="38"/>
      <c r="Z35" s="38"/>
      <c r="AA35" s="38"/>
      <c r="AB35" s="38"/>
      <c r="AC35" s="38"/>
      <c r="AD35" s="38"/>
      <c r="AE35" s="38"/>
    </row>
    <row r="36" spans="1:31" s="2" customFormat="1" ht="14.4" customHeight="1" hidden="1">
      <c r="A36" s="38"/>
      <c r="B36" s="44"/>
      <c r="C36" s="38"/>
      <c r="D36" s="38"/>
      <c r="E36" s="134" t="s">
        <v>46</v>
      </c>
      <c r="F36" s="154">
        <f>ROUND((SUM(BH84:BH127)),2)</f>
        <v>0</v>
      </c>
      <c r="G36" s="38"/>
      <c r="H36" s="38"/>
      <c r="I36" s="155">
        <v>0.15</v>
      </c>
      <c r="J36" s="154">
        <f>0</f>
        <v>0</v>
      </c>
      <c r="K36" s="38"/>
      <c r="L36" s="137"/>
      <c r="S36" s="38"/>
      <c r="T36" s="38"/>
      <c r="U36" s="38"/>
      <c r="V36" s="38"/>
      <c r="W36" s="38"/>
      <c r="X36" s="38"/>
      <c r="Y36" s="38"/>
      <c r="Z36" s="38"/>
      <c r="AA36" s="38"/>
      <c r="AB36" s="38"/>
      <c r="AC36" s="38"/>
      <c r="AD36" s="38"/>
      <c r="AE36" s="38"/>
    </row>
    <row r="37" spans="1:31" s="2" customFormat="1" ht="14.4" customHeight="1" hidden="1">
      <c r="A37" s="38"/>
      <c r="B37" s="44"/>
      <c r="C37" s="38"/>
      <c r="D37" s="38"/>
      <c r="E37" s="134" t="s">
        <v>47</v>
      </c>
      <c r="F37" s="154">
        <f>ROUND((SUM(BI84:BI127)),2)</f>
        <v>0</v>
      </c>
      <c r="G37" s="38"/>
      <c r="H37" s="38"/>
      <c r="I37" s="155">
        <v>0</v>
      </c>
      <c r="J37" s="154">
        <f>0</f>
        <v>0</v>
      </c>
      <c r="K37" s="38"/>
      <c r="L37" s="137"/>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pans="1:31" s="2" customFormat="1" ht="25.4" customHeight="1">
      <c r="A39" s="38"/>
      <c r="B39" s="44"/>
      <c r="C39" s="156"/>
      <c r="D39" s="157" t="s">
        <v>48</v>
      </c>
      <c r="E39" s="158"/>
      <c r="F39" s="158"/>
      <c r="G39" s="159" t="s">
        <v>49</v>
      </c>
      <c r="H39" s="160" t="s">
        <v>50</v>
      </c>
      <c r="I39" s="161"/>
      <c r="J39" s="162">
        <f>SUM(J30:J37)</f>
        <v>0</v>
      </c>
      <c r="K39" s="163"/>
      <c r="L39" s="137"/>
      <c r="S39" s="38"/>
      <c r="T39" s="38"/>
      <c r="U39" s="38"/>
      <c r="V39" s="38"/>
      <c r="W39" s="38"/>
      <c r="X39" s="38"/>
      <c r="Y39" s="38"/>
      <c r="Z39" s="38"/>
      <c r="AA39" s="38"/>
      <c r="AB39" s="38"/>
      <c r="AC39" s="38"/>
      <c r="AD39" s="38"/>
      <c r="AE39" s="38"/>
    </row>
    <row r="40" spans="1:31" s="2" customFormat="1" ht="14.4" customHeight="1">
      <c r="A40" s="38"/>
      <c r="B40" s="164"/>
      <c r="C40" s="165"/>
      <c r="D40" s="165"/>
      <c r="E40" s="165"/>
      <c r="F40" s="165"/>
      <c r="G40" s="165"/>
      <c r="H40" s="165"/>
      <c r="I40" s="166"/>
      <c r="J40" s="165"/>
      <c r="K40" s="165"/>
      <c r="L40" s="137"/>
      <c r="S40" s="38"/>
      <c r="T40" s="38"/>
      <c r="U40" s="38"/>
      <c r="V40" s="38"/>
      <c r="W40" s="38"/>
      <c r="X40" s="38"/>
      <c r="Y40" s="38"/>
      <c r="Z40" s="38"/>
      <c r="AA40" s="38"/>
      <c r="AB40" s="38"/>
      <c r="AC40" s="38"/>
      <c r="AD40" s="38"/>
      <c r="AE40" s="38"/>
    </row>
    <row r="44" spans="1:31" s="2" customFormat="1" ht="6.95" customHeight="1">
      <c r="A44" s="38"/>
      <c r="B44" s="167"/>
      <c r="C44" s="168"/>
      <c r="D44" s="168"/>
      <c r="E44" s="168"/>
      <c r="F44" s="168"/>
      <c r="G44" s="168"/>
      <c r="H44" s="168"/>
      <c r="I44" s="169"/>
      <c r="J44" s="168"/>
      <c r="K44" s="168"/>
      <c r="L44" s="137"/>
      <c r="S44" s="38"/>
      <c r="T44" s="38"/>
      <c r="U44" s="38"/>
      <c r="V44" s="38"/>
      <c r="W44" s="38"/>
      <c r="X44" s="38"/>
      <c r="Y44" s="38"/>
      <c r="Z44" s="38"/>
      <c r="AA44" s="38"/>
      <c r="AB44" s="38"/>
      <c r="AC44" s="38"/>
      <c r="AD44" s="38"/>
      <c r="AE44" s="38"/>
    </row>
    <row r="45" spans="1:31" s="2" customFormat="1" ht="24.95" customHeight="1">
      <c r="A45" s="38"/>
      <c r="B45" s="39"/>
      <c r="C45" s="23" t="s">
        <v>129</v>
      </c>
      <c r="D45" s="40"/>
      <c r="E45" s="40"/>
      <c r="F45" s="40"/>
      <c r="G45" s="40"/>
      <c r="H45" s="40"/>
      <c r="I45" s="136"/>
      <c r="J45" s="40"/>
      <c r="K45" s="40"/>
      <c r="L45" s="137"/>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pans="1:31" s="2" customFormat="1" ht="16.5" customHeight="1">
      <c r="A48" s="38"/>
      <c r="B48" s="39"/>
      <c r="C48" s="40"/>
      <c r="D48" s="40"/>
      <c r="E48" s="170" t="str">
        <f>E7</f>
        <v>Oprava povrchu komunikací v Klatovech 2021, 2.část</v>
      </c>
      <c r="F48" s="32"/>
      <c r="G48" s="32"/>
      <c r="H48" s="32"/>
      <c r="I48" s="136"/>
      <c r="J48" s="40"/>
      <c r="K48" s="40"/>
      <c r="L48" s="137"/>
      <c r="S48" s="38"/>
      <c r="T48" s="38"/>
      <c r="U48" s="38"/>
      <c r="V48" s="38"/>
      <c r="W48" s="38"/>
      <c r="X48" s="38"/>
      <c r="Y48" s="38"/>
      <c r="Z48" s="38"/>
      <c r="AA48" s="38"/>
      <c r="AB48" s="38"/>
      <c r="AC48" s="38"/>
      <c r="AD48" s="38"/>
      <c r="AE48" s="38"/>
    </row>
    <row r="49" spans="1:31" s="2" customFormat="1" ht="12" customHeight="1">
      <c r="A49" s="38"/>
      <c r="B49" s="39"/>
      <c r="C49" s="32" t="s">
        <v>126</v>
      </c>
      <c r="D49" s="40"/>
      <c r="E49" s="40"/>
      <c r="F49" s="40"/>
      <c r="G49" s="40"/>
      <c r="H49" s="40"/>
      <c r="I49" s="136"/>
      <c r="J49" s="40"/>
      <c r="K49" s="40"/>
      <c r="L49" s="137"/>
      <c r="S49" s="38"/>
      <c r="T49" s="38"/>
      <c r="U49" s="38"/>
      <c r="V49" s="38"/>
      <c r="W49" s="38"/>
      <c r="X49" s="38"/>
      <c r="Y49" s="38"/>
      <c r="Z49" s="38"/>
      <c r="AA49" s="38"/>
      <c r="AB49" s="38"/>
      <c r="AC49" s="38"/>
      <c r="AD49" s="38"/>
      <c r="AE49" s="38"/>
    </row>
    <row r="50" spans="1:31" s="2" customFormat="1" ht="16.5" customHeight="1">
      <c r="A50" s="38"/>
      <c r="B50" s="39"/>
      <c r="C50" s="40"/>
      <c r="D50" s="40"/>
      <c r="E50" s="69" t="str">
        <f>E9</f>
        <v>SO 107 - OZ Sportovní - chodník</v>
      </c>
      <c r="F50" s="40"/>
      <c r="G50" s="40"/>
      <c r="H50" s="40"/>
      <c r="I50" s="136"/>
      <c r="J50" s="40"/>
      <c r="K50" s="40"/>
      <c r="L50" s="137"/>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Klatovy</v>
      </c>
      <c r="G52" s="40"/>
      <c r="H52" s="40"/>
      <c r="I52" s="140" t="s">
        <v>23</v>
      </c>
      <c r="J52" s="72" t="str">
        <f>IF(J12="","",J12)</f>
        <v>18. 12. 2020</v>
      </c>
      <c r="K52" s="40"/>
      <c r="L52" s="137"/>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pans="1:31" s="2" customFormat="1" ht="15.15" customHeight="1">
      <c r="A54" s="38"/>
      <c r="B54" s="39"/>
      <c r="C54" s="32" t="s">
        <v>25</v>
      </c>
      <c r="D54" s="40"/>
      <c r="E54" s="40"/>
      <c r="F54" s="27" t="str">
        <f>E15</f>
        <v>Město Klatovy</v>
      </c>
      <c r="G54" s="40"/>
      <c r="H54" s="40"/>
      <c r="I54" s="140" t="s">
        <v>32</v>
      </c>
      <c r="J54" s="36" t="str">
        <f>E21</f>
        <v>Josef Kohout</v>
      </c>
      <c r="K54" s="40"/>
      <c r="L54" s="137"/>
      <c r="S54" s="38"/>
      <c r="T54" s="38"/>
      <c r="U54" s="38"/>
      <c r="V54" s="38"/>
      <c r="W54" s="38"/>
      <c r="X54" s="38"/>
      <c r="Y54" s="38"/>
      <c r="Z54" s="38"/>
      <c r="AA54" s="38"/>
      <c r="AB54" s="38"/>
      <c r="AC54" s="38"/>
      <c r="AD54" s="38"/>
      <c r="AE54" s="38"/>
    </row>
    <row r="55" spans="1:31" s="2" customFormat="1" ht="15.15" customHeight="1">
      <c r="A55" s="38"/>
      <c r="B55" s="39"/>
      <c r="C55" s="32" t="s">
        <v>30</v>
      </c>
      <c r="D55" s="40"/>
      <c r="E55" s="40"/>
      <c r="F55" s="27" t="str">
        <f>IF(E18="","",E18)</f>
        <v>Vyplň údaj</v>
      </c>
      <c r="G55" s="40"/>
      <c r="H55" s="40"/>
      <c r="I55" s="140" t="s">
        <v>35</v>
      </c>
      <c r="J55" s="36" t="str">
        <f>E24</f>
        <v>Kohout</v>
      </c>
      <c r="K55" s="40"/>
      <c r="L55" s="137"/>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pans="1:31" s="2" customFormat="1" ht="29.25" customHeight="1">
      <c r="A57" s="38"/>
      <c r="B57" s="39"/>
      <c r="C57" s="171" t="s">
        <v>130</v>
      </c>
      <c r="D57" s="172"/>
      <c r="E57" s="172"/>
      <c r="F57" s="172"/>
      <c r="G57" s="172"/>
      <c r="H57" s="172"/>
      <c r="I57" s="173"/>
      <c r="J57" s="174" t="s">
        <v>131</v>
      </c>
      <c r="K57" s="172"/>
      <c r="L57" s="137"/>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pans="1:47" s="2" customFormat="1" ht="22.8" customHeight="1">
      <c r="A59" s="38"/>
      <c r="B59" s="39"/>
      <c r="C59" s="175" t="s">
        <v>70</v>
      </c>
      <c r="D59" s="40"/>
      <c r="E59" s="40"/>
      <c r="F59" s="40"/>
      <c r="G59" s="40"/>
      <c r="H59" s="40"/>
      <c r="I59" s="136"/>
      <c r="J59" s="102">
        <f>J84</f>
        <v>0</v>
      </c>
      <c r="K59" s="40"/>
      <c r="L59" s="137"/>
      <c r="S59" s="38"/>
      <c r="T59" s="38"/>
      <c r="U59" s="38"/>
      <c r="V59" s="38"/>
      <c r="W59" s="38"/>
      <c r="X59" s="38"/>
      <c r="Y59" s="38"/>
      <c r="Z59" s="38"/>
      <c r="AA59" s="38"/>
      <c r="AB59" s="38"/>
      <c r="AC59" s="38"/>
      <c r="AD59" s="38"/>
      <c r="AE59" s="38"/>
      <c r="AU59" s="17" t="s">
        <v>132</v>
      </c>
    </row>
    <row r="60" spans="1:31" s="9" customFormat="1" ht="24.95" customHeight="1">
      <c r="A60" s="9"/>
      <c r="B60" s="176"/>
      <c r="C60" s="177"/>
      <c r="D60" s="178" t="s">
        <v>951</v>
      </c>
      <c r="E60" s="179"/>
      <c r="F60" s="179"/>
      <c r="G60" s="179"/>
      <c r="H60" s="179"/>
      <c r="I60" s="180"/>
      <c r="J60" s="181">
        <f>J85</f>
        <v>0</v>
      </c>
      <c r="K60" s="177"/>
      <c r="L60" s="182"/>
      <c r="S60" s="9"/>
      <c r="T60" s="9"/>
      <c r="U60" s="9"/>
      <c r="V60" s="9"/>
      <c r="W60" s="9"/>
      <c r="X60" s="9"/>
      <c r="Y60" s="9"/>
      <c r="Z60" s="9"/>
      <c r="AA60" s="9"/>
      <c r="AB60" s="9"/>
      <c r="AC60" s="9"/>
      <c r="AD60" s="9"/>
      <c r="AE60" s="9"/>
    </row>
    <row r="61" spans="1:31" s="9" customFormat="1" ht="24.95" customHeight="1">
      <c r="A61" s="9"/>
      <c r="B61" s="176"/>
      <c r="C61" s="177"/>
      <c r="D61" s="178" t="s">
        <v>952</v>
      </c>
      <c r="E61" s="179"/>
      <c r="F61" s="179"/>
      <c r="G61" s="179"/>
      <c r="H61" s="179"/>
      <c r="I61" s="180"/>
      <c r="J61" s="181">
        <f>J106</f>
        <v>0</v>
      </c>
      <c r="K61" s="177"/>
      <c r="L61" s="182"/>
      <c r="S61" s="9"/>
      <c r="T61" s="9"/>
      <c r="U61" s="9"/>
      <c r="V61" s="9"/>
      <c r="W61" s="9"/>
      <c r="X61" s="9"/>
      <c r="Y61" s="9"/>
      <c r="Z61" s="9"/>
      <c r="AA61" s="9"/>
      <c r="AB61" s="9"/>
      <c r="AC61" s="9"/>
      <c r="AD61" s="9"/>
      <c r="AE61" s="9"/>
    </row>
    <row r="62" spans="1:31" s="9" customFormat="1" ht="24.95" customHeight="1">
      <c r="A62" s="9"/>
      <c r="B62" s="176"/>
      <c r="C62" s="177"/>
      <c r="D62" s="178" t="s">
        <v>207</v>
      </c>
      <c r="E62" s="179"/>
      <c r="F62" s="179"/>
      <c r="G62" s="179"/>
      <c r="H62" s="179"/>
      <c r="I62" s="180"/>
      <c r="J62" s="181">
        <f>J115</f>
        <v>0</v>
      </c>
      <c r="K62" s="177"/>
      <c r="L62" s="182"/>
      <c r="S62" s="9"/>
      <c r="T62" s="9"/>
      <c r="U62" s="9"/>
      <c r="V62" s="9"/>
      <c r="W62" s="9"/>
      <c r="X62" s="9"/>
      <c r="Y62" s="9"/>
      <c r="Z62" s="9"/>
      <c r="AA62" s="9"/>
      <c r="AB62" s="9"/>
      <c r="AC62" s="9"/>
      <c r="AD62" s="9"/>
      <c r="AE62" s="9"/>
    </row>
    <row r="63" spans="1:31" s="10" customFormat="1" ht="19.9" customHeight="1">
      <c r="A63" s="10"/>
      <c r="B63" s="183"/>
      <c r="C63" s="184"/>
      <c r="D63" s="185" t="s">
        <v>209</v>
      </c>
      <c r="E63" s="186"/>
      <c r="F63" s="186"/>
      <c r="G63" s="186"/>
      <c r="H63" s="186"/>
      <c r="I63" s="187"/>
      <c r="J63" s="188">
        <f>J116</f>
        <v>0</v>
      </c>
      <c r="K63" s="184"/>
      <c r="L63" s="189"/>
      <c r="S63" s="10"/>
      <c r="T63" s="10"/>
      <c r="U63" s="10"/>
      <c r="V63" s="10"/>
      <c r="W63" s="10"/>
      <c r="X63" s="10"/>
      <c r="Y63" s="10"/>
      <c r="Z63" s="10"/>
      <c r="AA63" s="10"/>
      <c r="AB63" s="10"/>
      <c r="AC63" s="10"/>
      <c r="AD63" s="10"/>
      <c r="AE63" s="10"/>
    </row>
    <row r="64" spans="1:31" s="10" customFormat="1" ht="19.9" customHeight="1">
      <c r="A64" s="10"/>
      <c r="B64" s="183"/>
      <c r="C64" s="184"/>
      <c r="D64" s="185" t="s">
        <v>212</v>
      </c>
      <c r="E64" s="186"/>
      <c r="F64" s="186"/>
      <c r="G64" s="186"/>
      <c r="H64" s="186"/>
      <c r="I64" s="187"/>
      <c r="J64" s="188">
        <f>J125</f>
        <v>0</v>
      </c>
      <c r="K64" s="184"/>
      <c r="L64" s="189"/>
      <c r="S64" s="10"/>
      <c r="T64" s="10"/>
      <c r="U64" s="10"/>
      <c r="V64" s="10"/>
      <c r="W64" s="10"/>
      <c r="X64" s="10"/>
      <c r="Y64" s="10"/>
      <c r="Z64" s="10"/>
      <c r="AA64" s="10"/>
      <c r="AB64" s="10"/>
      <c r="AC64" s="10"/>
      <c r="AD64" s="10"/>
      <c r="AE64" s="10"/>
    </row>
    <row r="65" spans="1:31" s="2" customFormat="1" ht="21.8" customHeight="1">
      <c r="A65" s="38"/>
      <c r="B65" s="39"/>
      <c r="C65" s="40"/>
      <c r="D65" s="40"/>
      <c r="E65" s="40"/>
      <c r="F65" s="40"/>
      <c r="G65" s="40"/>
      <c r="H65" s="40"/>
      <c r="I65" s="136"/>
      <c r="J65" s="40"/>
      <c r="K65" s="40"/>
      <c r="L65" s="137"/>
      <c r="S65" s="38"/>
      <c r="T65" s="38"/>
      <c r="U65" s="38"/>
      <c r="V65" s="38"/>
      <c r="W65" s="38"/>
      <c r="X65" s="38"/>
      <c r="Y65" s="38"/>
      <c r="Z65" s="38"/>
      <c r="AA65" s="38"/>
      <c r="AB65" s="38"/>
      <c r="AC65" s="38"/>
      <c r="AD65" s="38"/>
      <c r="AE65" s="38"/>
    </row>
    <row r="66" spans="1:31" s="2" customFormat="1" ht="6.95" customHeight="1">
      <c r="A66" s="38"/>
      <c r="B66" s="59"/>
      <c r="C66" s="60"/>
      <c r="D66" s="60"/>
      <c r="E66" s="60"/>
      <c r="F66" s="60"/>
      <c r="G66" s="60"/>
      <c r="H66" s="60"/>
      <c r="I66" s="166"/>
      <c r="J66" s="60"/>
      <c r="K66" s="60"/>
      <c r="L66" s="137"/>
      <c r="S66" s="38"/>
      <c r="T66" s="38"/>
      <c r="U66" s="38"/>
      <c r="V66" s="38"/>
      <c r="W66" s="38"/>
      <c r="X66" s="38"/>
      <c r="Y66" s="38"/>
      <c r="Z66" s="38"/>
      <c r="AA66" s="38"/>
      <c r="AB66" s="38"/>
      <c r="AC66" s="38"/>
      <c r="AD66" s="38"/>
      <c r="AE66" s="38"/>
    </row>
    <row r="70" spans="1:31" s="2" customFormat="1" ht="6.95" customHeight="1">
      <c r="A70" s="38"/>
      <c r="B70" s="61"/>
      <c r="C70" s="62"/>
      <c r="D70" s="62"/>
      <c r="E70" s="62"/>
      <c r="F70" s="62"/>
      <c r="G70" s="62"/>
      <c r="H70" s="62"/>
      <c r="I70" s="169"/>
      <c r="J70" s="62"/>
      <c r="K70" s="62"/>
      <c r="L70" s="137"/>
      <c r="S70" s="38"/>
      <c r="T70" s="38"/>
      <c r="U70" s="38"/>
      <c r="V70" s="38"/>
      <c r="W70" s="38"/>
      <c r="X70" s="38"/>
      <c r="Y70" s="38"/>
      <c r="Z70" s="38"/>
      <c r="AA70" s="38"/>
      <c r="AB70" s="38"/>
      <c r="AC70" s="38"/>
      <c r="AD70" s="38"/>
      <c r="AE70" s="38"/>
    </row>
    <row r="71" spans="1:31" s="2" customFormat="1" ht="24.95" customHeight="1">
      <c r="A71" s="38"/>
      <c r="B71" s="39"/>
      <c r="C71" s="23" t="s">
        <v>138</v>
      </c>
      <c r="D71" s="40"/>
      <c r="E71" s="40"/>
      <c r="F71" s="40"/>
      <c r="G71" s="40"/>
      <c r="H71" s="40"/>
      <c r="I71" s="136"/>
      <c r="J71" s="40"/>
      <c r="K71" s="40"/>
      <c r="L71" s="137"/>
      <c r="S71" s="38"/>
      <c r="T71" s="38"/>
      <c r="U71" s="38"/>
      <c r="V71" s="38"/>
      <c r="W71" s="38"/>
      <c r="X71" s="38"/>
      <c r="Y71" s="38"/>
      <c r="Z71" s="38"/>
      <c r="AA71" s="38"/>
      <c r="AB71" s="38"/>
      <c r="AC71" s="38"/>
      <c r="AD71" s="38"/>
      <c r="AE71" s="38"/>
    </row>
    <row r="72" spans="1:31" s="2" customFormat="1" ht="6.95" customHeight="1">
      <c r="A72" s="38"/>
      <c r="B72" s="39"/>
      <c r="C72" s="40"/>
      <c r="D72" s="40"/>
      <c r="E72" s="40"/>
      <c r="F72" s="40"/>
      <c r="G72" s="40"/>
      <c r="H72" s="40"/>
      <c r="I72" s="136"/>
      <c r="J72" s="40"/>
      <c r="K72" s="40"/>
      <c r="L72" s="137"/>
      <c r="S72" s="38"/>
      <c r="T72" s="38"/>
      <c r="U72" s="38"/>
      <c r="V72" s="38"/>
      <c r="W72" s="38"/>
      <c r="X72" s="38"/>
      <c r="Y72" s="38"/>
      <c r="Z72" s="38"/>
      <c r="AA72" s="38"/>
      <c r="AB72" s="38"/>
      <c r="AC72" s="38"/>
      <c r="AD72" s="38"/>
      <c r="AE72" s="38"/>
    </row>
    <row r="73" spans="1:31" s="2" customFormat="1" ht="12" customHeight="1">
      <c r="A73" s="38"/>
      <c r="B73" s="39"/>
      <c r="C73" s="32" t="s">
        <v>16</v>
      </c>
      <c r="D73" s="40"/>
      <c r="E73" s="40"/>
      <c r="F73" s="40"/>
      <c r="G73" s="40"/>
      <c r="H73" s="40"/>
      <c r="I73" s="136"/>
      <c r="J73" s="40"/>
      <c r="K73" s="40"/>
      <c r="L73" s="137"/>
      <c r="S73" s="38"/>
      <c r="T73" s="38"/>
      <c r="U73" s="38"/>
      <c r="V73" s="38"/>
      <c r="W73" s="38"/>
      <c r="X73" s="38"/>
      <c r="Y73" s="38"/>
      <c r="Z73" s="38"/>
      <c r="AA73" s="38"/>
      <c r="AB73" s="38"/>
      <c r="AC73" s="38"/>
      <c r="AD73" s="38"/>
      <c r="AE73" s="38"/>
    </row>
    <row r="74" spans="1:31" s="2" customFormat="1" ht="16.5" customHeight="1">
      <c r="A74" s="38"/>
      <c r="B74" s="39"/>
      <c r="C74" s="40"/>
      <c r="D74" s="40"/>
      <c r="E74" s="170" t="str">
        <f>E7</f>
        <v>Oprava povrchu komunikací v Klatovech 2021, 2.část</v>
      </c>
      <c r="F74" s="32"/>
      <c r="G74" s="32"/>
      <c r="H74" s="32"/>
      <c r="I74" s="136"/>
      <c r="J74" s="40"/>
      <c r="K74" s="40"/>
      <c r="L74" s="137"/>
      <c r="S74" s="38"/>
      <c r="T74" s="38"/>
      <c r="U74" s="38"/>
      <c r="V74" s="38"/>
      <c r="W74" s="38"/>
      <c r="X74" s="38"/>
      <c r="Y74" s="38"/>
      <c r="Z74" s="38"/>
      <c r="AA74" s="38"/>
      <c r="AB74" s="38"/>
      <c r="AC74" s="38"/>
      <c r="AD74" s="38"/>
      <c r="AE74" s="38"/>
    </row>
    <row r="75" spans="1:31" s="2" customFormat="1" ht="12" customHeight="1">
      <c r="A75" s="38"/>
      <c r="B75" s="39"/>
      <c r="C75" s="32" t="s">
        <v>126</v>
      </c>
      <c r="D75" s="40"/>
      <c r="E75" s="40"/>
      <c r="F75" s="40"/>
      <c r="G75" s="40"/>
      <c r="H75" s="40"/>
      <c r="I75" s="136"/>
      <c r="J75" s="40"/>
      <c r="K75" s="40"/>
      <c r="L75" s="137"/>
      <c r="S75" s="38"/>
      <c r="T75" s="38"/>
      <c r="U75" s="38"/>
      <c r="V75" s="38"/>
      <c r="W75" s="38"/>
      <c r="X75" s="38"/>
      <c r="Y75" s="38"/>
      <c r="Z75" s="38"/>
      <c r="AA75" s="38"/>
      <c r="AB75" s="38"/>
      <c r="AC75" s="38"/>
      <c r="AD75" s="38"/>
      <c r="AE75" s="38"/>
    </row>
    <row r="76" spans="1:31" s="2" customFormat="1" ht="16.5" customHeight="1">
      <c r="A76" s="38"/>
      <c r="B76" s="39"/>
      <c r="C76" s="40"/>
      <c r="D76" s="40"/>
      <c r="E76" s="69" t="str">
        <f>E9</f>
        <v>SO 107 - OZ Sportovní - chodník</v>
      </c>
      <c r="F76" s="40"/>
      <c r="G76" s="40"/>
      <c r="H76" s="40"/>
      <c r="I76" s="136"/>
      <c r="J76" s="40"/>
      <c r="K76" s="40"/>
      <c r="L76" s="137"/>
      <c r="S76" s="38"/>
      <c r="T76" s="38"/>
      <c r="U76" s="38"/>
      <c r="V76" s="38"/>
      <c r="W76" s="38"/>
      <c r="X76" s="38"/>
      <c r="Y76" s="38"/>
      <c r="Z76" s="38"/>
      <c r="AA76" s="38"/>
      <c r="AB76" s="38"/>
      <c r="AC76" s="38"/>
      <c r="AD76" s="38"/>
      <c r="AE76" s="38"/>
    </row>
    <row r="77" spans="1:31" s="2" customFormat="1" ht="6.95" customHeight="1">
      <c r="A77" s="38"/>
      <c r="B77" s="39"/>
      <c r="C77" s="40"/>
      <c r="D77" s="40"/>
      <c r="E77" s="40"/>
      <c r="F77" s="40"/>
      <c r="G77" s="40"/>
      <c r="H77" s="40"/>
      <c r="I77" s="136"/>
      <c r="J77" s="40"/>
      <c r="K77" s="40"/>
      <c r="L77" s="137"/>
      <c r="S77" s="38"/>
      <c r="T77" s="38"/>
      <c r="U77" s="38"/>
      <c r="V77" s="38"/>
      <c r="W77" s="38"/>
      <c r="X77" s="38"/>
      <c r="Y77" s="38"/>
      <c r="Z77" s="38"/>
      <c r="AA77" s="38"/>
      <c r="AB77" s="38"/>
      <c r="AC77" s="38"/>
      <c r="AD77" s="38"/>
      <c r="AE77" s="38"/>
    </row>
    <row r="78" spans="1:31" s="2" customFormat="1" ht="12" customHeight="1">
      <c r="A78" s="38"/>
      <c r="B78" s="39"/>
      <c r="C78" s="32" t="s">
        <v>21</v>
      </c>
      <c r="D78" s="40"/>
      <c r="E78" s="40"/>
      <c r="F78" s="27" t="str">
        <f>F12</f>
        <v>Klatovy</v>
      </c>
      <c r="G78" s="40"/>
      <c r="H78" s="40"/>
      <c r="I78" s="140" t="s">
        <v>23</v>
      </c>
      <c r="J78" s="72" t="str">
        <f>IF(J12="","",J12)</f>
        <v>18. 12. 2020</v>
      </c>
      <c r="K78" s="40"/>
      <c r="L78" s="137"/>
      <c r="S78" s="38"/>
      <c r="T78" s="38"/>
      <c r="U78" s="38"/>
      <c r="V78" s="38"/>
      <c r="W78" s="38"/>
      <c r="X78" s="38"/>
      <c r="Y78" s="38"/>
      <c r="Z78" s="38"/>
      <c r="AA78" s="38"/>
      <c r="AB78" s="38"/>
      <c r="AC78" s="38"/>
      <c r="AD78" s="38"/>
      <c r="AE78" s="38"/>
    </row>
    <row r="79" spans="1:31" s="2" customFormat="1" ht="6.95" customHeight="1">
      <c r="A79" s="38"/>
      <c r="B79" s="39"/>
      <c r="C79" s="40"/>
      <c r="D79" s="40"/>
      <c r="E79" s="40"/>
      <c r="F79" s="40"/>
      <c r="G79" s="40"/>
      <c r="H79" s="40"/>
      <c r="I79" s="136"/>
      <c r="J79" s="40"/>
      <c r="K79" s="40"/>
      <c r="L79" s="137"/>
      <c r="S79" s="38"/>
      <c r="T79" s="38"/>
      <c r="U79" s="38"/>
      <c r="V79" s="38"/>
      <c r="W79" s="38"/>
      <c r="X79" s="38"/>
      <c r="Y79" s="38"/>
      <c r="Z79" s="38"/>
      <c r="AA79" s="38"/>
      <c r="AB79" s="38"/>
      <c r="AC79" s="38"/>
      <c r="AD79" s="38"/>
      <c r="AE79" s="38"/>
    </row>
    <row r="80" spans="1:31" s="2" customFormat="1" ht="15.15" customHeight="1">
      <c r="A80" s="38"/>
      <c r="B80" s="39"/>
      <c r="C80" s="32" t="s">
        <v>25</v>
      </c>
      <c r="D80" s="40"/>
      <c r="E80" s="40"/>
      <c r="F80" s="27" t="str">
        <f>E15</f>
        <v>Město Klatovy</v>
      </c>
      <c r="G80" s="40"/>
      <c r="H80" s="40"/>
      <c r="I80" s="140" t="s">
        <v>32</v>
      </c>
      <c r="J80" s="36" t="str">
        <f>E21</f>
        <v>Josef Kohout</v>
      </c>
      <c r="K80" s="40"/>
      <c r="L80" s="137"/>
      <c r="S80" s="38"/>
      <c r="T80" s="38"/>
      <c r="U80" s="38"/>
      <c r="V80" s="38"/>
      <c r="W80" s="38"/>
      <c r="X80" s="38"/>
      <c r="Y80" s="38"/>
      <c r="Z80" s="38"/>
      <c r="AA80" s="38"/>
      <c r="AB80" s="38"/>
      <c r="AC80" s="38"/>
      <c r="AD80" s="38"/>
      <c r="AE80" s="38"/>
    </row>
    <row r="81" spans="1:31" s="2" customFormat="1" ht="15.15" customHeight="1">
      <c r="A81" s="38"/>
      <c r="B81" s="39"/>
      <c r="C81" s="32" t="s">
        <v>30</v>
      </c>
      <c r="D81" s="40"/>
      <c r="E81" s="40"/>
      <c r="F81" s="27" t="str">
        <f>IF(E18="","",E18)</f>
        <v>Vyplň údaj</v>
      </c>
      <c r="G81" s="40"/>
      <c r="H81" s="40"/>
      <c r="I81" s="140" t="s">
        <v>35</v>
      </c>
      <c r="J81" s="36" t="str">
        <f>E24</f>
        <v>Kohout</v>
      </c>
      <c r="K81" s="40"/>
      <c r="L81" s="137"/>
      <c r="S81" s="38"/>
      <c r="T81" s="38"/>
      <c r="U81" s="38"/>
      <c r="V81" s="38"/>
      <c r="W81" s="38"/>
      <c r="X81" s="38"/>
      <c r="Y81" s="38"/>
      <c r="Z81" s="38"/>
      <c r="AA81" s="38"/>
      <c r="AB81" s="38"/>
      <c r="AC81" s="38"/>
      <c r="AD81" s="38"/>
      <c r="AE81" s="38"/>
    </row>
    <row r="82" spans="1:31" s="2" customFormat="1" ht="10.3" customHeight="1">
      <c r="A82" s="38"/>
      <c r="B82" s="39"/>
      <c r="C82" s="40"/>
      <c r="D82" s="40"/>
      <c r="E82" s="40"/>
      <c r="F82" s="40"/>
      <c r="G82" s="40"/>
      <c r="H82" s="40"/>
      <c r="I82" s="136"/>
      <c r="J82" s="40"/>
      <c r="K82" s="40"/>
      <c r="L82" s="137"/>
      <c r="S82" s="38"/>
      <c r="T82" s="38"/>
      <c r="U82" s="38"/>
      <c r="V82" s="38"/>
      <c r="W82" s="38"/>
      <c r="X82" s="38"/>
      <c r="Y82" s="38"/>
      <c r="Z82" s="38"/>
      <c r="AA82" s="38"/>
      <c r="AB82" s="38"/>
      <c r="AC82" s="38"/>
      <c r="AD82" s="38"/>
      <c r="AE82" s="38"/>
    </row>
    <row r="83" spans="1:31" s="11" customFormat="1" ht="29.25" customHeight="1">
      <c r="A83" s="190"/>
      <c r="B83" s="191"/>
      <c r="C83" s="192" t="s">
        <v>139</v>
      </c>
      <c r="D83" s="193" t="s">
        <v>57</v>
      </c>
      <c r="E83" s="193" t="s">
        <v>53</v>
      </c>
      <c r="F83" s="193" t="s">
        <v>54</v>
      </c>
      <c r="G83" s="193" t="s">
        <v>140</v>
      </c>
      <c r="H83" s="193" t="s">
        <v>141</v>
      </c>
      <c r="I83" s="194" t="s">
        <v>142</v>
      </c>
      <c r="J83" s="193" t="s">
        <v>131</v>
      </c>
      <c r="K83" s="195" t="s">
        <v>143</v>
      </c>
      <c r="L83" s="196"/>
      <c r="M83" s="92" t="s">
        <v>19</v>
      </c>
      <c r="N83" s="93" t="s">
        <v>42</v>
      </c>
      <c r="O83" s="93" t="s">
        <v>144</v>
      </c>
      <c r="P83" s="93" t="s">
        <v>145</v>
      </c>
      <c r="Q83" s="93" t="s">
        <v>146</v>
      </c>
      <c r="R83" s="93" t="s">
        <v>147</v>
      </c>
      <c r="S83" s="93" t="s">
        <v>148</v>
      </c>
      <c r="T83" s="94" t="s">
        <v>149</v>
      </c>
      <c r="U83" s="190"/>
      <c r="V83" s="190"/>
      <c r="W83" s="190"/>
      <c r="X83" s="190"/>
      <c r="Y83" s="190"/>
      <c r="Z83" s="190"/>
      <c r="AA83" s="190"/>
      <c r="AB83" s="190"/>
      <c r="AC83" s="190"/>
      <c r="AD83" s="190"/>
      <c r="AE83" s="190"/>
    </row>
    <row r="84" spans="1:63" s="2" customFormat="1" ht="22.8" customHeight="1">
      <c r="A84" s="38"/>
      <c r="B84" s="39"/>
      <c r="C84" s="99" t="s">
        <v>150</v>
      </c>
      <c r="D84" s="40"/>
      <c r="E84" s="40"/>
      <c r="F84" s="40"/>
      <c r="G84" s="40"/>
      <c r="H84" s="40"/>
      <c r="I84" s="136"/>
      <c r="J84" s="197">
        <f>BK84</f>
        <v>0</v>
      </c>
      <c r="K84" s="40"/>
      <c r="L84" s="44"/>
      <c r="M84" s="95"/>
      <c r="N84" s="198"/>
      <c r="O84" s="96"/>
      <c r="P84" s="199">
        <f>P85+P106+P115</f>
        <v>0</v>
      </c>
      <c r="Q84" s="96"/>
      <c r="R84" s="199">
        <f>R85+R106+R115</f>
        <v>43.474902</v>
      </c>
      <c r="S84" s="96"/>
      <c r="T84" s="200">
        <f>T85+T106+T115</f>
        <v>9.225</v>
      </c>
      <c r="U84" s="38"/>
      <c r="V84" s="38"/>
      <c r="W84" s="38"/>
      <c r="X84" s="38"/>
      <c r="Y84" s="38"/>
      <c r="Z84" s="38"/>
      <c r="AA84" s="38"/>
      <c r="AB84" s="38"/>
      <c r="AC84" s="38"/>
      <c r="AD84" s="38"/>
      <c r="AE84" s="38"/>
      <c r="AT84" s="17" t="s">
        <v>71</v>
      </c>
      <c r="AU84" s="17" t="s">
        <v>132</v>
      </c>
      <c r="BK84" s="201">
        <f>BK85+BK106+BK115</f>
        <v>0</v>
      </c>
    </row>
    <row r="85" spans="1:63" s="12" customFormat="1" ht="25.9" customHeight="1">
      <c r="A85" s="12"/>
      <c r="B85" s="202"/>
      <c r="C85" s="203"/>
      <c r="D85" s="204" t="s">
        <v>71</v>
      </c>
      <c r="E85" s="205" t="s">
        <v>80</v>
      </c>
      <c r="F85" s="205" t="s">
        <v>215</v>
      </c>
      <c r="G85" s="203"/>
      <c r="H85" s="203"/>
      <c r="I85" s="206"/>
      <c r="J85" s="207">
        <f>BK85</f>
        <v>0</v>
      </c>
      <c r="K85" s="203"/>
      <c r="L85" s="208"/>
      <c r="M85" s="209"/>
      <c r="N85" s="210"/>
      <c r="O85" s="210"/>
      <c r="P85" s="211">
        <f>SUM(P86:P105)</f>
        <v>0</v>
      </c>
      <c r="Q85" s="210"/>
      <c r="R85" s="211">
        <f>SUM(R86:R105)</f>
        <v>6.3021</v>
      </c>
      <c r="S85" s="210"/>
      <c r="T85" s="212">
        <f>SUM(T86:T105)</f>
        <v>9.225</v>
      </c>
      <c r="U85" s="12"/>
      <c r="V85" s="12"/>
      <c r="W85" s="12"/>
      <c r="X85" s="12"/>
      <c r="Y85" s="12"/>
      <c r="Z85" s="12"/>
      <c r="AA85" s="12"/>
      <c r="AB85" s="12"/>
      <c r="AC85" s="12"/>
      <c r="AD85" s="12"/>
      <c r="AE85" s="12"/>
      <c r="AR85" s="213" t="s">
        <v>80</v>
      </c>
      <c r="AT85" s="214" t="s">
        <v>71</v>
      </c>
      <c r="AU85" s="214" t="s">
        <v>72</v>
      </c>
      <c r="AY85" s="213" t="s">
        <v>153</v>
      </c>
      <c r="BK85" s="215">
        <f>SUM(BK86:BK105)</f>
        <v>0</v>
      </c>
    </row>
    <row r="86" spans="1:65" s="2" customFormat="1" ht="44.25" customHeight="1">
      <c r="A86" s="38"/>
      <c r="B86" s="39"/>
      <c r="C86" s="218" t="s">
        <v>80</v>
      </c>
      <c r="D86" s="218" t="s">
        <v>156</v>
      </c>
      <c r="E86" s="219" t="s">
        <v>226</v>
      </c>
      <c r="F86" s="220" t="s">
        <v>227</v>
      </c>
      <c r="G86" s="221" t="s">
        <v>228</v>
      </c>
      <c r="H86" s="222">
        <v>45</v>
      </c>
      <c r="I86" s="223"/>
      <c r="J86" s="224">
        <f>ROUND(I86*H86,2)</f>
        <v>0</v>
      </c>
      <c r="K86" s="220" t="s">
        <v>219</v>
      </c>
      <c r="L86" s="44"/>
      <c r="M86" s="225" t="s">
        <v>19</v>
      </c>
      <c r="N86" s="226" t="s">
        <v>43</v>
      </c>
      <c r="O86" s="84"/>
      <c r="P86" s="227">
        <f>O86*H86</f>
        <v>0</v>
      </c>
      <c r="Q86" s="227">
        <v>0</v>
      </c>
      <c r="R86" s="227">
        <f>Q86*H86</f>
        <v>0</v>
      </c>
      <c r="S86" s="227">
        <v>0.205</v>
      </c>
      <c r="T86" s="228">
        <f>S86*H86</f>
        <v>9.225</v>
      </c>
      <c r="U86" s="38"/>
      <c r="V86" s="38"/>
      <c r="W86" s="38"/>
      <c r="X86" s="38"/>
      <c r="Y86" s="38"/>
      <c r="Z86" s="38"/>
      <c r="AA86" s="38"/>
      <c r="AB86" s="38"/>
      <c r="AC86" s="38"/>
      <c r="AD86" s="38"/>
      <c r="AE86" s="38"/>
      <c r="AR86" s="229" t="s">
        <v>172</v>
      </c>
      <c r="AT86" s="229" t="s">
        <v>156</v>
      </c>
      <c r="AU86" s="229" t="s">
        <v>80</v>
      </c>
      <c r="AY86" s="17" t="s">
        <v>153</v>
      </c>
      <c r="BE86" s="230">
        <f>IF(N86="základní",J86,0)</f>
        <v>0</v>
      </c>
      <c r="BF86" s="230">
        <f>IF(N86="snížená",J86,0)</f>
        <v>0</v>
      </c>
      <c r="BG86" s="230">
        <f>IF(N86="zákl. přenesená",J86,0)</f>
        <v>0</v>
      </c>
      <c r="BH86" s="230">
        <f>IF(N86="sníž. přenesená",J86,0)</f>
        <v>0</v>
      </c>
      <c r="BI86" s="230">
        <f>IF(N86="nulová",J86,0)</f>
        <v>0</v>
      </c>
      <c r="BJ86" s="17" t="s">
        <v>80</v>
      </c>
      <c r="BK86" s="230">
        <f>ROUND(I86*H86,2)</f>
        <v>0</v>
      </c>
      <c r="BL86" s="17" t="s">
        <v>172</v>
      </c>
      <c r="BM86" s="229" t="s">
        <v>953</v>
      </c>
    </row>
    <row r="87" spans="1:47" s="2" customFormat="1" ht="12">
      <c r="A87" s="38"/>
      <c r="B87" s="39"/>
      <c r="C87" s="40"/>
      <c r="D87" s="231" t="s">
        <v>221</v>
      </c>
      <c r="E87" s="40"/>
      <c r="F87" s="232" t="s">
        <v>230</v>
      </c>
      <c r="G87" s="40"/>
      <c r="H87" s="40"/>
      <c r="I87" s="136"/>
      <c r="J87" s="40"/>
      <c r="K87" s="40"/>
      <c r="L87" s="44"/>
      <c r="M87" s="233"/>
      <c r="N87" s="234"/>
      <c r="O87" s="84"/>
      <c r="P87" s="84"/>
      <c r="Q87" s="84"/>
      <c r="R87" s="84"/>
      <c r="S87" s="84"/>
      <c r="T87" s="85"/>
      <c r="U87" s="38"/>
      <c r="V87" s="38"/>
      <c r="W87" s="38"/>
      <c r="X87" s="38"/>
      <c r="Y87" s="38"/>
      <c r="Z87" s="38"/>
      <c r="AA87" s="38"/>
      <c r="AB87" s="38"/>
      <c r="AC87" s="38"/>
      <c r="AD87" s="38"/>
      <c r="AE87" s="38"/>
      <c r="AT87" s="17" t="s">
        <v>221</v>
      </c>
      <c r="AU87" s="17" t="s">
        <v>80</v>
      </c>
    </row>
    <row r="88" spans="1:65" s="2" customFormat="1" ht="21.75" customHeight="1">
      <c r="A88" s="38"/>
      <c r="B88" s="39"/>
      <c r="C88" s="218" t="s">
        <v>82</v>
      </c>
      <c r="D88" s="218" t="s">
        <v>156</v>
      </c>
      <c r="E88" s="219" t="s">
        <v>888</v>
      </c>
      <c r="F88" s="220" t="s">
        <v>889</v>
      </c>
      <c r="G88" s="221" t="s">
        <v>235</v>
      </c>
      <c r="H88" s="222">
        <v>31.6</v>
      </c>
      <c r="I88" s="223"/>
      <c r="J88" s="224">
        <f>ROUND(I88*H88,2)</f>
        <v>0</v>
      </c>
      <c r="K88" s="220" t="s">
        <v>219</v>
      </c>
      <c r="L88" s="44"/>
      <c r="M88" s="225" t="s">
        <v>19</v>
      </c>
      <c r="N88" s="226" t="s">
        <v>43</v>
      </c>
      <c r="O88" s="84"/>
      <c r="P88" s="227">
        <f>O88*H88</f>
        <v>0</v>
      </c>
      <c r="Q88" s="227">
        <v>0</v>
      </c>
      <c r="R88" s="227">
        <f>Q88*H88</f>
        <v>0</v>
      </c>
      <c r="S88" s="227">
        <v>0</v>
      </c>
      <c r="T88" s="228">
        <f>S88*H88</f>
        <v>0</v>
      </c>
      <c r="U88" s="38"/>
      <c r="V88" s="38"/>
      <c r="W88" s="38"/>
      <c r="X88" s="38"/>
      <c r="Y88" s="38"/>
      <c r="Z88" s="38"/>
      <c r="AA88" s="38"/>
      <c r="AB88" s="38"/>
      <c r="AC88" s="38"/>
      <c r="AD88" s="38"/>
      <c r="AE88" s="38"/>
      <c r="AR88" s="229" t="s">
        <v>172</v>
      </c>
      <c r="AT88" s="229" t="s">
        <v>156</v>
      </c>
      <c r="AU88" s="229" t="s">
        <v>80</v>
      </c>
      <c r="AY88" s="17" t="s">
        <v>153</v>
      </c>
      <c r="BE88" s="230">
        <f>IF(N88="základní",J88,0)</f>
        <v>0</v>
      </c>
      <c r="BF88" s="230">
        <f>IF(N88="snížená",J88,0)</f>
        <v>0</v>
      </c>
      <c r="BG88" s="230">
        <f>IF(N88="zákl. přenesená",J88,0)</f>
        <v>0</v>
      </c>
      <c r="BH88" s="230">
        <f>IF(N88="sníž. přenesená",J88,0)</f>
        <v>0</v>
      </c>
      <c r="BI88" s="230">
        <f>IF(N88="nulová",J88,0)</f>
        <v>0</v>
      </c>
      <c r="BJ88" s="17" t="s">
        <v>80</v>
      </c>
      <c r="BK88" s="230">
        <f>ROUND(I88*H88,2)</f>
        <v>0</v>
      </c>
      <c r="BL88" s="17" t="s">
        <v>172</v>
      </c>
      <c r="BM88" s="229" t="s">
        <v>954</v>
      </c>
    </row>
    <row r="89" spans="1:47" s="2" customFormat="1" ht="12">
      <c r="A89" s="38"/>
      <c r="B89" s="39"/>
      <c r="C89" s="40"/>
      <c r="D89" s="231" t="s">
        <v>221</v>
      </c>
      <c r="E89" s="40"/>
      <c r="F89" s="232" t="s">
        <v>237</v>
      </c>
      <c r="G89" s="40"/>
      <c r="H89" s="40"/>
      <c r="I89" s="136"/>
      <c r="J89" s="40"/>
      <c r="K89" s="40"/>
      <c r="L89" s="44"/>
      <c r="M89" s="233"/>
      <c r="N89" s="234"/>
      <c r="O89" s="84"/>
      <c r="P89" s="84"/>
      <c r="Q89" s="84"/>
      <c r="R89" s="84"/>
      <c r="S89" s="84"/>
      <c r="T89" s="85"/>
      <c r="U89" s="38"/>
      <c r="V89" s="38"/>
      <c r="W89" s="38"/>
      <c r="X89" s="38"/>
      <c r="Y89" s="38"/>
      <c r="Z89" s="38"/>
      <c r="AA89" s="38"/>
      <c r="AB89" s="38"/>
      <c r="AC89" s="38"/>
      <c r="AD89" s="38"/>
      <c r="AE89" s="38"/>
      <c r="AT89" s="17" t="s">
        <v>221</v>
      </c>
      <c r="AU89" s="17" t="s">
        <v>80</v>
      </c>
    </row>
    <row r="90" spans="1:51" s="13" customFormat="1" ht="12">
      <c r="A90" s="13"/>
      <c r="B90" s="235"/>
      <c r="C90" s="236"/>
      <c r="D90" s="231" t="s">
        <v>174</v>
      </c>
      <c r="E90" s="237" t="s">
        <v>19</v>
      </c>
      <c r="F90" s="238" t="s">
        <v>955</v>
      </c>
      <c r="G90" s="236"/>
      <c r="H90" s="239">
        <v>27</v>
      </c>
      <c r="I90" s="240"/>
      <c r="J90" s="236"/>
      <c r="K90" s="236"/>
      <c r="L90" s="241"/>
      <c r="M90" s="242"/>
      <c r="N90" s="243"/>
      <c r="O90" s="243"/>
      <c r="P90" s="243"/>
      <c r="Q90" s="243"/>
      <c r="R90" s="243"/>
      <c r="S90" s="243"/>
      <c r="T90" s="244"/>
      <c r="U90" s="13"/>
      <c r="V90" s="13"/>
      <c r="W90" s="13"/>
      <c r="X90" s="13"/>
      <c r="Y90" s="13"/>
      <c r="Z90" s="13"/>
      <c r="AA90" s="13"/>
      <c r="AB90" s="13"/>
      <c r="AC90" s="13"/>
      <c r="AD90" s="13"/>
      <c r="AE90" s="13"/>
      <c r="AT90" s="245" t="s">
        <v>174</v>
      </c>
      <c r="AU90" s="245" t="s">
        <v>80</v>
      </c>
      <c r="AV90" s="13" t="s">
        <v>82</v>
      </c>
      <c r="AW90" s="13" t="s">
        <v>34</v>
      </c>
      <c r="AX90" s="13" t="s">
        <v>72</v>
      </c>
      <c r="AY90" s="245" t="s">
        <v>153</v>
      </c>
    </row>
    <row r="91" spans="1:51" s="13" customFormat="1" ht="12">
      <c r="A91" s="13"/>
      <c r="B91" s="235"/>
      <c r="C91" s="236"/>
      <c r="D91" s="231" t="s">
        <v>174</v>
      </c>
      <c r="E91" s="237" t="s">
        <v>19</v>
      </c>
      <c r="F91" s="238" t="s">
        <v>956</v>
      </c>
      <c r="G91" s="236"/>
      <c r="H91" s="239">
        <v>4.6</v>
      </c>
      <c r="I91" s="240"/>
      <c r="J91" s="236"/>
      <c r="K91" s="236"/>
      <c r="L91" s="241"/>
      <c r="M91" s="242"/>
      <c r="N91" s="243"/>
      <c r="O91" s="243"/>
      <c r="P91" s="243"/>
      <c r="Q91" s="243"/>
      <c r="R91" s="243"/>
      <c r="S91" s="243"/>
      <c r="T91" s="244"/>
      <c r="U91" s="13"/>
      <c r="V91" s="13"/>
      <c r="W91" s="13"/>
      <c r="X91" s="13"/>
      <c r="Y91" s="13"/>
      <c r="Z91" s="13"/>
      <c r="AA91" s="13"/>
      <c r="AB91" s="13"/>
      <c r="AC91" s="13"/>
      <c r="AD91" s="13"/>
      <c r="AE91" s="13"/>
      <c r="AT91" s="245" t="s">
        <v>174</v>
      </c>
      <c r="AU91" s="245" t="s">
        <v>80</v>
      </c>
      <c r="AV91" s="13" t="s">
        <v>82</v>
      </c>
      <c r="AW91" s="13" t="s">
        <v>34</v>
      </c>
      <c r="AX91" s="13" t="s">
        <v>72</v>
      </c>
      <c r="AY91" s="245" t="s">
        <v>153</v>
      </c>
    </row>
    <row r="92" spans="1:51" s="14" customFormat="1" ht="12">
      <c r="A92" s="14"/>
      <c r="B92" s="250"/>
      <c r="C92" s="251"/>
      <c r="D92" s="231" t="s">
        <v>174</v>
      </c>
      <c r="E92" s="252" t="s">
        <v>19</v>
      </c>
      <c r="F92" s="253" t="s">
        <v>225</v>
      </c>
      <c r="G92" s="251"/>
      <c r="H92" s="254">
        <v>31.6</v>
      </c>
      <c r="I92" s="255"/>
      <c r="J92" s="251"/>
      <c r="K92" s="251"/>
      <c r="L92" s="256"/>
      <c r="M92" s="257"/>
      <c r="N92" s="258"/>
      <c r="O92" s="258"/>
      <c r="P92" s="258"/>
      <c r="Q92" s="258"/>
      <c r="R92" s="258"/>
      <c r="S92" s="258"/>
      <c r="T92" s="259"/>
      <c r="U92" s="14"/>
      <c r="V92" s="14"/>
      <c r="W92" s="14"/>
      <c r="X92" s="14"/>
      <c r="Y92" s="14"/>
      <c r="Z92" s="14"/>
      <c r="AA92" s="14"/>
      <c r="AB92" s="14"/>
      <c r="AC92" s="14"/>
      <c r="AD92" s="14"/>
      <c r="AE92" s="14"/>
      <c r="AT92" s="260" t="s">
        <v>174</v>
      </c>
      <c r="AU92" s="260" t="s">
        <v>80</v>
      </c>
      <c r="AV92" s="14" t="s">
        <v>172</v>
      </c>
      <c r="AW92" s="14" t="s">
        <v>34</v>
      </c>
      <c r="AX92" s="14" t="s">
        <v>80</v>
      </c>
      <c r="AY92" s="260" t="s">
        <v>153</v>
      </c>
    </row>
    <row r="93" spans="1:65" s="2" customFormat="1" ht="33" customHeight="1">
      <c r="A93" s="38"/>
      <c r="B93" s="39"/>
      <c r="C93" s="218" t="s">
        <v>175</v>
      </c>
      <c r="D93" s="218" t="s">
        <v>156</v>
      </c>
      <c r="E93" s="219" t="s">
        <v>892</v>
      </c>
      <c r="F93" s="220" t="s">
        <v>893</v>
      </c>
      <c r="G93" s="221" t="s">
        <v>235</v>
      </c>
      <c r="H93" s="222">
        <v>9.3</v>
      </c>
      <c r="I93" s="223"/>
      <c r="J93" s="224">
        <f>ROUND(I93*H93,2)</f>
        <v>0</v>
      </c>
      <c r="K93" s="220" t="s">
        <v>219</v>
      </c>
      <c r="L93" s="44"/>
      <c r="M93" s="225" t="s">
        <v>19</v>
      </c>
      <c r="N93" s="226" t="s">
        <v>43</v>
      </c>
      <c r="O93" s="84"/>
      <c r="P93" s="227">
        <f>O93*H93</f>
        <v>0</v>
      </c>
      <c r="Q93" s="227">
        <v>0</v>
      </c>
      <c r="R93" s="227">
        <f>Q93*H93</f>
        <v>0</v>
      </c>
      <c r="S93" s="227">
        <v>0</v>
      </c>
      <c r="T93" s="228">
        <f>S93*H93</f>
        <v>0</v>
      </c>
      <c r="U93" s="38"/>
      <c r="V93" s="38"/>
      <c r="W93" s="38"/>
      <c r="X93" s="38"/>
      <c r="Y93" s="38"/>
      <c r="Z93" s="38"/>
      <c r="AA93" s="38"/>
      <c r="AB93" s="38"/>
      <c r="AC93" s="38"/>
      <c r="AD93" s="38"/>
      <c r="AE93" s="38"/>
      <c r="AR93" s="229" t="s">
        <v>172</v>
      </c>
      <c r="AT93" s="229" t="s">
        <v>156</v>
      </c>
      <c r="AU93" s="229" t="s">
        <v>80</v>
      </c>
      <c r="AY93" s="17" t="s">
        <v>153</v>
      </c>
      <c r="BE93" s="230">
        <f>IF(N93="základní",J93,0)</f>
        <v>0</v>
      </c>
      <c r="BF93" s="230">
        <f>IF(N93="snížená",J93,0)</f>
        <v>0</v>
      </c>
      <c r="BG93" s="230">
        <f>IF(N93="zákl. přenesená",J93,0)</f>
        <v>0</v>
      </c>
      <c r="BH93" s="230">
        <f>IF(N93="sníž. přenesená",J93,0)</f>
        <v>0</v>
      </c>
      <c r="BI93" s="230">
        <f>IF(N93="nulová",J93,0)</f>
        <v>0</v>
      </c>
      <c r="BJ93" s="17" t="s">
        <v>80</v>
      </c>
      <c r="BK93" s="230">
        <f>ROUND(I93*H93,2)</f>
        <v>0</v>
      </c>
      <c r="BL93" s="17" t="s">
        <v>172</v>
      </c>
      <c r="BM93" s="229" t="s">
        <v>957</v>
      </c>
    </row>
    <row r="94" spans="1:47" s="2" customFormat="1" ht="12">
      <c r="A94" s="38"/>
      <c r="B94" s="39"/>
      <c r="C94" s="40"/>
      <c r="D94" s="231" t="s">
        <v>221</v>
      </c>
      <c r="E94" s="40"/>
      <c r="F94" s="232" t="s">
        <v>243</v>
      </c>
      <c r="G94" s="40"/>
      <c r="H94" s="40"/>
      <c r="I94" s="136"/>
      <c r="J94" s="40"/>
      <c r="K94" s="40"/>
      <c r="L94" s="44"/>
      <c r="M94" s="233"/>
      <c r="N94" s="234"/>
      <c r="O94" s="84"/>
      <c r="P94" s="84"/>
      <c r="Q94" s="84"/>
      <c r="R94" s="84"/>
      <c r="S94" s="84"/>
      <c r="T94" s="85"/>
      <c r="U94" s="38"/>
      <c r="V94" s="38"/>
      <c r="W94" s="38"/>
      <c r="X94" s="38"/>
      <c r="Y94" s="38"/>
      <c r="Z94" s="38"/>
      <c r="AA94" s="38"/>
      <c r="AB94" s="38"/>
      <c r="AC94" s="38"/>
      <c r="AD94" s="38"/>
      <c r="AE94" s="38"/>
      <c r="AT94" s="17" t="s">
        <v>221</v>
      </c>
      <c r="AU94" s="17" t="s">
        <v>80</v>
      </c>
    </row>
    <row r="95" spans="1:51" s="13" customFormat="1" ht="12">
      <c r="A95" s="13"/>
      <c r="B95" s="235"/>
      <c r="C95" s="236"/>
      <c r="D95" s="231" t="s">
        <v>174</v>
      </c>
      <c r="E95" s="237" t="s">
        <v>19</v>
      </c>
      <c r="F95" s="238" t="s">
        <v>958</v>
      </c>
      <c r="G95" s="236"/>
      <c r="H95" s="239">
        <v>9.3</v>
      </c>
      <c r="I95" s="240"/>
      <c r="J95" s="236"/>
      <c r="K95" s="236"/>
      <c r="L95" s="241"/>
      <c r="M95" s="242"/>
      <c r="N95" s="243"/>
      <c r="O95" s="243"/>
      <c r="P95" s="243"/>
      <c r="Q95" s="243"/>
      <c r="R95" s="243"/>
      <c r="S95" s="243"/>
      <c r="T95" s="244"/>
      <c r="U95" s="13"/>
      <c r="V95" s="13"/>
      <c r="W95" s="13"/>
      <c r="X95" s="13"/>
      <c r="Y95" s="13"/>
      <c r="Z95" s="13"/>
      <c r="AA95" s="13"/>
      <c r="AB95" s="13"/>
      <c r="AC95" s="13"/>
      <c r="AD95" s="13"/>
      <c r="AE95" s="13"/>
      <c r="AT95" s="245" t="s">
        <v>174</v>
      </c>
      <c r="AU95" s="245" t="s">
        <v>80</v>
      </c>
      <c r="AV95" s="13" t="s">
        <v>82</v>
      </c>
      <c r="AW95" s="13" t="s">
        <v>34</v>
      </c>
      <c r="AX95" s="13" t="s">
        <v>80</v>
      </c>
      <c r="AY95" s="245" t="s">
        <v>153</v>
      </c>
    </row>
    <row r="96" spans="1:65" s="2" customFormat="1" ht="55.5" customHeight="1">
      <c r="A96" s="38"/>
      <c r="B96" s="39"/>
      <c r="C96" s="218" t="s">
        <v>172</v>
      </c>
      <c r="D96" s="218" t="s">
        <v>156</v>
      </c>
      <c r="E96" s="219" t="s">
        <v>250</v>
      </c>
      <c r="F96" s="220" t="s">
        <v>251</v>
      </c>
      <c r="G96" s="221" t="s">
        <v>235</v>
      </c>
      <c r="H96" s="222">
        <v>40.9</v>
      </c>
      <c r="I96" s="223"/>
      <c r="J96" s="224">
        <f>ROUND(I96*H96,2)</f>
        <v>0</v>
      </c>
      <c r="K96" s="220" t="s">
        <v>19</v>
      </c>
      <c r="L96" s="44"/>
      <c r="M96" s="225" t="s">
        <v>19</v>
      </c>
      <c r="N96" s="226" t="s">
        <v>43</v>
      </c>
      <c r="O96" s="84"/>
      <c r="P96" s="227">
        <f>O96*H96</f>
        <v>0</v>
      </c>
      <c r="Q96" s="227">
        <v>0</v>
      </c>
      <c r="R96" s="227">
        <f>Q96*H96</f>
        <v>0</v>
      </c>
      <c r="S96" s="227">
        <v>0</v>
      </c>
      <c r="T96" s="228">
        <f>S96*H96</f>
        <v>0</v>
      </c>
      <c r="U96" s="38"/>
      <c r="V96" s="38"/>
      <c r="W96" s="38"/>
      <c r="X96" s="38"/>
      <c r="Y96" s="38"/>
      <c r="Z96" s="38"/>
      <c r="AA96" s="38"/>
      <c r="AB96" s="38"/>
      <c r="AC96" s="38"/>
      <c r="AD96" s="38"/>
      <c r="AE96" s="38"/>
      <c r="AR96" s="229" t="s">
        <v>172</v>
      </c>
      <c r="AT96" s="229" t="s">
        <v>156</v>
      </c>
      <c r="AU96" s="229" t="s">
        <v>80</v>
      </c>
      <c r="AY96" s="17" t="s">
        <v>153</v>
      </c>
      <c r="BE96" s="230">
        <f>IF(N96="základní",J96,0)</f>
        <v>0</v>
      </c>
      <c r="BF96" s="230">
        <f>IF(N96="snížená",J96,0)</f>
        <v>0</v>
      </c>
      <c r="BG96" s="230">
        <f>IF(N96="zákl. přenesená",J96,0)</f>
        <v>0</v>
      </c>
      <c r="BH96" s="230">
        <f>IF(N96="sníž. přenesená",J96,0)</f>
        <v>0</v>
      </c>
      <c r="BI96" s="230">
        <f>IF(N96="nulová",J96,0)</f>
        <v>0</v>
      </c>
      <c r="BJ96" s="17" t="s">
        <v>80</v>
      </c>
      <c r="BK96" s="230">
        <f>ROUND(I96*H96,2)</f>
        <v>0</v>
      </c>
      <c r="BL96" s="17" t="s">
        <v>172</v>
      </c>
      <c r="BM96" s="229" t="s">
        <v>959</v>
      </c>
    </row>
    <row r="97" spans="1:47" s="2" customFormat="1" ht="12">
      <c r="A97" s="38"/>
      <c r="B97" s="39"/>
      <c r="C97" s="40"/>
      <c r="D97" s="231" t="s">
        <v>221</v>
      </c>
      <c r="E97" s="40"/>
      <c r="F97" s="232" t="s">
        <v>253</v>
      </c>
      <c r="G97" s="40"/>
      <c r="H97" s="40"/>
      <c r="I97" s="136"/>
      <c r="J97" s="40"/>
      <c r="K97" s="40"/>
      <c r="L97" s="44"/>
      <c r="M97" s="233"/>
      <c r="N97" s="234"/>
      <c r="O97" s="84"/>
      <c r="P97" s="84"/>
      <c r="Q97" s="84"/>
      <c r="R97" s="84"/>
      <c r="S97" s="84"/>
      <c r="T97" s="85"/>
      <c r="U97" s="38"/>
      <c r="V97" s="38"/>
      <c r="W97" s="38"/>
      <c r="X97" s="38"/>
      <c r="Y97" s="38"/>
      <c r="Z97" s="38"/>
      <c r="AA97" s="38"/>
      <c r="AB97" s="38"/>
      <c r="AC97" s="38"/>
      <c r="AD97" s="38"/>
      <c r="AE97" s="38"/>
      <c r="AT97" s="17" t="s">
        <v>221</v>
      </c>
      <c r="AU97" s="17" t="s">
        <v>80</v>
      </c>
    </row>
    <row r="98" spans="1:51" s="13" customFormat="1" ht="12">
      <c r="A98" s="13"/>
      <c r="B98" s="235"/>
      <c r="C98" s="236"/>
      <c r="D98" s="231" t="s">
        <v>174</v>
      </c>
      <c r="E98" s="237" t="s">
        <v>19</v>
      </c>
      <c r="F98" s="238" t="s">
        <v>960</v>
      </c>
      <c r="G98" s="236"/>
      <c r="H98" s="239">
        <v>40.9</v>
      </c>
      <c r="I98" s="240"/>
      <c r="J98" s="236"/>
      <c r="K98" s="236"/>
      <c r="L98" s="241"/>
      <c r="M98" s="242"/>
      <c r="N98" s="243"/>
      <c r="O98" s="243"/>
      <c r="P98" s="243"/>
      <c r="Q98" s="243"/>
      <c r="R98" s="243"/>
      <c r="S98" s="243"/>
      <c r="T98" s="244"/>
      <c r="U98" s="13"/>
      <c r="V98" s="13"/>
      <c r="W98" s="13"/>
      <c r="X98" s="13"/>
      <c r="Y98" s="13"/>
      <c r="Z98" s="13"/>
      <c r="AA98" s="13"/>
      <c r="AB98" s="13"/>
      <c r="AC98" s="13"/>
      <c r="AD98" s="13"/>
      <c r="AE98" s="13"/>
      <c r="AT98" s="245" t="s">
        <v>174</v>
      </c>
      <c r="AU98" s="245" t="s">
        <v>80</v>
      </c>
      <c r="AV98" s="13" t="s">
        <v>82</v>
      </c>
      <c r="AW98" s="13" t="s">
        <v>34</v>
      </c>
      <c r="AX98" s="13" t="s">
        <v>80</v>
      </c>
      <c r="AY98" s="245" t="s">
        <v>153</v>
      </c>
    </row>
    <row r="99" spans="1:65" s="2" customFormat="1" ht="16.5" customHeight="1">
      <c r="A99" s="38"/>
      <c r="B99" s="39"/>
      <c r="C99" s="218" t="s">
        <v>152</v>
      </c>
      <c r="D99" s="218" t="s">
        <v>156</v>
      </c>
      <c r="E99" s="219" t="s">
        <v>255</v>
      </c>
      <c r="F99" s="220" t="s">
        <v>256</v>
      </c>
      <c r="G99" s="221" t="s">
        <v>218</v>
      </c>
      <c r="H99" s="222">
        <v>70</v>
      </c>
      <c r="I99" s="223"/>
      <c r="J99" s="224">
        <f>ROUND(I99*H99,2)</f>
        <v>0</v>
      </c>
      <c r="K99" s="220" t="s">
        <v>219</v>
      </c>
      <c r="L99" s="44"/>
      <c r="M99" s="225" t="s">
        <v>19</v>
      </c>
      <c r="N99" s="226" t="s">
        <v>43</v>
      </c>
      <c r="O99" s="84"/>
      <c r="P99" s="227">
        <f>O99*H99</f>
        <v>0</v>
      </c>
      <c r="Q99" s="227">
        <v>0</v>
      </c>
      <c r="R99" s="227">
        <f>Q99*H99</f>
        <v>0</v>
      </c>
      <c r="S99" s="227">
        <v>0</v>
      </c>
      <c r="T99" s="228">
        <f>S99*H99</f>
        <v>0</v>
      </c>
      <c r="U99" s="38"/>
      <c r="V99" s="38"/>
      <c r="W99" s="38"/>
      <c r="X99" s="38"/>
      <c r="Y99" s="38"/>
      <c r="Z99" s="38"/>
      <c r="AA99" s="38"/>
      <c r="AB99" s="38"/>
      <c r="AC99" s="38"/>
      <c r="AD99" s="38"/>
      <c r="AE99" s="38"/>
      <c r="AR99" s="229" t="s">
        <v>172</v>
      </c>
      <c r="AT99" s="229" t="s">
        <v>156</v>
      </c>
      <c r="AU99" s="229" t="s">
        <v>80</v>
      </c>
      <c r="AY99" s="17" t="s">
        <v>153</v>
      </c>
      <c r="BE99" s="230">
        <f>IF(N99="základní",J99,0)</f>
        <v>0</v>
      </c>
      <c r="BF99" s="230">
        <f>IF(N99="snížená",J99,0)</f>
        <v>0</v>
      </c>
      <c r="BG99" s="230">
        <f>IF(N99="zákl. přenesená",J99,0)</f>
        <v>0</v>
      </c>
      <c r="BH99" s="230">
        <f>IF(N99="sníž. přenesená",J99,0)</f>
        <v>0</v>
      </c>
      <c r="BI99" s="230">
        <f>IF(N99="nulová",J99,0)</f>
        <v>0</v>
      </c>
      <c r="BJ99" s="17" t="s">
        <v>80</v>
      </c>
      <c r="BK99" s="230">
        <f>ROUND(I99*H99,2)</f>
        <v>0</v>
      </c>
      <c r="BL99" s="17" t="s">
        <v>172</v>
      </c>
      <c r="BM99" s="229" t="s">
        <v>961</v>
      </c>
    </row>
    <row r="100" spans="1:47" s="2" customFormat="1" ht="12">
      <c r="A100" s="38"/>
      <c r="B100" s="39"/>
      <c r="C100" s="40"/>
      <c r="D100" s="231" t="s">
        <v>221</v>
      </c>
      <c r="E100" s="40"/>
      <c r="F100" s="232" t="s">
        <v>258</v>
      </c>
      <c r="G100" s="40"/>
      <c r="H100" s="40"/>
      <c r="I100" s="136"/>
      <c r="J100" s="40"/>
      <c r="K100" s="40"/>
      <c r="L100" s="44"/>
      <c r="M100" s="233"/>
      <c r="N100" s="234"/>
      <c r="O100" s="84"/>
      <c r="P100" s="84"/>
      <c r="Q100" s="84"/>
      <c r="R100" s="84"/>
      <c r="S100" s="84"/>
      <c r="T100" s="85"/>
      <c r="U100" s="38"/>
      <c r="V100" s="38"/>
      <c r="W100" s="38"/>
      <c r="X100" s="38"/>
      <c r="Y100" s="38"/>
      <c r="Z100" s="38"/>
      <c r="AA100" s="38"/>
      <c r="AB100" s="38"/>
      <c r="AC100" s="38"/>
      <c r="AD100" s="38"/>
      <c r="AE100" s="38"/>
      <c r="AT100" s="17" t="s">
        <v>221</v>
      </c>
      <c r="AU100" s="17" t="s">
        <v>80</v>
      </c>
    </row>
    <row r="101" spans="1:65" s="2" customFormat="1" ht="16.5" customHeight="1">
      <c r="A101" s="38"/>
      <c r="B101" s="39"/>
      <c r="C101" s="261" t="s">
        <v>195</v>
      </c>
      <c r="D101" s="261" t="s">
        <v>260</v>
      </c>
      <c r="E101" s="262" t="s">
        <v>274</v>
      </c>
      <c r="F101" s="263" t="s">
        <v>275</v>
      </c>
      <c r="G101" s="264" t="s">
        <v>276</v>
      </c>
      <c r="H101" s="265">
        <v>6.3</v>
      </c>
      <c r="I101" s="266"/>
      <c r="J101" s="267">
        <f>ROUND(I101*H101,2)</f>
        <v>0</v>
      </c>
      <c r="K101" s="263" t="s">
        <v>219</v>
      </c>
      <c r="L101" s="268"/>
      <c r="M101" s="269" t="s">
        <v>19</v>
      </c>
      <c r="N101" s="270" t="s">
        <v>43</v>
      </c>
      <c r="O101" s="84"/>
      <c r="P101" s="227">
        <f>O101*H101</f>
        <v>0</v>
      </c>
      <c r="Q101" s="227">
        <v>1</v>
      </c>
      <c r="R101" s="227">
        <f>Q101*H101</f>
        <v>6.3</v>
      </c>
      <c r="S101" s="227">
        <v>0</v>
      </c>
      <c r="T101" s="228">
        <f>S101*H101</f>
        <v>0</v>
      </c>
      <c r="U101" s="38"/>
      <c r="V101" s="38"/>
      <c r="W101" s="38"/>
      <c r="X101" s="38"/>
      <c r="Y101" s="38"/>
      <c r="Z101" s="38"/>
      <c r="AA101" s="38"/>
      <c r="AB101" s="38"/>
      <c r="AC101" s="38"/>
      <c r="AD101" s="38"/>
      <c r="AE101" s="38"/>
      <c r="AR101" s="229" t="s">
        <v>169</v>
      </c>
      <c r="AT101" s="229" t="s">
        <v>260</v>
      </c>
      <c r="AU101" s="229" t="s">
        <v>80</v>
      </c>
      <c r="AY101" s="17" t="s">
        <v>153</v>
      </c>
      <c r="BE101" s="230">
        <f>IF(N101="základní",J101,0)</f>
        <v>0</v>
      </c>
      <c r="BF101" s="230">
        <f>IF(N101="snížená",J101,0)</f>
        <v>0</v>
      </c>
      <c r="BG101" s="230">
        <f>IF(N101="zákl. přenesená",J101,0)</f>
        <v>0</v>
      </c>
      <c r="BH101" s="230">
        <f>IF(N101="sníž. přenesená",J101,0)</f>
        <v>0</v>
      </c>
      <c r="BI101" s="230">
        <f>IF(N101="nulová",J101,0)</f>
        <v>0</v>
      </c>
      <c r="BJ101" s="17" t="s">
        <v>80</v>
      </c>
      <c r="BK101" s="230">
        <f>ROUND(I101*H101,2)</f>
        <v>0</v>
      </c>
      <c r="BL101" s="17" t="s">
        <v>172</v>
      </c>
      <c r="BM101" s="229" t="s">
        <v>962</v>
      </c>
    </row>
    <row r="102" spans="1:51" s="13" customFormat="1" ht="12">
      <c r="A102" s="13"/>
      <c r="B102" s="235"/>
      <c r="C102" s="236"/>
      <c r="D102" s="231" t="s">
        <v>174</v>
      </c>
      <c r="E102" s="237" t="s">
        <v>19</v>
      </c>
      <c r="F102" s="238" t="s">
        <v>963</v>
      </c>
      <c r="G102" s="236"/>
      <c r="H102" s="239">
        <v>6.3</v>
      </c>
      <c r="I102" s="240"/>
      <c r="J102" s="236"/>
      <c r="K102" s="236"/>
      <c r="L102" s="241"/>
      <c r="M102" s="242"/>
      <c r="N102" s="243"/>
      <c r="O102" s="243"/>
      <c r="P102" s="243"/>
      <c r="Q102" s="243"/>
      <c r="R102" s="243"/>
      <c r="S102" s="243"/>
      <c r="T102" s="244"/>
      <c r="U102" s="13"/>
      <c r="V102" s="13"/>
      <c r="W102" s="13"/>
      <c r="X102" s="13"/>
      <c r="Y102" s="13"/>
      <c r="Z102" s="13"/>
      <c r="AA102" s="13"/>
      <c r="AB102" s="13"/>
      <c r="AC102" s="13"/>
      <c r="AD102" s="13"/>
      <c r="AE102" s="13"/>
      <c r="AT102" s="245" t="s">
        <v>174</v>
      </c>
      <c r="AU102" s="245" t="s">
        <v>80</v>
      </c>
      <c r="AV102" s="13" t="s">
        <v>82</v>
      </c>
      <c r="AW102" s="13" t="s">
        <v>34</v>
      </c>
      <c r="AX102" s="13" t="s">
        <v>80</v>
      </c>
      <c r="AY102" s="245" t="s">
        <v>153</v>
      </c>
    </row>
    <row r="103" spans="1:65" s="2" customFormat="1" ht="16.5" customHeight="1">
      <c r="A103" s="38"/>
      <c r="B103" s="39"/>
      <c r="C103" s="261" t="s">
        <v>200</v>
      </c>
      <c r="D103" s="261" t="s">
        <v>260</v>
      </c>
      <c r="E103" s="262" t="s">
        <v>261</v>
      </c>
      <c r="F103" s="263" t="s">
        <v>262</v>
      </c>
      <c r="G103" s="264" t="s">
        <v>263</v>
      </c>
      <c r="H103" s="265">
        <v>2.1</v>
      </c>
      <c r="I103" s="266"/>
      <c r="J103" s="267">
        <f>ROUND(I103*H103,2)</f>
        <v>0</v>
      </c>
      <c r="K103" s="263" t="s">
        <v>219</v>
      </c>
      <c r="L103" s="268"/>
      <c r="M103" s="269" t="s">
        <v>19</v>
      </c>
      <c r="N103" s="270" t="s">
        <v>43</v>
      </c>
      <c r="O103" s="84"/>
      <c r="P103" s="227">
        <f>O103*H103</f>
        <v>0</v>
      </c>
      <c r="Q103" s="227">
        <v>0.001</v>
      </c>
      <c r="R103" s="227">
        <f>Q103*H103</f>
        <v>0.0021000000000000003</v>
      </c>
      <c r="S103" s="227">
        <v>0</v>
      </c>
      <c r="T103" s="228">
        <f>S103*H103</f>
        <v>0</v>
      </c>
      <c r="U103" s="38"/>
      <c r="V103" s="38"/>
      <c r="W103" s="38"/>
      <c r="X103" s="38"/>
      <c r="Y103" s="38"/>
      <c r="Z103" s="38"/>
      <c r="AA103" s="38"/>
      <c r="AB103" s="38"/>
      <c r="AC103" s="38"/>
      <c r="AD103" s="38"/>
      <c r="AE103" s="38"/>
      <c r="AR103" s="229" t="s">
        <v>169</v>
      </c>
      <c r="AT103" s="229" t="s">
        <v>260</v>
      </c>
      <c r="AU103" s="229" t="s">
        <v>80</v>
      </c>
      <c r="AY103" s="17" t="s">
        <v>153</v>
      </c>
      <c r="BE103" s="230">
        <f>IF(N103="základní",J103,0)</f>
        <v>0</v>
      </c>
      <c r="BF103" s="230">
        <f>IF(N103="snížená",J103,0)</f>
        <v>0</v>
      </c>
      <c r="BG103" s="230">
        <f>IF(N103="zákl. přenesená",J103,0)</f>
        <v>0</v>
      </c>
      <c r="BH103" s="230">
        <f>IF(N103="sníž. přenesená",J103,0)</f>
        <v>0</v>
      </c>
      <c r="BI103" s="230">
        <f>IF(N103="nulová",J103,0)</f>
        <v>0</v>
      </c>
      <c r="BJ103" s="17" t="s">
        <v>80</v>
      </c>
      <c r="BK103" s="230">
        <f>ROUND(I103*H103,2)</f>
        <v>0</v>
      </c>
      <c r="BL103" s="17" t="s">
        <v>172</v>
      </c>
      <c r="BM103" s="229" t="s">
        <v>964</v>
      </c>
    </row>
    <row r="104" spans="1:51" s="13" customFormat="1" ht="12">
      <c r="A104" s="13"/>
      <c r="B104" s="235"/>
      <c r="C104" s="236"/>
      <c r="D104" s="231" t="s">
        <v>174</v>
      </c>
      <c r="E104" s="237" t="s">
        <v>19</v>
      </c>
      <c r="F104" s="238" t="s">
        <v>965</v>
      </c>
      <c r="G104" s="236"/>
      <c r="H104" s="239">
        <v>70</v>
      </c>
      <c r="I104" s="240"/>
      <c r="J104" s="236"/>
      <c r="K104" s="236"/>
      <c r="L104" s="241"/>
      <c r="M104" s="242"/>
      <c r="N104" s="243"/>
      <c r="O104" s="243"/>
      <c r="P104" s="243"/>
      <c r="Q104" s="243"/>
      <c r="R104" s="243"/>
      <c r="S104" s="243"/>
      <c r="T104" s="244"/>
      <c r="U104" s="13"/>
      <c r="V104" s="13"/>
      <c r="W104" s="13"/>
      <c r="X104" s="13"/>
      <c r="Y104" s="13"/>
      <c r="Z104" s="13"/>
      <c r="AA104" s="13"/>
      <c r="AB104" s="13"/>
      <c r="AC104" s="13"/>
      <c r="AD104" s="13"/>
      <c r="AE104" s="13"/>
      <c r="AT104" s="245" t="s">
        <v>174</v>
      </c>
      <c r="AU104" s="245" t="s">
        <v>80</v>
      </c>
      <c r="AV104" s="13" t="s">
        <v>82</v>
      </c>
      <c r="AW104" s="13" t="s">
        <v>34</v>
      </c>
      <c r="AX104" s="13" t="s">
        <v>80</v>
      </c>
      <c r="AY104" s="245" t="s">
        <v>153</v>
      </c>
    </row>
    <row r="105" spans="1:51" s="13" customFormat="1" ht="12">
      <c r="A105" s="13"/>
      <c r="B105" s="235"/>
      <c r="C105" s="236"/>
      <c r="D105" s="231" t="s">
        <v>174</v>
      </c>
      <c r="E105" s="236"/>
      <c r="F105" s="238" t="s">
        <v>966</v>
      </c>
      <c r="G105" s="236"/>
      <c r="H105" s="239">
        <v>2.1</v>
      </c>
      <c r="I105" s="240"/>
      <c r="J105" s="236"/>
      <c r="K105" s="236"/>
      <c r="L105" s="241"/>
      <c r="M105" s="242"/>
      <c r="N105" s="243"/>
      <c r="O105" s="243"/>
      <c r="P105" s="243"/>
      <c r="Q105" s="243"/>
      <c r="R105" s="243"/>
      <c r="S105" s="243"/>
      <c r="T105" s="244"/>
      <c r="U105" s="13"/>
      <c r="V105" s="13"/>
      <c r="W105" s="13"/>
      <c r="X105" s="13"/>
      <c r="Y105" s="13"/>
      <c r="Z105" s="13"/>
      <c r="AA105" s="13"/>
      <c r="AB105" s="13"/>
      <c r="AC105" s="13"/>
      <c r="AD105" s="13"/>
      <c r="AE105" s="13"/>
      <c r="AT105" s="245" t="s">
        <v>174</v>
      </c>
      <c r="AU105" s="245" t="s">
        <v>80</v>
      </c>
      <c r="AV105" s="13" t="s">
        <v>82</v>
      </c>
      <c r="AW105" s="13" t="s">
        <v>4</v>
      </c>
      <c r="AX105" s="13" t="s">
        <v>80</v>
      </c>
      <c r="AY105" s="245" t="s">
        <v>153</v>
      </c>
    </row>
    <row r="106" spans="1:63" s="12" customFormat="1" ht="25.9" customHeight="1">
      <c r="A106" s="12"/>
      <c r="B106" s="202"/>
      <c r="C106" s="203"/>
      <c r="D106" s="204" t="s">
        <v>71</v>
      </c>
      <c r="E106" s="205" t="s">
        <v>266</v>
      </c>
      <c r="F106" s="205" t="s">
        <v>320</v>
      </c>
      <c r="G106" s="203"/>
      <c r="H106" s="203"/>
      <c r="I106" s="206"/>
      <c r="J106" s="207">
        <f>BK106</f>
        <v>0</v>
      </c>
      <c r="K106" s="203"/>
      <c r="L106" s="208"/>
      <c r="M106" s="209"/>
      <c r="N106" s="210"/>
      <c r="O106" s="210"/>
      <c r="P106" s="211">
        <f>SUM(P107:P114)</f>
        <v>0</v>
      </c>
      <c r="Q106" s="210"/>
      <c r="R106" s="211">
        <f>SUM(R107:R114)</f>
        <v>18.120500000000003</v>
      </c>
      <c r="S106" s="210"/>
      <c r="T106" s="212">
        <f>SUM(T107:T114)</f>
        <v>0</v>
      </c>
      <c r="U106" s="12"/>
      <c r="V106" s="12"/>
      <c r="W106" s="12"/>
      <c r="X106" s="12"/>
      <c r="Y106" s="12"/>
      <c r="Z106" s="12"/>
      <c r="AA106" s="12"/>
      <c r="AB106" s="12"/>
      <c r="AC106" s="12"/>
      <c r="AD106" s="12"/>
      <c r="AE106" s="12"/>
      <c r="AR106" s="213" t="s">
        <v>80</v>
      </c>
      <c r="AT106" s="214" t="s">
        <v>71</v>
      </c>
      <c r="AU106" s="214" t="s">
        <v>72</v>
      </c>
      <c r="AY106" s="213" t="s">
        <v>153</v>
      </c>
      <c r="BK106" s="215">
        <f>SUM(BK107:BK114)</f>
        <v>0</v>
      </c>
    </row>
    <row r="107" spans="1:65" s="2" customFormat="1" ht="44.25" customHeight="1">
      <c r="A107" s="38"/>
      <c r="B107" s="39"/>
      <c r="C107" s="218" t="s">
        <v>169</v>
      </c>
      <c r="D107" s="218" t="s">
        <v>156</v>
      </c>
      <c r="E107" s="219" t="s">
        <v>433</v>
      </c>
      <c r="F107" s="220" t="s">
        <v>434</v>
      </c>
      <c r="G107" s="221" t="s">
        <v>228</v>
      </c>
      <c r="H107" s="222">
        <v>45</v>
      </c>
      <c r="I107" s="223"/>
      <c r="J107" s="224">
        <f>ROUND(I107*H107,2)</f>
        <v>0</v>
      </c>
      <c r="K107" s="220" t="s">
        <v>219</v>
      </c>
      <c r="L107" s="44"/>
      <c r="M107" s="225" t="s">
        <v>19</v>
      </c>
      <c r="N107" s="226" t="s">
        <v>43</v>
      </c>
      <c r="O107" s="84"/>
      <c r="P107" s="227">
        <f>O107*H107</f>
        <v>0</v>
      </c>
      <c r="Q107" s="227">
        <v>0.1554</v>
      </c>
      <c r="R107" s="227">
        <f>Q107*H107</f>
        <v>6.993</v>
      </c>
      <c r="S107" s="227">
        <v>0</v>
      </c>
      <c r="T107" s="228">
        <f>S107*H107</f>
        <v>0</v>
      </c>
      <c r="U107" s="38"/>
      <c r="V107" s="38"/>
      <c r="W107" s="38"/>
      <c r="X107" s="38"/>
      <c r="Y107" s="38"/>
      <c r="Z107" s="38"/>
      <c r="AA107" s="38"/>
      <c r="AB107" s="38"/>
      <c r="AC107" s="38"/>
      <c r="AD107" s="38"/>
      <c r="AE107" s="38"/>
      <c r="AR107" s="229" t="s">
        <v>172</v>
      </c>
      <c r="AT107" s="229" t="s">
        <v>156</v>
      </c>
      <c r="AU107" s="229" t="s">
        <v>80</v>
      </c>
      <c r="AY107" s="17" t="s">
        <v>153</v>
      </c>
      <c r="BE107" s="230">
        <f>IF(N107="základní",J107,0)</f>
        <v>0</v>
      </c>
      <c r="BF107" s="230">
        <f>IF(N107="snížená",J107,0)</f>
        <v>0</v>
      </c>
      <c r="BG107" s="230">
        <f>IF(N107="zákl. přenesená",J107,0)</f>
        <v>0</v>
      </c>
      <c r="BH107" s="230">
        <f>IF(N107="sníž. přenesená",J107,0)</f>
        <v>0</v>
      </c>
      <c r="BI107" s="230">
        <f>IF(N107="nulová",J107,0)</f>
        <v>0</v>
      </c>
      <c r="BJ107" s="17" t="s">
        <v>80</v>
      </c>
      <c r="BK107" s="230">
        <f>ROUND(I107*H107,2)</f>
        <v>0</v>
      </c>
      <c r="BL107" s="17" t="s">
        <v>172</v>
      </c>
      <c r="BM107" s="229" t="s">
        <v>967</v>
      </c>
    </row>
    <row r="108" spans="1:47" s="2" customFormat="1" ht="12">
      <c r="A108" s="38"/>
      <c r="B108" s="39"/>
      <c r="C108" s="40"/>
      <c r="D108" s="231" t="s">
        <v>221</v>
      </c>
      <c r="E108" s="40"/>
      <c r="F108" s="232" t="s">
        <v>436</v>
      </c>
      <c r="G108" s="40"/>
      <c r="H108" s="40"/>
      <c r="I108" s="136"/>
      <c r="J108" s="40"/>
      <c r="K108" s="40"/>
      <c r="L108" s="44"/>
      <c r="M108" s="233"/>
      <c r="N108" s="234"/>
      <c r="O108" s="84"/>
      <c r="P108" s="84"/>
      <c r="Q108" s="84"/>
      <c r="R108" s="84"/>
      <c r="S108" s="84"/>
      <c r="T108" s="85"/>
      <c r="U108" s="38"/>
      <c r="V108" s="38"/>
      <c r="W108" s="38"/>
      <c r="X108" s="38"/>
      <c r="Y108" s="38"/>
      <c r="Z108" s="38"/>
      <c r="AA108" s="38"/>
      <c r="AB108" s="38"/>
      <c r="AC108" s="38"/>
      <c r="AD108" s="38"/>
      <c r="AE108" s="38"/>
      <c r="AT108" s="17" t="s">
        <v>221</v>
      </c>
      <c r="AU108" s="17" t="s">
        <v>80</v>
      </c>
    </row>
    <row r="109" spans="1:65" s="2" customFormat="1" ht="16.5" customHeight="1">
      <c r="A109" s="38"/>
      <c r="B109" s="39"/>
      <c r="C109" s="261" t="s">
        <v>266</v>
      </c>
      <c r="D109" s="261" t="s">
        <v>260</v>
      </c>
      <c r="E109" s="262" t="s">
        <v>929</v>
      </c>
      <c r="F109" s="263" t="s">
        <v>930</v>
      </c>
      <c r="G109" s="264" t="s">
        <v>339</v>
      </c>
      <c r="H109" s="265">
        <v>34</v>
      </c>
      <c r="I109" s="266"/>
      <c r="J109" s="267">
        <f>ROUND(I109*H109,2)</f>
        <v>0</v>
      </c>
      <c r="K109" s="263" t="s">
        <v>19</v>
      </c>
      <c r="L109" s="268"/>
      <c r="M109" s="269" t="s">
        <v>19</v>
      </c>
      <c r="N109" s="270" t="s">
        <v>43</v>
      </c>
      <c r="O109" s="84"/>
      <c r="P109" s="227">
        <f>O109*H109</f>
        <v>0</v>
      </c>
      <c r="Q109" s="227">
        <v>0.08</v>
      </c>
      <c r="R109" s="227">
        <f>Q109*H109</f>
        <v>2.72</v>
      </c>
      <c r="S109" s="227">
        <v>0</v>
      </c>
      <c r="T109" s="228">
        <f>S109*H109</f>
        <v>0</v>
      </c>
      <c r="U109" s="38"/>
      <c r="V109" s="38"/>
      <c r="W109" s="38"/>
      <c r="X109" s="38"/>
      <c r="Y109" s="38"/>
      <c r="Z109" s="38"/>
      <c r="AA109" s="38"/>
      <c r="AB109" s="38"/>
      <c r="AC109" s="38"/>
      <c r="AD109" s="38"/>
      <c r="AE109" s="38"/>
      <c r="AR109" s="229" t="s">
        <v>169</v>
      </c>
      <c r="AT109" s="229" t="s">
        <v>260</v>
      </c>
      <c r="AU109" s="229" t="s">
        <v>80</v>
      </c>
      <c r="AY109" s="17" t="s">
        <v>153</v>
      </c>
      <c r="BE109" s="230">
        <f>IF(N109="základní",J109,0)</f>
        <v>0</v>
      </c>
      <c r="BF109" s="230">
        <f>IF(N109="snížená",J109,0)</f>
        <v>0</v>
      </c>
      <c r="BG109" s="230">
        <f>IF(N109="zákl. přenesená",J109,0)</f>
        <v>0</v>
      </c>
      <c r="BH109" s="230">
        <f>IF(N109="sníž. přenesená",J109,0)</f>
        <v>0</v>
      </c>
      <c r="BI109" s="230">
        <f>IF(N109="nulová",J109,0)</f>
        <v>0</v>
      </c>
      <c r="BJ109" s="17" t="s">
        <v>80</v>
      </c>
      <c r="BK109" s="230">
        <f>ROUND(I109*H109,2)</f>
        <v>0</v>
      </c>
      <c r="BL109" s="17" t="s">
        <v>172</v>
      </c>
      <c r="BM109" s="229" t="s">
        <v>968</v>
      </c>
    </row>
    <row r="110" spans="1:65" s="2" customFormat="1" ht="21.75" customHeight="1">
      <c r="A110" s="38"/>
      <c r="B110" s="39"/>
      <c r="C110" s="261" t="s">
        <v>273</v>
      </c>
      <c r="D110" s="261" t="s">
        <v>260</v>
      </c>
      <c r="E110" s="262" t="s">
        <v>969</v>
      </c>
      <c r="F110" s="263" t="s">
        <v>970</v>
      </c>
      <c r="G110" s="264" t="s">
        <v>339</v>
      </c>
      <c r="H110" s="265">
        <v>8</v>
      </c>
      <c r="I110" s="266"/>
      <c r="J110" s="267">
        <f>ROUND(I110*H110,2)</f>
        <v>0</v>
      </c>
      <c r="K110" s="263" t="s">
        <v>19</v>
      </c>
      <c r="L110" s="268"/>
      <c r="M110" s="269" t="s">
        <v>19</v>
      </c>
      <c r="N110" s="270" t="s">
        <v>43</v>
      </c>
      <c r="O110" s="84"/>
      <c r="P110" s="227">
        <f>O110*H110</f>
        <v>0</v>
      </c>
      <c r="Q110" s="227">
        <v>0.0483</v>
      </c>
      <c r="R110" s="227">
        <f>Q110*H110</f>
        <v>0.3864</v>
      </c>
      <c r="S110" s="227">
        <v>0</v>
      </c>
      <c r="T110" s="228">
        <f>S110*H110</f>
        <v>0</v>
      </c>
      <c r="U110" s="38"/>
      <c r="V110" s="38"/>
      <c r="W110" s="38"/>
      <c r="X110" s="38"/>
      <c r="Y110" s="38"/>
      <c r="Z110" s="38"/>
      <c r="AA110" s="38"/>
      <c r="AB110" s="38"/>
      <c r="AC110" s="38"/>
      <c r="AD110" s="38"/>
      <c r="AE110" s="38"/>
      <c r="AR110" s="229" t="s">
        <v>169</v>
      </c>
      <c r="AT110" s="229" t="s">
        <v>260</v>
      </c>
      <c r="AU110" s="229" t="s">
        <v>80</v>
      </c>
      <c r="AY110" s="17" t="s">
        <v>153</v>
      </c>
      <c r="BE110" s="230">
        <f>IF(N110="základní",J110,0)</f>
        <v>0</v>
      </c>
      <c r="BF110" s="230">
        <f>IF(N110="snížená",J110,0)</f>
        <v>0</v>
      </c>
      <c r="BG110" s="230">
        <f>IF(N110="zákl. přenesená",J110,0)</f>
        <v>0</v>
      </c>
      <c r="BH110" s="230">
        <f>IF(N110="sníž. přenesená",J110,0)</f>
        <v>0</v>
      </c>
      <c r="BI110" s="230">
        <f>IF(N110="nulová",J110,0)</f>
        <v>0</v>
      </c>
      <c r="BJ110" s="17" t="s">
        <v>80</v>
      </c>
      <c r="BK110" s="230">
        <f>ROUND(I110*H110,2)</f>
        <v>0</v>
      </c>
      <c r="BL110" s="17" t="s">
        <v>172</v>
      </c>
      <c r="BM110" s="229" t="s">
        <v>971</v>
      </c>
    </row>
    <row r="111" spans="1:65" s="2" customFormat="1" ht="21.75" customHeight="1">
      <c r="A111" s="38"/>
      <c r="B111" s="39"/>
      <c r="C111" s="261" t="s">
        <v>279</v>
      </c>
      <c r="D111" s="261" t="s">
        <v>260</v>
      </c>
      <c r="E111" s="262" t="s">
        <v>972</v>
      </c>
      <c r="F111" s="263" t="s">
        <v>973</v>
      </c>
      <c r="G111" s="264" t="s">
        <v>339</v>
      </c>
      <c r="H111" s="265">
        <v>3</v>
      </c>
      <c r="I111" s="266"/>
      <c r="J111" s="267">
        <f>ROUND(I111*H111,2)</f>
        <v>0</v>
      </c>
      <c r="K111" s="263" t="s">
        <v>19</v>
      </c>
      <c r="L111" s="268"/>
      <c r="M111" s="269" t="s">
        <v>19</v>
      </c>
      <c r="N111" s="270" t="s">
        <v>43</v>
      </c>
      <c r="O111" s="84"/>
      <c r="P111" s="227">
        <f>O111*H111</f>
        <v>0</v>
      </c>
      <c r="Q111" s="227">
        <v>0.0657</v>
      </c>
      <c r="R111" s="227">
        <f>Q111*H111</f>
        <v>0.1971</v>
      </c>
      <c r="S111" s="227">
        <v>0</v>
      </c>
      <c r="T111" s="228">
        <f>S111*H111</f>
        <v>0</v>
      </c>
      <c r="U111" s="38"/>
      <c r="V111" s="38"/>
      <c r="W111" s="38"/>
      <c r="X111" s="38"/>
      <c r="Y111" s="38"/>
      <c r="Z111" s="38"/>
      <c r="AA111" s="38"/>
      <c r="AB111" s="38"/>
      <c r="AC111" s="38"/>
      <c r="AD111" s="38"/>
      <c r="AE111" s="38"/>
      <c r="AR111" s="229" t="s">
        <v>169</v>
      </c>
      <c r="AT111" s="229" t="s">
        <v>260</v>
      </c>
      <c r="AU111" s="229" t="s">
        <v>80</v>
      </c>
      <c r="AY111" s="17" t="s">
        <v>153</v>
      </c>
      <c r="BE111" s="230">
        <f>IF(N111="základní",J111,0)</f>
        <v>0</v>
      </c>
      <c r="BF111" s="230">
        <f>IF(N111="snížená",J111,0)</f>
        <v>0</v>
      </c>
      <c r="BG111" s="230">
        <f>IF(N111="zákl. přenesená",J111,0)</f>
        <v>0</v>
      </c>
      <c r="BH111" s="230">
        <f>IF(N111="sníž. přenesená",J111,0)</f>
        <v>0</v>
      </c>
      <c r="BI111" s="230">
        <f>IF(N111="nulová",J111,0)</f>
        <v>0</v>
      </c>
      <c r="BJ111" s="17" t="s">
        <v>80</v>
      </c>
      <c r="BK111" s="230">
        <f>ROUND(I111*H111,2)</f>
        <v>0</v>
      </c>
      <c r="BL111" s="17" t="s">
        <v>172</v>
      </c>
      <c r="BM111" s="229" t="s">
        <v>974</v>
      </c>
    </row>
    <row r="112" spans="1:65" s="2" customFormat="1" ht="44.25" customHeight="1">
      <c r="A112" s="38"/>
      <c r="B112" s="39"/>
      <c r="C112" s="218" t="s">
        <v>286</v>
      </c>
      <c r="D112" s="218" t="s">
        <v>156</v>
      </c>
      <c r="E112" s="219" t="s">
        <v>332</v>
      </c>
      <c r="F112" s="220" t="s">
        <v>333</v>
      </c>
      <c r="G112" s="221" t="s">
        <v>228</v>
      </c>
      <c r="H112" s="222">
        <v>48</v>
      </c>
      <c r="I112" s="223"/>
      <c r="J112" s="224">
        <f>ROUND(I112*H112,2)</f>
        <v>0</v>
      </c>
      <c r="K112" s="220" t="s">
        <v>219</v>
      </c>
      <c r="L112" s="44"/>
      <c r="M112" s="225" t="s">
        <v>19</v>
      </c>
      <c r="N112" s="226" t="s">
        <v>43</v>
      </c>
      <c r="O112" s="84"/>
      <c r="P112" s="227">
        <f>O112*H112</f>
        <v>0</v>
      </c>
      <c r="Q112" s="227">
        <v>0.1295</v>
      </c>
      <c r="R112" s="227">
        <f>Q112*H112</f>
        <v>6.216</v>
      </c>
      <c r="S112" s="227">
        <v>0</v>
      </c>
      <c r="T112" s="228">
        <f>S112*H112</f>
        <v>0</v>
      </c>
      <c r="U112" s="38"/>
      <c r="V112" s="38"/>
      <c r="W112" s="38"/>
      <c r="X112" s="38"/>
      <c r="Y112" s="38"/>
      <c r="Z112" s="38"/>
      <c r="AA112" s="38"/>
      <c r="AB112" s="38"/>
      <c r="AC112" s="38"/>
      <c r="AD112" s="38"/>
      <c r="AE112" s="38"/>
      <c r="AR112" s="229" t="s">
        <v>172</v>
      </c>
      <c r="AT112" s="229" t="s">
        <v>156</v>
      </c>
      <c r="AU112" s="229" t="s">
        <v>80</v>
      </c>
      <c r="AY112" s="17" t="s">
        <v>153</v>
      </c>
      <c r="BE112" s="230">
        <f>IF(N112="základní",J112,0)</f>
        <v>0</v>
      </c>
      <c r="BF112" s="230">
        <f>IF(N112="snížená",J112,0)</f>
        <v>0</v>
      </c>
      <c r="BG112" s="230">
        <f>IF(N112="zákl. přenesená",J112,0)</f>
        <v>0</v>
      </c>
      <c r="BH112" s="230">
        <f>IF(N112="sníž. přenesená",J112,0)</f>
        <v>0</v>
      </c>
      <c r="BI112" s="230">
        <f>IF(N112="nulová",J112,0)</f>
        <v>0</v>
      </c>
      <c r="BJ112" s="17" t="s">
        <v>80</v>
      </c>
      <c r="BK112" s="230">
        <f>ROUND(I112*H112,2)</f>
        <v>0</v>
      </c>
      <c r="BL112" s="17" t="s">
        <v>172</v>
      </c>
      <c r="BM112" s="229" t="s">
        <v>975</v>
      </c>
    </row>
    <row r="113" spans="1:47" s="2" customFormat="1" ht="12">
      <c r="A113" s="38"/>
      <c r="B113" s="39"/>
      <c r="C113" s="40"/>
      <c r="D113" s="231" t="s">
        <v>221</v>
      </c>
      <c r="E113" s="40"/>
      <c r="F113" s="232" t="s">
        <v>335</v>
      </c>
      <c r="G113" s="40"/>
      <c r="H113" s="40"/>
      <c r="I113" s="136"/>
      <c r="J113" s="40"/>
      <c r="K113" s="40"/>
      <c r="L113" s="44"/>
      <c r="M113" s="233"/>
      <c r="N113" s="234"/>
      <c r="O113" s="84"/>
      <c r="P113" s="84"/>
      <c r="Q113" s="84"/>
      <c r="R113" s="84"/>
      <c r="S113" s="84"/>
      <c r="T113" s="85"/>
      <c r="U113" s="38"/>
      <c r="V113" s="38"/>
      <c r="W113" s="38"/>
      <c r="X113" s="38"/>
      <c r="Y113" s="38"/>
      <c r="Z113" s="38"/>
      <c r="AA113" s="38"/>
      <c r="AB113" s="38"/>
      <c r="AC113" s="38"/>
      <c r="AD113" s="38"/>
      <c r="AE113" s="38"/>
      <c r="AT113" s="17" t="s">
        <v>221</v>
      </c>
      <c r="AU113" s="17" t="s">
        <v>80</v>
      </c>
    </row>
    <row r="114" spans="1:65" s="2" customFormat="1" ht="16.5" customHeight="1">
      <c r="A114" s="38"/>
      <c r="B114" s="39"/>
      <c r="C114" s="261" t="s">
        <v>294</v>
      </c>
      <c r="D114" s="261" t="s">
        <v>260</v>
      </c>
      <c r="E114" s="262" t="s">
        <v>976</v>
      </c>
      <c r="F114" s="263" t="s">
        <v>977</v>
      </c>
      <c r="G114" s="264" t="s">
        <v>339</v>
      </c>
      <c r="H114" s="265">
        <v>48</v>
      </c>
      <c r="I114" s="266"/>
      <c r="J114" s="267">
        <f>ROUND(I114*H114,2)</f>
        <v>0</v>
      </c>
      <c r="K114" s="263" t="s">
        <v>19</v>
      </c>
      <c r="L114" s="268"/>
      <c r="M114" s="269" t="s">
        <v>19</v>
      </c>
      <c r="N114" s="270" t="s">
        <v>43</v>
      </c>
      <c r="O114" s="84"/>
      <c r="P114" s="227">
        <f>O114*H114</f>
        <v>0</v>
      </c>
      <c r="Q114" s="227">
        <v>0.0335</v>
      </c>
      <c r="R114" s="227">
        <f>Q114*H114</f>
        <v>1.608</v>
      </c>
      <c r="S114" s="227">
        <v>0</v>
      </c>
      <c r="T114" s="228">
        <f>S114*H114</f>
        <v>0</v>
      </c>
      <c r="U114" s="38"/>
      <c r="V114" s="38"/>
      <c r="W114" s="38"/>
      <c r="X114" s="38"/>
      <c r="Y114" s="38"/>
      <c r="Z114" s="38"/>
      <c r="AA114" s="38"/>
      <c r="AB114" s="38"/>
      <c r="AC114" s="38"/>
      <c r="AD114" s="38"/>
      <c r="AE114" s="38"/>
      <c r="AR114" s="229" t="s">
        <v>169</v>
      </c>
      <c r="AT114" s="229" t="s">
        <v>260</v>
      </c>
      <c r="AU114" s="229" t="s">
        <v>80</v>
      </c>
      <c r="AY114" s="17" t="s">
        <v>153</v>
      </c>
      <c r="BE114" s="230">
        <f>IF(N114="základní",J114,0)</f>
        <v>0</v>
      </c>
      <c r="BF114" s="230">
        <f>IF(N114="snížená",J114,0)</f>
        <v>0</v>
      </c>
      <c r="BG114" s="230">
        <f>IF(N114="zákl. přenesená",J114,0)</f>
        <v>0</v>
      </c>
      <c r="BH114" s="230">
        <f>IF(N114="sníž. přenesená",J114,0)</f>
        <v>0</v>
      </c>
      <c r="BI114" s="230">
        <f>IF(N114="nulová",J114,0)</f>
        <v>0</v>
      </c>
      <c r="BJ114" s="17" t="s">
        <v>80</v>
      </c>
      <c r="BK114" s="230">
        <f>ROUND(I114*H114,2)</f>
        <v>0</v>
      </c>
      <c r="BL114" s="17" t="s">
        <v>172</v>
      </c>
      <c r="BM114" s="229" t="s">
        <v>978</v>
      </c>
    </row>
    <row r="115" spans="1:63" s="12" customFormat="1" ht="25.9" customHeight="1">
      <c r="A115" s="12"/>
      <c r="B115" s="202"/>
      <c r="C115" s="203"/>
      <c r="D115" s="204" t="s">
        <v>71</v>
      </c>
      <c r="E115" s="205" t="s">
        <v>213</v>
      </c>
      <c r="F115" s="205" t="s">
        <v>214</v>
      </c>
      <c r="G115" s="203"/>
      <c r="H115" s="203"/>
      <c r="I115" s="206"/>
      <c r="J115" s="207">
        <f>BK115</f>
        <v>0</v>
      </c>
      <c r="K115" s="203"/>
      <c r="L115" s="208"/>
      <c r="M115" s="209"/>
      <c r="N115" s="210"/>
      <c r="O115" s="210"/>
      <c r="P115" s="211">
        <f>P116+P125</f>
        <v>0</v>
      </c>
      <c r="Q115" s="210"/>
      <c r="R115" s="211">
        <f>R116+R125</f>
        <v>19.052302</v>
      </c>
      <c r="S115" s="210"/>
      <c r="T115" s="212">
        <f>T116+T125</f>
        <v>0</v>
      </c>
      <c r="U115" s="12"/>
      <c r="V115" s="12"/>
      <c r="W115" s="12"/>
      <c r="X115" s="12"/>
      <c r="Y115" s="12"/>
      <c r="Z115" s="12"/>
      <c r="AA115" s="12"/>
      <c r="AB115" s="12"/>
      <c r="AC115" s="12"/>
      <c r="AD115" s="12"/>
      <c r="AE115" s="12"/>
      <c r="AR115" s="213" t="s">
        <v>80</v>
      </c>
      <c r="AT115" s="214" t="s">
        <v>71</v>
      </c>
      <c r="AU115" s="214" t="s">
        <v>72</v>
      </c>
      <c r="AY115" s="213" t="s">
        <v>153</v>
      </c>
      <c r="BK115" s="215">
        <f>BK116+BK125</f>
        <v>0</v>
      </c>
    </row>
    <row r="116" spans="1:63" s="12" customFormat="1" ht="22.8" customHeight="1">
      <c r="A116" s="12"/>
      <c r="B116" s="202"/>
      <c r="C116" s="203"/>
      <c r="D116" s="204" t="s">
        <v>71</v>
      </c>
      <c r="E116" s="216" t="s">
        <v>152</v>
      </c>
      <c r="F116" s="216" t="s">
        <v>285</v>
      </c>
      <c r="G116" s="203"/>
      <c r="H116" s="203"/>
      <c r="I116" s="206"/>
      <c r="J116" s="217">
        <f>BK116</f>
        <v>0</v>
      </c>
      <c r="K116" s="203"/>
      <c r="L116" s="208"/>
      <c r="M116" s="209"/>
      <c r="N116" s="210"/>
      <c r="O116" s="210"/>
      <c r="P116" s="211">
        <f>SUM(P117:P124)</f>
        <v>0</v>
      </c>
      <c r="Q116" s="210"/>
      <c r="R116" s="211">
        <f>SUM(R117:R124)</f>
        <v>19.052302</v>
      </c>
      <c r="S116" s="210"/>
      <c r="T116" s="212">
        <f>SUM(T117:T124)</f>
        <v>0</v>
      </c>
      <c r="U116" s="12"/>
      <c r="V116" s="12"/>
      <c r="W116" s="12"/>
      <c r="X116" s="12"/>
      <c r="Y116" s="12"/>
      <c r="Z116" s="12"/>
      <c r="AA116" s="12"/>
      <c r="AB116" s="12"/>
      <c r="AC116" s="12"/>
      <c r="AD116" s="12"/>
      <c r="AE116" s="12"/>
      <c r="AR116" s="213" t="s">
        <v>80</v>
      </c>
      <c r="AT116" s="214" t="s">
        <v>71</v>
      </c>
      <c r="AU116" s="214" t="s">
        <v>80</v>
      </c>
      <c r="AY116" s="213" t="s">
        <v>153</v>
      </c>
      <c r="BK116" s="215">
        <f>SUM(BK117:BK124)</f>
        <v>0</v>
      </c>
    </row>
    <row r="117" spans="1:65" s="2" customFormat="1" ht="21.75" customHeight="1">
      <c r="A117" s="38"/>
      <c r="B117" s="39"/>
      <c r="C117" s="218" t="s">
        <v>299</v>
      </c>
      <c r="D117" s="218" t="s">
        <v>156</v>
      </c>
      <c r="E117" s="219" t="s">
        <v>287</v>
      </c>
      <c r="F117" s="220" t="s">
        <v>288</v>
      </c>
      <c r="G117" s="221" t="s">
        <v>218</v>
      </c>
      <c r="H117" s="222">
        <v>108</v>
      </c>
      <c r="I117" s="223"/>
      <c r="J117" s="224">
        <f>ROUND(I117*H117,2)</f>
        <v>0</v>
      </c>
      <c r="K117" s="220" t="s">
        <v>219</v>
      </c>
      <c r="L117" s="44"/>
      <c r="M117" s="225" t="s">
        <v>19</v>
      </c>
      <c r="N117" s="226" t="s">
        <v>43</v>
      </c>
      <c r="O117" s="84"/>
      <c r="P117" s="227">
        <f>O117*H117</f>
        <v>0</v>
      </c>
      <c r="Q117" s="227">
        <v>0</v>
      </c>
      <c r="R117" s="227">
        <f>Q117*H117</f>
        <v>0</v>
      </c>
      <c r="S117" s="227">
        <v>0</v>
      </c>
      <c r="T117" s="228">
        <f>S117*H117</f>
        <v>0</v>
      </c>
      <c r="U117" s="38"/>
      <c r="V117" s="38"/>
      <c r="W117" s="38"/>
      <c r="X117" s="38"/>
      <c r="Y117" s="38"/>
      <c r="Z117" s="38"/>
      <c r="AA117" s="38"/>
      <c r="AB117" s="38"/>
      <c r="AC117" s="38"/>
      <c r="AD117" s="38"/>
      <c r="AE117" s="38"/>
      <c r="AR117" s="229" t="s">
        <v>172</v>
      </c>
      <c r="AT117" s="229" t="s">
        <v>156</v>
      </c>
      <c r="AU117" s="229" t="s">
        <v>82</v>
      </c>
      <c r="AY117" s="17" t="s">
        <v>153</v>
      </c>
      <c r="BE117" s="230">
        <f>IF(N117="základní",J117,0)</f>
        <v>0</v>
      </c>
      <c r="BF117" s="230">
        <f>IF(N117="snížená",J117,0)</f>
        <v>0</v>
      </c>
      <c r="BG117" s="230">
        <f>IF(N117="zákl. přenesená",J117,0)</f>
        <v>0</v>
      </c>
      <c r="BH117" s="230">
        <f>IF(N117="sníž. přenesená",J117,0)</f>
        <v>0</v>
      </c>
      <c r="BI117" s="230">
        <f>IF(N117="nulová",J117,0)</f>
        <v>0</v>
      </c>
      <c r="BJ117" s="17" t="s">
        <v>80</v>
      </c>
      <c r="BK117" s="230">
        <f>ROUND(I117*H117,2)</f>
        <v>0</v>
      </c>
      <c r="BL117" s="17" t="s">
        <v>172</v>
      </c>
      <c r="BM117" s="229" t="s">
        <v>979</v>
      </c>
    </row>
    <row r="118" spans="1:65" s="2" customFormat="1" ht="21.75" customHeight="1">
      <c r="A118" s="38"/>
      <c r="B118" s="39"/>
      <c r="C118" s="218" t="s">
        <v>8</v>
      </c>
      <c r="D118" s="218" t="s">
        <v>156</v>
      </c>
      <c r="E118" s="219" t="s">
        <v>980</v>
      </c>
      <c r="F118" s="220" t="s">
        <v>981</v>
      </c>
      <c r="G118" s="221" t="s">
        <v>218</v>
      </c>
      <c r="H118" s="222">
        <v>45</v>
      </c>
      <c r="I118" s="223"/>
      <c r="J118" s="224">
        <f>ROUND(I118*H118,2)</f>
        <v>0</v>
      </c>
      <c r="K118" s="220" t="s">
        <v>219</v>
      </c>
      <c r="L118" s="44"/>
      <c r="M118" s="225" t="s">
        <v>19</v>
      </c>
      <c r="N118" s="226" t="s">
        <v>43</v>
      </c>
      <c r="O118" s="84"/>
      <c r="P118" s="227">
        <f>O118*H118</f>
        <v>0</v>
      </c>
      <c r="Q118" s="227">
        <v>0</v>
      </c>
      <c r="R118" s="227">
        <f>Q118*H118</f>
        <v>0</v>
      </c>
      <c r="S118" s="227">
        <v>0</v>
      </c>
      <c r="T118" s="228">
        <f>S118*H118</f>
        <v>0</v>
      </c>
      <c r="U118" s="38"/>
      <c r="V118" s="38"/>
      <c r="W118" s="38"/>
      <c r="X118" s="38"/>
      <c r="Y118" s="38"/>
      <c r="Z118" s="38"/>
      <c r="AA118" s="38"/>
      <c r="AB118" s="38"/>
      <c r="AC118" s="38"/>
      <c r="AD118" s="38"/>
      <c r="AE118" s="38"/>
      <c r="AR118" s="229" t="s">
        <v>172</v>
      </c>
      <c r="AT118" s="229" t="s">
        <v>156</v>
      </c>
      <c r="AU118" s="229" t="s">
        <v>82</v>
      </c>
      <c r="AY118" s="17" t="s">
        <v>153</v>
      </c>
      <c r="BE118" s="230">
        <f>IF(N118="základní",J118,0)</f>
        <v>0</v>
      </c>
      <c r="BF118" s="230">
        <f>IF(N118="snížená",J118,0)</f>
        <v>0</v>
      </c>
      <c r="BG118" s="230">
        <f>IF(N118="zákl. přenesená",J118,0)</f>
        <v>0</v>
      </c>
      <c r="BH118" s="230">
        <f>IF(N118="sníž. přenesená",J118,0)</f>
        <v>0</v>
      </c>
      <c r="BI118" s="230">
        <f>IF(N118="nulová",J118,0)</f>
        <v>0</v>
      </c>
      <c r="BJ118" s="17" t="s">
        <v>80</v>
      </c>
      <c r="BK118" s="230">
        <f>ROUND(I118*H118,2)</f>
        <v>0</v>
      </c>
      <c r="BL118" s="17" t="s">
        <v>172</v>
      </c>
      <c r="BM118" s="229" t="s">
        <v>982</v>
      </c>
    </row>
    <row r="119" spans="1:65" s="2" customFormat="1" ht="66.75" customHeight="1">
      <c r="A119" s="38"/>
      <c r="B119" s="39"/>
      <c r="C119" s="218" t="s">
        <v>310</v>
      </c>
      <c r="D119" s="218" t="s">
        <v>156</v>
      </c>
      <c r="E119" s="219" t="s">
        <v>422</v>
      </c>
      <c r="F119" s="220" t="s">
        <v>983</v>
      </c>
      <c r="G119" s="221" t="s">
        <v>218</v>
      </c>
      <c r="H119" s="222">
        <v>88</v>
      </c>
      <c r="I119" s="223"/>
      <c r="J119" s="224">
        <f>ROUND(I119*H119,2)</f>
        <v>0</v>
      </c>
      <c r="K119" s="220" t="s">
        <v>219</v>
      </c>
      <c r="L119" s="44"/>
      <c r="M119" s="225" t="s">
        <v>19</v>
      </c>
      <c r="N119" s="226" t="s">
        <v>43</v>
      </c>
      <c r="O119" s="84"/>
      <c r="P119" s="227">
        <f>O119*H119</f>
        <v>0</v>
      </c>
      <c r="Q119" s="227">
        <v>0.08425</v>
      </c>
      <c r="R119" s="227">
        <f>Q119*H119</f>
        <v>7.414000000000001</v>
      </c>
      <c r="S119" s="227">
        <v>0</v>
      </c>
      <c r="T119" s="228">
        <f>S119*H119</f>
        <v>0</v>
      </c>
      <c r="U119" s="38"/>
      <c r="V119" s="38"/>
      <c r="W119" s="38"/>
      <c r="X119" s="38"/>
      <c r="Y119" s="38"/>
      <c r="Z119" s="38"/>
      <c r="AA119" s="38"/>
      <c r="AB119" s="38"/>
      <c r="AC119" s="38"/>
      <c r="AD119" s="38"/>
      <c r="AE119" s="38"/>
      <c r="AR119" s="229" t="s">
        <v>172</v>
      </c>
      <c r="AT119" s="229" t="s">
        <v>156</v>
      </c>
      <c r="AU119" s="229" t="s">
        <v>82</v>
      </c>
      <c r="AY119" s="17" t="s">
        <v>153</v>
      </c>
      <c r="BE119" s="230">
        <f>IF(N119="základní",J119,0)</f>
        <v>0</v>
      </c>
      <c r="BF119" s="230">
        <f>IF(N119="snížená",J119,0)</f>
        <v>0</v>
      </c>
      <c r="BG119" s="230">
        <f>IF(N119="zákl. přenesená",J119,0)</f>
        <v>0</v>
      </c>
      <c r="BH119" s="230">
        <f>IF(N119="sníž. přenesená",J119,0)</f>
        <v>0</v>
      </c>
      <c r="BI119" s="230">
        <f>IF(N119="nulová",J119,0)</f>
        <v>0</v>
      </c>
      <c r="BJ119" s="17" t="s">
        <v>80</v>
      </c>
      <c r="BK119" s="230">
        <f>ROUND(I119*H119,2)</f>
        <v>0</v>
      </c>
      <c r="BL119" s="17" t="s">
        <v>172</v>
      </c>
      <c r="BM119" s="229" t="s">
        <v>984</v>
      </c>
    </row>
    <row r="120" spans="1:47" s="2" customFormat="1" ht="12">
      <c r="A120" s="38"/>
      <c r="B120" s="39"/>
      <c r="C120" s="40"/>
      <c r="D120" s="231" t="s">
        <v>221</v>
      </c>
      <c r="E120" s="40"/>
      <c r="F120" s="232" t="s">
        <v>308</v>
      </c>
      <c r="G120" s="40"/>
      <c r="H120" s="40"/>
      <c r="I120" s="136"/>
      <c r="J120" s="40"/>
      <c r="K120" s="40"/>
      <c r="L120" s="44"/>
      <c r="M120" s="233"/>
      <c r="N120" s="234"/>
      <c r="O120" s="84"/>
      <c r="P120" s="84"/>
      <c r="Q120" s="84"/>
      <c r="R120" s="84"/>
      <c r="S120" s="84"/>
      <c r="T120" s="85"/>
      <c r="U120" s="38"/>
      <c r="V120" s="38"/>
      <c r="W120" s="38"/>
      <c r="X120" s="38"/>
      <c r="Y120" s="38"/>
      <c r="Z120" s="38"/>
      <c r="AA120" s="38"/>
      <c r="AB120" s="38"/>
      <c r="AC120" s="38"/>
      <c r="AD120" s="38"/>
      <c r="AE120" s="38"/>
      <c r="AT120" s="17" t="s">
        <v>221</v>
      </c>
      <c r="AU120" s="17" t="s">
        <v>82</v>
      </c>
    </row>
    <row r="121" spans="1:65" s="2" customFormat="1" ht="16.5" customHeight="1">
      <c r="A121" s="38"/>
      <c r="B121" s="39"/>
      <c r="C121" s="261" t="s">
        <v>315</v>
      </c>
      <c r="D121" s="261" t="s">
        <v>260</v>
      </c>
      <c r="E121" s="262" t="s">
        <v>327</v>
      </c>
      <c r="F121" s="263" t="s">
        <v>328</v>
      </c>
      <c r="G121" s="264" t="s">
        <v>218</v>
      </c>
      <c r="H121" s="265">
        <v>85.082</v>
      </c>
      <c r="I121" s="266"/>
      <c r="J121" s="267">
        <f>ROUND(I121*H121,2)</f>
        <v>0</v>
      </c>
      <c r="K121" s="263" t="s">
        <v>219</v>
      </c>
      <c r="L121" s="268"/>
      <c r="M121" s="269" t="s">
        <v>19</v>
      </c>
      <c r="N121" s="270" t="s">
        <v>43</v>
      </c>
      <c r="O121" s="84"/>
      <c r="P121" s="227">
        <f>O121*H121</f>
        <v>0</v>
      </c>
      <c r="Q121" s="227">
        <v>0.131</v>
      </c>
      <c r="R121" s="227">
        <f>Q121*H121</f>
        <v>11.145742</v>
      </c>
      <c r="S121" s="227">
        <v>0</v>
      </c>
      <c r="T121" s="228">
        <f>S121*H121</f>
        <v>0</v>
      </c>
      <c r="U121" s="38"/>
      <c r="V121" s="38"/>
      <c r="W121" s="38"/>
      <c r="X121" s="38"/>
      <c r="Y121" s="38"/>
      <c r="Z121" s="38"/>
      <c r="AA121" s="38"/>
      <c r="AB121" s="38"/>
      <c r="AC121" s="38"/>
      <c r="AD121" s="38"/>
      <c r="AE121" s="38"/>
      <c r="AR121" s="229" t="s">
        <v>169</v>
      </c>
      <c r="AT121" s="229" t="s">
        <v>260</v>
      </c>
      <c r="AU121" s="229" t="s">
        <v>82</v>
      </c>
      <c r="AY121" s="17" t="s">
        <v>153</v>
      </c>
      <c r="BE121" s="230">
        <f>IF(N121="základní",J121,0)</f>
        <v>0</v>
      </c>
      <c r="BF121" s="230">
        <f>IF(N121="snížená",J121,0)</f>
        <v>0</v>
      </c>
      <c r="BG121" s="230">
        <f>IF(N121="zákl. přenesená",J121,0)</f>
        <v>0</v>
      </c>
      <c r="BH121" s="230">
        <f>IF(N121="sníž. přenesená",J121,0)</f>
        <v>0</v>
      </c>
      <c r="BI121" s="230">
        <f>IF(N121="nulová",J121,0)</f>
        <v>0</v>
      </c>
      <c r="BJ121" s="17" t="s">
        <v>80</v>
      </c>
      <c r="BK121" s="230">
        <f>ROUND(I121*H121,2)</f>
        <v>0</v>
      </c>
      <c r="BL121" s="17" t="s">
        <v>172</v>
      </c>
      <c r="BM121" s="229" t="s">
        <v>985</v>
      </c>
    </row>
    <row r="122" spans="1:51" s="13" customFormat="1" ht="12">
      <c r="A122" s="13"/>
      <c r="B122" s="235"/>
      <c r="C122" s="236"/>
      <c r="D122" s="231" t="s">
        <v>174</v>
      </c>
      <c r="E122" s="237" t="s">
        <v>19</v>
      </c>
      <c r="F122" s="238" t="s">
        <v>986</v>
      </c>
      <c r="G122" s="236"/>
      <c r="H122" s="239">
        <v>85.082</v>
      </c>
      <c r="I122" s="240"/>
      <c r="J122" s="236"/>
      <c r="K122" s="236"/>
      <c r="L122" s="241"/>
      <c r="M122" s="242"/>
      <c r="N122" s="243"/>
      <c r="O122" s="243"/>
      <c r="P122" s="243"/>
      <c r="Q122" s="243"/>
      <c r="R122" s="243"/>
      <c r="S122" s="243"/>
      <c r="T122" s="244"/>
      <c r="U122" s="13"/>
      <c r="V122" s="13"/>
      <c r="W122" s="13"/>
      <c r="X122" s="13"/>
      <c r="Y122" s="13"/>
      <c r="Z122" s="13"/>
      <c r="AA122" s="13"/>
      <c r="AB122" s="13"/>
      <c r="AC122" s="13"/>
      <c r="AD122" s="13"/>
      <c r="AE122" s="13"/>
      <c r="AT122" s="245" t="s">
        <v>174</v>
      </c>
      <c r="AU122" s="245" t="s">
        <v>82</v>
      </c>
      <c r="AV122" s="13" t="s">
        <v>82</v>
      </c>
      <c r="AW122" s="13" t="s">
        <v>34</v>
      </c>
      <c r="AX122" s="13" t="s">
        <v>80</v>
      </c>
      <c r="AY122" s="245" t="s">
        <v>153</v>
      </c>
    </row>
    <row r="123" spans="1:65" s="2" customFormat="1" ht="21.75" customHeight="1">
      <c r="A123" s="38"/>
      <c r="B123" s="39"/>
      <c r="C123" s="261" t="s">
        <v>321</v>
      </c>
      <c r="D123" s="261" t="s">
        <v>260</v>
      </c>
      <c r="E123" s="262" t="s">
        <v>311</v>
      </c>
      <c r="F123" s="263" t="s">
        <v>312</v>
      </c>
      <c r="G123" s="264" t="s">
        <v>218</v>
      </c>
      <c r="H123" s="265">
        <v>3.76</v>
      </c>
      <c r="I123" s="266"/>
      <c r="J123" s="267">
        <f>ROUND(I123*H123,2)</f>
        <v>0</v>
      </c>
      <c r="K123" s="263" t="s">
        <v>219</v>
      </c>
      <c r="L123" s="268"/>
      <c r="M123" s="269" t="s">
        <v>19</v>
      </c>
      <c r="N123" s="270" t="s">
        <v>43</v>
      </c>
      <c r="O123" s="84"/>
      <c r="P123" s="227">
        <f>O123*H123</f>
        <v>0</v>
      </c>
      <c r="Q123" s="227">
        <v>0.131</v>
      </c>
      <c r="R123" s="227">
        <f>Q123*H123</f>
        <v>0.49256</v>
      </c>
      <c r="S123" s="227">
        <v>0</v>
      </c>
      <c r="T123" s="228">
        <f>S123*H123</f>
        <v>0</v>
      </c>
      <c r="U123" s="38"/>
      <c r="V123" s="38"/>
      <c r="W123" s="38"/>
      <c r="X123" s="38"/>
      <c r="Y123" s="38"/>
      <c r="Z123" s="38"/>
      <c r="AA123" s="38"/>
      <c r="AB123" s="38"/>
      <c r="AC123" s="38"/>
      <c r="AD123" s="38"/>
      <c r="AE123" s="38"/>
      <c r="AR123" s="229" t="s">
        <v>169</v>
      </c>
      <c r="AT123" s="229" t="s">
        <v>260</v>
      </c>
      <c r="AU123" s="229" t="s">
        <v>82</v>
      </c>
      <c r="AY123" s="17" t="s">
        <v>153</v>
      </c>
      <c r="BE123" s="230">
        <f>IF(N123="základní",J123,0)</f>
        <v>0</v>
      </c>
      <c r="BF123" s="230">
        <f>IF(N123="snížená",J123,0)</f>
        <v>0</v>
      </c>
      <c r="BG123" s="230">
        <f>IF(N123="zákl. přenesená",J123,0)</f>
        <v>0</v>
      </c>
      <c r="BH123" s="230">
        <f>IF(N123="sníž. přenesená",J123,0)</f>
        <v>0</v>
      </c>
      <c r="BI123" s="230">
        <f>IF(N123="nulová",J123,0)</f>
        <v>0</v>
      </c>
      <c r="BJ123" s="17" t="s">
        <v>80</v>
      </c>
      <c r="BK123" s="230">
        <f>ROUND(I123*H123,2)</f>
        <v>0</v>
      </c>
      <c r="BL123" s="17" t="s">
        <v>172</v>
      </c>
      <c r="BM123" s="229" t="s">
        <v>987</v>
      </c>
    </row>
    <row r="124" spans="1:51" s="13" customFormat="1" ht="12">
      <c r="A124" s="13"/>
      <c r="B124" s="235"/>
      <c r="C124" s="236"/>
      <c r="D124" s="231" t="s">
        <v>174</v>
      </c>
      <c r="E124" s="237" t="s">
        <v>19</v>
      </c>
      <c r="F124" s="238" t="s">
        <v>988</v>
      </c>
      <c r="G124" s="236"/>
      <c r="H124" s="239">
        <v>3.76</v>
      </c>
      <c r="I124" s="240"/>
      <c r="J124" s="236"/>
      <c r="K124" s="236"/>
      <c r="L124" s="241"/>
      <c r="M124" s="242"/>
      <c r="N124" s="243"/>
      <c r="O124" s="243"/>
      <c r="P124" s="243"/>
      <c r="Q124" s="243"/>
      <c r="R124" s="243"/>
      <c r="S124" s="243"/>
      <c r="T124" s="244"/>
      <c r="U124" s="13"/>
      <c r="V124" s="13"/>
      <c r="W124" s="13"/>
      <c r="X124" s="13"/>
      <c r="Y124" s="13"/>
      <c r="Z124" s="13"/>
      <c r="AA124" s="13"/>
      <c r="AB124" s="13"/>
      <c r="AC124" s="13"/>
      <c r="AD124" s="13"/>
      <c r="AE124" s="13"/>
      <c r="AT124" s="245" t="s">
        <v>174</v>
      </c>
      <c r="AU124" s="245" t="s">
        <v>82</v>
      </c>
      <c r="AV124" s="13" t="s">
        <v>82</v>
      </c>
      <c r="AW124" s="13" t="s">
        <v>34</v>
      </c>
      <c r="AX124" s="13" t="s">
        <v>80</v>
      </c>
      <c r="AY124" s="245" t="s">
        <v>153</v>
      </c>
    </row>
    <row r="125" spans="1:63" s="12" customFormat="1" ht="22.8" customHeight="1">
      <c r="A125" s="12"/>
      <c r="B125" s="202"/>
      <c r="C125" s="203"/>
      <c r="D125" s="204" t="s">
        <v>71</v>
      </c>
      <c r="E125" s="216" t="s">
        <v>374</v>
      </c>
      <c r="F125" s="216" t="s">
        <v>375</v>
      </c>
      <c r="G125" s="203"/>
      <c r="H125" s="203"/>
      <c r="I125" s="206"/>
      <c r="J125" s="217">
        <f>BK125</f>
        <v>0</v>
      </c>
      <c r="K125" s="203"/>
      <c r="L125" s="208"/>
      <c r="M125" s="209"/>
      <c r="N125" s="210"/>
      <c r="O125" s="210"/>
      <c r="P125" s="211">
        <f>SUM(P126:P127)</f>
        <v>0</v>
      </c>
      <c r="Q125" s="210"/>
      <c r="R125" s="211">
        <f>SUM(R126:R127)</f>
        <v>0</v>
      </c>
      <c r="S125" s="210"/>
      <c r="T125" s="212">
        <f>SUM(T126:T127)</f>
        <v>0</v>
      </c>
      <c r="U125" s="12"/>
      <c r="V125" s="12"/>
      <c r="W125" s="12"/>
      <c r="X125" s="12"/>
      <c r="Y125" s="12"/>
      <c r="Z125" s="12"/>
      <c r="AA125" s="12"/>
      <c r="AB125" s="12"/>
      <c r="AC125" s="12"/>
      <c r="AD125" s="12"/>
      <c r="AE125" s="12"/>
      <c r="AR125" s="213" t="s">
        <v>80</v>
      </c>
      <c r="AT125" s="214" t="s">
        <v>71</v>
      </c>
      <c r="AU125" s="214" t="s">
        <v>80</v>
      </c>
      <c r="AY125" s="213" t="s">
        <v>153</v>
      </c>
      <c r="BK125" s="215">
        <f>SUM(BK126:BK127)</f>
        <v>0</v>
      </c>
    </row>
    <row r="126" spans="1:65" s="2" customFormat="1" ht="33" customHeight="1">
      <c r="A126" s="38"/>
      <c r="B126" s="39"/>
      <c r="C126" s="218" t="s">
        <v>326</v>
      </c>
      <c r="D126" s="218" t="s">
        <v>156</v>
      </c>
      <c r="E126" s="219" t="s">
        <v>377</v>
      </c>
      <c r="F126" s="220" t="s">
        <v>378</v>
      </c>
      <c r="G126" s="221" t="s">
        <v>276</v>
      </c>
      <c r="H126" s="222">
        <v>43.475</v>
      </c>
      <c r="I126" s="223"/>
      <c r="J126" s="224">
        <f>ROUND(I126*H126,2)</f>
        <v>0</v>
      </c>
      <c r="K126" s="220" t="s">
        <v>219</v>
      </c>
      <c r="L126" s="44"/>
      <c r="M126" s="225" t="s">
        <v>19</v>
      </c>
      <c r="N126" s="226" t="s">
        <v>43</v>
      </c>
      <c r="O126" s="84"/>
      <c r="P126" s="227">
        <f>O126*H126</f>
        <v>0</v>
      </c>
      <c r="Q126" s="227">
        <v>0</v>
      </c>
      <c r="R126" s="227">
        <f>Q126*H126</f>
        <v>0</v>
      </c>
      <c r="S126" s="227">
        <v>0</v>
      </c>
      <c r="T126" s="228">
        <f>S126*H126</f>
        <v>0</v>
      </c>
      <c r="U126" s="38"/>
      <c r="V126" s="38"/>
      <c r="W126" s="38"/>
      <c r="X126" s="38"/>
      <c r="Y126" s="38"/>
      <c r="Z126" s="38"/>
      <c r="AA126" s="38"/>
      <c r="AB126" s="38"/>
      <c r="AC126" s="38"/>
      <c r="AD126" s="38"/>
      <c r="AE126" s="38"/>
      <c r="AR126" s="229" t="s">
        <v>172</v>
      </c>
      <c r="AT126" s="229" t="s">
        <v>156</v>
      </c>
      <c r="AU126" s="229" t="s">
        <v>82</v>
      </c>
      <c r="AY126" s="17" t="s">
        <v>153</v>
      </c>
      <c r="BE126" s="230">
        <f>IF(N126="základní",J126,0)</f>
        <v>0</v>
      </c>
      <c r="BF126" s="230">
        <f>IF(N126="snížená",J126,0)</f>
        <v>0</v>
      </c>
      <c r="BG126" s="230">
        <f>IF(N126="zákl. přenesená",J126,0)</f>
        <v>0</v>
      </c>
      <c r="BH126" s="230">
        <f>IF(N126="sníž. přenesená",J126,0)</f>
        <v>0</v>
      </c>
      <c r="BI126" s="230">
        <f>IF(N126="nulová",J126,0)</f>
        <v>0</v>
      </c>
      <c r="BJ126" s="17" t="s">
        <v>80</v>
      </c>
      <c r="BK126" s="230">
        <f>ROUND(I126*H126,2)</f>
        <v>0</v>
      </c>
      <c r="BL126" s="17" t="s">
        <v>172</v>
      </c>
      <c r="BM126" s="229" t="s">
        <v>989</v>
      </c>
    </row>
    <row r="127" spans="1:47" s="2" customFormat="1" ht="12">
      <c r="A127" s="38"/>
      <c r="B127" s="39"/>
      <c r="C127" s="40"/>
      <c r="D127" s="231" t="s">
        <v>221</v>
      </c>
      <c r="E127" s="40"/>
      <c r="F127" s="232" t="s">
        <v>380</v>
      </c>
      <c r="G127" s="40"/>
      <c r="H127" s="40"/>
      <c r="I127" s="136"/>
      <c r="J127" s="40"/>
      <c r="K127" s="40"/>
      <c r="L127" s="44"/>
      <c r="M127" s="246"/>
      <c r="N127" s="247"/>
      <c r="O127" s="248"/>
      <c r="P127" s="248"/>
      <c r="Q127" s="248"/>
      <c r="R127" s="248"/>
      <c r="S127" s="248"/>
      <c r="T127" s="249"/>
      <c r="U127" s="38"/>
      <c r="V127" s="38"/>
      <c r="W127" s="38"/>
      <c r="X127" s="38"/>
      <c r="Y127" s="38"/>
      <c r="Z127" s="38"/>
      <c r="AA127" s="38"/>
      <c r="AB127" s="38"/>
      <c r="AC127" s="38"/>
      <c r="AD127" s="38"/>
      <c r="AE127" s="38"/>
      <c r="AT127" s="17" t="s">
        <v>221</v>
      </c>
      <c r="AU127" s="17" t="s">
        <v>82</v>
      </c>
    </row>
    <row r="128" spans="1:31" s="2" customFormat="1" ht="6.95" customHeight="1">
      <c r="A128" s="38"/>
      <c r="B128" s="59"/>
      <c r="C128" s="60"/>
      <c r="D128" s="60"/>
      <c r="E128" s="60"/>
      <c r="F128" s="60"/>
      <c r="G128" s="60"/>
      <c r="H128" s="60"/>
      <c r="I128" s="166"/>
      <c r="J128" s="60"/>
      <c r="K128" s="60"/>
      <c r="L128" s="44"/>
      <c r="M128" s="38"/>
      <c r="O128" s="38"/>
      <c r="P128" s="38"/>
      <c r="Q128" s="38"/>
      <c r="R128" s="38"/>
      <c r="S128" s="38"/>
      <c r="T128" s="38"/>
      <c r="U128" s="38"/>
      <c r="V128" s="38"/>
      <c r="W128" s="38"/>
      <c r="X128" s="38"/>
      <c r="Y128" s="38"/>
      <c r="Z128" s="38"/>
      <c r="AA128" s="38"/>
      <c r="AB128" s="38"/>
      <c r="AC128" s="38"/>
      <c r="AD128" s="38"/>
      <c r="AE128" s="38"/>
    </row>
  </sheetData>
  <sheetProtection password="CC35" sheet="1" objects="1" scenarios="1" formatColumns="0" formatRows="0" autoFilter="0"/>
  <autoFilter ref="C83:K127"/>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Broukal Luboš</dc:creator>
  <cp:keywords/>
  <dc:description/>
  <cp:lastModifiedBy>Broukal Luboš</cp:lastModifiedBy>
  <dcterms:created xsi:type="dcterms:W3CDTF">2020-12-22T10:51:20Z</dcterms:created>
  <dcterms:modified xsi:type="dcterms:W3CDTF">2020-12-22T10:51:44Z</dcterms:modified>
  <cp:category/>
  <cp:version/>
  <cp:contentType/>
  <cp:contentStatus/>
</cp:coreProperties>
</file>