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001 - Vedlejší rozpočt..." sheetId="2" r:id="rId2"/>
    <sheet name="SO 101 - Komunikace" sheetId="3" r:id="rId3"/>
    <sheet name="SO 501 - Přeložka NTL ply..." sheetId="4" r:id="rId4"/>
    <sheet name="Pokyny pro vyplnění" sheetId="5" r:id="rId5"/>
  </sheets>
  <definedNames>
    <definedName name="_xlnm.Print_Area" localSheetId="0">'Rekapitulace stavby'!$D$4:$AO$36,'Rekapitulace stavby'!$C$42:$AQ$58</definedName>
    <definedName name="_xlnm._FilterDatabase" localSheetId="1" hidden="1">'SO 001 - Vedlejší rozpočt...'!$C$83:$K$108</definedName>
    <definedName name="_xlnm.Print_Area" localSheetId="1">'SO 001 - Vedlejší rozpočt...'!$C$4:$J$39,'SO 001 - Vedlejší rozpočt...'!$C$45:$J$65,'SO 001 - Vedlejší rozpočt...'!$C$71:$K$108</definedName>
    <definedName name="_xlnm._FilterDatabase" localSheetId="2" hidden="1">'SO 101 - Komunikace'!$C$87:$K$345</definedName>
    <definedName name="_xlnm.Print_Area" localSheetId="2">'SO 101 - Komunikace'!$C$4:$J$39,'SO 101 - Komunikace'!$C$45:$J$69,'SO 101 - Komunikace'!$C$75:$K$345</definedName>
    <definedName name="_xlnm._FilterDatabase" localSheetId="3" hidden="1">'SO 501 - Přeložka NTL ply...'!$C$84:$K$182</definedName>
    <definedName name="_xlnm.Print_Area" localSheetId="3">'SO 501 - Přeložka NTL ply...'!$C$4:$J$39,'SO 501 - Přeložka NTL ply...'!$C$45:$J$66,'SO 501 - Přeložka NTL ply...'!$C$72:$K$182</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'SO 001 - Vedlejší rozpočt...'!$83:$83</definedName>
    <definedName name="_xlnm.Print_Titles" localSheetId="2">'SO 101 - Komunikace'!$87:$87</definedName>
    <definedName name="_xlnm.Print_Titles" localSheetId="3">'SO 501 - Přeložka NTL ply...'!$84:$84</definedName>
  </definedNames>
  <calcPr fullCalcOnLoad="1"/>
</workbook>
</file>

<file path=xl/sharedStrings.xml><?xml version="1.0" encoding="utf-8"?>
<sst xmlns="http://schemas.openxmlformats.org/spreadsheetml/2006/main" count="4767" uniqueCount="1055">
  <si>
    <t>Export Komplet</t>
  </si>
  <si>
    <t>VZ</t>
  </si>
  <si>
    <t>2.0</t>
  </si>
  <si>
    <t>ZAMOK</t>
  </si>
  <si>
    <t>False</t>
  </si>
  <si>
    <t>{b098401b-f29d-4de8-ba2c-56d9e2781186}</t>
  </si>
  <si>
    <t>0,01</t>
  </si>
  <si>
    <t>21</t>
  </si>
  <si>
    <t>15</t>
  </si>
  <si>
    <t>REKAPITULACE STAVBY</t>
  </si>
  <si>
    <t>v ---  níže se nacházejí doplnkové a pomocné údaje k sestavám  --- v</t>
  </si>
  <si>
    <t>Návod na vyplnění</t>
  </si>
  <si>
    <t>0,001</t>
  </si>
  <si>
    <t>Kód:</t>
  </si>
  <si>
    <t>01-INV/2020</t>
  </si>
  <si>
    <t>Měnit lze pouze buňky se žlutým podbarvením!
1) v Rekapitulaci stavby vyplňte údaje o Uchazeči (přenesou se do ostatních sestav i v jiných listech)
2) na vybraných listech vyplňte v sestavě Soupis prací ceny u položek</t>
  </si>
  <si>
    <t>Stavba:</t>
  </si>
  <si>
    <t>Parkovací pruh Procházkova ulice Klatovy</t>
  </si>
  <si>
    <t>KSO:</t>
  </si>
  <si>
    <t/>
  </si>
  <si>
    <t>CC-CZ:</t>
  </si>
  <si>
    <t>Místo:</t>
  </si>
  <si>
    <t>Klatovy</t>
  </si>
  <si>
    <t>Datum:</t>
  </si>
  <si>
    <t>23. 2. 2020</t>
  </si>
  <si>
    <t>Zadavatel:</t>
  </si>
  <si>
    <t>IČ:</t>
  </si>
  <si>
    <t>255661</t>
  </si>
  <si>
    <t>Mšsto Klatovy</t>
  </si>
  <si>
    <t>DIČ:</t>
  </si>
  <si>
    <t>Uchazeč:</t>
  </si>
  <si>
    <t>Vyplň údaj</t>
  </si>
  <si>
    <t>Projektant:</t>
  </si>
  <si>
    <t>Ing.Čeměk Stehlík</t>
  </si>
  <si>
    <t>True</t>
  </si>
  <si>
    <t>Zpracovatel:</t>
  </si>
  <si>
    <t>Ing. Stehlík</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</si>
  <si>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</si>
  <si>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</si>
  <si>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</si>
  <si>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</si>
  <si>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</si>
  <si>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</si>
  <si>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</si>
  <si>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</si>
  <si>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</si>
  <si>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</si>
  <si>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</si>
  <si>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</si>
  <si>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</si>
  <si>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</si>
  <si>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</si>
  <si>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</si>
  <si>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</si>
  <si>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</si>
  <si>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</si>
  <si>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</si>
  <si>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</si>
  <si>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</si>
  <si>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</si>
  <si>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</si>
  <si>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</si>
  <si>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</si>
  <si>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</si>
  <si>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</si>
  <si>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</si>
  <si>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</si>
  <si>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</si>
  <si>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</si>
  <si>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</si>
  <si>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</si>
  <si>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</si>
  <si>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</si>
  <si>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</si>
  <si>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</si>
  <si>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</si>
  <si>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</si>
  <si>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</si>
  <si>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001</t>
  </si>
  <si>
    <t>Vedlejší rozpočtové náklady</t>
  </si>
  <si>
    <t>STA</t>
  </si>
  <si>
    <t>1</t>
  </si>
  <si>
    <t>{62437a60-7893-4c54-b7e0-7c1636129a6e}</t>
  </si>
  <si>
    <t>2</t>
  </si>
  <si>
    <t>SO 101</t>
  </si>
  <si>
    <t>Komunikace</t>
  </si>
  <si>
    <t>{805deba8-be28-4d1a-806e-d64bedbe7335}</t>
  </si>
  <si>
    <t>SO 501</t>
  </si>
  <si>
    <t>Přeložka NTL plynovodu</t>
  </si>
  <si>
    <t>{4950c588-543e-401d-8484-acae1e19431a}</t>
  </si>
  <si>
    <t>KRYCÍ LIST SOUPISU PRACÍ</t>
  </si>
  <si>
    <t>Objekt:</t>
  </si>
  <si>
    <t>SO 001 - Vedlejší rozpočtové náklady</t>
  </si>
  <si>
    <t>Ing. Vostrý</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</si>
  <si>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</si>
  <si>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</si>
  <si>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</si>
  <si>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</si>
  <si>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</si>
  <si>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</si>
  <si>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</si>
  <si>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</si>
  <si>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</si>
  <si>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</si>
  <si>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</si>
  <si>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</si>
  <si>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</si>
  <si>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</si>
  <si>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</si>
  <si>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</si>
  <si>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</si>
  <si>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</si>
  <si>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</si>
  <si>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</si>
  <si>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</si>
  <si>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</si>
  <si>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</si>
  <si>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</si>
  <si>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</si>
  <si>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10</t>
  </si>
  <si>
    <t>K</t>
  </si>
  <si>
    <t>R001</t>
  </si>
  <si>
    <t>Stanovení PAU asfaltových směsí v souladu s Vyhl. 130/2019 Sb.</t>
  </si>
  <si>
    <t>Kč</t>
  </si>
  <si>
    <t>vl.</t>
  </si>
  <si>
    <t>4</t>
  </si>
  <si>
    <t>2081146300</t>
  </si>
  <si>
    <t>VRN1</t>
  </si>
  <si>
    <t>Průzkumné, geodetické a projektové práce</t>
  </si>
  <si>
    <t>012103000</t>
  </si>
  <si>
    <t>Průzkumné, geodetické a projektové práce geodetické práce před výstavbou</t>
  </si>
  <si>
    <t>ks</t>
  </si>
  <si>
    <t>CS ÚRS 2016 01</t>
  </si>
  <si>
    <t>1024</t>
  </si>
  <si>
    <t>214177743</t>
  </si>
  <si>
    <t>P</t>
  </si>
  <si>
    <t xml:space="preserve">Poznámka k položce:
- vytýčení inženýrských sítí na staveništi včetně obnovení vyjádření správců inž. sítí
</t>
  </si>
  <si>
    <t>012203000</t>
  </si>
  <si>
    <t>Průzkumné, geodetické a projektové práce geodetické práce při provádění stavby</t>
  </si>
  <si>
    <t>-190687951</t>
  </si>
  <si>
    <t>Poznámka k položce:
prostorové vytýčení stavby</t>
  </si>
  <si>
    <t>3</t>
  </si>
  <si>
    <t>012303000</t>
  </si>
  <si>
    <t>Průzkumné, geodetické a projektové práce geodetické práce po výstavbě</t>
  </si>
  <si>
    <t>-1663667414</t>
  </si>
  <si>
    <t>Poznámka k položce:
geodetické zaměření
- skutečné provedení
- podklady pro zákres do digitální mapy
ostatní informace viž požadavky objednatele v zadávací dokumentaci</t>
  </si>
  <si>
    <t>013254000</t>
  </si>
  <si>
    <t>Průzkumné, geodetické a projektové práce projektové práce dokumentace stavby (výkresová a textová) skutečného provedení stavby</t>
  </si>
  <si>
    <t>-767702820</t>
  </si>
  <si>
    <t>Poznámka k položce:
DSPS viz požadavky objednatele v zadávací dokumentaci</t>
  </si>
  <si>
    <t>VRN3</t>
  </si>
  <si>
    <t>Zařízení staveniště</t>
  </si>
  <si>
    <t>030001000</t>
  </si>
  <si>
    <t>Základní rozdělení průvodních činností a nákladů zařízení staveniště</t>
  </si>
  <si>
    <t>1469199828</t>
  </si>
  <si>
    <t>Poznámka k položce:
zařízaní stavebniště dle ZOV obsahuje veškeré náklady zhotovitel spojené se zařízením staveniště včteně DIO</t>
  </si>
  <si>
    <t>VV</t>
  </si>
  <si>
    <t>6</t>
  </si>
  <si>
    <t>032603000</t>
  </si>
  <si>
    <t>Zařízení staveniště vybavení staveniště ostatní náklady</t>
  </si>
  <si>
    <t>-1621073903</t>
  </si>
  <si>
    <t>Poznámka k položce:
čištění a údržba komunikací dotčených stavbou</t>
  </si>
  <si>
    <t>7</t>
  </si>
  <si>
    <t>039203000</t>
  </si>
  <si>
    <t>Zařízení staveniště zrušení zařízení staveniště úprava terénu</t>
  </si>
  <si>
    <t>-1181719784</t>
  </si>
  <si>
    <t>Poznámka k položce:
oprava poškozených přístupových tras</t>
  </si>
  <si>
    <t>VRN4</t>
  </si>
  <si>
    <t>Inženýrská činnost</t>
  </si>
  <si>
    <t>8</t>
  </si>
  <si>
    <t>043002000</t>
  </si>
  <si>
    <t>Hlavní tituly průvodních činností a nákladů inženýrská činnost zkoušky a ostatní měření</t>
  </si>
  <si>
    <t>1476377508</t>
  </si>
  <si>
    <t>Poznámka k položce:
do 20% kusů kontrolních zkoušek provedených zhotovitelem dle příslušných norem a předpisů</t>
  </si>
  <si>
    <t>VRN9</t>
  </si>
  <si>
    <t>Ostatní náklady</t>
  </si>
  <si>
    <t>9</t>
  </si>
  <si>
    <t>091704000R</t>
  </si>
  <si>
    <t>Ostatní náklady související s objektem náklady na údržbu</t>
  </si>
  <si>
    <t>247131779</t>
  </si>
  <si>
    <t>SO 101 - Komunikace</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</si>
  <si>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</si>
  <si>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</si>
  <si>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</si>
  <si>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</si>
  <si>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</si>
  <si>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</si>
  <si>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</si>
  <si>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</si>
  <si>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</si>
  <si>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HSV</t>
  </si>
  <si>
    <t>Práce a dodávky HSV</t>
  </si>
  <si>
    <t>Zemní práce</t>
  </si>
  <si>
    <t>30</t>
  </si>
  <si>
    <t>02</t>
  </si>
  <si>
    <t>Rozebrání schodišťových stupňů venkovních</t>
  </si>
  <si>
    <t>m</t>
  </si>
  <si>
    <t>132782514</t>
  </si>
  <si>
    <t>111201101</t>
  </si>
  <si>
    <t>Odstranění křovin a stromů s odstraněním kořenů průměru kmene do 100 mm do sklonu terénu 1 : 5, při celkové ploše do 1 000 m2</t>
  </si>
  <si>
    <t>m2</t>
  </si>
  <si>
    <t>CS ÚRS 2019 02</t>
  </si>
  <si>
    <t>-1258483856</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</si>
  <si>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</si>
  <si>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</si>
  <si>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26</t>
  </si>
  <si>
    <t>113107141</t>
  </si>
  <si>
    <t>Odstranění podkladů nebo krytů ručně s přemístěním hmot na skládku na vzdálenost do 3 m nebo s naložením na dopravní prostředek živičných, o tl. vrstvy do 50 mm</t>
  </si>
  <si>
    <t>CS ÚRS 2020 01</t>
  </si>
  <si>
    <t>-1401455615</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</si>
  <si>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</si>
  <si>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106</t>
  </si>
  <si>
    <t>113154114</t>
  </si>
  <si>
    <t>Frézování živičného podkladu nebo krytu s naložením na dopravní prostředek plochy do 500 m2 bez překážek v trase pruhu šířky do 0,5 m, tloušťky vrstvy 100 mm</t>
  </si>
  <si>
    <t>-1296235117</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</si>
  <si>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</si>
  <si>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35,2</t>
  </si>
  <si>
    <t>28</t>
  </si>
  <si>
    <t>113202111</t>
  </si>
  <si>
    <t>Vytrhání obrub s vybouráním lože, s přemístěním hmot na skládku na vzdálenost do 3 m nebo s naložením na dopravní prostředek z krajníků nebo obrubníků stojatých</t>
  </si>
  <si>
    <t>522543323</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</si>
  <si>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</si>
  <si>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Poznámka k položce:
Kamenné obruby budou převezeny do Technických služeb města Klatovy</t>
  </si>
  <si>
    <t>29</t>
  </si>
  <si>
    <t>113204111</t>
  </si>
  <si>
    <t>Vytrhání obrub s vybouráním lože, s přemístěním hmot na skládku na vzdálenost do 3 m nebo s naložením na dopravní prostředek záhonových</t>
  </si>
  <si>
    <t>-57659346</t>
  </si>
  <si>
    <t>119001421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</si>
  <si>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</si>
  <si>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179476671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</si>
  <si>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</si>
  <si>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120001101</t>
  </si>
  <si>
    <t>Příplatek k cenám vykopávek za ztížení vykopávky v blízkosti podzemního vedení nebo výbušnin v horninách jakékoliv třídy</t>
  </si>
  <si>
    <t>m3</t>
  </si>
  <si>
    <t>1567180538</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</si>
  <si>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</si>
  <si>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13*0,3*0,6</t>
  </si>
  <si>
    <t>121101102</t>
  </si>
  <si>
    <t>Sejmutí ornice nebo lesní půdy s vodorovným přemístěním na hromady v místě upotřebení nebo na dočasné či trvalé skládky se složením, na vzdálenost přes 50 do 100 m</t>
  </si>
  <si>
    <t>-119416634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</si>
  <si>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</si>
  <si>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179,5*0,05</t>
  </si>
  <si>
    <t>122201102</t>
  </si>
  <si>
    <t>Odkopávky a prokopávky nezapažené s přehozením výkopku na vzdálenost do 3 m nebo s naložením na dopravní prostředek v hornině tř. 3 přes 100 do 1 000 m3</t>
  </si>
  <si>
    <t>2115883578</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</si>
  <si>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</si>
  <si>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"sanace"  102,12*0,4</t>
  </si>
  <si>
    <t>102,2*0,38+123*0,3+2*0,5*1,3+0,7*0,4*2,4</t>
  </si>
  <si>
    <t>Součet</t>
  </si>
  <si>
    <t>122201109</t>
  </si>
  <si>
    <t>Odkopávky a prokopávky nezapažené s přehozením výkopku na vzdálenost do 3 m nebo s naložením na dopravní prostředek v hornině tř. 3 Příplatek k cenám za lepivost horniny tř. 3</t>
  </si>
  <si>
    <t>1304985541</t>
  </si>
  <si>
    <t>"50%"   118,556*0,5</t>
  </si>
  <si>
    <t>132201101</t>
  </si>
  <si>
    <t>Hloubení zapažených i nezapažených rýh šířky do 600 mm s urovnáním dna do předepsaného profilu a spádu v hornině tř. 3 do 100 m3</t>
  </si>
  <si>
    <t>-1486251849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</si>
  <si>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</si>
  <si>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52,1*0,45*0,3</t>
  </si>
  <si>
    <t>132201109</t>
  </si>
  <si>
    <t>Hloubení zapažených i nezapažených rýh šířky do 600 mm s urovnáním dna do předepsaného profilu a spádu v hornině tř. 3 Příplatek k cenám za lepivost horniny tř. 3</t>
  </si>
  <si>
    <t>300638799</t>
  </si>
  <si>
    <t>"50%"  7,034*0,5</t>
  </si>
  <si>
    <t>132201201</t>
  </si>
  <si>
    <t>Hloubení zapažených i nezapažených rýh šířky přes 600 do 2 000 mm s urovnáním dna do předepsaného profilu a spádu v hornině tř. 3 do 100 m3</t>
  </si>
  <si>
    <t>1740616142</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</si>
  <si>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</si>
  <si>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11*0,51*0,9+12,2*0,51*0,8</t>
  </si>
  <si>
    <t>12</t>
  </si>
  <si>
    <t>162301102</t>
  </si>
  <si>
    <t>Vodorovné přemístění výkopku nebo sypaniny po suchu na obvyklém dopravním prostředku, bez naložení výkopku, avšak se složením bez rozhrnutí z horniny tř. 1 až 4 na vzdálenost přes 500 do 1 000 m</t>
  </si>
  <si>
    <t>496257337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</si>
  <si>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</si>
  <si>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"ornice" 7,23*2</t>
  </si>
  <si>
    <t>"zásyp"  11,95*2</t>
  </si>
  <si>
    <t>132201209</t>
  </si>
  <si>
    <t>Hloubení zapažených i nezapažených rýh šířky přes 600 do 2 000 mm s urovnáním dna do předepsaného profilu a spádu v hornině tř. 3 Příplatek k cenám za lepivost horniny tř. 3</t>
  </si>
  <si>
    <t>1629562227</t>
  </si>
  <si>
    <t>"50%"  10,027*0,5</t>
  </si>
  <si>
    <t>13</t>
  </si>
  <si>
    <t>162701105</t>
  </si>
  <si>
    <t>Vodorovné přemístění výkopku nebo sypaniny po suchu na obvyklém dopravním prostředku, bez naložení výkopku, avšak se složením bez rozhrnutí z horniny tř. 1 až 4 na vzdálenost přes 9 000 do 10 000 m</t>
  </si>
  <si>
    <t>-889293348</t>
  </si>
  <si>
    <t>118,556+17,18-11,95</t>
  </si>
  <si>
    <t>14</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</si>
  <si>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</si>
  <si>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</si>
  <si>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-678525154</t>
  </si>
  <si>
    <t>"dalších 9 km"</t>
  </si>
  <si>
    <t>123,786*9</t>
  </si>
  <si>
    <t>22</t>
  </si>
  <si>
    <t>171101111</t>
  </si>
  <si>
    <t>Uložení sypaniny do násypů s rozprostřením sypaniny ve vrstvách a s hrubým urovnáním zhutněných s uzavřením povrchu násypu z hornin nesoudržných sypkých s relativní ulehlostí I(d) 0,9 nebo v aktivní zóně</t>
  </si>
  <si>
    <t>-1578029568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</si>
  <si>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</si>
  <si>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102,12*0,4</t>
  </si>
  <si>
    <t>23</t>
  </si>
  <si>
    <t>M</t>
  </si>
  <si>
    <t>01</t>
  </si>
  <si>
    <t>Nákup materiálu vhodného do podloží komunikací včetně dopravy</t>
  </si>
  <si>
    <t>t</t>
  </si>
  <si>
    <t>1539906901</t>
  </si>
  <si>
    <t>40,848*2,1</t>
  </si>
  <si>
    <t>171201211</t>
  </si>
  <si>
    <t>Poplatek za uložení stavebního odpadu na skládce (skládkovné) zeminy a kameniva zatříděného do Katalogu odpadů pod kódem 170 504</t>
  </si>
  <si>
    <t>-185924405</t>
  </si>
  <si>
    <t xml:space="preserve">Poznámka k souboru cen:
1. Ceny uvedené v souboru cen lze po dohodě upravit podle místních podmínek.
</t>
  </si>
  <si>
    <t>123,786*1,9</t>
  </si>
  <si>
    <t>11</t>
  </si>
  <si>
    <t>174101101</t>
  </si>
  <si>
    <t>Zásyp sypaninou z jakékoliv horniny strojně s uložením výkopku ve vrstvách se zhutněním jam, šachet, rýh nebo kolem objektů v těchto vykopávkách</t>
  </si>
  <si>
    <t>936257611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</si>
  <si>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</si>
  <si>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24,64*0,6*0,2+3+6</t>
  </si>
  <si>
    <t>32</t>
  </si>
  <si>
    <t>181301101</t>
  </si>
  <si>
    <t>Rozprostření a urovnání ornice v rovině nebo ve svahu sklonu do 1:5 při souvislé ploše do 500 m2, tl. vrstvy do 100 mm</t>
  </si>
  <si>
    <t>-919595512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</si>
  <si>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</si>
  <si>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33</t>
  </si>
  <si>
    <t>181411132</t>
  </si>
  <si>
    <t>Založení trávníku na půdě předem připravené plochy do 1000 m2 výsevem včetně utažení parkového na svahu přes 1:5 do 1:2</t>
  </si>
  <si>
    <t>663783066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</si>
  <si>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</si>
  <si>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34</t>
  </si>
  <si>
    <t>00572410</t>
  </si>
  <si>
    <t>osivo směs travní parková</t>
  </si>
  <si>
    <t>kg</t>
  </si>
  <si>
    <t>1543038504</t>
  </si>
  <si>
    <t>72,3*0,03</t>
  </si>
  <si>
    <t>31</t>
  </si>
  <si>
    <t>181951102</t>
  </si>
  <si>
    <t>Úprava pláně vyrovnáním výškových rozdílů v hornině tř. 1 až 4 se zhutněním</t>
  </si>
  <si>
    <t>-573336054</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</si>
  <si>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</si>
  <si>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102,2+122,7+2,5</t>
  </si>
  <si>
    <t>87</t>
  </si>
  <si>
    <t>183111213</t>
  </si>
  <si>
    <t>Hloubení jamek pro vysazování rostlin v zemině tř.1 až 4 s výměnou půdy z 50% v rovině nebo na svahu do 1:5, objemu přes 0,005 do 0,01 m3</t>
  </si>
  <si>
    <t>kus</t>
  </si>
  <si>
    <t>-184511287</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</si>
  <si>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</si>
  <si>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88</t>
  </si>
  <si>
    <t>10321100</t>
  </si>
  <si>
    <t>zahradní substrát pro výsadbu VL</t>
  </si>
  <si>
    <t>-625101933</t>
  </si>
  <si>
    <t>17*0,005 'Přepočtené koeficientem množství</t>
  </si>
  <si>
    <t>89</t>
  </si>
  <si>
    <t>184102311</t>
  </si>
  <si>
    <t>Výsadba keře bez balu do předem vyhloubené jamky se zalitím v rovině nebo na svahu do 1:5 výšky do 2 m v terénu</t>
  </si>
  <si>
    <t>-266894612</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</si>
  <si>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</si>
  <si>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90</t>
  </si>
  <si>
    <t>012</t>
  </si>
  <si>
    <t>Deutzia gracilis   v. 400 mm</t>
  </si>
  <si>
    <t>24622841</t>
  </si>
  <si>
    <t>93</t>
  </si>
  <si>
    <t>184851111</t>
  </si>
  <si>
    <t>Hnojení roztokem hnojiva v rovině nebo na svahu do 1:5</t>
  </si>
  <si>
    <t>1825927066</t>
  </si>
  <si>
    <t xml:space="preserve">Poznámka k souboru cen:
1. V cenách jsou započteny i náklady na dovoz vody do vzdálenosti 10 km. Dovoz vody nad 10 km se oceňuje cenou části A02 185 85-1119 Dovoz vody pro zálivku.
2. Ceny jsou určeny pro hnojení:
a) plošné na list v množství do 10 m3/ha.
b) do sond při množství do 50 l/1 sonda
c) zeleně na konstrukci do množství 5 l/m3.
3. Ceny lze použít i pro přípravu rašelino-minerální kaše při výsadbě dřevin s balem bez výměny půdy při množství do 75 l roztoku hnojiva nebo vody na 1 jámu.
</t>
  </si>
  <si>
    <t>14,2*0,03</t>
  </si>
  <si>
    <t>91</t>
  </si>
  <si>
    <t>184911421</t>
  </si>
  <si>
    <t>Mulčování vysazených rostlin mulčovací kůrou, tl. do 100 mm v rovině nebo na svahu do 1:5</t>
  </si>
  <si>
    <t>1879864967</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</si>
  <si>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</si>
  <si>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92</t>
  </si>
  <si>
    <t>10391100</t>
  </si>
  <si>
    <t>kůra mulčovací VL</t>
  </si>
  <si>
    <t>-1243826097</t>
  </si>
  <si>
    <t>14,5*0,1</t>
  </si>
  <si>
    <t>Zakládání</t>
  </si>
  <si>
    <t>16</t>
  </si>
  <si>
    <t>211531111</t>
  </si>
  <si>
    <t>Výplň kamenivem do rýh odvodňovacích žeber nebo trativodů bez zhutnění, s úpravou povrchu výplně kamenivem hrubým drceným frakce 16 až 63 mm</t>
  </si>
  <si>
    <t>-393614258</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</si>
  <si>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</si>
  <si>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52,1*0,3*0,45-52,1*0,065*0,065*3,14</t>
  </si>
  <si>
    <t>17</t>
  </si>
  <si>
    <t>211971121</t>
  </si>
  <si>
    <t>Zřízení opláštění výplně z geotextilie odvodňovacích žeber nebo trativodů v rýze nebo zářezu se stěnami svislými nebo šikmými o sklonu přes 1:2 při rozvinuté šířce opláštění do 2,5 m</t>
  </si>
  <si>
    <t>1072618622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</si>
  <si>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</si>
  <si>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52,1*1,4</t>
  </si>
  <si>
    <t>18</t>
  </si>
  <si>
    <t>69311197</t>
  </si>
  <si>
    <t>geotextilie netkaná separační, ochranná, filtrační, drenážní PES(70%)+PP(30%) 200g/m2</t>
  </si>
  <si>
    <t>-1211623935</t>
  </si>
  <si>
    <t>52,1*1,1</t>
  </si>
  <si>
    <t>19</t>
  </si>
  <si>
    <t>212312111</t>
  </si>
  <si>
    <t>Lože pro trativody z betonu prostého</t>
  </si>
  <si>
    <t>-1499277512</t>
  </si>
  <si>
    <t>52,1*0,3*0,06</t>
  </si>
  <si>
    <t>20</t>
  </si>
  <si>
    <t>212755215</t>
  </si>
  <si>
    <t>Trativody bez lože z drenážních trubek plastových flexibilních D 125 mm</t>
  </si>
  <si>
    <t>-2060140823</t>
  </si>
  <si>
    <t>52,1</t>
  </si>
  <si>
    <t>24</t>
  </si>
  <si>
    <t>213141111</t>
  </si>
  <si>
    <t>Zřízení vrstvy z geotextilie filtrační, separační, odvodňovací, ochranné, výztužné nebo protierozní v rovině nebo ve sklonu do 1:5, šířky do 3 m</t>
  </si>
  <si>
    <t>-473007542</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</si>
  <si>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</si>
  <si>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25</t>
  </si>
  <si>
    <t>69311009</t>
  </si>
  <si>
    <t>geotextilie tkaná separační, filtrační, výztužná PP pevnost v tahu 60kN/m</t>
  </si>
  <si>
    <t>355625401</t>
  </si>
  <si>
    <t>102,13*1,1</t>
  </si>
  <si>
    <t>53</t>
  </si>
  <si>
    <t>271562211</t>
  </si>
  <si>
    <t>Podsyp pod základové konstrukce se zhutněním a urovnáním povrchu z kameniva drobného, frakce 0 - 4 mm</t>
  </si>
  <si>
    <t>451923455</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</si>
  <si>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</si>
  <si>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(11,5+12,5)*0,51*0,1</t>
  </si>
  <si>
    <t>44</t>
  </si>
  <si>
    <t>272313711</t>
  </si>
  <si>
    <t>Základy z betonu prostého klenby z betonu kamenem neprokládaného tř. C 20/25</t>
  </si>
  <si>
    <t>-972882203</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</si>
  <si>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</si>
  <si>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(11+12,5)*0,282+1,2*0,49+0,15*2,4</t>
  </si>
  <si>
    <t>45</t>
  </si>
  <si>
    <t>274351121</t>
  </si>
  <si>
    <t>Bednění základů pasů rovné zřízení</t>
  </si>
  <si>
    <t>-1939890931</t>
  </si>
  <si>
    <t xml:space="preserve">Poznámka k souboru cen:
1. Ceny jsou určeny pro bednění ve volném prostranství, ve volných nebo zapažených jamách, rýhách a šachtách.
2. Kruhové nebo obloukové bednění poloměru do 1 m se oceňuje individuálně.
</t>
  </si>
  <si>
    <t>(11+12,5)* 0,8*2+4*0,51*0,8</t>
  </si>
  <si>
    <t>46</t>
  </si>
  <si>
    <t>274351122</t>
  </si>
  <si>
    <t>Bednění základů pasů rovné odstranění</t>
  </si>
  <si>
    <t>1638814902</t>
  </si>
  <si>
    <t>Vodorovné konstrukce</t>
  </si>
  <si>
    <t>47</t>
  </si>
  <si>
    <t>434121426</t>
  </si>
  <si>
    <t>Osazování schodišťových stupňů železobetonových s vyspárováním styčných spár, s provizorním dřevěným zábradlím a dočasným zakrytím stupnic prkny na desku, stupňů drsných</t>
  </si>
  <si>
    <t>775793974</t>
  </si>
  <si>
    <t xml:space="preserve">Poznámka k souboru cen:
1. U cen -1441, -1442, -1451, -1452 je započtena podpěrná konstrukce visuté části stupňů.
2. Množství měrných jednotek se určuje v m délky stupňů včetně uložení.
3. Dodávka stupňů se oceňuje ve specifikaci.
</t>
  </si>
  <si>
    <t>2,4*2+1,2*6</t>
  </si>
  <si>
    <t>54</t>
  </si>
  <si>
    <t>434351141</t>
  </si>
  <si>
    <t>Bednění stupňů betonovaných na podstupňové desce nebo na terénu půdorysně přímočarých zřízení</t>
  </si>
  <si>
    <t>562833867</t>
  </si>
  <si>
    <t xml:space="preserve">Poznámka k souboru cen:
1. Množství měrných jednotek bednění stupňů se určuje v m2 plochy stupnic a podstupnic.
</t>
  </si>
  <si>
    <t>1,2+5*0,16*2,4+6*0,33*2,4</t>
  </si>
  <si>
    <t>55</t>
  </si>
  <si>
    <t>434351142</t>
  </si>
  <si>
    <t>Bednění stupňů betonovaných na podstupňové desce nebo na terénu půdorysně přímočarých odstranění</t>
  </si>
  <si>
    <t>709148459</t>
  </si>
  <si>
    <t>Komunikace pozemní</t>
  </si>
  <si>
    <t>35</t>
  </si>
  <si>
    <t>564851111</t>
  </si>
  <si>
    <t>Podklad ze štěrkodrti ŠD s rozprostřením a zhutněním, po zhutnění tl. 150 mm</t>
  </si>
  <si>
    <t>-152255740</t>
  </si>
  <si>
    <t>48</t>
  </si>
  <si>
    <t>03</t>
  </si>
  <si>
    <t>schodišťový stupeň betonový, tryskaný  355/155/1220</t>
  </si>
  <si>
    <t>1806687753</t>
  </si>
  <si>
    <t>10*1,01</t>
  </si>
  <si>
    <t>36</t>
  </si>
  <si>
    <t>564861111</t>
  </si>
  <si>
    <t>Podklad ze štěrkodrti ŠD s rozprostřením a zhutněním, po zhutnění tl. 200 mm</t>
  </si>
  <si>
    <t>-662117533</t>
  </si>
  <si>
    <t>102,2+2,5</t>
  </si>
  <si>
    <t>37</t>
  </si>
  <si>
    <t>564911511</t>
  </si>
  <si>
    <t>Podklad nebo podsyp z R-materiálu s rozprostřením a zhutněním, po zhutnění tl. 50 mm</t>
  </si>
  <si>
    <t>1195096088</t>
  </si>
  <si>
    <t>38</t>
  </si>
  <si>
    <t>564952111</t>
  </si>
  <si>
    <t>Podklad z mechanicky zpevněného kameniva MZK (minerální beton) s rozprostřením a s hutněním, po zhutnění tl. 150 mm</t>
  </si>
  <si>
    <t>1096531872</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</si>
  <si>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</si>
  <si>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39</t>
  </si>
  <si>
    <t>565155111</t>
  </si>
  <si>
    <t>Asfaltový beton vrstva podkladní ACP 16 (obalované kamenivo střednězrnné - OKS) s rozprostřením a zhutněním v pruhu šířky přes 1,5 do 3 m, po zhutnění tl. 70 mm</t>
  </si>
  <si>
    <t>841390525</t>
  </si>
  <si>
    <t xml:space="preserve">Poznámka k souboru cen:
1. Cenami 565 1.-510 lze oceňovat např. chodníky, úzké cesty a vjezdy v pruhu šířky do 1,5 m jakékoliv délky a jednotlivé plochy velikosti do 10 m2.
2. ČSN EN 13108-1 připouští pro ACP 16 pouze tl. 50 až 80 mm.
</t>
  </si>
  <si>
    <t>108</t>
  </si>
  <si>
    <t>573231107</t>
  </si>
  <si>
    <t>Postřik spojovací PS bez posypu kamenivem ze silniční emulze, v množství 0,40 kg/m2</t>
  </si>
  <si>
    <t>-1997475984</t>
  </si>
  <si>
    <t>35,2*2</t>
  </si>
  <si>
    <t>40</t>
  </si>
  <si>
    <t>577143111</t>
  </si>
  <si>
    <t>Asfaltový beton vrstva obrusná ACO 8 (ABJ) s rozprostřením a se zhutněním z nemodifikovaného asfaltu v pruhu šířky do 3 m, po zhutnění tl. 50 mm</t>
  </si>
  <si>
    <t>360184854</t>
  </si>
  <si>
    <t>41</t>
  </si>
  <si>
    <t>577144111</t>
  </si>
  <si>
    <t>Asfaltový beton vrstva obrusná ACO 11 (ABS) s rozprostřením a se zhutněním z nemodifikovaného asfaltu v pruhu šířky do 3 m tř. I, po zhutnění tl. 50 mm</t>
  </si>
  <si>
    <t>-1724580702</t>
  </si>
  <si>
    <t xml:space="preserve">Poznámka k souboru cen:
1. Cenami 577 1.-40 lze oceňovat např. chodníky, úzké cesty a vjezdy v pruhu šířky do 1,5 m jakékoliv délky a jednotlivé plochy velikosti do 10 m2.
2. ČSN EN 13108-1 připouští pro ACO 11 pouze tl. 35 až 50 mm.
</t>
  </si>
  <si>
    <t>107</t>
  </si>
  <si>
    <t>577145112</t>
  </si>
  <si>
    <t>Asfaltový beton vrstva ložní ACL 16 (ABH) s rozprostřením a zhutněním z nemodifikovaného asfaltu v pruhu šířky do 3 m, po zhutnění tl. 50 mm</t>
  </si>
  <si>
    <t>325865995</t>
  </si>
  <si>
    <t xml:space="preserve">Poznámka k souboru cen:
1. Cenami 577 1.-50 lze oceňovat např. chodníky, úzké cesty a vjezdy v pruhu šířky do 1,5 m jakékoliv délky a jednotlivé plochy velikosti do 10 m2.
2. ČSN EN 13108-1 připouští pro ACL 16 pouze tl. 50 až 70 mm.
</t>
  </si>
  <si>
    <t>35,2-2,5</t>
  </si>
  <si>
    <t>42</t>
  </si>
  <si>
    <t>596212212</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</si>
  <si>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</si>
  <si>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-1512472014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</si>
  <si>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</si>
  <si>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43</t>
  </si>
  <si>
    <t>59245013</t>
  </si>
  <si>
    <t>dlažba zámková tvaru I 200x165x80mm přírodní</t>
  </si>
  <si>
    <t>-774582833</t>
  </si>
  <si>
    <t>102,2*1,01</t>
  </si>
  <si>
    <t>Trubní vedení</t>
  </si>
  <si>
    <t>58</t>
  </si>
  <si>
    <t>04</t>
  </si>
  <si>
    <t xml:space="preserve">betonová uliční vpusť 450 mm se sifonem komplet </t>
  </si>
  <si>
    <t>1331045368</t>
  </si>
  <si>
    <t>59</t>
  </si>
  <si>
    <t>koš na bahno cel. pozink</t>
  </si>
  <si>
    <t>332259030</t>
  </si>
  <si>
    <t>60</t>
  </si>
  <si>
    <t>592238760</t>
  </si>
  <si>
    <t>rám zabetonovaný DIN 19583-9 500/500 mm</t>
  </si>
  <si>
    <t>-506311140</t>
  </si>
  <si>
    <t>61</t>
  </si>
  <si>
    <t>592238780</t>
  </si>
  <si>
    <t>mříž M1 D400 DIN 19583-13, 500/500 mm</t>
  </si>
  <si>
    <t>-257225335</t>
  </si>
  <si>
    <t>62</t>
  </si>
  <si>
    <t>895941111</t>
  </si>
  <si>
    <t>Zřízení vpusti kanalizační uliční z betonových dílců typ UV-50 normální</t>
  </si>
  <si>
    <t>-1461704780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</si>
  <si>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</si>
  <si>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63</t>
  </si>
  <si>
    <t>899202111</t>
  </si>
  <si>
    <t>Osazení mříží litinových včetně rámů a košů na bahno hmotnosti nad 50 do 100 kg</t>
  </si>
  <si>
    <t>CS ÚRS 2013 01</t>
  </si>
  <si>
    <t>-8950367</t>
  </si>
  <si>
    <t>Ostatní konstrukce a práce, bourání</t>
  </si>
  <si>
    <t>98</t>
  </si>
  <si>
    <t>015</t>
  </si>
  <si>
    <t xml:space="preserve">uložení kabelu slaboproudu do dělěné chráničky včetně okopání </t>
  </si>
  <si>
    <t>-1366618953</t>
  </si>
  <si>
    <t>100</t>
  </si>
  <si>
    <t>017</t>
  </si>
  <si>
    <t>Dělená chránička SYSPRO 160/110</t>
  </si>
  <si>
    <t>-1752795769</t>
  </si>
  <si>
    <t>99</t>
  </si>
  <si>
    <t>016</t>
  </si>
  <si>
    <t>uložení silových kabelů do dělené chráničky včetně odkopání</t>
  </si>
  <si>
    <t>-1062707541</t>
  </si>
  <si>
    <t>49</t>
  </si>
  <si>
    <t>07R</t>
  </si>
  <si>
    <t>osazení betonových palisádových prvků do betonového základu</t>
  </si>
  <si>
    <t>-1526097513</t>
  </si>
  <si>
    <t>140</t>
  </si>
  <si>
    <t>50</t>
  </si>
  <si>
    <t>08R</t>
  </si>
  <si>
    <t>Betonové palisádové prvky 160/160/600 mm barva přírodní</t>
  </si>
  <si>
    <t>-1914430224</t>
  </si>
  <si>
    <t>51</t>
  </si>
  <si>
    <t>09R</t>
  </si>
  <si>
    <t>betonové palisádové prvky 160/160/1000 barva přírodní</t>
  </si>
  <si>
    <t>1019685909</t>
  </si>
  <si>
    <t>52</t>
  </si>
  <si>
    <t>10R</t>
  </si>
  <si>
    <t>betonové palisádové prvky 160/160/1200 barva přírodní</t>
  </si>
  <si>
    <t>-1010574856</t>
  </si>
  <si>
    <t>104</t>
  </si>
  <si>
    <t>56</t>
  </si>
  <si>
    <t>911121111</t>
  </si>
  <si>
    <t>Montáž zábradlí ocelového přichyceného vruty do betonového podkladu</t>
  </si>
  <si>
    <t>-637155822</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</si>
  <si>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</si>
  <si>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57</t>
  </si>
  <si>
    <t>05</t>
  </si>
  <si>
    <t>Dodávka zábradlí ocelového trubkového včetně žárového pozinkování</t>
  </si>
  <si>
    <t>-1494405949</t>
  </si>
  <si>
    <t>(3,66+1,663)*3,138+ 2*0,13*0,13*0,008*7800+0,04*0,04*4*0,008*7800</t>
  </si>
  <si>
    <t>76</t>
  </si>
  <si>
    <t>913111115</t>
  </si>
  <si>
    <t>Montáž a demontáž dočasných dopravních značek samostatných značek základních</t>
  </si>
  <si>
    <t>-1928321694</t>
  </si>
  <si>
    <t xml:space="preserve">Poznámka k souboru cen:
1. V cenách jsou započteny náklady na montáž i demontáž dočasné značky, nebo podstavce.
</t>
  </si>
  <si>
    <t>77</t>
  </si>
  <si>
    <t>913111215</t>
  </si>
  <si>
    <t>Montáž a demontáž dočasných dopravních značek Příplatek za první a každý další den použití dočasných dopravních značek k ceně 11-1115</t>
  </si>
  <si>
    <t>484599076</t>
  </si>
  <si>
    <t>"dalších 39 dní"   9*39</t>
  </si>
  <si>
    <t>68</t>
  </si>
  <si>
    <t>913121111</t>
  </si>
  <si>
    <t>Montáž a demontáž dočasných dopravních značek kompletních značek vč. podstavce a sloupku základních</t>
  </si>
  <si>
    <t>-1406973030</t>
  </si>
  <si>
    <t>69</t>
  </si>
  <si>
    <t>913121211</t>
  </si>
  <si>
    <t>Montáž a demontáž dočasných dopravních značek Příplatek za první a každý další den použití dočasných dopravních značek k ceně 12-1111</t>
  </si>
  <si>
    <t>1836511211</t>
  </si>
  <si>
    <t xml:space="preserve">  "dalších 39 dní"   39*10</t>
  </si>
  <si>
    <t>70</t>
  </si>
  <si>
    <t>913211111</t>
  </si>
  <si>
    <t>Montáž a demontáž dočasných dopravních zábran reflexních, šířky 1,5 m</t>
  </si>
  <si>
    <t>-1326557890</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</si>
  <si>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</si>
  <si>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72</t>
  </si>
  <si>
    <t>913211112</t>
  </si>
  <si>
    <t>Montáž a demontáž dočasných dopravních zábran reflexních, šířky 2,5 m</t>
  </si>
  <si>
    <t>-37358268</t>
  </si>
  <si>
    <t>71</t>
  </si>
  <si>
    <t>913211211</t>
  </si>
  <si>
    <t>Montáž a demontáž dočasných dopravních zábran Příplatek za první a každý další den použití dočasných dopravních zábran k ceně 21-1111</t>
  </si>
  <si>
    <t>-1374490978</t>
  </si>
  <si>
    <t>"dalších 39 dní"   39*2</t>
  </si>
  <si>
    <t>73</t>
  </si>
  <si>
    <t>913211212</t>
  </si>
  <si>
    <t>Montáž a demontáž dočasných dopravních zábran Příplatek za první a každý další den použití dočasných dopravních zábran k ceně 21-1112</t>
  </si>
  <si>
    <t>2067728185</t>
  </si>
  <si>
    <t>"dalších 39 dní"   2*39</t>
  </si>
  <si>
    <t>83</t>
  </si>
  <si>
    <t>913321111</t>
  </si>
  <si>
    <t>Montáž a demontáž dočasných dopravních vodících zařízení směrové desky základní</t>
  </si>
  <si>
    <t>51395847</t>
  </si>
  <si>
    <t xml:space="preserve">Poznámka k souboru cen:
1. V cenách jsou započteny náklady na montáž i demontáž dočasného vodícího zařízení.
</t>
  </si>
  <si>
    <t>74</t>
  </si>
  <si>
    <t>913321115</t>
  </si>
  <si>
    <t>Montáž a demontáž dočasných dopravních vodících zařízení soupravy směrových desek s výstražným světlem 3 desky</t>
  </si>
  <si>
    <t>1831160827</t>
  </si>
  <si>
    <t>84</t>
  </si>
  <si>
    <t>913321211</t>
  </si>
  <si>
    <t>Montáž a demontáž dočasných dopravních vodících zařízení Příplatek za první a každý další den použití dočasných dopravních vodících zařízení k ceně 32-1111</t>
  </si>
  <si>
    <t>391277616</t>
  </si>
  <si>
    <t>"dalších 39 dní"   5*39</t>
  </si>
  <si>
    <t>75</t>
  </si>
  <si>
    <t>913321215</t>
  </si>
  <si>
    <t>Montáž a demontáž dočasných dopravních vodících zařízení Příplatek za první a každý další den použití dočasných dopravních vodících zařízení k ceně 32-1115</t>
  </si>
  <si>
    <t>1621831595</t>
  </si>
  <si>
    <t>"dalších 39 dní"  2*39</t>
  </si>
  <si>
    <t>78</t>
  </si>
  <si>
    <t>913411111</t>
  </si>
  <si>
    <t>Montáž a demontáž mobilní semaforové soupravy 2 semafory</t>
  </si>
  <si>
    <t>-779250595</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</si>
  <si>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</si>
  <si>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79</t>
  </si>
  <si>
    <t>913411211</t>
  </si>
  <si>
    <t>Montáž a demontáž mobilní semaforové soupravy Příplatek za první a každý další den použití mobilní semaforové soupravy k ceně 41-1111</t>
  </si>
  <si>
    <t>-905086254</t>
  </si>
  <si>
    <t>"dalších 39 dní"     1*39</t>
  </si>
  <si>
    <t>80</t>
  </si>
  <si>
    <t>913911112</t>
  </si>
  <si>
    <t>Montáž a demontáž akumulátorů a zásobníků dočasného dopravního značení akumulátoru olověného 12V/55 Ah</t>
  </si>
  <si>
    <t>-1113555432</t>
  </si>
  <si>
    <t xml:space="preserve">Poznámka k souboru cen:
1. V cenách jsou započteny náklady na montáž i demontáž dočasného akumulátoru a zásobníku.
</t>
  </si>
  <si>
    <t>81</t>
  </si>
  <si>
    <t>913911121</t>
  </si>
  <si>
    <t>Montáž a demontáž akumulátorů a zásobníků dočasného dopravního značení zásobníku na akumulátor a řídící jednotku plastového</t>
  </si>
  <si>
    <t>1789057651</t>
  </si>
  <si>
    <t>82</t>
  </si>
  <si>
    <t>913911212</t>
  </si>
  <si>
    <t>Montáž a demontáž akumulátorů a zásobníků dočasného dopravního značení Příplatek za první a každý další den použití akumulátorů a zásobníků dočasného dopravního značení k ceně 91-1112</t>
  </si>
  <si>
    <t>1233943105</t>
  </si>
  <si>
    <t>"dalších 39 dní"  39</t>
  </si>
  <si>
    <t>64</t>
  </si>
  <si>
    <t>914111111</t>
  </si>
  <si>
    <t>Montáž svislé dopravní značky základní velikosti do 1 m2 objímkami na sloupky nebo konzoly</t>
  </si>
  <si>
    <t>-1573099333</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</si>
  <si>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</si>
  <si>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65</t>
  </si>
  <si>
    <t>40445625</t>
  </si>
  <si>
    <t>informativní značky provozní IP8, IP9, IP11-IP13 500x700mm</t>
  </si>
  <si>
    <t>-936707585</t>
  </si>
  <si>
    <t>"IP 11c"   1</t>
  </si>
  <si>
    <t>66</t>
  </si>
  <si>
    <t>914511112</t>
  </si>
  <si>
    <t>Montáž sloupku dopravních značek délky do 3,5 m do hliníkové patky</t>
  </si>
  <si>
    <t>2028699081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</si>
  <si>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</si>
  <si>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67</t>
  </si>
  <si>
    <t>40445225</t>
  </si>
  <si>
    <t>sloupek pro dopravní značku Zn D 60mm v 3,5m</t>
  </si>
  <si>
    <t>-741011215</t>
  </si>
  <si>
    <t>85</t>
  </si>
  <si>
    <t>915222111</t>
  </si>
  <si>
    <t>Přechodné vodorovné dopravní značení samolepicí retroreflexní fólií s trvanlivostí do 2 měsíců</t>
  </si>
  <si>
    <t>1367406260</t>
  </si>
  <si>
    <t xml:space="preserve">Poznámka k souboru cen:
1. V cenách -2111 a -2121 jsou započteny i náklady na penetrační nátěr.
</t>
  </si>
  <si>
    <t>86</t>
  </si>
  <si>
    <t>915222911</t>
  </si>
  <si>
    <t>Přechodné vodorovné dopravní značení odstranění retroreflexní fólie</t>
  </si>
  <si>
    <t>-1695433428</t>
  </si>
  <si>
    <t>96</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</si>
  <si>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</si>
  <si>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</si>
  <si>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417650673</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</si>
  <si>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</si>
  <si>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56,7</t>
  </si>
  <si>
    <t>97</t>
  </si>
  <si>
    <t>013</t>
  </si>
  <si>
    <t>krajník betonový 100/125/250</t>
  </si>
  <si>
    <t>-2064564171</t>
  </si>
  <si>
    <t>56,7*4*1,01</t>
  </si>
  <si>
    <t>94</t>
  </si>
  <si>
    <t>916131213</t>
  </si>
  <si>
    <t>Osazení silničního obrubníku betonového se zřízením lože, s vyplněním a zatřením spár cementovou maltou stojatého s boční opěrou z betonu prostého, do lože z betonu prostého</t>
  </si>
  <si>
    <t>951826615</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</si>
  <si>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</si>
  <si>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95</t>
  </si>
  <si>
    <t>59217023</t>
  </si>
  <si>
    <t>obrubník betonový chodníkový 1000x150x250mm</t>
  </si>
  <si>
    <t>-652642657</t>
  </si>
  <si>
    <t>60*1,01</t>
  </si>
  <si>
    <t>997</t>
  </si>
  <si>
    <t>Přesun sutě</t>
  </si>
  <si>
    <t>102</t>
  </si>
  <si>
    <t>997221561</t>
  </si>
  <si>
    <t>Vodorovná doprava suti bez naložení, ale se složením a s hrubým urovnáním z kusových materiálů, na vzdálenost do 1 km</t>
  </si>
  <si>
    <t>-383769031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</si>
  <si>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</si>
  <si>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103</t>
  </si>
  <si>
    <t>997221569</t>
  </si>
  <si>
    <t>Vodorovná doprava suti bez naložení, ale se složením a s hrubým urovnáním Příplatek k ceně za každý další i započatý 1 km přes 1 km</t>
  </si>
  <si>
    <t>-1327767524</t>
  </si>
  <si>
    <t>"dalších 19 km"33,233*19</t>
  </si>
  <si>
    <t>997221815</t>
  </si>
  <si>
    <t>Poplatek za uložení stavebního odpadu na skládce (skládkovné) z prostého betonu zatříděného do Katalogu odpadů pod kódem 170 101</t>
  </si>
  <si>
    <t>1138104037</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</si>
  <si>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</si>
  <si>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0,092+11,644+2,274</t>
  </si>
  <si>
    <t>105</t>
  </si>
  <si>
    <t>997221845</t>
  </si>
  <si>
    <t>Poplatek za uložení stavebního odpadu na skládce (skládkovné) asfaltového bez obsahu dehtu zatříděného do Katalogu odpadů pod kódem 170 302</t>
  </si>
  <si>
    <t>587944997</t>
  </si>
  <si>
    <t>Poznámka k položce:
Do nabídkové ceny bude uvažováno s asfalty bez dehtu (tedy kód odpadu 170 302). Pokud po  provední rozborů a zatřídění vyfrézované směsy dle vyhl. č. 130 /2019  Sb. se bude jednat o nebezpečný odpad, bude poté řešeno dodatkem  ke smlouvě, případně si investor zajistí likvidaci sám.</t>
  </si>
  <si>
    <t>10,2121+9,011</t>
  </si>
  <si>
    <t>998</t>
  </si>
  <si>
    <t>Přesun hmot</t>
  </si>
  <si>
    <t>101</t>
  </si>
  <si>
    <t>998225111</t>
  </si>
  <si>
    <t>Přesun hmot pro komunikace s krytem z kameniva, monolitickým betonovým nebo živičným dopravní vzdálenost do 200 m jakékoliv délky objektu</t>
  </si>
  <si>
    <t>785556202</t>
  </si>
  <si>
    <t xml:space="preserve">Poznámka k souboru cen:
1. Ceny lze použít i pro plochy letišť s krytem monolitickým betonovým nebo živičným.
</t>
  </si>
  <si>
    <t>SO 501 - Přeložka NTL plynovodu</t>
  </si>
  <si>
    <t>HSV - HSV</t>
  </si>
  <si>
    <t xml:space="preserve">    99 - Přesun hmot</t>
  </si>
  <si>
    <t>M - M</t>
  </si>
  <si>
    <t xml:space="preserve">    23-M - Montáže potrubí</t>
  </si>
  <si>
    <t>113107322</t>
  </si>
  <si>
    <t>Odstranění podkladů nebo krytů strojně plochy jednotlivě do 50 m2 s přemístěním hmot na skládku na vzdálenost do 3 m nebo s naložením na dopravní prostředek z kameniva hrubého drceného, o tl. vrstvy přes 100 do 200 mm</t>
  </si>
  <si>
    <t>(3*1,5*2+58*0,8+52*0,8)</t>
  </si>
  <si>
    <t>115101201</t>
  </si>
  <si>
    <t>Čerpání vody na dopravní výšku do 10 m s uvažovaným průměrným přítokem do 500 l/min</t>
  </si>
  <si>
    <t>hod</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</si>
  <si>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</si>
  <si>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115101301</t>
  </si>
  <si>
    <t>Pohotovost záložní čerpací soupravy pro dopravní výšku do 10 m s uvažovaným průměrným přítokem do 500 l/min</t>
  </si>
  <si>
    <t>den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</si>
  <si>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</si>
  <si>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119001401</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</si>
  <si>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</si>
  <si>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119002121</t>
  </si>
  <si>
    <t>Pomocné konstrukce při zabezpečení výkopu vodorovné pochozí přechodová lávka délky do 2 m včetně zábradlí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</si>
  <si>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</si>
  <si>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119002122</t>
  </si>
  <si>
    <t>Pomocné konstrukce při zabezpečení výkopu vodorovné pochozí přechodová lávka délky do 2 m včetně zábradlí odstranění</t>
  </si>
  <si>
    <t>119003211</t>
  </si>
  <si>
    <t>Pomocné konstrukce při zabezpečení výkopu svislé ocelové mobilní oplocení, výšky do 1,5 m panely s reflexními signalizačními pruhy zřízení</t>
  </si>
  <si>
    <t>119003212</t>
  </si>
  <si>
    <t>Pomocné konstrukce při zabezpečení výkopu svislé ocelové mobilní oplocení, výšky do 1,5 m panely s reflexními signalizačními pruhy odstranění</t>
  </si>
  <si>
    <t>119004111</t>
  </si>
  <si>
    <t>Pomocné konstrukce při zabezpečení výkopu bezpečný vstup nebo výstup žebříkem zřízení</t>
  </si>
  <si>
    <t>119004112</t>
  </si>
  <si>
    <t>Pomocné konstrukce při zabezpečení výkopu bezpečný vstup nebo výstup žebříkem odstranění</t>
  </si>
  <si>
    <t>130001101</t>
  </si>
  <si>
    <t>Příplatek k cenám hloubených vykopávek za ztížení vykopávky v blízkosti podzemního vedení nebo výbušnin pro jakoukoliv třídu horniny</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</si>
  <si>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</si>
  <si>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(12*0,8*0,5)</t>
  </si>
  <si>
    <t>Hloubení rýh š do 2000 mm v hornině tř. 3 objemu do 100 m3</t>
  </si>
  <si>
    <t>(3*1,5*1,25*2+58*0,8*0,95+52*0,8+0,9)</t>
  </si>
  <si>
    <t>151101101</t>
  </si>
  <si>
    <t>Zřízení pažení a rozepření stěn rýh pro podzemní vedení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</si>
  <si>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toto se oceňuje příslušnými cenami katalogu 800-2 Zvláštní zakládání objektů.
</t>
  </si>
  <si>
    <t>(3+1,5+3+1,5)*1,6*2</t>
  </si>
  <si>
    <t>151101111</t>
  </si>
  <si>
    <t>Odstranění pažení a rozepření stěn rýh pro podzemní vedení s uložením materiálu na vzdálenost do 3 m od kraje výkopu příložné, hloubky do 2 m</t>
  </si>
  <si>
    <t>161101101</t>
  </si>
  <si>
    <t xml:space="preserve">Svislé přemístění výkopku z horniny tř. 1 až 4 hl výkopu do 2,5 m </t>
  </si>
  <si>
    <t>97,83</t>
  </si>
  <si>
    <t>162701101</t>
  </si>
  <si>
    <t xml:space="preserve">Vodorovné přemístění do 10000 m výkopku z horniny tř. 1 až 4 </t>
  </si>
  <si>
    <t>98,83</t>
  </si>
  <si>
    <t xml:space="preserve">Poplatek za uložení odpadu ze sypaniny na skládce (skládkovné) </t>
  </si>
  <si>
    <t>97,8*1,8</t>
  </si>
  <si>
    <t>(97,83-24,064)+(3*1,5+58*0,8+52*0,8)*0,35</t>
  </si>
  <si>
    <t>583441710</t>
  </si>
  <si>
    <t xml:space="preserve">štěrkodrť frakce 0-32 </t>
  </si>
  <si>
    <t>106,141*1,8*1,01</t>
  </si>
  <si>
    <t>175101101</t>
  </si>
  <si>
    <t>Obsyp potrubí bez prohození sypaniny z hornin tř. 1 až 4 uloženým do 3 m od kraje výk</t>
  </si>
  <si>
    <t>(3+58+3)*0,8*0,47</t>
  </si>
  <si>
    <t>583373020</t>
  </si>
  <si>
    <t>štěrkopísek frakce 0-16</t>
  </si>
  <si>
    <t>24,064*1,8*1,01</t>
  </si>
  <si>
    <t>901ost</t>
  </si>
  <si>
    <t>Poplatek za vytýčení sítí</t>
  </si>
  <si>
    <t>899711111</t>
  </si>
  <si>
    <t>Orientační tabulky na vodovodních a kanalizačních řadech na dřevěné konstrukci</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</si>
  <si>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</si>
  <si>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8997211101R</t>
  </si>
  <si>
    <t>Propojení signalizačního vodiče se stávajícím vodičem, napojení na potrubí</t>
  </si>
  <si>
    <t>899721111</t>
  </si>
  <si>
    <t>Signalizační vodič na potrubí DN do 150 mm</t>
  </si>
  <si>
    <t>27</t>
  </si>
  <si>
    <t>899722111</t>
  </si>
  <si>
    <t>Krytí potrubí z plastů výstražnou fólií z PVC šířky 20 cm</t>
  </si>
  <si>
    <t>997221551</t>
  </si>
  <si>
    <t>Vodorovná doprava suti bez naložení, ale se složením a s hrubým urovnáním ze sypkých materiálů, na vzdálenost do 1 km</t>
  </si>
  <si>
    <t>997221559</t>
  </si>
  <si>
    <t>99722185R5</t>
  </si>
  <si>
    <t>Poplatek za uložení na skládce (skládkovné) zeminy a kameniva kód odpadu 17 05 04</t>
  </si>
  <si>
    <t>23-M</t>
  </si>
  <si>
    <t>Montáže potrubí</t>
  </si>
  <si>
    <t>230200322</t>
  </si>
  <si>
    <t>Přerušení průtoku plynu balony vloženými pomocí zaváděcích komor jednostranné v plastovém potrubí dn do 225 mm</t>
  </si>
  <si>
    <t xml:space="preserve">Poznámka k souboru cen:
1. V cenách jsou započteny i náklady na:
a) osazení a navaření balonovacích hrdel a finální zavaření zátek,
b) navrtání potrubí komorovou navrtávací soupravou bez úniku plynu přes navrtávací hrdla,
c) nasunutí dvou balonů pomocí zaváděcích komor a naplnění balonů inertním plynem nebo kapalinou,
d) odplynění pracovního úseku plynovodu a měření koncentrace plynu,
e) vyjmutí balonů po vypuštění inertního plynu nebo kapaliny.
2. V cenách nejsou započteny náklady na dodání balónovacích hrdel se zátkami toto se oceňuje ve specifikaci.
</t>
  </si>
  <si>
    <t>FF149497W</t>
  </si>
  <si>
    <t>balónovací tvarovka PE100 SDR 11 dn 160 vč. uzavírací zátky</t>
  </si>
  <si>
    <t>230201311</t>
  </si>
  <si>
    <t>Montáž elektrotvarovky PE průměru přes 110 mm Ø 160, tl. stěny 9,1 mm</t>
  </si>
  <si>
    <t xml:space="preserve">Poznámka k souboru cen:
1. Ceny platí pro řád i přípojky včetně prací na svislé části.
</t>
  </si>
  <si>
    <t>FF485717W</t>
  </si>
  <si>
    <t>Elektrospojka dn 160, SDR 17,6</t>
  </si>
  <si>
    <t>FF131097W</t>
  </si>
  <si>
    <t>T kus navrtávací odbočkový PE 100, SDR 11-dn 160/63</t>
  </si>
  <si>
    <t>230205042</t>
  </si>
  <si>
    <t>Montáž potrubí PE průměru do 110 mm návin nebo tyč, svařované na tupo nebo elektrospojkou Ø 63, tl. stěny 5,8 mm</t>
  </si>
  <si>
    <t xml:space="preserve">Poznámka k souboru cen:
1. V cenách jsou započteny náklady na práce při svařování na tupo nebo elektrospojkou.
2. Ceny platí pro:
a) řád i přípojky včetně prací na svislé části,
b) všechny délky trub,
c) montáž chráničky a ochranného potrubí.
3. Ceny lze použít i pro montáž opláštěného potrubí.
</t>
  </si>
  <si>
    <t>11-01DUA01 063</t>
  </si>
  <si>
    <t>potrubí plynovodní PE100 RC-O SDR 11 63x5,8mm</t>
  </si>
  <si>
    <t>3,5*1,015</t>
  </si>
  <si>
    <t>230205125</t>
  </si>
  <si>
    <t>Montáž potrubí PE průměru přes 110 mm Ø 160, tl. stěny 9,1 mm</t>
  </si>
  <si>
    <t>11-01DUA04 160</t>
  </si>
  <si>
    <t>potrubí plynovodní PE100 RC SDR 17 tyče 12m 160x9,5mm</t>
  </si>
  <si>
    <t>57*1,015</t>
  </si>
  <si>
    <t>230205242</t>
  </si>
  <si>
    <t>Montáž trubních dílů PE průměru do 110 mm elektrotvarovky nebo svařované na tupo Ø 63, tl. stěny 5,8 mm</t>
  </si>
  <si>
    <t xml:space="preserve">Poznámka k souboru cen:
1. V cenách jsou započteny náklady na práce při montáži elektrotvarovky nebo svařování na tupo.
2. V cenách montáže trubního dílu svařovaného na tupo jsou započteny vždy dva svary.
3. Ceny platí pro řád i přípojky včetně prací na svislé části.
</t>
  </si>
  <si>
    <t>FF485705W</t>
  </si>
  <si>
    <t>Elektrospojka PE100 SDR11 dn63</t>
  </si>
  <si>
    <t>230205411</t>
  </si>
  <si>
    <t>Montáž trubních dílů PE průměru přes 110 mm svařované na tupo nebo elektrospojkou Ø 160, tl. stěny 9,1 mm</t>
  </si>
  <si>
    <t xml:space="preserve">Poznámka k souboru cen:
1. V cenách jsou započteny náklady na práce při svařování na tupo nebo elektrospojkou.
2. V cenách montáže trubního dílu jsou započteny vždy dva svary.
3. Ceny platí pro řád i přípojky včetně prací na svislé části.
</t>
  </si>
  <si>
    <t>FF070817W</t>
  </si>
  <si>
    <t>oblouk PE 100 dn160 - 60° na tupo</t>
  </si>
  <si>
    <t>230082087</t>
  </si>
  <si>
    <t>Demontáž ocelového potrubí do šrotu hmotnosti přes 10 do 50 kg připojovací rozměr Ø 159 tl. 4,5 mm</t>
  </si>
  <si>
    <t>230230078R</t>
  </si>
  <si>
    <t>Odplynění a inertizace potrubí do DN 50</t>
  </si>
  <si>
    <t>230230081R</t>
  </si>
  <si>
    <t>Odplynění a inertizace potrubí do DN 150</t>
  </si>
  <si>
    <t>230170004</t>
  </si>
  <si>
    <t>Příprava pro zkoušku těsnosti potrubí DN přes 125 do 200</t>
  </si>
  <si>
    <t>230170011</t>
  </si>
  <si>
    <t>Zkouška těsnosti potrubí DN do 40</t>
  </si>
  <si>
    <t>230170014</t>
  </si>
  <si>
    <t>Zkouška těsnosti potrubí DN přes 125 do 200</t>
  </si>
  <si>
    <t>230230076</t>
  </si>
  <si>
    <t>Čištění potrubí DN 200</t>
  </si>
  <si>
    <t xml:space="preserve">Poznámka k souboru cen:
1. Ceny jsou stanoveny za provedení jednoho čištění. Při vyžádaném vícenásobném čištění se cena stanoví násobkem počtu provedení čištění.
2. V cenách jsou započteny náklady na:
a) přípravu potrubí k čištění,
b) napojení kompresorů,
c) zhotovení a montáž přepouštěcích obtoků,
d) demontáž přepouštěcích obtoků,
e) provizorní uzavření vyčištěného úseku,
f) přepouštění tlaku ze sousedního zásobního úseku.
</t>
  </si>
  <si>
    <t>01ost</t>
  </si>
  <si>
    <t>Geodetické práce po výstavbě -zaměření skutečného provedeni a geomterický plán pro věcná břemena</t>
  </si>
  <si>
    <t>05ost</t>
  </si>
  <si>
    <t>Ostatní náklady spojené s odstavením přípojky</t>
  </si>
  <si>
    <t>03ost</t>
  </si>
  <si>
    <t>Ostatní náklady spojené se zprovozněním uživatelů přípojky</t>
  </si>
  <si>
    <t>04ost</t>
  </si>
  <si>
    <t xml:space="preserve">Revize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</si>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</sst>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30</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31</v>
      </c>
      <c r="AO13" s="23"/>
      <c r="AP13" s="23"/>
      <c r="AQ13" s="23"/>
      <c r="AR13" s="21"/>
      <c r="BE13" s="32"/>
      <c r="BS13" s="18" t="s">
        <v>6</v>
      </c>
    </row>
    <row r="14" spans="2:71" ht="12">
      <c r="B14" s="22"/>
      <c r="C14" s="23"/>
      <c r="D14" s="23"/>
      <c r="E14" s="35" t="s">
        <v>31</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31</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32</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01-INV/2020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Parkovací pruh Procházkova ulice Klatovy</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Klatovy</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23. 2. 2020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Mšsto Klatovy</v>
      </c>
      <c r="M49" s="41"/>
      <c r="N49" s="41"/>
      <c r="O49" s="41"/>
      <c r="P49" s="41"/>
      <c r="Q49" s="41"/>
      <c r="R49" s="41"/>
      <c r="S49" s="41"/>
      <c r="T49" s="41"/>
      <c r="U49" s="41"/>
      <c r="V49" s="41"/>
      <c r="W49" s="41"/>
      <c r="X49" s="41"/>
      <c r="Y49" s="41"/>
      <c r="Z49" s="41"/>
      <c r="AA49" s="41"/>
      <c r="AB49" s="41"/>
      <c r="AC49" s="41"/>
      <c r="AD49" s="41"/>
      <c r="AE49" s="41"/>
      <c r="AF49" s="41"/>
      <c r="AG49" s="41"/>
      <c r="AH49" s="41"/>
      <c r="AI49" s="33" t="s">
        <v>32</v>
      </c>
      <c r="AJ49" s="41"/>
      <c r="AK49" s="41"/>
      <c r="AL49" s="41"/>
      <c r="AM49" s="74" t="str">
        <f>IF(E17="","",E17)</f>
        <v>Ing.Čeměk Stehlík</v>
      </c>
      <c r="AN49" s="65"/>
      <c r="AO49" s="65"/>
      <c r="AP49" s="65"/>
      <c r="AQ49" s="41"/>
      <c r="AR49" s="45"/>
      <c r="AS49" s="75" t="s">
        <v>53</v>
      </c>
      <c r="AT49" s="76"/>
      <c r="AU49" s="77"/>
      <c r="AV49" s="77"/>
      <c r="AW49" s="77"/>
      <c r="AX49" s="77"/>
      <c r="AY49" s="77"/>
      <c r="AZ49" s="77"/>
      <c r="BA49" s="77"/>
      <c r="BB49" s="77"/>
      <c r="BC49" s="77"/>
      <c r="BD49" s="78"/>
      <c r="BE49" s="39"/>
    </row>
    <row r="50" spans="1:57" s="2" customFormat="1" ht="15.15" customHeight="1">
      <c r="A50" s="39"/>
      <c r="B50" s="40"/>
      <c r="C50" s="33" t="s">
        <v>30</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35</v>
      </c>
      <c r="AJ50" s="41"/>
      <c r="AK50" s="41"/>
      <c r="AL50" s="41"/>
      <c r="AM50" s="74" t="str">
        <f>IF(E20="","",E20)</f>
        <v>Ing. Stehlík</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ROUND(SUM(AG55:AG57),2)</f>
        <v>0</v>
      </c>
      <c r="AH54" s="102"/>
      <c r="AI54" s="102"/>
      <c r="AJ54" s="102"/>
      <c r="AK54" s="102"/>
      <c r="AL54" s="102"/>
      <c r="AM54" s="102"/>
      <c r="AN54" s="103">
        <f>SUM(AG54,AT54)</f>
        <v>0</v>
      </c>
      <c r="AO54" s="103"/>
      <c r="AP54" s="103"/>
      <c r="AQ54" s="104" t="s">
        <v>19</v>
      </c>
      <c r="AR54" s="105"/>
      <c r="AS54" s="106">
        <f>ROUND(SUM(AS55:AS57),2)</f>
        <v>0</v>
      </c>
      <c r="AT54" s="107">
        <f>ROUND(SUM(AV54:AW54),2)</f>
        <v>0</v>
      </c>
      <c r="AU54" s="108">
        <f>ROUND(SUM(AU55:AU57),5)</f>
        <v>0</v>
      </c>
      <c r="AV54" s="107">
        <f>ROUND(AZ54*L29,2)</f>
        <v>0</v>
      </c>
      <c r="AW54" s="107">
        <f>ROUND(BA54*L30,2)</f>
        <v>0</v>
      </c>
      <c r="AX54" s="107">
        <f>ROUND(BB54*L29,2)</f>
        <v>0</v>
      </c>
      <c r="AY54" s="107">
        <f>ROUND(BC54*L30,2)</f>
        <v>0</v>
      </c>
      <c r="AZ54" s="107">
        <f>ROUND(SUM(AZ55:AZ57),2)</f>
        <v>0</v>
      </c>
      <c r="BA54" s="107">
        <f>ROUND(SUM(BA55:BA57),2)</f>
        <v>0</v>
      </c>
      <c r="BB54" s="107">
        <f>ROUND(SUM(BB55:BB57),2)</f>
        <v>0</v>
      </c>
      <c r="BC54" s="107">
        <f>ROUND(SUM(BC55:BC57),2)</f>
        <v>0</v>
      </c>
      <c r="BD54" s="109">
        <f>ROUND(SUM(BD55:BD57),2)</f>
        <v>0</v>
      </c>
      <c r="BE54" s="6"/>
      <c r="BS54" s="110" t="s">
        <v>72</v>
      </c>
      <c r="BT54" s="110" t="s">
        <v>73</v>
      </c>
      <c r="BU54" s="111" t="s">
        <v>74</v>
      </c>
      <c r="BV54" s="110" t="s">
        <v>75</v>
      </c>
      <c r="BW54" s="110" t="s">
        <v>5</v>
      </c>
      <c r="BX54" s="110" t="s">
        <v>76</v>
      </c>
      <c r="CL54" s="110" t="s">
        <v>19</v>
      </c>
    </row>
    <row r="55" spans="1:91" s="7" customFormat="1" ht="16.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 001 - Vedlejší rozpočt...'!J30</f>
        <v>0</v>
      </c>
      <c r="AH55" s="116"/>
      <c r="AI55" s="116"/>
      <c r="AJ55" s="116"/>
      <c r="AK55" s="116"/>
      <c r="AL55" s="116"/>
      <c r="AM55" s="116"/>
      <c r="AN55" s="117">
        <f>SUM(AG55,AT55)</f>
        <v>0</v>
      </c>
      <c r="AO55" s="116"/>
      <c r="AP55" s="116"/>
      <c r="AQ55" s="118" t="s">
        <v>80</v>
      </c>
      <c r="AR55" s="119"/>
      <c r="AS55" s="120">
        <v>0</v>
      </c>
      <c r="AT55" s="121">
        <f>ROUND(SUM(AV55:AW55),2)</f>
        <v>0</v>
      </c>
      <c r="AU55" s="122">
        <f>'SO 001 - Vedlejší rozpočt...'!P84</f>
        <v>0</v>
      </c>
      <c r="AV55" s="121">
        <f>'SO 001 - Vedlejší rozpočt...'!J33</f>
        <v>0</v>
      </c>
      <c r="AW55" s="121">
        <f>'SO 001 - Vedlejší rozpočt...'!J34</f>
        <v>0</v>
      </c>
      <c r="AX55" s="121">
        <f>'SO 001 - Vedlejší rozpočt...'!J35</f>
        <v>0</v>
      </c>
      <c r="AY55" s="121">
        <f>'SO 001 - Vedlejší rozpočt...'!J36</f>
        <v>0</v>
      </c>
      <c r="AZ55" s="121">
        <f>'SO 001 - Vedlejší rozpočt...'!F33</f>
        <v>0</v>
      </c>
      <c r="BA55" s="121">
        <f>'SO 001 - Vedlejší rozpočt...'!F34</f>
        <v>0</v>
      </c>
      <c r="BB55" s="121">
        <f>'SO 001 - Vedlejší rozpočt...'!F35</f>
        <v>0</v>
      </c>
      <c r="BC55" s="121">
        <f>'SO 001 - Vedlejší rozpočt...'!F36</f>
        <v>0</v>
      </c>
      <c r="BD55" s="123">
        <f>'SO 001 - Vedlejší rozpočt...'!F37</f>
        <v>0</v>
      </c>
      <c r="BE55" s="7"/>
      <c r="BT55" s="124" t="s">
        <v>81</v>
      </c>
      <c r="BV55" s="124" t="s">
        <v>75</v>
      </c>
      <c r="BW55" s="124" t="s">
        <v>82</v>
      </c>
      <c r="BX55" s="124" t="s">
        <v>5</v>
      </c>
      <c r="CL55" s="124" t="s">
        <v>19</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101 - Komunikace'!J30</f>
        <v>0</v>
      </c>
      <c r="AH56" s="116"/>
      <c r="AI56" s="116"/>
      <c r="AJ56" s="116"/>
      <c r="AK56" s="116"/>
      <c r="AL56" s="116"/>
      <c r="AM56" s="116"/>
      <c r="AN56" s="117">
        <f>SUM(AG56,AT56)</f>
        <v>0</v>
      </c>
      <c r="AO56" s="116"/>
      <c r="AP56" s="116"/>
      <c r="AQ56" s="118" t="s">
        <v>80</v>
      </c>
      <c r="AR56" s="119"/>
      <c r="AS56" s="120">
        <v>0</v>
      </c>
      <c r="AT56" s="121">
        <f>ROUND(SUM(AV56:AW56),2)</f>
        <v>0</v>
      </c>
      <c r="AU56" s="122">
        <f>'SO 101 - Komunikace'!P88</f>
        <v>0</v>
      </c>
      <c r="AV56" s="121">
        <f>'SO 101 - Komunikace'!J33</f>
        <v>0</v>
      </c>
      <c r="AW56" s="121">
        <f>'SO 101 - Komunikace'!J34</f>
        <v>0</v>
      </c>
      <c r="AX56" s="121">
        <f>'SO 101 - Komunikace'!J35</f>
        <v>0</v>
      </c>
      <c r="AY56" s="121">
        <f>'SO 101 - Komunikace'!J36</f>
        <v>0</v>
      </c>
      <c r="AZ56" s="121">
        <f>'SO 101 - Komunikace'!F33</f>
        <v>0</v>
      </c>
      <c r="BA56" s="121">
        <f>'SO 101 - Komunikace'!F34</f>
        <v>0</v>
      </c>
      <c r="BB56" s="121">
        <f>'SO 101 - Komunikace'!F35</f>
        <v>0</v>
      </c>
      <c r="BC56" s="121">
        <f>'SO 101 - Komunikace'!F36</f>
        <v>0</v>
      </c>
      <c r="BD56" s="123">
        <f>'SO 101 - Komunikace'!F37</f>
        <v>0</v>
      </c>
      <c r="BE56" s="7"/>
      <c r="BT56" s="124" t="s">
        <v>81</v>
      </c>
      <c r="BV56" s="124" t="s">
        <v>75</v>
      </c>
      <c r="BW56" s="124" t="s">
        <v>86</v>
      </c>
      <c r="BX56" s="124" t="s">
        <v>5</v>
      </c>
      <c r="CL56" s="124" t="s">
        <v>19</v>
      </c>
      <c r="CM56" s="124" t="s">
        <v>83</v>
      </c>
    </row>
    <row r="57" spans="1:91" s="7" customFormat="1" ht="16.5" customHeight="1">
      <c r="A57" s="112" t="s">
        <v>77</v>
      </c>
      <c r="B57" s="113"/>
      <c r="C57" s="114"/>
      <c r="D57" s="115" t="s">
        <v>87</v>
      </c>
      <c r="E57" s="115"/>
      <c r="F57" s="115"/>
      <c r="G57" s="115"/>
      <c r="H57" s="115"/>
      <c r="I57" s="116"/>
      <c r="J57" s="115" t="s">
        <v>88</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501 - Přeložka NTL ply...'!J30</f>
        <v>0</v>
      </c>
      <c r="AH57" s="116"/>
      <c r="AI57" s="116"/>
      <c r="AJ57" s="116"/>
      <c r="AK57" s="116"/>
      <c r="AL57" s="116"/>
      <c r="AM57" s="116"/>
      <c r="AN57" s="117">
        <f>SUM(AG57,AT57)</f>
        <v>0</v>
      </c>
      <c r="AO57" s="116"/>
      <c r="AP57" s="116"/>
      <c r="AQ57" s="118" t="s">
        <v>80</v>
      </c>
      <c r="AR57" s="119"/>
      <c r="AS57" s="125">
        <v>0</v>
      </c>
      <c r="AT57" s="126">
        <f>ROUND(SUM(AV57:AW57),2)</f>
        <v>0</v>
      </c>
      <c r="AU57" s="127">
        <f>'SO 501 - Přeložka NTL ply...'!P85</f>
        <v>0</v>
      </c>
      <c r="AV57" s="126">
        <f>'SO 501 - Přeložka NTL ply...'!J33</f>
        <v>0</v>
      </c>
      <c r="AW57" s="126">
        <f>'SO 501 - Přeložka NTL ply...'!J34</f>
        <v>0</v>
      </c>
      <c r="AX57" s="126">
        <f>'SO 501 - Přeložka NTL ply...'!J35</f>
        <v>0</v>
      </c>
      <c r="AY57" s="126">
        <f>'SO 501 - Přeložka NTL ply...'!J36</f>
        <v>0</v>
      </c>
      <c r="AZ57" s="126">
        <f>'SO 501 - Přeložka NTL ply...'!F33</f>
        <v>0</v>
      </c>
      <c r="BA57" s="126">
        <f>'SO 501 - Přeložka NTL ply...'!F34</f>
        <v>0</v>
      </c>
      <c r="BB57" s="126">
        <f>'SO 501 - Přeložka NTL ply...'!F35</f>
        <v>0</v>
      </c>
      <c r="BC57" s="126">
        <f>'SO 501 - Přeložka NTL ply...'!F36</f>
        <v>0</v>
      </c>
      <c r="BD57" s="128">
        <f>'SO 501 - Přeložka NTL ply...'!F37</f>
        <v>0</v>
      </c>
      <c r="BE57" s="7"/>
      <c r="BT57" s="124" t="s">
        <v>81</v>
      </c>
      <c r="BV57" s="124" t="s">
        <v>75</v>
      </c>
      <c r="BW57" s="124" t="s">
        <v>89</v>
      </c>
      <c r="BX57" s="124" t="s">
        <v>5</v>
      </c>
      <c r="CL57" s="124" t="s">
        <v>19</v>
      </c>
      <c r="CM57" s="124" t="s">
        <v>83</v>
      </c>
    </row>
    <row r="58" spans="1:57" s="2" customFormat="1" ht="30" customHeight="1">
      <c r="A58" s="39"/>
      <c r="B58" s="40"/>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5"/>
      <c r="AS58" s="39"/>
      <c r="AT58" s="39"/>
      <c r="AU58" s="39"/>
      <c r="AV58" s="39"/>
      <c r="AW58" s="39"/>
      <c r="AX58" s="39"/>
      <c r="AY58" s="39"/>
      <c r="AZ58" s="39"/>
      <c r="BA58" s="39"/>
      <c r="BB58" s="39"/>
      <c r="BC58" s="39"/>
      <c r="BD58" s="39"/>
      <c r="BE58" s="39"/>
    </row>
    <row r="59" spans="1:57" s="2" customFormat="1" ht="6.95" customHeight="1">
      <c r="A59" s="39"/>
      <c r="B59" s="60"/>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45"/>
      <c r="AS59" s="39"/>
      <c r="AT59" s="39"/>
      <c r="AU59" s="39"/>
      <c r="AV59" s="39"/>
      <c r="AW59" s="39"/>
      <c r="AX59" s="39"/>
      <c r="AY59" s="39"/>
      <c r="AZ59" s="39"/>
      <c r="BA59" s="39"/>
      <c r="BB59" s="39"/>
      <c r="BC59" s="39"/>
      <c r="BD59" s="39"/>
      <c r="BE59" s="39"/>
    </row>
  </sheetData>
  <sheetProtection password="CC35"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SO 001 - Vedlejší rozpočt...'!C2" display="/"/>
    <hyperlink ref="A56" location="'SO 101 - Komunikace'!C2" display="/"/>
    <hyperlink ref="A57" location="'SO 501 - Přeložka NTL pl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0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82</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90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Parkovací pruh Procházkova ulice Klatovy</v>
      </c>
      <c r="F7" s="135"/>
      <c r="G7" s="135"/>
      <c r="H7" s="135"/>
      <c r="I7" s="129"/>
      <c r="L7" s="21"/>
    </row>
    <row r="8" spans="1:31" s="2" customFormat="1" ht="12" customHeight="1">
      <c r="A8" s="39"/>
      <c r="B8" s="45"/>
      <c r="C8" s="39"/>
      <c r="D8" s="135" t="s">
        <v>91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23. 2. 2020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255661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Mšsto Klatovy</v>
      </c>
      <c r="F15" s="39"/>
      <c r="G15" s="39"/>
      <c r="H15" s="39"/>
      <c r="I15" s="141" t="s">
        <v>29</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Ing.Čeměk Stehlík</v>
      </c>
      <c r="F21" s="39"/>
      <c r="G21" s="39"/>
      <c r="H21" s="39"/>
      <c r="I21" s="141" t="s">
        <v>29</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93</v>
      </c>
      <c r="F24" s="39"/>
      <c r="G24" s="39"/>
      <c r="H24" s="39"/>
      <c r="I24" s="141" t="s">
        <v>29</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39</v>
      </c>
      <c r="E30" s="39"/>
      <c r="F30" s="39"/>
      <c r="G30" s="39"/>
      <c r="H30" s="39"/>
      <c r="I30" s="137"/>
      <c r="J30" s="151">
        <f>ROUND(J84,2)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43</v>
      </c>
      <c r="E33" s="135" t="s">
        <v>44</v>
      </c>
      <c r="F33" s="155">
        <f>ROUND((SUM(BE84:BE108)),2)</f>
        <v>0</v>
      </c>
      <c r="G33" s="39"/>
      <c r="H33" s="39"/>
      <c r="I33" s="156">
        <v>0.21</v>
      </c>
      <c r="J33" s="155">
        <f>ROUND(((SUM(BE84:BE108))*I33),2)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45</v>
      </c>
      <c r="F34" s="155">
        <f>ROUND((SUM(BF84:BF108)),2)</f>
        <v>0</v>
      </c>
      <c r="G34" s="39"/>
      <c r="H34" s="39"/>
      <c r="I34" s="156">
        <v>0.15</v>
      </c>
      <c r="J34" s="155">
        <f>ROUND(((SUM(BF84:BF108))*I34),2)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46</v>
      </c>
      <c r="F35" s="155">
        <f>ROUND((SUM(BG84:BG108)),2)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47</v>
      </c>
      <c r="F36" s="155">
        <f>ROUND((SUM(BH84:BH108)),2)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48</v>
      </c>
      <c r="F37" s="155">
        <f>ROUND((SUM(BI84:BI108)),2)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94</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Parkovací pruh Procházkova ulice Klatovy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001 - Vedlejší rozpočtové náklady</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Klatovy</v>
      </c>
      <c r="G52" s="41"/>
      <c r="H52" s="41"/>
      <c r="I52" s="141" t="s">
        <v>23</v>
      </c>
      <c r="J52" s="73" t="str">
        <f>IF(J12="","",J12)</f>
        <v>23. 2. 2020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Mšsto Klatovy</v>
      </c>
      <c r="G54" s="41"/>
      <c r="H54" s="41"/>
      <c r="I54" s="141" t="s">
        <v>32</v>
      </c>
      <c r="J54" s="37" t="str">
        <f>E21</f>
        <v>Ing.Čeměk Stehlík</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35</v>
      </c>
      <c r="J55" s="37" t="str">
        <f>E24</f>
        <v>Ing. Vostrý</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95</v>
      </c>
      <c r="D57" s="173"/>
      <c r="E57" s="173"/>
      <c r="F57" s="173"/>
      <c r="G57" s="173"/>
      <c r="H57" s="173"/>
      <c r="I57" s="174"/>
      <c r="J57" s="175" t="s">
        <v>96</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71</v>
      </c>
      <c r="D59" s="41"/>
      <c r="E59" s="41"/>
      <c r="F59" s="41"/>
      <c r="G59" s="41"/>
      <c r="H59" s="41"/>
      <c r="I59" s="137"/>
      <c r="J59" s="103">
        <f>J84</f>
        <v>0</v>
      </c>
      <c r="K59" s="41"/>
      <c r="L59" s="138"/>
      <c r="S59" s="39"/>
      <c r="T59" s="39"/>
      <c r="U59" s="39"/>
      <c r="V59" s="39"/>
      <c r="W59" s="39"/>
      <c r="X59" s="39"/>
      <c r="Y59" s="39"/>
      <c r="Z59" s="39"/>
      <c r="AA59" s="39"/>
      <c r="AB59" s="39"/>
      <c r="AC59" s="39"/>
      <c r="AD59" s="39"/>
      <c r="AE59" s="39"/>
      <c r="AU59" s="18" t="s">
        <v>97</v>
      </c>
    </row>
    <row r="60" spans="1:31" s="9" customFormat="1" ht="24.95" customHeight="1">
      <c r="A60" s="9"/>
      <c r="B60" s="177"/>
      <c r="C60" s="178"/>
      <c r="D60" s="179" t="s">
        <v>98</v>
      </c>
      <c r="E60" s="180"/>
      <c r="F60" s="180"/>
      <c r="G60" s="180"/>
      <c r="H60" s="180"/>
      <c r="I60" s="181"/>
      <c r="J60" s="182">
        <f>J85</f>
        <v>0</v>
      </c>
      <c r="K60" s="178"/>
      <c r="L60" s="183"/>
      <c r="S60" s="9"/>
      <c r="T60" s="9"/>
      <c r="U60" s="9"/>
      <c r="V60" s="9"/>
      <c r="W60" s="9"/>
      <c r="X60" s="9"/>
      <c r="Y60" s="9"/>
      <c r="Z60" s="9"/>
      <c r="AA60" s="9"/>
      <c r="AB60" s="9"/>
      <c r="AC60" s="9"/>
      <c r="AD60" s="9"/>
      <c r="AE60" s="9"/>
    </row>
    <row r="61" spans="1:31" s="10" customFormat="1" ht="19.9" customHeight="1">
      <c r="A61" s="10"/>
      <c r="B61" s="184"/>
      <c r="C61" s="185"/>
      <c r="D61" s="186" t="s">
        <v>99</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100</v>
      </c>
      <c r="E62" s="187"/>
      <c r="F62" s="187"/>
      <c r="G62" s="187"/>
      <c r="H62" s="187"/>
      <c r="I62" s="188"/>
      <c r="J62" s="189">
        <f>J96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101</v>
      </c>
      <c r="E63" s="187"/>
      <c r="F63" s="187"/>
      <c r="G63" s="187"/>
      <c r="H63" s="187"/>
      <c r="I63" s="188"/>
      <c r="J63" s="189">
        <f>J104</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102</v>
      </c>
      <c r="E64" s="187"/>
      <c r="F64" s="187"/>
      <c r="G64" s="187"/>
      <c r="H64" s="187"/>
      <c r="I64" s="188"/>
      <c r="J64" s="189">
        <f>J107</f>
        <v>0</v>
      </c>
      <c r="K64" s="185"/>
      <c r="L64" s="190"/>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7"/>
      <c r="J65" s="41"/>
      <c r="K65" s="41"/>
      <c r="L65" s="13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7"/>
      <c r="J66" s="61"/>
      <c r="K66" s="61"/>
      <c r="L66" s="13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0"/>
      <c r="J70" s="63"/>
      <c r="K70" s="63"/>
      <c r="L70" s="138"/>
      <c r="S70" s="39"/>
      <c r="T70" s="39"/>
      <c r="U70" s="39"/>
      <c r="V70" s="39"/>
      <c r="W70" s="39"/>
      <c r="X70" s="39"/>
      <c r="Y70" s="39"/>
      <c r="Z70" s="39"/>
      <c r="AA70" s="39"/>
      <c r="AB70" s="39"/>
      <c r="AC70" s="39"/>
      <c r="AD70" s="39"/>
      <c r="AE70" s="39"/>
    </row>
    <row r="71" spans="1:31" s="2" customFormat="1" ht="24.95" customHeight="1">
      <c r="A71" s="39"/>
      <c r="B71" s="40"/>
      <c r="C71" s="24" t="s">
        <v>103</v>
      </c>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6.5" customHeight="1">
      <c r="A74" s="39"/>
      <c r="B74" s="40"/>
      <c r="C74" s="41"/>
      <c r="D74" s="41"/>
      <c r="E74" s="171" t="str">
        <f>E7</f>
        <v>Parkovací pruh Procházkova ulice Klatovy</v>
      </c>
      <c r="F74" s="33"/>
      <c r="G74" s="33"/>
      <c r="H74" s="33"/>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91</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16.5" customHeight="1">
      <c r="A76" s="39"/>
      <c r="B76" s="40"/>
      <c r="C76" s="41"/>
      <c r="D76" s="41"/>
      <c r="E76" s="70" t="str">
        <f>E9</f>
        <v>SO 001 - Vedlejší rozpočtové náklady</v>
      </c>
      <c r="F76" s="41"/>
      <c r="G76" s="41"/>
      <c r="H76" s="41"/>
      <c r="I76" s="137"/>
      <c r="J76" s="41"/>
      <c r="K76" s="41"/>
      <c r="L76" s="13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Klatovy</v>
      </c>
      <c r="G78" s="41"/>
      <c r="H78" s="41"/>
      <c r="I78" s="141" t="s">
        <v>23</v>
      </c>
      <c r="J78" s="73" t="str">
        <f>IF(J12="","",J12)</f>
        <v>23. 2. 2020</v>
      </c>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Mšsto Klatovy</v>
      </c>
      <c r="G80" s="41"/>
      <c r="H80" s="41"/>
      <c r="I80" s="141" t="s">
        <v>32</v>
      </c>
      <c r="J80" s="37" t="str">
        <f>E21</f>
        <v>Ing.Čeměk Stehlík</v>
      </c>
      <c r="K80" s="41"/>
      <c r="L80" s="138"/>
      <c r="S80" s="39"/>
      <c r="T80" s="39"/>
      <c r="U80" s="39"/>
      <c r="V80" s="39"/>
      <c r="W80" s="39"/>
      <c r="X80" s="39"/>
      <c r="Y80" s="39"/>
      <c r="Z80" s="39"/>
      <c r="AA80" s="39"/>
      <c r="AB80" s="39"/>
      <c r="AC80" s="39"/>
      <c r="AD80" s="39"/>
      <c r="AE80" s="39"/>
    </row>
    <row r="81" spans="1:31" s="2" customFormat="1" ht="15.15" customHeight="1">
      <c r="A81" s="39"/>
      <c r="B81" s="40"/>
      <c r="C81" s="33" t="s">
        <v>30</v>
      </c>
      <c r="D81" s="41"/>
      <c r="E81" s="41"/>
      <c r="F81" s="28" t="str">
        <f>IF(E18="","",E18)</f>
        <v>Vyplň údaj</v>
      </c>
      <c r="G81" s="41"/>
      <c r="H81" s="41"/>
      <c r="I81" s="141" t="s">
        <v>35</v>
      </c>
      <c r="J81" s="37" t="str">
        <f>E24</f>
        <v>Ing. Vostrý</v>
      </c>
      <c r="K81" s="41"/>
      <c r="L81" s="13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11" customFormat="1" ht="29.25" customHeight="1">
      <c r="A83" s="191"/>
      <c r="B83" s="192"/>
      <c r="C83" s="193" t="s">
        <v>104</v>
      </c>
      <c r="D83" s="194" t="s">
        <v>58</v>
      </c>
      <c r="E83" s="194" t="s">
        <v>54</v>
      </c>
      <c r="F83" s="194" t="s">
        <v>55</v>
      </c>
      <c r="G83" s="194" t="s">
        <v>105</v>
      </c>
      <c r="H83" s="194" t="s">
        <v>106</v>
      </c>
      <c r="I83" s="195" t="s">
        <v>107</v>
      </c>
      <c r="J83" s="194" t="s">
        <v>96</v>
      </c>
      <c r="K83" s="196" t="s">
        <v>108</v>
      </c>
      <c r="L83" s="197"/>
      <c r="M83" s="93" t="s">
        <v>19</v>
      </c>
      <c r="N83" s="94" t="s">
        <v>43</v>
      </c>
      <c r="O83" s="94" t="s">
        <v>109</v>
      </c>
      <c r="P83" s="94" t="s">
        <v>110</v>
      </c>
      <c r="Q83" s="94" t="s">
        <v>111</v>
      </c>
      <c r="R83" s="94" t="s">
        <v>112</v>
      </c>
      <c r="S83" s="94" t="s">
        <v>113</v>
      </c>
      <c r="T83" s="95" t="s">
        <v>114</v>
      </c>
      <c r="U83" s="191"/>
      <c r="V83" s="191"/>
      <c r="W83" s="191"/>
      <c r="X83" s="191"/>
      <c r="Y83" s="191"/>
      <c r="Z83" s="191"/>
      <c r="AA83" s="191"/>
      <c r="AB83" s="191"/>
      <c r="AC83" s="191"/>
      <c r="AD83" s="191"/>
      <c r="AE83" s="191"/>
    </row>
    <row r="84" spans="1:63" s="2" customFormat="1" ht="22.8" customHeight="1">
      <c r="A84" s="39"/>
      <c r="B84" s="40"/>
      <c r="C84" s="100" t="s">
        <v>115</v>
      </c>
      <c r="D84" s="41"/>
      <c r="E84" s="41"/>
      <c r="F84" s="41"/>
      <c r="G84" s="41"/>
      <c r="H84" s="41"/>
      <c r="I84" s="137"/>
      <c r="J84" s="198">
        <f>BK84</f>
        <v>0</v>
      </c>
      <c r="K84" s="41"/>
      <c r="L84" s="45"/>
      <c r="M84" s="96"/>
      <c r="N84" s="199"/>
      <c r="O84" s="97"/>
      <c r="P84" s="200">
        <f>P85</f>
        <v>0</v>
      </c>
      <c r="Q84" s="97"/>
      <c r="R84" s="200">
        <f>R85</f>
        <v>0</v>
      </c>
      <c r="S84" s="97"/>
      <c r="T84" s="201">
        <f>T85</f>
        <v>0</v>
      </c>
      <c r="U84" s="39"/>
      <c r="V84" s="39"/>
      <c r="W84" s="39"/>
      <c r="X84" s="39"/>
      <c r="Y84" s="39"/>
      <c r="Z84" s="39"/>
      <c r="AA84" s="39"/>
      <c r="AB84" s="39"/>
      <c r="AC84" s="39"/>
      <c r="AD84" s="39"/>
      <c r="AE84" s="39"/>
      <c r="AT84" s="18" t="s">
        <v>72</v>
      </c>
      <c r="AU84" s="18" t="s">
        <v>97</v>
      </c>
      <c r="BK84" s="202">
        <f>BK85</f>
        <v>0</v>
      </c>
    </row>
    <row r="85" spans="1:63" s="12" customFormat="1" ht="25.9" customHeight="1">
      <c r="A85" s="12"/>
      <c r="B85" s="203"/>
      <c r="C85" s="204"/>
      <c r="D85" s="205" t="s">
        <v>72</v>
      </c>
      <c r="E85" s="206" t="s">
        <v>116</v>
      </c>
      <c r="F85" s="206" t="s">
        <v>79</v>
      </c>
      <c r="G85" s="204"/>
      <c r="H85" s="204"/>
      <c r="I85" s="207"/>
      <c r="J85" s="208">
        <f>BK85</f>
        <v>0</v>
      </c>
      <c r="K85" s="204"/>
      <c r="L85" s="209"/>
      <c r="M85" s="210"/>
      <c r="N85" s="211"/>
      <c r="O85" s="211"/>
      <c r="P85" s="212">
        <f>P86+P87+P96+P104+P107</f>
        <v>0</v>
      </c>
      <c r="Q85" s="211"/>
      <c r="R85" s="212">
        <f>R86+R87+R96+R104+R107</f>
        <v>0</v>
      </c>
      <c r="S85" s="211"/>
      <c r="T85" s="213">
        <f>T86+T87+T96+T104+T107</f>
        <v>0</v>
      </c>
      <c r="U85" s="12"/>
      <c r="V85" s="12"/>
      <c r="W85" s="12"/>
      <c r="X85" s="12"/>
      <c r="Y85" s="12"/>
      <c r="Z85" s="12"/>
      <c r="AA85" s="12"/>
      <c r="AB85" s="12"/>
      <c r="AC85" s="12"/>
      <c r="AD85" s="12"/>
      <c r="AE85" s="12"/>
      <c r="AR85" s="214" t="s">
        <v>117</v>
      </c>
      <c r="AT85" s="215" t="s">
        <v>72</v>
      </c>
      <c r="AU85" s="215" t="s">
        <v>73</v>
      </c>
      <c r="AY85" s="214" t="s">
        <v>118</v>
      </c>
      <c r="BK85" s="216">
        <f>BK86+BK87+BK96+BK104+BK107</f>
        <v>0</v>
      </c>
    </row>
    <row r="86" spans="1:65" s="2" customFormat="1" ht="16.5" customHeight="1">
      <c r="A86" s="39"/>
      <c r="B86" s="40"/>
      <c r="C86" s="217" t="s">
        <v>119</v>
      </c>
      <c r="D86" s="217" t="s">
        <v>120</v>
      </c>
      <c r="E86" s="218" t="s">
        <v>121</v>
      </c>
      <c r="F86" s="219" t="s">
        <v>122</v>
      </c>
      <c r="G86" s="220" t="s">
        <v>123</v>
      </c>
      <c r="H86" s="221">
        <v>1</v>
      </c>
      <c r="I86" s="222"/>
      <c r="J86" s="223">
        <f>ROUND(I86*H86,2)</f>
        <v>0</v>
      </c>
      <c r="K86" s="219" t="s">
        <v>124</v>
      </c>
      <c r="L86" s="45"/>
      <c r="M86" s="224" t="s">
        <v>19</v>
      </c>
      <c r="N86" s="225" t="s">
        <v>44</v>
      </c>
      <c r="O86" s="85"/>
      <c r="P86" s="226">
        <f>O86*H86</f>
        <v>0</v>
      </c>
      <c r="Q86" s="226">
        <v>0</v>
      </c>
      <c r="R86" s="226">
        <f>Q86*H86</f>
        <v>0</v>
      </c>
      <c r="S86" s="226">
        <v>0</v>
      </c>
      <c r="T86" s="227">
        <f>S86*H86</f>
        <v>0</v>
      </c>
      <c r="U86" s="39"/>
      <c r="V86" s="39"/>
      <c r="W86" s="39"/>
      <c r="X86" s="39"/>
      <c r="Y86" s="39"/>
      <c r="Z86" s="39"/>
      <c r="AA86" s="39"/>
      <c r="AB86" s="39"/>
      <c r="AC86" s="39"/>
      <c r="AD86" s="39"/>
      <c r="AE86" s="39"/>
      <c r="AR86" s="228" t="s">
        <v>125</v>
      </c>
      <c r="AT86" s="228" t="s">
        <v>120</v>
      </c>
      <c r="AU86" s="228" t="s">
        <v>81</v>
      </c>
      <c r="AY86" s="18" t="s">
        <v>118</v>
      </c>
      <c r="BE86" s="229">
        <f>IF(N86="základní",J86,0)</f>
        <v>0</v>
      </c>
      <c r="BF86" s="229">
        <f>IF(N86="snížená",J86,0)</f>
        <v>0</v>
      </c>
      <c r="BG86" s="229">
        <f>IF(N86="zákl. přenesená",J86,0)</f>
        <v>0</v>
      </c>
      <c r="BH86" s="229">
        <f>IF(N86="sníž. přenesená",J86,0)</f>
        <v>0</v>
      </c>
      <c r="BI86" s="229">
        <f>IF(N86="nulová",J86,0)</f>
        <v>0</v>
      </c>
      <c r="BJ86" s="18" t="s">
        <v>81</v>
      </c>
      <c r="BK86" s="229">
        <f>ROUND(I86*H86,2)</f>
        <v>0</v>
      </c>
      <c r="BL86" s="18" t="s">
        <v>125</v>
      </c>
      <c r="BM86" s="228" t="s">
        <v>126</v>
      </c>
    </row>
    <row r="87" spans="1:63" s="12" customFormat="1" ht="22.8" customHeight="1">
      <c r="A87" s="12"/>
      <c r="B87" s="203"/>
      <c r="C87" s="204"/>
      <c r="D87" s="205" t="s">
        <v>72</v>
      </c>
      <c r="E87" s="230" t="s">
        <v>127</v>
      </c>
      <c r="F87" s="230" t="s">
        <v>128</v>
      </c>
      <c r="G87" s="204"/>
      <c r="H87" s="204"/>
      <c r="I87" s="207"/>
      <c r="J87" s="231">
        <f>BK87</f>
        <v>0</v>
      </c>
      <c r="K87" s="204"/>
      <c r="L87" s="209"/>
      <c r="M87" s="210"/>
      <c r="N87" s="211"/>
      <c r="O87" s="211"/>
      <c r="P87" s="212">
        <f>SUM(P88:P95)</f>
        <v>0</v>
      </c>
      <c r="Q87" s="211"/>
      <c r="R87" s="212">
        <f>SUM(R88:R95)</f>
        <v>0</v>
      </c>
      <c r="S87" s="211"/>
      <c r="T87" s="213">
        <f>SUM(T88:T95)</f>
        <v>0</v>
      </c>
      <c r="U87" s="12"/>
      <c r="V87" s="12"/>
      <c r="W87" s="12"/>
      <c r="X87" s="12"/>
      <c r="Y87" s="12"/>
      <c r="Z87" s="12"/>
      <c r="AA87" s="12"/>
      <c r="AB87" s="12"/>
      <c r="AC87" s="12"/>
      <c r="AD87" s="12"/>
      <c r="AE87" s="12"/>
      <c r="AR87" s="214" t="s">
        <v>117</v>
      </c>
      <c r="AT87" s="215" t="s">
        <v>72</v>
      </c>
      <c r="AU87" s="215" t="s">
        <v>81</v>
      </c>
      <c r="AY87" s="214" t="s">
        <v>118</v>
      </c>
      <c r="BK87" s="216">
        <f>SUM(BK88:BK95)</f>
        <v>0</v>
      </c>
    </row>
    <row r="88" spans="1:65" s="2" customFormat="1" ht="16.5" customHeight="1">
      <c r="A88" s="39"/>
      <c r="B88" s="40"/>
      <c r="C88" s="217" t="s">
        <v>81</v>
      </c>
      <c r="D88" s="217" t="s">
        <v>120</v>
      </c>
      <c r="E88" s="218" t="s">
        <v>129</v>
      </c>
      <c r="F88" s="219" t="s">
        <v>130</v>
      </c>
      <c r="G88" s="220" t="s">
        <v>131</v>
      </c>
      <c r="H88" s="221">
        <v>1</v>
      </c>
      <c r="I88" s="222"/>
      <c r="J88" s="223">
        <f>ROUND(I88*H88,2)</f>
        <v>0</v>
      </c>
      <c r="K88" s="219" t="s">
        <v>132</v>
      </c>
      <c r="L88" s="45"/>
      <c r="M88" s="224" t="s">
        <v>19</v>
      </c>
      <c r="N88" s="225" t="s">
        <v>44</v>
      </c>
      <c r="O88" s="85"/>
      <c r="P88" s="226">
        <f>O88*H88</f>
        <v>0</v>
      </c>
      <c r="Q88" s="226">
        <v>0</v>
      </c>
      <c r="R88" s="226">
        <f>Q88*H88</f>
        <v>0</v>
      </c>
      <c r="S88" s="226">
        <v>0</v>
      </c>
      <c r="T88" s="227">
        <f>S88*H88</f>
        <v>0</v>
      </c>
      <c r="U88" s="39"/>
      <c r="V88" s="39"/>
      <c r="W88" s="39"/>
      <c r="X88" s="39"/>
      <c r="Y88" s="39"/>
      <c r="Z88" s="39"/>
      <c r="AA88" s="39"/>
      <c r="AB88" s="39"/>
      <c r="AC88" s="39"/>
      <c r="AD88" s="39"/>
      <c r="AE88" s="39"/>
      <c r="AR88" s="228" t="s">
        <v>133</v>
      </c>
      <c r="AT88" s="228" t="s">
        <v>120</v>
      </c>
      <c r="AU88" s="228" t="s">
        <v>83</v>
      </c>
      <c r="AY88" s="18" t="s">
        <v>118</v>
      </c>
      <c r="BE88" s="229">
        <f>IF(N88="základní",J88,0)</f>
        <v>0</v>
      </c>
      <c r="BF88" s="229">
        <f>IF(N88="snížená",J88,0)</f>
        <v>0</v>
      </c>
      <c r="BG88" s="229">
        <f>IF(N88="zákl. přenesená",J88,0)</f>
        <v>0</v>
      </c>
      <c r="BH88" s="229">
        <f>IF(N88="sníž. přenesená",J88,0)</f>
        <v>0</v>
      </c>
      <c r="BI88" s="229">
        <f>IF(N88="nulová",J88,0)</f>
        <v>0</v>
      </c>
      <c r="BJ88" s="18" t="s">
        <v>81</v>
      </c>
      <c r="BK88" s="229">
        <f>ROUND(I88*H88,2)</f>
        <v>0</v>
      </c>
      <c r="BL88" s="18" t="s">
        <v>133</v>
      </c>
      <c r="BM88" s="228" t="s">
        <v>134</v>
      </c>
    </row>
    <row r="89" spans="1:47" s="2" customFormat="1" ht="12">
      <c r="A89" s="39"/>
      <c r="B89" s="40"/>
      <c r="C89" s="41"/>
      <c r="D89" s="232" t="s">
        <v>135</v>
      </c>
      <c r="E89" s="41"/>
      <c r="F89" s="233" t="s">
        <v>136</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135</v>
      </c>
      <c r="AU89" s="18" t="s">
        <v>83</v>
      </c>
    </row>
    <row r="90" spans="1:65" s="2" customFormat="1" ht="16.5" customHeight="1">
      <c r="A90" s="39"/>
      <c r="B90" s="40"/>
      <c r="C90" s="217" t="s">
        <v>83</v>
      </c>
      <c r="D90" s="217" t="s">
        <v>120</v>
      </c>
      <c r="E90" s="218" t="s">
        <v>137</v>
      </c>
      <c r="F90" s="219" t="s">
        <v>138</v>
      </c>
      <c r="G90" s="220" t="s">
        <v>131</v>
      </c>
      <c r="H90" s="221">
        <v>1</v>
      </c>
      <c r="I90" s="222"/>
      <c r="J90" s="223">
        <f>ROUND(I90*H90,2)</f>
        <v>0</v>
      </c>
      <c r="K90" s="219" t="s">
        <v>132</v>
      </c>
      <c r="L90" s="45"/>
      <c r="M90" s="224" t="s">
        <v>19</v>
      </c>
      <c r="N90" s="225" t="s">
        <v>44</v>
      </c>
      <c r="O90" s="85"/>
      <c r="P90" s="226">
        <f>O90*H90</f>
        <v>0</v>
      </c>
      <c r="Q90" s="226">
        <v>0</v>
      </c>
      <c r="R90" s="226">
        <f>Q90*H90</f>
        <v>0</v>
      </c>
      <c r="S90" s="226">
        <v>0</v>
      </c>
      <c r="T90" s="227">
        <f>S90*H90</f>
        <v>0</v>
      </c>
      <c r="U90" s="39"/>
      <c r="V90" s="39"/>
      <c r="W90" s="39"/>
      <c r="X90" s="39"/>
      <c r="Y90" s="39"/>
      <c r="Z90" s="39"/>
      <c r="AA90" s="39"/>
      <c r="AB90" s="39"/>
      <c r="AC90" s="39"/>
      <c r="AD90" s="39"/>
      <c r="AE90" s="39"/>
      <c r="AR90" s="228" t="s">
        <v>133</v>
      </c>
      <c r="AT90" s="228" t="s">
        <v>120</v>
      </c>
      <c r="AU90" s="228" t="s">
        <v>83</v>
      </c>
      <c r="AY90" s="18" t="s">
        <v>118</v>
      </c>
      <c r="BE90" s="229">
        <f>IF(N90="základní",J90,0)</f>
        <v>0</v>
      </c>
      <c r="BF90" s="229">
        <f>IF(N90="snížená",J90,0)</f>
        <v>0</v>
      </c>
      <c r="BG90" s="229">
        <f>IF(N90="zákl. přenesená",J90,0)</f>
        <v>0</v>
      </c>
      <c r="BH90" s="229">
        <f>IF(N90="sníž. přenesená",J90,0)</f>
        <v>0</v>
      </c>
      <c r="BI90" s="229">
        <f>IF(N90="nulová",J90,0)</f>
        <v>0</v>
      </c>
      <c r="BJ90" s="18" t="s">
        <v>81</v>
      </c>
      <c r="BK90" s="229">
        <f>ROUND(I90*H90,2)</f>
        <v>0</v>
      </c>
      <c r="BL90" s="18" t="s">
        <v>133</v>
      </c>
      <c r="BM90" s="228" t="s">
        <v>139</v>
      </c>
    </row>
    <row r="91" spans="1:47" s="2" customFormat="1" ht="12">
      <c r="A91" s="39"/>
      <c r="B91" s="40"/>
      <c r="C91" s="41"/>
      <c r="D91" s="232" t="s">
        <v>135</v>
      </c>
      <c r="E91" s="41"/>
      <c r="F91" s="233" t="s">
        <v>140</v>
      </c>
      <c r="G91" s="41"/>
      <c r="H91" s="41"/>
      <c r="I91" s="137"/>
      <c r="J91" s="41"/>
      <c r="K91" s="41"/>
      <c r="L91" s="45"/>
      <c r="M91" s="234"/>
      <c r="N91" s="235"/>
      <c r="O91" s="85"/>
      <c r="P91" s="85"/>
      <c r="Q91" s="85"/>
      <c r="R91" s="85"/>
      <c r="S91" s="85"/>
      <c r="T91" s="86"/>
      <c r="U91" s="39"/>
      <c r="V91" s="39"/>
      <c r="W91" s="39"/>
      <c r="X91" s="39"/>
      <c r="Y91" s="39"/>
      <c r="Z91" s="39"/>
      <c r="AA91" s="39"/>
      <c r="AB91" s="39"/>
      <c r="AC91" s="39"/>
      <c r="AD91" s="39"/>
      <c r="AE91" s="39"/>
      <c r="AT91" s="18" t="s">
        <v>135</v>
      </c>
      <c r="AU91" s="18" t="s">
        <v>83</v>
      </c>
    </row>
    <row r="92" spans="1:65" s="2" customFormat="1" ht="16.5" customHeight="1">
      <c r="A92" s="39"/>
      <c r="B92" s="40"/>
      <c r="C92" s="217" t="s">
        <v>141</v>
      </c>
      <c r="D92" s="217" t="s">
        <v>120</v>
      </c>
      <c r="E92" s="218" t="s">
        <v>142</v>
      </c>
      <c r="F92" s="219" t="s">
        <v>143</v>
      </c>
      <c r="G92" s="220" t="s">
        <v>131</v>
      </c>
      <c r="H92" s="221">
        <v>1</v>
      </c>
      <c r="I92" s="222"/>
      <c r="J92" s="223">
        <f>ROUND(I92*H92,2)</f>
        <v>0</v>
      </c>
      <c r="K92" s="219" t="s">
        <v>132</v>
      </c>
      <c r="L92" s="45"/>
      <c r="M92" s="224" t="s">
        <v>19</v>
      </c>
      <c r="N92" s="225" t="s">
        <v>44</v>
      </c>
      <c r="O92" s="85"/>
      <c r="P92" s="226">
        <f>O92*H92</f>
        <v>0</v>
      </c>
      <c r="Q92" s="226">
        <v>0</v>
      </c>
      <c r="R92" s="226">
        <f>Q92*H92</f>
        <v>0</v>
      </c>
      <c r="S92" s="226">
        <v>0</v>
      </c>
      <c r="T92" s="227">
        <f>S92*H92</f>
        <v>0</v>
      </c>
      <c r="U92" s="39"/>
      <c r="V92" s="39"/>
      <c r="W92" s="39"/>
      <c r="X92" s="39"/>
      <c r="Y92" s="39"/>
      <c r="Z92" s="39"/>
      <c r="AA92" s="39"/>
      <c r="AB92" s="39"/>
      <c r="AC92" s="39"/>
      <c r="AD92" s="39"/>
      <c r="AE92" s="39"/>
      <c r="AR92" s="228" t="s">
        <v>133</v>
      </c>
      <c r="AT92" s="228" t="s">
        <v>120</v>
      </c>
      <c r="AU92" s="228" t="s">
        <v>83</v>
      </c>
      <c r="AY92" s="18" t="s">
        <v>118</v>
      </c>
      <c r="BE92" s="229">
        <f>IF(N92="základní",J92,0)</f>
        <v>0</v>
      </c>
      <c r="BF92" s="229">
        <f>IF(N92="snížená",J92,0)</f>
        <v>0</v>
      </c>
      <c r="BG92" s="229">
        <f>IF(N92="zákl. přenesená",J92,0)</f>
        <v>0</v>
      </c>
      <c r="BH92" s="229">
        <f>IF(N92="sníž. přenesená",J92,0)</f>
        <v>0</v>
      </c>
      <c r="BI92" s="229">
        <f>IF(N92="nulová",J92,0)</f>
        <v>0</v>
      </c>
      <c r="BJ92" s="18" t="s">
        <v>81</v>
      </c>
      <c r="BK92" s="229">
        <f>ROUND(I92*H92,2)</f>
        <v>0</v>
      </c>
      <c r="BL92" s="18" t="s">
        <v>133</v>
      </c>
      <c r="BM92" s="228" t="s">
        <v>144</v>
      </c>
    </row>
    <row r="93" spans="1:47" s="2" customFormat="1" ht="12">
      <c r="A93" s="39"/>
      <c r="B93" s="40"/>
      <c r="C93" s="41"/>
      <c r="D93" s="232" t="s">
        <v>135</v>
      </c>
      <c r="E93" s="41"/>
      <c r="F93" s="233" t="s">
        <v>145</v>
      </c>
      <c r="G93" s="41"/>
      <c r="H93" s="41"/>
      <c r="I93" s="137"/>
      <c r="J93" s="41"/>
      <c r="K93" s="41"/>
      <c r="L93" s="45"/>
      <c r="M93" s="234"/>
      <c r="N93" s="235"/>
      <c r="O93" s="85"/>
      <c r="P93" s="85"/>
      <c r="Q93" s="85"/>
      <c r="R93" s="85"/>
      <c r="S93" s="85"/>
      <c r="T93" s="86"/>
      <c r="U93" s="39"/>
      <c r="V93" s="39"/>
      <c r="W93" s="39"/>
      <c r="X93" s="39"/>
      <c r="Y93" s="39"/>
      <c r="Z93" s="39"/>
      <c r="AA93" s="39"/>
      <c r="AB93" s="39"/>
      <c r="AC93" s="39"/>
      <c r="AD93" s="39"/>
      <c r="AE93" s="39"/>
      <c r="AT93" s="18" t="s">
        <v>135</v>
      </c>
      <c r="AU93" s="18" t="s">
        <v>83</v>
      </c>
    </row>
    <row r="94" spans="1:65" s="2" customFormat="1" ht="21.75" customHeight="1">
      <c r="A94" s="39"/>
      <c r="B94" s="40"/>
      <c r="C94" s="217" t="s">
        <v>125</v>
      </c>
      <c r="D94" s="217" t="s">
        <v>120</v>
      </c>
      <c r="E94" s="218" t="s">
        <v>146</v>
      </c>
      <c r="F94" s="219" t="s">
        <v>147</v>
      </c>
      <c r="G94" s="220" t="s">
        <v>131</v>
      </c>
      <c r="H94" s="221">
        <v>1</v>
      </c>
      <c r="I94" s="222"/>
      <c r="J94" s="223">
        <f>ROUND(I94*H94,2)</f>
        <v>0</v>
      </c>
      <c r="K94" s="219" t="s">
        <v>132</v>
      </c>
      <c r="L94" s="45"/>
      <c r="M94" s="224" t="s">
        <v>19</v>
      </c>
      <c r="N94" s="225" t="s">
        <v>44</v>
      </c>
      <c r="O94" s="85"/>
      <c r="P94" s="226">
        <f>O94*H94</f>
        <v>0</v>
      </c>
      <c r="Q94" s="226">
        <v>0</v>
      </c>
      <c r="R94" s="226">
        <f>Q94*H94</f>
        <v>0</v>
      </c>
      <c r="S94" s="226">
        <v>0</v>
      </c>
      <c r="T94" s="227">
        <f>S94*H94</f>
        <v>0</v>
      </c>
      <c r="U94" s="39"/>
      <c r="V94" s="39"/>
      <c r="W94" s="39"/>
      <c r="X94" s="39"/>
      <c r="Y94" s="39"/>
      <c r="Z94" s="39"/>
      <c r="AA94" s="39"/>
      <c r="AB94" s="39"/>
      <c r="AC94" s="39"/>
      <c r="AD94" s="39"/>
      <c r="AE94" s="39"/>
      <c r="AR94" s="228" t="s">
        <v>133</v>
      </c>
      <c r="AT94" s="228" t="s">
        <v>120</v>
      </c>
      <c r="AU94" s="228" t="s">
        <v>83</v>
      </c>
      <c r="AY94" s="18" t="s">
        <v>118</v>
      </c>
      <c r="BE94" s="229">
        <f>IF(N94="základní",J94,0)</f>
        <v>0</v>
      </c>
      <c r="BF94" s="229">
        <f>IF(N94="snížená",J94,0)</f>
        <v>0</v>
      </c>
      <c r="BG94" s="229">
        <f>IF(N94="zákl. přenesená",J94,0)</f>
        <v>0</v>
      </c>
      <c r="BH94" s="229">
        <f>IF(N94="sníž. přenesená",J94,0)</f>
        <v>0</v>
      </c>
      <c r="BI94" s="229">
        <f>IF(N94="nulová",J94,0)</f>
        <v>0</v>
      </c>
      <c r="BJ94" s="18" t="s">
        <v>81</v>
      </c>
      <c r="BK94" s="229">
        <f>ROUND(I94*H94,2)</f>
        <v>0</v>
      </c>
      <c r="BL94" s="18" t="s">
        <v>133</v>
      </c>
      <c r="BM94" s="228" t="s">
        <v>148</v>
      </c>
    </row>
    <row r="95" spans="1:47" s="2" customFormat="1" ht="12">
      <c r="A95" s="39"/>
      <c r="B95" s="40"/>
      <c r="C95" s="41"/>
      <c r="D95" s="232" t="s">
        <v>135</v>
      </c>
      <c r="E95" s="41"/>
      <c r="F95" s="233" t="s">
        <v>149</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135</v>
      </c>
      <c r="AU95" s="18" t="s">
        <v>83</v>
      </c>
    </row>
    <row r="96" spans="1:63" s="12" customFormat="1" ht="22.8" customHeight="1">
      <c r="A96" s="12"/>
      <c r="B96" s="203"/>
      <c r="C96" s="204"/>
      <c r="D96" s="205" t="s">
        <v>72</v>
      </c>
      <c r="E96" s="230" t="s">
        <v>150</v>
      </c>
      <c r="F96" s="230" t="s">
        <v>151</v>
      </c>
      <c r="G96" s="204"/>
      <c r="H96" s="204"/>
      <c r="I96" s="207"/>
      <c r="J96" s="231">
        <f>BK96</f>
        <v>0</v>
      </c>
      <c r="K96" s="204"/>
      <c r="L96" s="209"/>
      <c r="M96" s="210"/>
      <c r="N96" s="211"/>
      <c r="O96" s="211"/>
      <c r="P96" s="212">
        <f>SUM(P97:P103)</f>
        <v>0</v>
      </c>
      <c r="Q96" s="211"/>
      <c r="R96" s="212">
        <f>SUM(R97:R103)</f>
        <v>0</v>
      </c>
      <c r="S96" s="211"/>
      <c r="T96" s="213">
        <f>SUM(T97:T103)</f>
        <v>0</v>
      </c>
      <c r="U96" s="12"/>
      <c r="V96" s="12"/>
      <c r="W96" s="12"/>
      <c r="X96" s="12"/>
      <c r="Y96" s="12"/>
      <c r="Z96" s="12"/>
      <c r="AA96" s="12"/>
      <c r="AB96" s="12"/>
      <c r="AC96" s="12"/>
      <c r="AD96" s="12"/>
      <c r="AE96" s="12"/>
      <c r="AR96" s="214" t="s">
        <v>117</v>
      </c>
      <c r="AT96" s="215" t="s">
        <v>72</v>
      </c>
      <c r="AU96" s="215" t="s">
        <v>81</v>
      </c>
      <c r="AY96" s="214" t="s">
        <v>118</v>
      </c>
      <c r="BK96" s="216">
        <f>SUM(BK97:BK103)</f>
        <v>0</v>
      </c>
    </row>
    <row r="97" spans="1:65" s="2" customFormat="1" ht="16.5" customHeight="1">
      <c r="A97" s="39"/>
      <c r="B97" s="40"/>
      <c r="C97" s="217" t="s">
        <v>117</v>
      </c>
      <c r="D97" s="217" t="s">
        <v>120</v>
      </c>
      <c r="E97" s="218" t="s">
        <v>152</v>
      </c>
      <c r="F97" s="219" t="s">
        <v>153</v>
      </c>
      <c r="G97" s="220" t="s">
        <v>131</v>
      </c>
      <c r="H97" s="221">
        <v>1</v>
      </c>
      <c r="I97" s="222"/>
      <c r="J97" s="223">
        <f>ROUND(I97*H97,2)</f>
        <v>0</v>
      </c>
      <c r="K97" s="219" t="s">
        <v>132</v>
      </c>
      <c r="L97" s="45"/>
      <c r="M97" s="224" t="s">
        <v>19</v>
      </c>
      <c r="N97" s="225" t="s">
        <v>44</v>
      </c>
      <c r="O97" s="85"/>
      <c r="P97" s="226">
        <f>O97*H97</f>
        <v>0</v>
      </c>
      <c r="Q97" s="226">
        <v>0</v>
      </c>
      <c r="R97" s="226">
        <f>Q97*H97</f>
        <v>0</v>
      </c>
      <c r="S97" s="226">
        <v>0</v>
      </c>
      <c r="T97" s="227">
        <f>S97*H97</f>
        <v>0</v>
      </c>
      <c r="U97" s="39"/>
      <c r="V97" s="39"/>
      <c r="W97" s="39"/>
      <c r="X97" s="39"/>
      <c r="Y97" s="39"/>
      <c r="Z97" s="39"/>
      <c r="AA97" s="39"/>
      <c r="AB97" s="39"/>
      <c r="AC97" s="39"/>
      <c r="AD97" s="39"/>
      <c r="AE97" s="39"/>
      <c r="AR97" s="228" t="s">
        <v>133</v>
      </c>
      <c r="AT97" s="228" t="s">
        <v>120</v>
      </c>
      <c r="AU97" s="228" t="s">
        <v>83</v>
      </c>
      <c r="AY97" s="18" t="s">
        <v>118</v>
      </c>
      <c r="BE97" s="229">
        <f>IF(N97="základní",J97,0)</f>
        <v>0</v>
      </c>
      <c r="BF97" s="229">
        <f>IF(N97="snížená",J97,0)</f>
        <v>0</v>
      </c>
      <c r="BG97" s="229">
        <f>IF(N97="zákl. přenesená",J97,0)</f>
        <v>0</v>
      </c>
      <c r="BH97" s="229">
        <f>IF(N97="sníž. přenesená",J97,0)</f>
        <v>0</v>
      </c>
      <c r="BI97" s="229">
        <f>IF(N97="nulová",J97,0)</f>
        <v>0</v>
      </c>
      <c r="BJ97" s="18" t="s">
        <v>81</v>
      </c>
      <c r="BK97" s="229">
        <f>ROUND(I97*H97,2)</f>
        <v>0</v>
      </c>
      <c r="BL97" s="18" t="s">
        <v>133</v>
      </c>
      <c r="BM97" s="228" t="s">
        <v>154</v>
      </c>
    </row>
    <row r="98" spans="1:47" s="2" customFormat="1" ht="12">
      <c r="A98" s="39"/>
      <c r="B98" s="40"/>
      <c r="C98" s="41"/>
      <c r="D98" s="232" t="s">
        <v>135</v>
      </c>
      <c r="E98" s="41"/>
      <c r="F98" s="233" t="s">
        <v>155</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135</v>
      </c>
      <c r="AU98" s="18" t="s">
        <v>83</v>
      </c>
    </row>
    <row r="99" spans="1:51" s="13" customFormat="1" ht="12">
      <c r="A99" s="13"/>
      <c r="B99" s="236"/>
      <c r="C99" s="237"/>
      <c r="D99" s="232" t="s">
        <v>156</v>
      </c>
      <c r="E99" s="238" t="s">
        <v>19</v>
      </c>
      <c r="F99" s="239" t="s">
        <v>81</v>
      </c>
      <c r="G99" s="237"/>
      <c r="H99" s="240">
        <v>1</v>
      </c>
      <c r="I99" s="241"/>
      <c r="J99" s="237"/>
      <c r="K99" s="237"/>
      <c r="L99" s="242"/>
      <c r="M99" s="243"/>
      <c r="N99" s="244"/>
      <c r="O99" s="244"/>
      <c r="P99" s="244"/>
      <c r="Q99" s="244"/>
      <c r="R99" s="244"/>
      <c r="S99" s="244"/>
      <c r="T99" s="245"/>
      <c r="U99" s="13"/>
      <c r="V99" s="13"/>
      <c r="W99" s="13"/>
      <c r="X99" s="13"/>
      <c r="Y99" s="13"/>
      <c r="Z99" s="13"/>
      <c r="AA99" s="13"/>
      <c r="AB99" s="13"/>
      <c r="AC99" s="13"/>
      <c r="AD99" s="13"/>
      <c r="AE99" s="13"/>
      <c r="AT99" s="246" t="s">
        <v>156</v>
      </c>
      <c r="AU99" s="246" t="s">
        <v>83</v>
      </c>
      <c r="AV99" s="13" t="s">
        <v>83</v>
      </c>
      <c r="AW99" s="13" t="s">
        <v>34</v>
      </c>
      <c r="AX99" s="13" t="s">
        <v>81</v>
      </c>
      <c r="AY99" s="246" t="s">
        <v>118</v>
      </c>
    </row>
    <row r="100" spans="1:65" s="2" customFormat="1" ht="16.5" customHeight="1">
      <c r="A100" s="39"/>
      <c r="B100" s="40"/>
      <c r="C100" s="217" t="s">
        <v>157</v>
      </c>
      <c r="D100" s="217" t="s">
        <v>120</v>
      </c>
      <c r="E100" s="218" t="s">
        <v>158</v>
      </c>
      <c r="F100" s="219" t="s">
        <v>159</v>
      </c>
      <c r="G100" s="220" t="s">
        <v>131</v>
      </c>
      <c r="H100" s="221">
        <v>1</v>
      </c>
      <c r="I100" s="222"/>
      <c r="J100" s="223">
        <f>ROUND(I100*H100,2)</f>
        <v>0</v>
      </c>
      <c r="K100" s="219" t="s">
        <v>132</v>
      </c>
      <c r="L100" s="45"/>
      <c r="M100" s="224" t="s">
        <v>19</v>
      </c>
      <c r="N100" s="225" t="s">
        <v>44</v>
      </c>
      <c r="O100" s="85"/>
      <c r="P100" s="226">
        <f>O100*H100</f>
        <v>0</v>
      </c>
      <c r="Q100" s="226">
        <v>0</v>
      </c>
      <c r="R100" s="226">
        <f>Q100*H100</f>
        <v>0</v>
      </c>
      <c r="S100" s="226">
        <v>0</v>
      </c>
      <c r="T100" s="227">
        <f>S100*H100</f>
        <v>0</v>
      </c>
      <c r="U100" s="39"/>
      <c r="V100" s="39"/>
      <c r="W100" s="39"/>
      <c r="X100" s="39"/>
      <c r="Y100" s="39"/>
      <c r="Z100" s="39"/>
      <c r="AA100" s="39"/>
      <c r="AB100" s="39"/>
      <c r="AC100" s="39"/>
      <c r="AD100" s="39"/>
      <c r="AE100" s="39"/>
      <c r="AR100" s="228" t="s">
        <v>133</v>
      </c>
      <c r="AT100" s="228" t="s">
        <v>120</v>
      </c>
      <c r="AU100" s="228" t="s">
        <v>83</v>
      </c>
      <c r="AY100" s="18" t="s">
        <v>118</v>
      </c>
      <c r="BE100" s="229">
        <f>IF(N100="základní",J100,0)</f>
        <v>0</v>
      </c>
      <c r="BF100" s="229">
        <f>IF(N100="snížená",J100,0)</f>
        <v>0</v>
      </c>
      <c r="BG100" s="229">
        <f>IF(N100="zákl. přenesená",J100,0)</f>
        <v>0</v>
      </c>
      <c r="BH100" s="229">
        <f>IF(N100="sníž. přenesená",J100,0)</f>
        <v>0</v>
      </c>
      <c r="BI100" s="229">
        <f>IF(N100="nulová",J100,0)</f>
        <v>0</v>
      </c>
      <c r="BJ100" s="18" t="s">
        <v>81</v>
      </c>
      <c r="BK100" s="229">
        <f>ROUND(I100*H100,2)</f>
        <v>0</v>
      </c>
      <c r="BL100" s="18" t="s">
        <v>133</v>
      </c>
      <c r="BM100" s="228" t="s">
        <v>160</v>
      </c>
    </row>
    <row r="101" spans="1:47" s="2" customFormat="1" ht="12">
      <c r="A101" s="39"/>
      <c r="B101" s="40"/>
      <c r="C101" s="41"/>
      <c r="D101" s="232" t="s">
        <v>135</v>
      </c>
      <c r="E101" s="41"/>
      <c r="F101" s="233" t="s">
        <v>161</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135</v>
      </c>
      <c r="AU101" s="18" t="s">
        <v>83</v>
      </c>
    </row>
    <row r="102" spans="1:65" s="2" customFormat="1" ht="16.5" customHeight="1">
      <c r="A102" s="39"/>
      <c r="B102" s="40"/>
      <c r="C102" s="217" t="s">
        <v>162</v>
      </c>
      <c r="D102" s="217" t="s">
        <v>120</v>
      </c>
      <c r="E102" s="218" t="s">
        <v>163</v>
      </c>
      <c r="F102" s="219" t="s">
        <v>164</v>
      </c>
      <c r="G102" s="220" t="s">
        <v>131</v>
      </c>
      <c r="H102" s="221">
        <v>1</v>
      </c>
      <c r="I102" s="222"/>
      <c r="J102" s="223">
        <f>ROUND(I102*H102,2)</f>
        <v>0</v>
      </c>
      <c r="K102" s="219" t="s">
        <v>132</v>
      </c>
      <c r="L102" s="45"/>
      <c r="M102" s="224" t="s">
        <v>19</v>
      </c>
      <c r="N102" s="225" t="s">
        <v>44</v>
      </c>
      <c r="O102" s="85"/>
      <c r="P102" s="226">
        <f>O102*H102</f>
        <v>0</v>
      </c>
      <c r="Q102" s="226">
        <v>0</v>
      </c>
      <c r="R102" s="226">
        <f>Q102*H102</f>
        <v>0</v>
      </c>
      <c r="S102" s="226">
        <v>0</v>
      </c>
      <c r="T102" s="227">
        <f>S102*H102</f>
        <v>0</v>
      </c>
      <c r="U102" s="39"/>
      <c r="V102" s="39"/>
      <c r="W102" s="39"/>
      <c r="X102" s="39"/>
      <c r="Y102" s="39"/>
      <c r="Z102" s="39"/>
      <c r="AA102" s="39"/>
      <c r="AB102" s="39"/>
      <c r="AC102" s="39"/>
      <c r="AD102" s="39"/>
      <c r="AE102" s="39"/>
      <c r="AR102" s="228" t="s">
        <v>133</v>
      </c>
      <c r="AT102" s="228" t="s">
        <v>120</v>
      </c>
      <c r="AU102" s="228" t="s">
        <v>83</v>
      </c>
      <c r="AY102" s="18" t="s">
        <v>118</v>
      </c>
      <c r="BE102" s="229">
        <f>IF(N102="základní",J102,0)</f>
        <v>0</v>
      </c>
      <c r="BF102" s="229">
        <f>IF(N102="snížená",J102,0)</f>
        <v>0</v>
      </c>
      <c r="BG102" s="229">
        <f>IF(N102="zákl. přenesená",J102,0)</f>
        <v>0</v>
      </c>
      <c r="BH102" s="229">
        <f>IF(N102="sníž. přenesená",J102,0)</f>
        <v>0</v>
      </c>
      <c r="BI102" s="229">
        <f>IF(N102="nulová",J102,0)</f>
        <v>0</v>
      </c>
      <c r="BJ102" s="18" t="s">
        <v>81</v>
      </c>
      <c r="BK102" s="229">
        <f>ROUND(I102*H102,2)</f>
        <v>0</v>
      </c>
      <c r="BL102" s="18" t="s">
        <v>133</v>
      </c>
      <c r="BM102" s="228" t="s">
        <v>165</v>
      </c>
    </row>
    <row r="103" spans="1:47" s="2" customFormat="1" ht="12">
      <c r="A103" s="39"/>
      <c r="B103" s="40"/>
      <c r="C103" s="41"/>
      <c r="D103" s="232" t="s">
        <v>135</v>
      </c>
      <c r="E103" s="41"/>
      <c r="F103" s="233" t="s">
        <v>166</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135</v>
      </c>
      <c r="AU103" s="18" t="s">
        <v>83</v>
      </c>
    </row>
    <row r="104" spans="1:63" s="12" customFormat="1" ht="22.8" customHeight="1">
      <c r="A104" s="12"/>
      <c r="B104" s="203"/>
      <c r="C104" s="204"/>
      <c r="D104" s="205" t="s">
        <v>72</v>
      </c>
      <c r="E104" s="230" t="s">
        <v>167</v>
      </c>
      <c r="F104" s="230" t="s">
        <v>168</v>
      </c>
      <c r="G104" s="204"/>
      <c r="H104" s="204"/>
      <c r="I104" s="207"/>
      <c r="J104" s="231">
        <f>BK104</f>
        <v>0</v>
      </c>
      <c r="K104" s="204"/>
      <c r="L104" s="209"/>
      <c r="M104" s="210"/>
      <c r="N104" s="211"/>
      <c r="O104" s="211"/>
      <c r="P104" s="212">
        <f>SUM(P105:P106)</f>
        <v>0</v>
      </c>
      <c r="Q104" s="211"/>
      <c r="R104" s="212">
        <f>SUM(R105:R106)</f>
        <v>0</v>
      </c>
      <c r="S104" s="211"/>
      <c r="T104" s="213">
        <f>SUM(T105:T106)</f>
        <v>0</v>
      </c>
      <c r="U104" s="12"/>
      <c r="V104" s="12"/>
      <c r="W104" s="12"/>
      <c r="X104" s="12"/>
      <c r="Y104" s="12"/>
      <c r="Z104" s="12"/>
      <c r="AA104" s="12"/>
      <c r="AB104" s="12"/>
      <c r="AC104" s="12"/>
      <c r="AD104" s="12"/>
      <c r="AE104" s="12"/>
      <c r="AR104" s="214" t="s">
        <v>117</v>
      </c>
      <c r="AT104" s="215" t="s">
        <v>72</v>
      </c>
      <c r="AU104" s="215" t="s">
        <v>81</v>
      </c>
      <c r="AY104" s="214" t="s">
        <v>118</v>
      </c>
      <c r="BK104" s="216">
        <f>SUM(BK105:BK106)</f>
        <v>0</v>
      </c>
    </row>
    <row r="105" spans="1:65" s="2" customFormat="1" ht="16.5" customHeight="1">
      <c r="A105" s="39"/>
      <c r="B105" s="40"/>
      <c r="C105" s="217" t="s">
        <v>169</v>
      </c>
      <c r="D105" s="217" t="s">
        <v>120</v>
      </c>
      <c r="E105" s="218" t="s">
        <v>170</v>
      </c>
      <c r="F105" s="219" t="s">
        <v>171</v>
      </c>
      <c r="G105" s="220" t="s">
        <v>131</v>
      </c>
      <c r="H105" s="221">
        <v>2</v>
      </c>
      <c r="I105" s="222"/>
      <c r="J105" s="223">
        <f>ROUND(I105*H105,2)</f>
        <v>0</v>
      </c>
      <c r="K105" s="219" t="s">
        <v>132</v>
      </c>
      <c r="L105" s="45"/>
      <c r="M105" s="224" t="s">
        <v>19</v>
      </c>
      <c r="N105" s="225" t="s">
        <v>44</v>
      </c>
      <c r="O105" s="85"/>
      <c r="P105" s="226">
        <f>O105*H105</f>
        <v>0</v>
      </c>
      <c r="Q105" s="226">
        <v>0</v>
      </c>
      <c r="R105" s="226">
        <f>Q105*H105</f>
        <v>0</v>
      </c>
      <c r="S105" s="226">
        <v>0</v>
      </c>
      <c r="T105" s="227">
        <f>S105*H105</f>
        <v>0</v>
      </c>
      <c r="U105" s="39"/>
      <c r="V105" s="39"/>
      <c r="W105" s="39"/>
      <c r="X105" s="39"/>
      <c r="Y105" s="39"/>
      <c r="Z105" s="39"/>
      <c r="AA105" s="39"/>
      <c r="AB105" s="39"/>
      <c r="AC105" s="39"/>
      <c r="AD105" s="39"/>
      <c r="AE105" s="39"/>
      <c r="AR105" s="228" t="s">
        <v>133</v>
      </c>
      <c r="AT105" s="228" t="s">
        <v>120</v>
      </c>
      <c r="AU105" s="228" t="s">
        <v>83</v>
      </c>
      <c r="AY105" s="18" t="s">
        <v>118</v>
      </c>
      <c r="BE105" s="229">
        <f>IF(N105="základní",J105,0)</f>
        <v>0</v>
      </c>
      <c r="BF105" s="229">
        <f>IF(N105="snížená",J105,0)</f>
        <v>0</v>
      </c>
      <c r="BG105" s="229">
        <f>IF(N105="zákl. přenesená",J105,0)</f>
        <v>0</v>
      </c>
      <c r="BH105" s="229">
        <f>IF(N105="sníž. přenesená",J105,0)</f>
        <v>0</v>
      </c>
      <c r="BI105" s="229">
        <f>IF(N105="nulová",J105,0)</f>
        <v>0</v>
      </c>
      <c r="BJ105" s="18" t="s">
        <v>81</v>
      </c>
      <c r="BK105" s="229">
        <f>ROUND(I105*H105,2)</f>
        <v>0</v>
      </c>
      <c r="BL105" s="18" t="s">
        <v>133</v>
      </c>
      <c r="BM105" s="228" t="s">
        <v>172</v>
      </c>
    </row>
    <row r="106" spans="1:47" s="2" customFormat="1" ht="12">
      <c r="A106" s="39"/>
      <c r="B106" s="40"/>
      <c r="C106" s="41"/>
      <c r="D106" s="232" t="s">
        <v>135</v>
      </c>
      <c r="E106" s="41"/>
      <c r="F106" s="233" t="s">
        <v>173</v>
      </c>
      <c r="G106" s="41"/>
      <c r="H106" s="41"/>
      <c r="I106" s="137"/>
      <c r="J106" s="41"/>
      <c r="K106" s="41"/>
      <c r="L106" s="45"/>
      <c r="M106" s="234"/>
      <c r="N106" s="235"/>
      <c r="O106" s="85"/>
      <c r="P106" s="85"/>
      <c r="Q106" s="85"/>
      <c r="R106" s="85"/>
      <c r="S106" s="85"/>
      <c r="T106" s="86"/>
      <c r="U106" s="39"/>
      <c r="V106" s="39"/>
      <c r="W106" s="39"/>
      <c r="X106" s="39"/>
      <c r="Y106" s="39"/>
      <c r="Z106" s="39"/>
      <c r="AA106" s="39"/>
      <c r="AB106" s="39"/>
      <c r="AC106" s="39"/>
      <c r="AD106" s="39"/>
      <c r="AE106" s="39"/>
      <c r="AT106" s="18" t="s">
        <v>135</v>
      </c>
      <c r="AU106" s="18" t="s">
        <v>83</v>
      </c>
    </row>
    <row r="107" spans="1:63" s="12" customFormat="1" ht="22.8" customHeight="1">
      <c r="A107" s="12"/>
      <c r="B107" s="203"/>
      <c r="C107" s="204"/>
      <c r="D107" s="205" t="s">
        <v>72</v>
      </c>
      <c r="E107" s="230" t="s">
        <v>174</v>
      </c>
      <c r="F107" s="230" t="s">
        <v>175</v>
      </c>
      <c r="G107" s="204"/>
      <c r="H107" s="204"/>
      <c r="I107" s="207"/>
      <c r="J107" s="231">
        <f>BK107</f>
        <v>0</v>
      </c>
      <c r="K107" s="204"/>
      <c r="L107" s="209"/>
      <c r="M107" s="210"/>
      <c r="N107" s="211"/>
      <c r="O107" s="211"/>
      <c r="P107" s="212">
        <f>P108</f>
        <v>0</v>
      </c>
      <c r="Q107" s="211"/>
      <c r="R107" s="212">
        <f>R108</f>
        <v>0</v>
      </c>
      <c r="S107" s="211"/>
      <c r="T107" s="213">
        <f>T108</f>
        <v>0</v>
      </c>
      <c r="U107" s="12"/>
      <c r="V107" s="12"/>
      <c r="W107" s="12"/>
      <c r="X107" s="12"/>
      <c r="Y107" s="12"/>
      <c r="Z107" s="12"/>
      <c r="AA107" s="12"/>
      <c r="AB107" s="12"/>
      <c r="AC107" s="12"/>
      <c r="AD107" s="12"/>
      <c r="AE107" s="12"/>
      <c r="AR107" s="214" t="s">
        <v>117</v>
      </c>
      <c r="AT107" s="215" t="s">
        <v>72</v>
      </c>
      <c r="AU107" s="215" t="s">
        <v>81</v>
      </c>
      <c r="AY107" s="214" t="s">
        <v>118</v>
      </c>
      <c r="BK107" s="216">
        <f>BK108</f>
        <v>0</v>
      </c>
    </row>
    <row r="108" spans="1:65" s="2" customFormat="1" ht="16.5" customHeight="1">
      <c r="A108" s="39"/>
      <c r="B108" s="40"/>
      <c r="C108" s="217" t="s">
        <v>176</v>
      </c>
      <c r="D108" s="217" t="s">
        <v>120</v>
      </c>
      <c r="E108" s="218" t="s">
        <v>177</v>
      </c>
      <c r="F108" s="219" t="s">
        <v>178</v>
      </c>
      <c r="G108" s="220" t="s">
        <v>131</v>
      </c>
      <c r="H108" s="221">
        <v>1</v>
      </c>
      <c r="I108" s="222"/>
      <c r="J108" s="223">
        <f>ROUND(I108*H108,2)</f>
        <v>0</v>
      </c>
      <c r="K108" s="219" t="s">
        <v>19</v>
      </c>
      <c r="L108" s="45"/>
      <c r="M108" s="247" t="s">
        <v>19</v>
      </c>
      <c r="N108" s="248" t="s">
        <v>44</v>
      </c>
      <c r="O108" s="249"/>
      <c r="P108" s="250">
        <f>O108*H108</f>
        <v>0</v>
      </c>
      <c r="Q108" s="250">
        <v>0</v>
      </c>
      <c r="R108" s="250">
        <f>Q108*H108</f>
        <v>0</v>
      </c>
      <c r="S108" s="250">
        <v>0</v>
      </c>
      <c r="T108" s="251">
        <f>S108*H108</f>
        <v>0</v>
      </c>
      <c r="U108" s="39"/>
      <c r="V108" s="39"/>
      <c r="W108" s="39"/>
      <c r="X108" s="39"/>
      <c r="Y108" s="39"/>
      <c r="Z108" s="39"/>
      <c r="AA108" s="39"/>
      <c r="AB108" s="39"/>
      <c r="AC108" s="39"/>
      <c r="AD108" s="39"/>
      <c r="AE108" s="39"/>
      <c r="AR108" s="228" t="s">
        <v>133</v>
      </c>
      <c r="AT108" s="228" t="s">
        <v>120</v>
      </c>
      <c r="AU108" s="228" t="s">
        <v>83</v>
      </c>
      <c r="AY108" s="18" t="s">
        <v>118</v>
      </c>
      <c r="BE108" s="229">
        <f>IF(N108="základní",J108,0)</f>
        <v>0</v>
      </c>
      <c r="BF108" s="229">
        <f>IF(N108="snížená",J108,0)</f>
        <v>0</v>
      </c>
      <c r="BG108" s="229">
        <f>IF(N108="zákl. přenesená",J108,0)</f>
        <v>0</v>
      </c>
      <c r="BH108" s="229">
        <f>IF(N108="sníž. přenesená",J108,0)</f>
        <v>0</v>
      </c>
      <c r="BI108" s="229">
        <f>IF(N108="nulová",J108,0)</f>
        <v>0</v>
      </c>
      <c r="BJ108" s="18" t="s">
        <v>81</v>
      </c>
      <c r="BK108" s="229">
        <f>ROUND(I108*H108,2)</f>
        <v>0</v>
      </c>
      <c r="BL108" s="18" t="s">
        <v>133</v>
      </c>
      <c r="BM108" s="228" t="s">
        <v>179</v>
      </c>
    </row>
    <row r="109" spans="1:31" s="2" customFormat="1" ht="6.95" customHeight="1">
      <c r="A109" s="39"/>
      <c r="B109" s="60"/>
      <c r="C109" s="61"/>
      <c r="D109" s="61"/>
      <c r="E109" s="61"/>
      <c r="F109" s="61"/>
      <c r="G109" s="61"/>
      <c r="H109" s="61"/>
      <c r="I109" s="167"/>
      <c r="J109" s="61"/>
      <c r="K109" s="61"/>
      <c r="L109" s="45"/>
      <c r="M109" s="39"/>
      <c r="O109" s="39"/>
      <c r="P109" s="39"/>
      <c r="Q109" s="39"/>
      <c r="R109" s="39"/>
      <c r="S109" s="39"/>
      <c r="T109" s="39"/>
      <c r="U109" s="39"/>
      <c r="V109" s="39"/>
      <c r="W109" s="39"/>
      <c r="X109" s="39"/>
      <c r="Y109" s="39"/>
      <c r="Z109" s="39"/>
      <c r="AA109" s="39"/>
      <c r="AB109" s="39"/>
      <c r="AC109" s="39"/>
      <c r="AD109" s="39"/>
      <c r="AE109" s="39"/>
    </row>
  </sheetData>
  <sheetProtection password="CC35" sheet="1" objects="1" scenarios="1" formatColumns="0" formatRows="0" autoFilter="0"/>
  <autoFilter ref="C83:K10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4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86</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90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Parkovací pruh Procházkova ulice Klatovy</v>
      </c>
      <c r="F7" s="135"/>
      <c r="G7" s="135"/>
      <c r="H7" s="135"/>
      <c r="I7" s="129"/>
      <c r="L7" s="21"/>
    </row>
    <row r="8" spans="1:31" s="2" customFormat="1" ht="12" customHeight="1">
      <c r="A8" s="39"/>
      <c r="B8" s="45"/>
      <c r="C8" s="39"/>
      <c r="D8" s="135" t="s">
        <v>91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180</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23. 2. 2020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255661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Mšsto Klatovy</v>
      </c>
      <c r="F15" s="39"/>
      <c r="G15" s="39"/>
      <c r="H15" s="39"/>
      <c r="I15" s="141" t="s">
        <v>29</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Ing.Čeměk Stehlík</v>
      </c>
      <c r="F21" s="39"/>
      <c r="G21" s="39"/>
      <c r="H21" s="39"/>
      <c r="I21" s="141" t="s">
        <v>29</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
        <v>19</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
        <v>36</v>
      </c>
      <c r="F24" s="39"/>
      <c r="G24" s="39"/>
      <c r="H24" s="39"/>
      <c r="I24" s="141" t="s">
        <v>29</v>
      </c>
      <c r="J24" s="140" t="s">
        <v>19</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39</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43</v>
      </c>
      <c r="E33" s="135" t="s">
        <v>44</v>
      </c>
      <c r="F33" s="155">
        <f>ROUND((SUM(BE88:BE345)),2)</f>
        <v>0</v>
      </c>
      <c r="G33" s="39"/>
      <c r="H33" s="39"/>
      <c r="I33" s="156">
        <v>0.21</v>
      </c>
      <c r="J33" s="155">
        <f>ROUND(((SUM(BE88:BE345))*I33),2)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45</v>
      </c>
      <c r="F34" s="155">
        <f>ROUND((SUM(BF88:BF345)),2)</f>
        <v>0</v>
      </c>
      <c r="G34" s="39"/>
      <c r="H34" s="39"/>
      <c r="I34" s="156">
        <v>0.15</v>
      </c>
      <c r="J34" s="155">
        <f>ROUND(((SUM(BF88:BF345))*I34),2)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46</v>
      </c>
      <c r="F35" s="155">
        <f>ROUND((SUM(BG88:BG345)),2)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47</v>
      </c>
      <c r="F36" s="155">
        <f>ROUND((SUM(BH88:BH345)),2)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48</v>
      </c>
      <c r="F37" s="155">
        <f>ROUND((SUM(BI88:BI345)),2)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94</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Parkovací pruh Procházkova ulice Klatovy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101 - Komunikace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Klatovy</v>
      </c>
      <c r="G52" s="41"/>
      <c r="H52" s="41"/>
      <c r="I52" s="141" t="s">
        <v>23</v>
      </c>
      <c r="J52" s="73" t="str">
        <f>IF(J12="","",J12)</f>
        <v>23. 2. 2020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Mšsto Klatovy</v>
      </c>
      <c r="G54" s="41"/>
      <c r="H54" s="41"/>
      <c r="I54" s="141" t="s">
        <v>32</v>
      </c>
      <c r="J54" s="37" t="str">
        <f>E21</f>
        <v>Ing.Čeměk Stehlík</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35</v>
      </c>
      <c r="J55" s="37" t="str">
        <f>E24</f>
        <v>Ing. Stehlík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95</v>
      </c>
      <c r="D57" s="173"/>
      <c r="E57" s="173"/>
      <c r="F57" s="173"/>
      <c r="G57" s="173"/>
      <c r="H57" s="173"/>
      <c r="I57" s="174"/>
      <c r="J57" s="175" t="s">
        <v>96</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71</v>
      </c>
      <c r="D59" s="41"/>
      <c r="E59" s="41"/>
      <c r="F59" s="41"/>
      <c r="G59" s="41"/>
      <c r="H59" s="41"/>
      <c r="I59" s="137"/>
      <c r="J59" s="103">
        <f>J88</f>
        <v>0</v>
      </c>
      <c r="K59" s="41"/>
      <c r="L59" s="138"/>
      <c r="S59" s="39"/>
      <c r="T59" s="39"/>
      <c r="U59" s="39"/>
      <c r="V59" s="39"/>
      <c r="W59" s="39"/>
      <c r="X59" s="39"/>
      <c r="Y59" s="39"/>
      <c r="Z59" s="39"/>
      <c r="AA59" s="39"/>
      <c r="AB59" s="39"/>
      <c r="AC59" s="39"/>
      <c r="AD59" s="39"/>
      <c r="AE59" s="39"/>
      <c r="AU59" s="18" t="s">
        <v>97</v>
      </c>
    </row>
    <row r="60" spans="1:31" s="9" customFormat="1" ht="24.95" customHeight="1">
      <c r="A60" s="9"/>
      <c r="B60" s="177"/>
      <c r="C60" s="178"/>
      <c r="D60" s="179" t="s">
        <v>181</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182</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183</v>
      </c>
      <c r="E62" s="187"/>
      <c r="F62" s="187"/>
      <c r="G62" s="187"/>
      <c r="H62" s="187"/>
      <c r="I62" s="188"/>
      <c r="J62" s="189">
        <f>J178</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184</v>
      </c>
      <c r="E63" s="187"/>
      <c r="F63" s="187"/>
      <c r="G63" s="187"/>
      <c r="H63" s="187"/>
      <c r="I63" s="188"/>
      <c r="J63" s="189">
        <f>J206</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185</v>
      </c>
      <c r="E64" s="187"/>
      <c r="F64" s="187"/>
      <c r="G64" s="187"/>
      <c r="H64" s="187"/>
      <c r="I64" s="188"/>
      <c r="J64" s="189">
        <f>J215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186</v>
      </c>
      <c r="E65" s="187"/>
      <c r="F65" s="187"/>
      <c r="G65" s="187"/>
      <c r="H65" s="187"/>
      <c r="I65" s="188"/>
      <c r="J65" s="189">
        <f>J240</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187</v>
      </c>
      <c r="E66" s="187"/>
      <c r="F66" s="187"/>
      <c r="G66" s="187"/>
      <c r="H66" s="187"/>
      <c r="I66" s="188"/>
      <c r="J66" s="189">
        <f>J254</f>
        <v>0</v>
      </c>
      <c r="K66" s="185"/>
      <c r="L66" s="190"/>
      <c r="S66" s="10"/>
      <c r="T66" s="10"/>
      <c r="U66" s="10"/>
      <c r="V66" s="10"/>
      <c r="W66" s="10"/>
      <c r="X66" s="10"/>
      <c r="Y66" s="10"/>
      <c r="Z66" s="10"/>
      <c r="AA66" s="10"/>
      <c r="AB66" s="10"/>
      <c r="AC66" s="10"/>
      <c r="AD66" s="10"/>
      <c r="AE66" s="10"/>
    </row>
    <row r="67" spans="1:31" s="10" customFormat="1" ht="19.9" customHeight="1">
      <c r="A67" s="10"/>
      <c r="B67" s="184"/>
      <c r="C67" s="185"/>
      <c r="D67" s="186" t="s">
        <v>188</v>
      </c>
      <c r="E67" s="187"/>
      <c r="F67" s="187"/>
      <c r="G67" s="187"/>
      <c r="H67" s="187"/>
      <c r="I67" s="188"/>
      <c r="J67" s="189">
        <f>J330</f>
        <v>0</v>
      </c>
      <c r="K67" s="185"/>
      <c r="L67" s="190"/>
      <c r="S67" s="10"/>
      <c r="T67" s="10"/>
      <c r="U67" s="10"/>
      <c r="V67" s="10"/>
      <c r="W67" s="10"/>
      <c r="X67" s="10"/>
      <c r="Y67" s="10"/>
      <c r="Z67" s="10"/>
      <c r="AA67" s="10"/>
      <c r="AB67" s="10"/>
      <c r="AC67" s="10"/>
      <c r="AD67" s="10"/>
      <c r="AE67" s="10"/>
    </row>
    <row r="68" spans="1:31" s="10" customFormat="1" ht="19.9" customHeight="1">
      <c r="A68" s="10"/>
      <c r="B68" s="184"/>
      <c r="C68" s="185"/>
      <c r="D68" s="186" t="s">
        <v>189</v>
      </c>
      <c r="E68" s="187"/>
      <c r="F68" s="187"/>
      <c r="G68" s="187"/>
      <c r="H68" s="187"/>
      <c r="I68" s="188"/>
      <c r="J68" s="189">
        <f>J343</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4" t="s">
        <v>103</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Parkovací pruh Procházkova ulice Klatovy</v>
      </c>
      <c r="F78" s="33"/>
      <c r="G78" s="33"/>
      <c r="H78" s="33"/>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91</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101 - Komunikace</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Klatovy</v>
      </c>
      <c r="G82" s="41"/>
      <c r="H82" s="41"/>
      <c r="I82" s="141" t="s">
        <v>23</v>
      </c>
      <c r="J82" s="73" t="str">
        <f>IF(J12="","",J12)</f>
        <v>23. 2. 2020</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E15</f>
        <v>Mšsto Klatovy</v>
      </c>
      <c r="G84" s="41"/>
      <c r="H84" s="41"/>
      <c r="I84" s="141" t="s">
        <v>32</v>
      </c>
      <c r="J84" s="37" t="str">
        <f>E21</f>
        <v>Ing.Čeměk Stehlík</v>
      </c>
      <c r="K84" s="41"/>
      <c r="L84" s="138"/>
      <c r="S84" s="39"/>
      <c r="T84" s="39"/>
      <c r="U84" s="39"/>
      <c r="V84" s="39"/>
      <c r="W84" s="39"/>
      <c r="X84" s="39"/>
      <c r="Y84" s="39"/>
      <c r="Z84" s="39"/>
      <c r="AA84" s="39"/>
      <c r="AB84" s="39"/>
      <c r="AC84" s="39"/>
      <c r="AD84" s="39"/>
      <c r="AE84" s="39"/>
    </row>
    <row r="85" spans="1:31" s="2" customFormat="1" ht="15.15" customHeight="1">
      <c r="A85" s="39"/>
      <c r="B85" s="40"/>
      <c r="C85" s="33" t="s">
        <v>30</v>
      </c>
      <c r="D85" s="41"/>
      <c r="E85" s="41"/>
      <c r="F85" s="28" t="str">
        <f>IF(E18="","",E18)</f>
        <v>Vyplň údaj</v>
      </c>
      <c r="G85" s="41"/>
      <c r="H85" s="41"/>
      <c r="I85" s="141" t="s">
        <v>35</v>
      </c>
      <c r="J85" s="37" t="str">
        <f>E24</f>
        <v>Ing. Stehlík</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104</v>
      </c>
      <c r="D87" s="194" t="s">
        <v>58</v>
      </c>
      <c r="E87" s="194" t="s">
        <v>54</v>
      </c>
      <c r="F87" s="194" t="s">
        <v>55</v>
      </c>
      <c r="G87" s="194" t="s">
        <v>105</v>
      </c>
      <c r="H87" s="194" t="s">
        <v>106</v>
      </c>
      <c r="I87" s="195" t="s">
        <v>107</v>
      </c>
      <c r="J87" s="194" t="s">
        <v>96</v>
      </c>
      <c r="K87" s="196" t="s">
        <v>108</v>
      </c>
      <c r="L87" s="197"/>
      <c r="M87" s="93" t="s">
        <v>19</v>
      </c>
      <c r="N87" s="94" t="s">
        <v>43</v>
      </c>
      <c r="O87" s="94" t="s">
        <v>109</v>
      </c>
      <c r="P87" s="94" t="s">
        <v>110</v>
      </c>
      <c r="Q87" s="94" t="s">
        <v>111</v>
      </c>
      <c r="R87" s="94" t="s">
        <v>112</v>
      </c>
      <c r="S87" s="94" t="s">
        <v>113</v>
      </c>
      <c r="T87" s="95" t="s">
        <v>114</v>
      </c>
      <c r="U87" s="191"/>
      <c r="V87" s="191"/>
      <c r="W87" s="191"/>
      <c r="X87" s="191"/>
      <c r="Y87" s="191"/>
      <c r="Z87" s="191"/>
      <c r="AA87" s="191"/>
      <c r="AB87" s="191"/>
      <c r="AC87" s="191"/>
      <c r="AD87" s="191"/>
      <c r="AE87" s="191"/>
    </row>
    <row r="88" spans="1:63" s="2" customFormat="1" ht="22.8" customHeight="1">
      <c r="A88" s="39"/>
      <c r="B88" s="40"/>
      <c r="C88" s="100" t="s">
        <v>115</v>
      </c>
      <c r="D88" s="41"/>
      <c r="E88" s="41"/>
      <c r="F88" s="41"/>
      <c r="G88" s="41"/>
      <c r="H88" s="41"/>
      <c r="I88" s="137"/>
      <c r="J88" s="198">
        <f>BK88</f>
        <v>0</v>
      </c>
      <c r="K88" s="41"/>
      <c r="L88" s="45"/>
      <c r="M88" s="96"/>
      <c r="N88" s="199"/>
      <c r="O88" s="97"/>
      <c r="P88" s="200">
        <f>P89</f>
        <v>0</v>
      </c>
      <c r="Q88" s="97"/>
      <c r="R88" s="200">
        <f>R89</f>
        <v>82.86164123</v>
      </c>
      <c r="S88" s="97"/>
      <c r="T88" s="201">
        <f>T89</f>
        <v>33.232800000000005</v>
      </c>
      <c r="U88" s="39"/>
      <c r="V88" s="39"/>
      <c r="W88" s="39"/>
      <c r="X88" s="39"/>
      <c r="Y88" s="39"/>
      <c r="Z88" s="39"/>
      <c r="AA88" s="39"/>
      <c r="AB88" s="39"/>
      <c r="AC88" s="39"/>
      <c r="AD88" s="39"/>
      <c r="AE88" s="39"/>
      <c r="AT88" s="18" t="s">
        <v>72</v>
      </c>
      <c r="AU88" s="18" t="s">
        <v>97</v>
      </c>
      <c r="BK88" s="202">
        <f>BK89</f>
        <v>0</v>
      </c>
    </row>
    <row r="89" spans="1:63" s="12" customFormat="1" ht="25.9" customHeight="1">
      <c r="A89" s="12"/>
      <c r="B89" s="203"/>
      <c r="C89" s="204"/>
      <c r="D89" s="205" t="s">
        <v>72</v>
      </c>
      <c r="E89" s="206" t="s">
        <v>190</v>
      </c>
      <c r="F89" s="206" t="s">
        <v>191</v>
      </c>
      <c r="G89" s="204"/>
      <c r="H89" s="204"/>
      <c r="I89" s="207"/>
      <c r="J89" s="208">
        <f>BK89</f>
        <v>0</v>
      </c>
      <c r="K89" s="204"/>
      <c r="L89" s="209"/>
      <c r="M89" s="210"/>
      <c r="N89" s="211"/>
      <c r="O89" s="211"/>
      <c r="P89" s="212">
        <f>P90+P178+P206+P215+P240+P254+P330+P343</f>
        <v>0</v>
      </c>
      <c r="Q89" s="211"/>
      <c r="R89" s="212">
        <f>R90+R178+R206+R215+R240+R254+R330+R343</f>
        <v>82.86164123</v>
      </c>
      <c r="S89" s="211"/>
      <c r="T89" s="213">
        <f>T90+T178+T206+T215+T240+T254+T330+T343</f>
        <v>33.232800000000005</v>
      </c>
      <c r="U89" s="12"/>
      <c r="V89" s="12"/>
      <c r="W89" s="12"/>
      <c r="X89" s="12"/>
      <c r="Y89" s="12"/>
      <c r="Z89" s="12"/>
      <c r="AA89" s="12"/>
      <c r="AB89" s="12"/>
      <c r="AC89" s="12"/>
      <c r="AD89" s="12"/>
      <c r="AE89" s="12"/>
      <c r="AR89" s="214" t="s">
        <v>81</v>
      </c>
      <c r="AT89" s="215" t="s">
        <v>72</v>
      </c>
      <c r="AU89" s="215" t="s">
        <v>73</v>
      </c>
      <c r="AY89" s="214" t="s">
        <v>118</v>
      </c>
      <c r="BK89" s="216">
        <f>BK90+BK178+BK206+BK215+BK240+BK254+BK330+BK343</f>
        <v>0</v>
      </c>
    </row>
    <row r="90" spans="1:63" s="12" customFormat="1" ht="22.8" customHeight="1">
      <c r="A90" s="12"/>
      <c r="B90" s="203"/>
      <c r="C90" s="204"/>
      <c r="D90" s="205" t="s">
        <v>72</v>
      </c>
      <c r="E90" s="230" t="s">
        <v>81</v>
      </c>
      <c r="F90" s="230" t="s">
        <v>192</v>
      </c>
      <c r="G90" s="204"/>
      <c r="H90" s="204"/>
      <c r="I90" s="207"/>
      <c r="J90" s="231">
        <f>BK90</f>
        <v>0</v>
      </c>
      <c r="K90" s="204"/>
      <c r="L90" s="209"/>
      <c r="M90" s="210"/>
      <c r="N90" s="211"/>
      <c r="O90" s="211"/>
      <c r="P90" s="212">
        <f>SUM(P91:P177)</f>
        <v>0</v>
      </c>
      <c r="Q90" s="211"/>
      <c r="R90" s="212">
        <f>SUM(R91:R177)</f>
        <v>0.8853850000000001</v>
      </c>
      <c r="S90" s="211"/>
      <c r="T90" s="213">
        <f>SUM(T91:T177)</f>
        <v>33.232800000000005</v>
      </c>
      <c r="U90" s="12"/>
      <c r="V90" s="12"/>
      <c r="W90" s="12"/>
      <c r="X90" s="12"/>
      <c r="Y90" s="12"/>
      <c r="Z90" s="12"/>
      <c r="AA90" s="12"/>
      <c r="AB90" s="12"/>
      <c r="AC90" s="12"/>
      <c r="AD90" s="12"/>
      <c r="AE90" s="12"/>
      <c r="AR90" s="214" t="s">
        <v>81</v>
      </c>
      <c r="AT90" s="215" t="s">
        <v>72</v>
      </c>
      <c r="AU90" s="215" t="s">
        <v>81</v>
      </c>
      <c r="AY90" s="214" t="s">
        <v>118</v>
      </c>
      <c r="BK90" s="216">
        <f>SUM(BK91:BK177)</f>
        <v>0</v>
      </c>
    </row>
    <row r="91" spans="1:65" s="2" customFormat="1" ht="16.5" customHeight="1">
      <c r="A91" s="39"/>
      <c r="B91" s="40"/>
      <c r="C91" s="217" t="s">
        <v>193</v>
      </c>
      <c r="D91" s="217" t="s">
        <v>120</v>
      </c>
      <c r="E91" s="218" t="s">
        <v>194</v>
      </c>
      <c r="F91" s="219" t="s">
        <v>195</v>
      </c>
      <c r="G91" s="220" t="s">
        <v>196</v>
      </c>
      <c r="H91" s="221">
        <v>4</v>
      </c>
      <c r="I91" s="222"/>
      <c r="J91" s="223">
        <f>ROUND(I91*H91,2)</f>
        <v>0</v>
      </c>
      <c r="K91" s="219" t="s">
        <v>19</v>
      </c>
      <c r="L91" s="45"/>
      <c r="M91" s="224" t="s">
        <v>19</v>
      </c>
      <c r="N91" s="225" t="s">
        <v>44</v>
      </c>
      <c r="O91" s="85"/>
      <c r="P91" s="226">
        <f>O91*H91</f>
        <v>0</v>
      </c>
      <c r="Q91" s="226">
        <v>0.023</v>
      </c>
      <c r="R91" s="226">
        <f>Q91*H91</f>
        <v>0.092</v>
      </c>
      <c r="S91" s="226">
        <v>0.023</v>
      </c>
      <c r="T91" s="227">
        <f>S91*H91</f>
        <v>0.092</v>
      </c>
      <c r="U91" s="39"/>
      <c r="V91" s="39"/>
      <c r="W91" s="39"/>
      <c r="X91" s="39"/>
      <c r="Y91" s="39"/>
      <c r="Z91" s="39"/>
      <c r="AA91" s="39"/>
      <c r="AB91" s="39"/>
      <c r="AC91" s="39"/>
      <c r="AD91" s="39"/>
      <c r="AE91" s="39"/>
      <c r="AR91" s="228" t="s">
        <v>125</v>
      </c>
      <c r="AT91" s="228" t="s">
        <v>120</v>
      </c>
      <c r="AU91" s="228" t="s">
        <v>83</v>
      </c>
      <c r="AY91" s="18" t="s">
        <v>118</v>
      </c>
      <c r="BE91" s="229">
        <f>IF(N91="základní",J91,0)</f>
        <v>0</v>
      </c>
      <c r="BF91" s="229">
        <f>IF(N91="snížená",J91,0)</f>
        <v>0</v>
      </c>
      <c r="BG91" s="229">
        <f>IF(N91="zákl. přenesená",J91,0)</f>
        <v>0</v>
      </c>
      <c r="BH91" s="229">
        <f>IF(N91="sníž. přenesená",J91,0)</f>
        <v>0</v>
      </c>
      <c r="BI91" s="229">
        <f>IF(N91="nulová",J91,0)</f>
        <v>0</v>
      </c>
      <c r="BJ91" s="18" t="s">
        <v>81</v>
      </c>
      <c r="BK91" s="229">
        <f>ROUND(I91*H91,2)</f>
        <v>0</v>
      </c>
      <c r="BL91" s="18" t="s">
        <v>125</v>
      </c>
      <c r="BM91" s="228" t="s">
        <v>197</v>
      </c>
    </row>
    <row r="92" spans="1:65" s="2" customFormat="1" ht="21.75" customHeight="1">
      <c r="A92" s="39"/>
      <c r="B92" s="40"/>
      <c r="C92" s="217" t="s">
        <v>81</v>
      </c>
      <c r="D92" s="217" t="s">
        <v>120</v>
      </c>
      <c r="E92" s="218" t="s">
        <v>198</v>
      </c>
      <c r="F92" s="219" t="s">
        <v>199</v>
      </c>
      <c r="G92" s="220" t="s">
        <v>200</v>
      </c>
      <c r="H92" s="221">
        <v>19.5</v>
      </c>
      <c r="I92" s="222"/>
      <c r="J92" s="223">
        <f>ROUND(I92*H92,2)</f>
        <v>0</v>
      </c>
      <c r="K92" s="219" t="s">
        <v>201</v>
      </c>
      <c r="L92" s="45"/>
      <c r="M92" s="224" t="s">
        <v>19</v>
      </c>
      <c r="N92" s="225" t="s">
        <v>44</v>
      </c>
      <c r="O92" s="85"/>
      <c r="P92" s="226">
        <f>O92*H92</f>
        <v>0</v>
      </c>
      <c r="Q92" s="226">
        <v>0</v>
      </c>
      <c r="R92" s="226">
        <f>Q92*H92</f>
        <v>0</v>
      </c>
      <c r="S92" s="226">
        <v>0</v>
      </c>
      <c r="T92" s="227">
        <f>S92*H92</f>
        <v>0</v>
      </c>
      <c r="U92" s="39"/>
      <c r="V92" s="39"/>
      <c r="W92" s="39"/>
      <c r="X92" s="39"/>
      <c r="Y92" s="39"/>
      <c r="Z92" s="39"/>
      <c r="AA92" s="39"/>
      <c r="AB92" s="39"/>
      <c r="AC92" s="39"/>
      <c r="AD92" s="39"/>
      <c r="AE92" s="39"/>
      <c r="AR92" s="228" t="s">
        <v>125</v>
      </c>
      <c r="AT92" s="228" t="s">
        <v>120</v>
      </c>
      <c r="AU92" s="228" t="s">
        <v>83</v>
      </c>
      <c r="AY92" s="18" t="s">
        <v>118</v>
      </c>
      <c r="BE92" s="229">
        <f>IF(N92="základní",J92,0)</f>
        <v>0</v>
      </c>
      <c r="BF92" s="229">
        <f>IF(N92="snížená",J92,0)</f>
        <v>0</v>
      </c>
      <c r="BG92" s="229">
        <f>IF(N92="zákl. přenesená",J92,0)</f>
        <v>0</v>
      </c>
      <c r="BH92" s="229">
        <f>IF(N92="sníž. přenesená",J92,0)</f>
        <v>0</v>
      </c>
      <c r="BI92" s="229">
        <f>IF(N92="nulová",J92,0)</f>
        <v>0</v>
      </c>
      <c r="BJ92" s="18" t="s">
        <v>81</v>
      </c>
      <c r="BK92" s="229">
        <f>ROUND(I92*H92,2)</f>
        <v>0</v>
      </c>
      <c r="BL92" s="18" t="s">
        <v>125</v>
      </c>
      <c r="BM92" s="228" t="s">
        <v>202</v>
      </c>
    </row>
    <row r="93" spans="1:47" s="2" customFormat="1" ht="12">
      <c r="A93" s="39"/>
      <c r="B93" s="40"/>
      <c r="C93" s="41"/>
      <c r="D93" s="232" t="s">
        <v>203</v>
      </c>
      <c r="E93" s="41"/>
      <c r="F93" s="233" t="s">
        <v>204</v>
      </c>
      <c r="G93" s="41"/>
      <c r="H93" s="41"/>
      <c r="I93" s="137"/>
      <c r="J93" s="41"/>
      <c r="K93" s="41"/>
      <c r="L93" s="45"/>
      <c r="M93" s="234"/>
      <c r="N93" s="235"/>
      <c r="O93" s="85"/>
      <c r="P93" s="85"/>
      <c r="Q93" s="85"/>
      <c r="R93" s="85"/>
      <c r="S93" s="85"/>
      <c r="T93" s="86"/>
      <c r="U93" s="39"/>
      <c r="V93" s="39"/>
      <c r="W93" s="39"/>
      <c r="X93" s="39"/>
      <c r="Y93" s="39"/>
      <c r="Z93" s="39"/>
      <c r="AA93" s="39"/>
      <c r="AB93" s="39"/>
      <c r="AC93" s="39"/>
      <c r="AD93" s="39"/>
      <c r="AE93" s="39"/>
      <c r="AT93" s="18" t="s">
        <v>203</v>
      </c>
      <c r="AU93" s="18" t="s">
        <v>83</v>
      </c>
    </row>
    <row r="94" spans="1:65" s="2" customFormat="1" ht="21.75" customHeight="1">
      <c r="A94" s="39"/>
      <c r="B94" s="40"/>
      <c r="C94" s="217" t="s">
        <v>205</v>
      </c>
      <c r="D94" s="217" t="s">
        <v>120</v>
      </c>
      <c r="E94" s="218" t="s">
        <v>206</v>
      </c>
      <c r="F94" s="219" t="s">
        <v>207</v>
      </c>
      <c r="G94" s="220" t="s">
        <v>200</v>
      </c>
      <c r="H94" s="221">
        <v>104.2</v>
      </c>
      <c r="I94" s="222"/>
      <c r="J94" s="223">
        <f>ROUND(I94*H94,2)</f>
        <v>0</v>
      </c>
      <c r="K94" s="219" t="s">
        <v>208</v>
      </c>
      <c r="L94" s="45"/>
      <c r="M94" s="224" t="s">
        <v>19</v>
      </c>
      <c r="N94" s="225" t="s">
        <v>44</v>
      </c>
      <c r="O94" s="85"/>
      <c r="P94" s="226">
        <f>O94*H94</f>
        <v>0</v>
      </c>
      <c r="Q94" s="226">
        <v>0</v>
      </c>
      <c r="R94" s="226">
        <f>Q94*H94</f>
        <v>0</v>
      </c>
      <c r="S94" s="226">
        <v>0.098</v>
      </c>
      <c r="T94" s="227">
        <f>S94*H94</f>
        <v>10.2116</v>
      </c>
      <c r="U94" s="39"/>
      <c r="V94" s="39"/>
      <c r="W94" s="39"/>
      <c r="X94" s="39"/>
      <c r="Y94" s="39"/>
      <c r="Z94" s="39"/>
      <c r="AA94" s="39"/>
      <c r="AB94" s="39"/>
      <c r="AC94" s="39"/>
      <c r="AD94" s="39"/>
      <c r="AE94" s="39"/>
      <c r="AR94" s="228" t="s">
        <v>125</v>
      </c>
      <c r="AT94" s="228" t="s">
        <v>120</v>
      </c>
      <c r="AU94" s="228" t="s">
        <v>83</v>
      </c>
      <c r="AY94" s="18" t="s">
        <v>118</v>
      </c>
      <c r="BE94" s="229">
        <f>IF(N94="základní",J94,0)</f>
        <v>0</v>
      </c>
      <c r="BF94" s="229">
        <f>IF(N94="snížená",J94,0)</f>
        <v>0</v>
      </c>
      <c r="BG94" s="229">
        <f>IF(N94="zákl. přenesená",J94,0)</f>
        <v>0</v>
      </c>
      <c r="BH94" s="229">
        <f>IF(N94="sníž. přenesená",J94,0)</f>
        <v>0</v>
      </c>
      <c r="BI94" s="229">
        <f>IF(N94="nulová",J94,0)</f>
        <v>0</v>
      </c>
      <c r="BJ94" s="18" t="s">
        <v>81</v>
      </c>
      <c r="BK94" s="229">
        <f>ROUND(I94*H94,2)</f>
        <v>0</v>
      </c>
      <c r="BL94" s="18" t="s">
        <v>125</v>
      </c>
      <c r="BM94" s="228" t="s">
        <v>209</v>
      </c>
    </row>
    <row r="95" spans="1:47" s="2" customFormat="1" ht="12">
      <c r="A95" s="39"/>
      <c r="B95" s="40"/>
      <c r="C95" s="41"/>
      <c r="D95" s="232" t="s">
        <v>203</v>
      </c>
      <c r="E95" s="41"/>
      <c r="F95" s="233" t="s">
        <v>210</v>
      </c>
      <c r="G95" s="41"/>
      <c r="H95" s="41"/>
      <c r="I95" s="137"/>
      <c r="J95" s="41"/>
      <c r="K95" s="41"/>
      <c r="L95" s="45"/>
      <c r="M95" s="234"/>
      <c r="N95" s="235"/>
      <c r="O95" s="85"/>
      <c r="P95" s="85"/>
      <c r="Q95" s="85"/>
      <c r="R95" s="85"/>
      <c r="S95" s="85"/>
      <c r="T95" s="86"/>
      <c r="U95" s="39"/>
      <c r="V95" s="39"/>
      <c r="W95" s="39"/>
      <c r="X95" s="39"/>
      <c r="Y95" s="39"/>
      <c r="Z95" s="39"/>
      <c r="AA95" s="39"/>
      <c r="AB95" s="39"/>
      <c r="AC95" s="39"/>
      <c r="AD95" s="39"/>
      <c r="AE95" s="39"/>
      <c r="AT95" s="18" t="s">
        <v>203</v>
      </c>
      <c r="AU95" s="18" t="s">
        <v>83</v>
      </c>
    </row>
    <row r="96" spans="1:65" s="2" customFormat="1" ht="21.75" customHeight="1">
      <c r="A96" s="39"/>
      <c r="B96" s="40"/>
      <c r="C96" s="217" t="s">
        <v>211</v>
      </c>
      <c r="D96" s="217" t="s">
        <v>120</v>
      </c>
      <c r="E96" s="218" t="s">
        <v>212</v>
      </c>
      <c r="F96" s="219" t="s">
        <v>213</v>
      </c>
      <c r="G96" s="220" t="s">
        <v>200</v>
      </c>
      <c r="H96" s="221">
        <v>35.2</v>
      </c>
      <c r="I96" s="222"/>
      <c r="J96" s="223">
        <f>ROUND(I96*H96,2)</f>
        <v>0</v>
      </c>
      <c r="K96" s="219" t="s">
        <v>208</v>
      </c>
      <c r="L96" s="45"/>
      <c r="M96" s="224" t="s">
        <v>19</v>
      </c>
      <c r="N96" s="225" t="s">
        <v>44</v>
      </c>
      <c r="O96" s="85"/>
      <c r="P96" s="226">
        <f>O96*H96</f>
        <v>0</v>
      </c>
      <c r="Q96" s="226">
        <v>8E-05</v>
      </c>
      <c r="R96" s="226">
        <f>Q96*H96</f>
        <v>0.0028160000000000004</v>
      </c>
      <c r="S96" s="226">
        <v>0.256</v>
      </c>
      <c r="T96" s="227">
        <f>S96*H96</f>
        <v>9.0112</v>
      </c>
      <c r="U96" s="39"/>
      <c r="V96" s="39"/>
      <c r="W96" s="39"/>
      <c r="X96" s="39"/>
      <c r="Y96" s="39"/>
      <c r="Z96" s="39"/>
      <c r="AA96" s="39"/>
      <c r="AB96" s="39"/>
      <c r="AC96" s="39"/>
      <c r="AD96" s="39"/>
      <c r="AE96" s="39"/>
      <c r="AR96" s="228" t="s">
        <v>125</v>
      </c>
      <c r="AT96" s="228" t="s">
        <v>120</v>
      </c>
      <c r="AU96" s="228" t="s">
        <v>83</v>
      </c>
      <c r="AY96" s="18" t="s">
        <v>118</v>
      </c>
      <c r="BE96" s="229">
        <f>IF(N96="základní",J96,0)</f>
        <v>0</v>
      </c>
      <c r="BF96" s="229">
        <f>IF(N96="snížená",J96,0)</f>
        <v>0</v>
      </c>
      <c r="BG96" s="229">
        <f>IF(N96="zákl. přenesená",J96,0)</f>
        <v>0</v>
      </c>
      <c r="BH96" s="229">
        <f>IF(N96="sníž. přenesená",J96,0)</f>
        <v>0</v>
      </c>
      <c r="BI96" s="229">
        <f>IF(N96="nulová",J96,0)</f>
        <v>0</v>
      </c>
      <c r="BJ96" s="18" t="s">
        <v>81</v>
      </c>
      <c r="BK96" s="229">
        <f>ROUND(I96*H96,2)</f>
        <v>0</v>
      </c>
      <c r="BL96" s="18" t="s">
        <v>125</v>
      </c>
      <c r="BM96" s="228" t="s">
        <v>214</v>
      </c>
    </row>
    <row r="97" spans="1:47" s="2" customFormat="1" ht="12">
      <c r="A97" s="39"/>
      <c r="B97" s="40"/>
      <c r="C97" s="41"/>
      <c r="D97" s="232" t="s">
        <v>203</v>
      </c>
      <c r="E97" s="41"/>
      <c r="F97" s="233" t="s">
        <v>215</v>
      </c>
      <c r="G97" s="41"/>
      <c r="H97" s="41"/>
      <c r="I97" s="137"/>
      <c r="J97" s="41"/>
      <c r="K97" s="41"/>
      <c r="L97" s="45"/>
      <c r="M97" s="234"/>
      <c r="N97" s="235"/>
      <c r="O97" s="85"/>
      <c r="P97" s="85"/>
      <c r="Q97" s="85"/>
      <c r="R97" s="85"/>
      <c r="S97" s="85"/>
      <c r="T97" s="86"/>
      <c r="U97" s="39"/>
      <c r="V97" s="39"/>
      <c r="W97" s="39"/>
      <c r="X97" s="39"/>
      <c r="Y97" s="39"/>
      <c r="Z97" s="39"/>
      <c r="AA97" s="39"/>
      <c r="AB97" s="39"/>
      <c r="AC97" s="39"/>
      <c r="AD97" s="39"/>
      <c r="AE97" s="39"/>
      <c r="AT97" s="18" t="s">
        <v>203</v>
      </c>
      <c r="AU97" s="18" t="s">
        <v>83</v>
      </c>
    </row>
    <row r="98" spans="1:51" s="13" customFormat="1" ht="12">
      <c r="A98" s="13"/>
      <c r="B98" s="236"/>
      <c r="C98" s="237"/>
      <c r="D98" s="232" t="s">
        <v>156</v>
      </c>
      <c r="E98" s="238" t="s">
        <v>19</v>
      </c>
      <c r="F98" s="239" t="s">
        <v>216</v>
      </c>
      <c r="G98" s="237"/>
      <c r="H98" s="240">
        <v>35.2</v>
      </c>
      <c r="I98" s="241"/>
      <c r="J98" s="237"/>
      <c r="K98" s="237"/>
      <c r="L98" s="242"/>
      <c r="M98" s="243"/>
      <c r="N98" s="244"/>
      <c r="O98" s="244"/>
      <c r="P98" s="244"/>
      <c r="Q98" s="244"/>
      <c r="R98" s="244"/>
      <c r="S98" s="244"/>
      <c r="T98" s="245"/>
      <c r="U98" s="13"/>
      <c r="V98" s="13"/>
      <c r="W98" s="13"/>
      <c r="X98" s="13"/>
      <c r="Y98" s="13"/>
      <c r="Z98" s="13"/>
      <c r="AA98" s="13"/>
      <c r="AB98" s="13"/>
      <c r="AC98" s="13"/>
      <c r="AD98" s="13"/>
      <c r="AE98" s="13"/>
      <c r="AT98" s="246" t="s">
        <v>156</v>
      </c>
      <c r="AU98" s="246" t="s">
        <v>83</v>
      </c>
      <c r="AV98" s="13" t="s">
        <v>83</v>
      </c>
      <c r="AW98" s="13" t="s">
        <v>34</v>
      </c>
      <c r="AX98" s="13" t="s">
        <v>81</v>
      </c>
      <c r="AY98" s="246" t="s">
        <v>118</v>
      </c>
    </row>
    <row r="99" spans="1:65" s="2" customFormat="1" ht="21.75" customHeight="1">
      <c r="A99" s="39"/>
      <c r="B99" s="40"/>
      <c r="C99" s="217" t="s">
        <v>217</v>
      </c>
      <c r="D99" s="217" t="s">
        <v>120</v>
      </c>
      <c r="E99" s="218" t="s">
        <v>218</v>
      </c>
      <c r="F99" s="219" t="s">
        <v>219</v>
      </c>
      <c r="G99" s="220" t="s">
        <v>196</v>
      </c>
      <c r="H99" s="221">
        <v>56.8</v>
      </c>
      <c r="I99" s="222"/>
      <c r="J99" s="223">
        <f>ROUND(I99*H99,2)</f>
        <v>0</v>
      </c>
      <c r="K99" s="219" t="s">
        <v>208</v>
      </c>
      <c r="L99" s="45"/>
      <c r="M99" s="224" t="s">
        <v>19</v>
      </c>
      <c r="N99" s="225" t="s">
        <v>44</v>
      </c>
      <c r="O99" s="85"/>
      <c r="P99" s="226">
        <f>O99*H99</f>
        <v>0</v>
      </c>
      <c r="Q99" s="226">
        <v>0</v>
      </c>
      <c r="R99" s="226">
        <f>Q99*H99</f>
        <v>0</v>
      </c>
      <c r="S99" s="226">
        <v>0.205</v>
      </c>
      <c r="T99" s="227">
        <f>S99*H99</f>
        <v>11.643999999999998</v>
      </c>
      <c r="U99" s="39"/>
      <c r="V99" s="39"/>
      <c r="W99" s="39"/>
      <c r="X99" s="39"/>
      <c r="Y99" s="39"/>
      <c r="Z99" s="39"/>
      <c r="AA99" s="39"/>
      <c r="AB99" s="39"/>
      <c r="AC99" s="39"/>
      <c r="AD99" s="39"/>
      <c r="AE99" s="39"/>
      <c r="AR99" s="228" t="s">
        <v>125</v>
      </c>
      <c r="AT99" s="228" t="s">
        <v>120</v>
      </c>
      <c r="AU99" s="228" t="s">
        <v>83</v>
      </c>
      <c r="AY99" s="18" t="s">
        <v>118</v>
      </c>
      <c r="BE99" s="229">
        <f>IF(N99="základní",J99,0)</f>
        <v>0</v>
      </c>
      <c r="BF99" s="229">
        <f>IF(N99="snížená",J99,0)</f>
        <v>0</v>
      </c>
      <c r="BG99" s="229">
        <f>IF(N99="zákl. přenesená",J99,0)</f>
        <v>0</v>
      </c>
      <c r="BH99" s="229">
        <f>IF(N99="sníž. přenesená",J99,0)</f>
        <v>0</v>
      </c>
      <c r="BI99" s="229">
        <f>IF(N99="nulová",J99,0)</f>
        <v>0</v>
      </c>
      <c r="BJ99" s="18" t="s">
        <v>81</v>
      </c>
      <c r="BK99" s="229">
        <f>ROUND(I99*H99,2)</f>
        <v>0</v>
      </c>
      <c r="BL99" s="18" t="s">
        <v>125</v>
      </c>
      <c r="BM99" s="228" t="s">
        <v>220</v>
      </c>
    </row>
    <row r="100" spans="1:47" s="2" customFormat="1" ht="12">
      <c r="A100" s="39"/>
      <c r="B100" s="40"/>
      <c r="C100" s="41"/>
      <c r="D100" s="232" t="s">
        <v>203</v>
      </c>
      <c r="E100" s="41"/>
      <c r="F100" s="233" t="s">
        <v>221</v>
      </c>
      <c r="G100" s="41"/>
      <c r="H100" s="41"/>
      <c r="I100" s="137"/>
      <c r="J100" s="41"/>
      <c r="K100" s="41"/>
      <c r="L100" s="45"/>
      <c r="M100" s="234"/>
      <c r="N100" s="235"/>
      <c r="O100" s="85"/>
      <c r="P100" s="85"/>
      <c r="Q100" s="85"/>
      <c r="R100" s="85"/>
      <c r="S100" s="85"/>
      <c r="T100" s="86"/>
      <c r="U100" s="39"/>
      <c r="V100" s="39"/>
      <c r="W100" s="39"/>
      <c r="X100" s="39"/>
      <c r="Y100" s="39"/>
      <c r="Z100" s="39"/>
      <c r="AA100" s="39"/>
      <c r="AB100" s="39"/>
      <c r="AC100" s="39"/>
      <c r="AD100" s="39"/>
      <c r="AE100" s="39"/>
      <c r="AT100" s="18" t="s">
        <v>203</v>
      </c>
      <c r="AU100" s="18" t="s">
        <v>83</v>
      </c>
    </row>
    <row r="101" spans="1:47" s="2" customFormat="1" ht="12">
      <c r="A101" s="39"/>
      <c r="B101" s="40"/>
      <c r="C101" s="41"/>
      <c r="D101" s="232" t="s">
        <v>135</v>
      </c>
      <c r="E101" s="41"/>
      <c r="F101" s="233" t="s">
        <v>222</v>
      </c>
      <c r="G101" s="41"/>
      <c r="H101" s="41"/>
      <c r="I101" s="137"/>
      <c r="J101" s="41"/>
      <c r="K101" s="41"/>
      <c r="L101" s="45"/>
      <c r="M101" s="234"/>
      <c r="N101" s="235"/>
      <c r="O101" s="85"/>
      <c r="P101" s="85"/>
      <c r="Q101" s="85"/>
      <c r="R101" s="85"/>
      <c r="S101" s="85"/>
      <c r="T101" s="86"/>
      <c r="U101" s="39"/>
      <c r="V101" s="39"/>
      <c r="W101" s="39"/>
      <c r="X101" s="39"/>
      <c r="Y101" s="39"/>
      <c r="Z101" s="39"/>
      <c r="AA101" s="39"/>
      <c r="AB101" s="39"/>
      <c r="AC101" s="39"/>
      <c r="AD101" s="39"/>
      <c r="AE101" s="39"/>
      <c r="AT101" s="18" t="s">
        <v>135</v>
      </c>
      <c r="AU101" s="18" t="s">
        <v>83</v>
      </c>
    </row>
    <row r="102" spans="1:65" s="2" customFormat="1" ht="21.75" customHeight="1">
      <c r="A102" s="39"/>
      <c r="B102" s="40"/>
      <c r="C102" s="217" t="s">
        <v>223</v>
      </c>
      <c r="D102" s="217" t="s">
        <v>120</v>
      </c>
      <c r="E102" s="218" t="s">
        <v>224</v>
      </c>
      <c r="F102" s="219" t="s">
        <v>225</v>
      </c>
      <c r="G102" s="220" t="s">
        <v>196</v>
      </c>
      <c r="H102" s="221">
        <v>56.85</v>
      </c>
      <c r="I102" s="222"/>
      <c r="J102" s="223">
        <f>ROUND(I102*H102,2)</f>
        <v>0</v>
      </c>
      <c r="K102" s="219" t="s">
        <v>208</v>
      </c>
      <c r="L102" s="45"/>
      <c r="M102" s="224" t="s">
        <v>19</v>
      </c>
      <c r="N102" s="225" t="s">
        <v>44</v>
      </c>
      <c r="O102" s="85"/>
      <c r="P102" s="226">
        <f>O102*H102</f>
        <v>0</v>
      </c>
      <c r="Q102" s="226">
        <v>0</v>
      </c>
      <c r="R102" s="226">
        <f>Q102*H102</f>
        <v>0</v>
      </c>
      <c r="S102" s="226">
        <v>0.04</v>
      </c>
      <c r="T102" s="227">
        <f>S102*H102</f>
        <v>2.274</v>
      </c>
      <c r="U102" s="39"/>
      <c r="V102" s="39"/>
      <c r="W102" s="39"/>
      <c r="X102" s="39"/>
      <c r="Y102" s="39"/>
      <c r="Z102" s="39"/>
      <c r="AA102" s="39"/>
      <c r="AB102" s="39"/>
      <c r="AC102" s="39"/>
      <c r="AD102" s="39"/>
      <c r="AE102" s="39"/>
      <c r="AR102" s="228" t="s">
        <v>125</v>
      </c>
      <c r="AT102" s="228" t="s">
        <v>120</v>
      </c>
      <c r="AU102" s="228" t="s">
        <v>83</v>
      </c>
      <c r="AY102" s="18" t="s">
        <v>118</v>
      </c>
      <c r="BE102" s="229">
        <f>IF(N102="základní",J102,0)</f>
        <v>0</v>
      </c>
      <c r="BF102" s="229">
        <f>IF(N102="snížená",J102,0)</f>
        <v>0</v>
      </c>
      <c r="BG102" s="229">
        <f>IF(N102="zákl. přenesená",J102,0)</f>
        <v>0</v>
      </c>
      <c r="BH102" s="229">
        <f>IF(N102="sníž. přenesená",J102,0)</f>
        <v>0</v>
      </c>
      <c r="BI102" s="229">
        <f>IF(N102="nulová",J102,0)</f>
        <v>0</v>
      </c>
      <c r="BJ102" s="18" t="s">
        <v>81</v>
      </c>
      <c r="BK102" s="229">
        <f>ROUND(I102*H102,2)</f>
        <v>0</v>
      </c>
      <c r="BL102" s="18" t="s">
        <v>125</v>
      </c>
      <c r="BM102" s="228" t="s">
        <v>226</v>
      </c>
    </row>
    <row r="103" spans="1:47" s="2" customFormat="1" ht="12">
      <c r="A103" s="39"/>
      <c r="B103" s="40"/>
      <c r="C103" s="41"/>
      <c r="D103" s="232" t="s">
        <v>203</v>
      </c>
      <c r="E103" s="41"/>
      <c r="F103" s="233" t="s">
        <v>221</v>
      </c>
      <c r="G103" s="41"/>
      <c r="H103" s="41"/>
      <c r="I103" s="137"/>
      <c r="J103" s="41"/>
      <c r="K103" s="41"/>
      <c r="L103" s="45"/>
      <c r="M103" s="234"/>
      <c r="N103" s="235"/>
      <c r="O103" s="85"/>
      <c r="P103" s="85"/>
      <c r="Q103" s="85"/>
      <c r="R103" s="85"/>
      <c r="S103" s="85"/>
      <c r="T103" s="86"/>
      <c r="U103" s="39"/>
      <c r="V103" s="39"/>
      <c r="W103" s="39"/>
      <c r="X103" s="39"/>
      <c r="Y103" s="39"/>
      <c r="Z103" s="39"/>
      <c r="AA103" s="39"/>
      <c r="AB103" s="39"/>
      <c r="AC103" s="39"/>
      <c r="AD103" s="39"/>
      <c r="AE103" s="39"/>
      <c r="AT103" s="18" t="s">
        <v>203</v>
      </c>
      <c r="AU103" s="18" t="s">
        <v>83</v>
      </c>
    </row>
    <row r="104" spans="1:65" s="2" customFormat="1" ht="44.25" customHeight="1">
      <c r="A104" s="39"/>
      <c r="B104" s="40"/>
      <c r="C104" s="217" t="s">
        <v>83</v>
      </c>
      <c r="D104" s="217" t="s">
        <v>120</v>
      </c>
      <c r="E104" s="218" t="s">
        <v>227</v>
      </c>
      <c r="F104" s="219" t="s">
        <v>228</v>
      </c>
      <c r="G104" s="220" t="s">
        <v>196</v>
      </c>
      <c r="H104" s="221">
        <v>13</v>
      </c>
      <c r="I104" s="222"/>
      <c r="J104" s="223">
        <f>ROUND(I104*H104,2)</f>
        <v>0</v>
      </c>
      <c r="K104" s="219" t="s">
        <v>208</v>
      </c>
      <c r="L104" s="45"/>
      <c r="M104" s="224" t="s">
        <v>19</v>
      </c>
      <c r="N104" s="225" t="s">
        <v>44</v>
      </c>
      <c r="O104" s="85"/>
      <c r="P104" s="226">
        <f>O104*H104</f>
        <v>0</v>
      </c>
      <c r="Q104" s="226">
        <v>0.0369</v>
      </c>
      <c r="R104" s="226">
        <f>Q104*H104</f>
        <v>0.4797</v>
      </c>
      <c r="S104" s="226">
        <v>0</v>
      </c>
      <c r="T104" s="227">
        <f>S104*H104</f>
        <v>0</v>
      </c>
      <c r="U104" s="39"/>
      <c r="V104" s="39"/>
      <c r="W104" s="39"/>
      <c r="X104" s="39"/>
      <c r="Y104" s="39"/>
      <c r="Z104" s="39"/>
      <c r="AA104" s="39"/>
      <c r="AB104" s="39"/>
      <c r="AC104" s="39"/>
      <c r="AD104" s="39"/>
      <c r="AE104" s="39"/>
      <c r="AR104" s="228" t="s">
        <v>125</v>
      </c>
      <c r="AT104" s="228" t="s">
        <v>120</v>
      </c>
      <c r="AU104" s="228" t="s">
        <v>83</v>
      </c>
      <c r="AY104" s="18" t="s">
        <v>118</v>
      </c>
      <c r="BE104" s="229">
        <f>IF(N104="základní",J104,0)</f>
        <v>0</v>
      </c>
      <c r="BF104" s="229">
        <f>IF(N104="snížená",J104,0)</f>
        <v>0</v>
      </c>
      <c r="BG104" s="229">
        <f>IF(N104="zákl. přenesená",J104,0)</f>
        <v>0</v>
      </c>
      <c r="BH104" s="229">
        <f>IF(N104="sníž. přenesená",J104,0)</f>
        <v>0</v>
      </c>
      <c r="BI104" s="229">
        <f>IF(N104="nulová",J104,0)</f>
        <v>0</v>
      </c>
      <c r="BJ104" s="18" t="s">
        <v>81</v>
      </c>
      <c r="BK104" s="229">
        <f>ROUND(I104*H104,2)</f>
        <v>0</v>
      </c>
      <c r="BL104" s="18" t="s">
        <v>125</v>
      </c>
      <c r="BM104" s="228" t="s">
        <v>229</v>
      </c>
    </row>
    <row r="105" spans="1:47" s="2" customFormat="1" ht="12">
      <c r="A105" s="39"/>
      <c r="B105" s="40"/>
      <c r="C105" s="41"/>
      <c r="D105" s="232" t="s">
        <v>203</v>
      </c>
      <c r="E105" s="41"/>
      <c r="F105" s="233" t="s">
        <v>230</v>
      </c>
      <c r="G105" s="41"/>
      <c r="H105" s="41"/>
      <c r="I105" s="137"/>
      <c r="J105" s="41"/>
      <c r="K105" s="41"/>
      <c r="L105" s="45"/>
      <c r="M105" s="234"/>
      <c r="N105" s="235"/>
      <c r="O105" s="85"/>
      <c r="P105" s="85"/>
      <c r="Q105" s="85"/>
      <c r="R105" s="85"/>
      <c r="S105" s="85"/>
      <c r="T105" s="86"/>
      <c r="U105" s="39"/>
      <c r="V105" s="39"/>
      <c r="W105" s="39"/>
      <c r="X105" s="39"/>
      <c r="Y105" s="39"/>
      <c r="Z105" s="39"/>
      <c r="AA105" s="39"/>
      <c r="AB105" s="39"/>
      <c r="AC105" s="39"/>
      <c r="AD105" s="39"/>
      <c r="AE105" s="39"/>
      <c r="AT105" s="18" t="s">
        <v>203</v>
      </c>
      <c r="AU105" s="18" t="s">
        <v>83</v>
      </c>
    </row>
    <row r="106" spans="1:65" s="2" customFormat="1" ht="21.75" customHeight="1">
      <c r="A106" s="39"/>
      <c r="B106" s="40"/>
      <c r="C106" s="217" t="s">
        <v>141</v>
      </c>
      <c r="D106" s="217" t="s">
        <v>120</v>
      </c>
      <c r="E106" s="218" t="s">
        <v>231</v>
      </c>
      <c r="F106" s="219" t="s">
        <v>232</v>
      </c>
      <c r="G106" s="220" t="s">
        <v>233</v>
      </c>
      <c r="H106" s="221">
        <v>2.34</v>
      </c>
      <c r="I106" s="222"/>
      <c r="J106" s="223">
        <f>ROUND(I106*H106,2)</f>
        <v>0</v>
      </c>
      <c r="K106" s="219" t="s">
        <v>208</v>
      </c>
      <c r="L106" s="45"/>
      <c r="M106" s="224" t="s">
        <v>19</v>
      </c>
      <c r="N106" s="225" t="s">
        <v>44</v>
      </c>
      <c r="O106" s="85"/>
      <c r="P106" s="226">
        <f>O106*H106</f>
        <v>0</v>
      </c>
      <c r="Q106" s="226">
        <v>0</v>
      </c>
      <c r="R106" s="226">
        <f>Q106*H106</f>
        <v>0</v>
      </c>
      <c r="S106" s="226">
        <v>0</v>
      </c>
      <c r="T106" s="227">
        <f>S106*H106</f>
        <v>0</v>
      </c>
      <c r="U106" s="39"/>
      <c r="V106" s="39"/>
      <c r="W106" s="39"/>
      <c r="X106" s="39"/>
      <c r="Y106" s="39"/>
      <c r="Z106" s="39"/>
      <c r="AA106" s="39"/>
      <c r="AB106" s="39"/>
      <c r="AC106" s="39"/>
      <c r="AD106" s="39"/>
      <c r="AE106" s="39"/>
      <c r="AR106" s="228" t="s">
        <v>125</v>
      </c>
      <c r="AT106" s="228" t="s">
        <v>120</v>
      </c>
      <c r="AU106" s="228" t="s">
        <v>83</v>
      </c>
      <c r="AY106" s="18" t="s">
        <v>118</v>
      </c>
      <c r="BE106" s="229">
        <f>IF(N106="základní",J106,0)</f>
        <v>0</v>
      </c>
      <c r="BF106" s="229">
        <f>IF(N106="snížená",J106,0)</f>
        <v>0</v>
      </c>
      <c r="BG106" s="229">
        <f>IF(N106="zákl. přenesená",J106,0)</f>
        <v>0</v>
      </c>
      <c r="BH106" s="229">
        <f>IF(N106="sníž. přenesená",J106,0)</f>
        <v>0</v>
      </c>
      <c r="BI106" s="229">
        <f>IF(N106="nulová",J106,0)</f>
        <v>0</v>
      </c>
      <c r="BJ106" s="18" t="s">
        <v>81</v>
      </c>
      <c r="BK106" s="229">
        <f>ROUND(I106*H106,2)</f>
        <v>0</v>
      </c>
      <c r="BL106" s="18" t="s">
        <v>125</v>
      </c>
      <c r="BM106" s="228" t="s">
        <v>234</v>
      </c>
    </row>
    <row r="107" spans="1:47" s="2" customFormat="1" ht="12">
      <c r="A107" s="39"/>
      <c r="B107" s="40"/>
      <c r="C107" s="41"/>
      <c r="D107" s="232" t="s">
        <v>203</v>
      </c>
      <c r="E107" s="41"/>
      <c r="F107" s="233" t="s">
        <v>235</v>
      </c>
      <c r="G107" s="41"/>
      <c r="H107" s="41"/>
      <c r="I107" s="137"/>
      <c r="J107" s="41"/>
      <c r="K107" s="41"/>
      <c r="L107" s="45"/>
      <c r="M107" s="234"/>
      <c r="N107" s="235"/>
      <c r="O107" s="85"/>
      <c r="P107" s="85"/>
      <c r="Q107" s="85"/>
      <c r="R107" s="85"/>
      <c r="S107" s="85"/>
      <c r="T107" s="86"/>
      <c r="U107" s="39"/>
      <c r="V107" s="39"/>
      <c r="W107" s="39"/>
      <c r="X107" s="39"/>
      <c r="Y107" s="39"/>
      <c r="Z107" s="39"/>
      <c r="AA107" s="39"/>
      <c r="AB107" s="39"/>
      <c r="AC107" s="39"/>
      <c r="AD107" s="39"/>
      <c r="AE107" s="39"/>
      <c r="AT107" s="18" t="s">
        <v>203</v>
      </c>
      <c r="AU107" s="18" t="s">
        <v>83</v>
      </c>
    </row>
    <row r="108" spans="1:51" s="13" customFormat="1" ht="12">
      <c r="A108" s="13"/>
      <c r="B108" s="236"/>
      <c r="C108" s="237"/>
      <c r="D108" s="232" t="s">
        <v>156</v>
      </c>
      <c r="E108" s="238" t="s">
        <v>19</v>
      </c>
      <c r="F108" s="239" t="s">
        <v>236</v>
      </c>
      <c r="G108" s="237"/>
      <c r="H108" s="240">
        <v>2.34</v>
      </c>
      <c r="I108" s="241"/>
      <c r="J108" s="237"/>
      <c r="K108" s="237"/>
      <c r="L108" s="242"/>
      <c r="M108" s="243"/>
      <c r="N108" s="244"/>
      <c r="O108" s="244"/>
      <c r="P108" s="244"/>
      <c r="Q108" s="244"/>
      <c r="R108" s="244"/>
      <c r="S108" s="244"/>
      <c r="T108" s="245"/>
      <c r="U108" s="13"/>
      <c r="V108" s="13"/>
      <c r="W108" s="13"/>
      <c r="X108" s="13"/>
      <c r="Y108" s="13"/>
      <c r="Z108" s="13"/>
      <c r="AA108" s="13"/>
      <c r="AB108" s="13"/>
      <c r="AC108" s="13"/>
      <c r="AD108" s="13"/>
      <c r="AE108" s="13"/>
      <c r="AT108" s="246" t="s">
        <v>156</v>
      </c>
      <c r="AU108" s="246" t="s">
        <v>83</v>
      </c>
      <c r="AV108" s="13" t="s">
        <v>83</v>
      </c>
      <c r="AW108" s="13" t="s">
        <v>34</v>
      </c>
      <c r="AX108" s="13" t="s">
        <v>81</v>
      </c>
      <c r="AY108" s="246" t="s">
        <v>118</v>
      </c>
    </row>
    <row r="109" spans="1:65" s="2" customFormat="1" ht="21.75" customHeight="1">
      <c r="A109" s="39"/>
      <c r="B109" s="40"/>
      <c r="C109" s="217" t="s">
        <v>125</v>
      </c>
      <c r="D109" s="217" t="s">
        <v>120</v>
      </c>
      <c r="E109" s="218" t="s">
        <v>237</v>
      </c>
      <c r="F109" s="219" t="s">
        <v>238</v>
      </c>
      <c r="G109" s="220" t="s">
        <v>233</v>
      </c>
      <c r="H109" s="221">
        <v>8.975</v>
      </c>
      <c r="I109" s="222"/>
      <c r="J109" s="223">
        <f>ROUND(I109*H109,2)</f>
        <v>0</v>
      </c>
      <c r="K109" s="219" t="s">
        <v>201</v>
      </c>
      <c r="L109" s="45"/>
      <c r="M109" s="224" t="s">
        <v>19</v>
      </c>
      <c r="N109" s="225" t="s">
        <v>44</v>
      </c>
      <c r="O109" s="85"/>
      <c r="P109" s="226">
        <f>O109*H109</f>
        <v>0</v>
      </c>
      <c r="Q109" s="226">
        <v>0</v>
      </c>
      <c r="R109" s="226">
        <f>Q109*H109</f>
        <v>0</v>
      </c>
      <c r="S109" s="226">
        <v>0</v>
      </c>
      <c r="T109" s="227">
        <f>S109*H109</f>
        <v>0</v>
      </c>
      <c r="U109" s="39"/>
      <c r="V109" s="39"/>
      <c r="W109" s="39"/>
      <c r="X109" s="39"/>
      <c r="Y109" s="39"/>
      <c r="Z109" s="39"/>
      <c r="AA109" s="39"/>
      <c r="AB109" s="39"/>
      <c r="AC109" s="39"/>
      <c r="AD109" s="39"/>
      <c r="AE109" s="39"/>
      <c r="AR109" s="228" t="s">
        <v>125</v>
      </c>
      <c r="AT109" s="228" t="s">
        <v>120</v>
      </c>
      <c r="AU109" s="228" t="s">
        <v>83</v>
      </c>
      <c r="AY109" s="18" t="s">
        <v>118</v>
      </c>
      <c r="BE109" s="229">
        <f>IF(N109="základní",J109,0)</f>
        <v>0</v>
      </c>
      <c r="BF109" s="229">
        <f>IF(N109="snížená",J109,0)</f>
        <v>0</v>
      </c>
      <c r="BG109" s="229">
        <f>IF(N109="zákl. přenesená",J109,0)</f>
        <v>0</v>
      </c>
      <c r="BH109" s="229">
        <f>IF(N109="sníž. přenesená",J109,0)</f>
        <v>0</v>
      </c>
      <c r="BI109" s="229">
        <f>IF(N109="nulová",J109,0)</f>
        <v>0</v>
      </c>
      <c r="BJ109" s="18" t="s">
        <v>81</v>
      </c>
      <c r="BK109" s="229">
        <f>ROUND(I109*H109,2)</f>
        <v>0</v>
      </c>
      <c r="BL109" s="18" t="s">
        <v>125</v>
      </c>
      <c r="BM109" s="228" t="s">
        <v>239</v>
      </c>
    </row>
    <row r="110" spans="1:47" s="2" customFormat="1" ht="12">
      <c r="A110" s="39"/>
      <c r="B110" s="40"/>
      <c r="C110" s="41"/>
      <c r="D110" s="232" t="s">
        <v>203</v>
      </c>
      <c r="E110" s="41"/>
      <c r="F110" s="233" t="s">
        <v>240</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203</v>
      </c>
      <c r="AU110" s="18" t="s">
        <v>83</v>
      </c>
    </row>
    <row r="111" spans="1:51" s="13" customFormat="1" ht="12">
      <c r="A111" s="13"/>
      <c r="B111" s="236"/>
      <c r="C111" s="237"/>
      <c r="D111" s="232" t="s">
        <v>156</v>
      </c>
      <c r="E111" s="238" t="s">
        <v>19</v>
      </c>
      <c r="F111" s="239" t="s">
        <v>241</v>
      </c>
      <c r="G111" s="237"/>
      <c r="H111" s="240">
        <v>8.975</v>
      </c>
      <c r="I111" s="241"/>
      <c r="J111" s="237"/>
      <c r="K111" s="237"/>
      <c r="L111" s="242"/>
      <c r="M111" s="243"/>
      <c r="N111" s="244"/>
      <c r="O111" s="244"/>
      <c r="P111" s="244"/>
      <c r="Q111" s="244"/>
      <c r="R111" s="244"/>
      <c r="S111" s="244"/>
      <c r="T111" s="245"/>
      <c r="U111" s="13"/>
      <c r="V111" s="13"/>
      <c r="W111" s="13"/>
      <c r="X111" s="13"/>
      <c r="Y111" s="13"/>
      <c r="Z111" s="13"/>
      <c r="AA111" s="13"/>
      <c r="AB111" s="13"/>
      <c r="AC111" s="13"/>
      <c r="AD111" s="13"/>
      <c r="AE111" s="13"/>
      <c r="AT111" s="246" t="s">
        <v>156</v>
      </c>
      <c r="AU111" s="246" t="s">
        <v>83</v>
      </c>
      <c r="AV111" s="13" t="s">
        <v>83</v>
      </c>
      <c r="AW111" s="13" t="s">
        <v>34</v>
      </c>
      <c r="AX111" s="13" t="s">
        <v>81</v>
      </c>
      <c r="AY111" s="246" t="s">
        <v>118</v>
      </c>
    </row>
    <row r="112" spans="1:65" s="2" customFormat="1" ht="21.75" customHeight="1">
      <c r="A112" s="39"/>
      <c r="B112" s="40"/>
      <c r="C112" s="217" t="s">
        <v>7</v>
      </c>
      <c r="D112" s="217" t="s">
        <v>120</v>
      </c>
      <c r="E112" s="218" t="s">
        <v>242</v>
      </c>
      <c r="F112" s="219" t="s">
        <v>243</v>
      </c>
      <c r="G112" s="220" t="s">
        <v>233</v>
      </c>
      <c r="H112" s="221">
        <v>118.556</v>
      </c>
      <c r="I112" s="222"/>
      <c r="J112" s="223">
        <f>ROUND(I112*H112,2)</f>
        <v>0</v>
      </c>
      <c r="K112" s="219" t="s">
        <v>201</v>
      </c>
      <c r="L112" s="45"/>
      <c r="M112" s="224" t="s">
        <v>19</v>
      </c>
      <c r="N112" s="225" t="s">
        <v>44</v>
      </c>
      <c r="O112" s="85"/>
      <c r="P112" s="226">
        <f>O112*H112</f>
        <v>0</v>
      </c>
      <c r="Q112" s="226">
        <v>0</v>
      </c>
      <c r="R112" s="226">
        <f>Q112*H112</f>
        <v>0</v>
      </c>
      <c r="S112" s="226">
        <v>0</v>
      </c>
      <c r="T112" s="227">
        <f>S112*H112</f>
        <v>0</v>
      </c>
      <c r="U112" s="39"/>
      <c r="V112" s="39"/>
      <c r="W112" s="39"/>
      <c r="X112" s="39"/>
      <c r="Y112" s="39"/>
      <c r="Z112" s="39"/>
      <c r="AA112" s="39"/>
      <c r="AB112" s="39"/>
      <c r="AC112" s="39"/>
      <c r="AD112" s="39"/>
      <c r="AE112" s="39"/>
      <c r="AR112" s="228" t="s">
        <v>125</v>
      </c>
      <c r="AT112" s="228" t="s">
        <v>120</v>
      </c>
      <c r="AU112" s="228" t="s">
        <v>83</v>
      </c>
      <c r="AY112" s="18" t="s">
        <v>118</v>
      </c>
      <c r="BE112" s="229">
        <f>IF(N112="základní",J112,0)</f>
        <v>0</v>
      </c>
      <c r="BF112" s="229">
        <f>IF(N112="snížená",J112,0)</f>
        <v>0</v>
      </c>
      <c r="BG112" s="229">
        <f>IF(N112="zákl. přenesená",J112,0)</f>
        <v>0</v>
      </c>
      <c r="BH112" s="229">
        <f>IF(N112="sníž. přenesená",J112,0)</f>
        <v>0</v>
      </c>
      <c r="BI112" s="229">
        <f>IF(N112="nulová",J112,0)</f>
        <v>0</v>
      </c>
      <c r="BJ112" s="18" t="s">
        <v>81</v>
      </c>
      <c r="BK112" s="229">
        <f>ROUND(I112*H112,2)</f>
        <v>0</v>
      </c>
      <c r="BL112" s="18" t="s">
        <v>125</v>
      </c>
      <c r="BM112" s="228" t="s">
        <v>244</v>
      </c>
    </row>
    <row r="113" spans="1:47" s="2" customFormat="1" ht="12">
      <c r="A113" s="39"/>
      <c r="B113" s="40"/>
      <c r="C113" s="41"/>
      <c r="D113" s="232" t="s">
        <v>203</v>
      </c>
      <c r="E113" s="41"/>
      <c r="F113" s="233" t="s">
        <v>245</v>
      </c>
      <c r="G113" s="41"/>
      <c r="H113" s="41"/>
      <c r="I113" s="137"/>
      <c r="J113" s="41"/>
      <c r="K113" s="41"/>
      <c r="L113" s="45"/>
      <c r="M113" s="234"/>
      <c r="N113" s="235"/>
      <c r="O113" s="85"/>
      <c r="P113" s="85"/>
      <c r="Q113" s="85"/>
      <c r="R113" s="85"/>
      <c r="S113" s="85"/>
      <c r="T113" s="86"/>
      <c r="U113" s="39"/>
      <c r="V113" s="39"/>
      <c r="W113" s="39"/>
      <c r="X113" s="39"/>
      <c r="Y113" s="39"/>
      <c r="Z113" s="39"/>
      <c r="AA113" s="39"/>
      <c r="AB113" s="39"/>
      <c r="AC113" s="39"/>
      <c r="AD113" s="39"/>
      <c r="AE113" s="39"/>
      <c r="AT113" s="18" t="s">
        <v>203</v>
      </c>
      <c r="AU113" s="18" t="s">
        <v>83</v>
      </c>
    </row>
    <row r="114" spans="1:51" s="13" customFormat="1" ht="12">
      <c r="A114" s="13"/>
      <c r="B114" s="236"/>
      <c r="C114" s="237"/>
      <c r="D114" s="232" t="s">
        <v>156</v>
      </c>
      <c r="E114" s="238" t="s">
        <v>19</v>
      </c>
      <c r="F114" s="239" t="s">
        <v>246</v>
      </c>
      <c r="G114" s="237"/>
      <c r="H114" s="240">
        <v>40.848</v>
      </c>
      <c r="I114" s="241"/>
      <c r="J114" s="237"/>
      <c r="K114" s="237"/>
      <c r="L114" s="242"/>
      <c r="M114" s="243"/>
      <c r="N114" s="244"/>
      <c r="O114" s="244"/>
      <c r="P114" s="244"/>
      <c r="Q114" s="244"/>
      <c r="R114" s="244"/>
      <c r="S114" s="244"/>
      <c r="T114" s="245"/>
      <c r="U114" s="13"/>
      <c r="V114" s="13"/>
      <c r="W114" s="13"/>
      <c r="X114" s="13"/>
      <c r="Y114" s="13"/>
      <c r="Z114" s="13"/>
      <c r="AA114" s="13"/>
      <c r="AB114" s="13"/>
      <c r="AC114" s="13"/>
      <c r="AD114" s="13"/>
      <c r="AE114" s="13"/>
      <c r="AT114" s="246" t="s">
        <v>156</v>
      </c>
      <c r="AU114" s="246" t="s">
        <v>83</v>
      </c>
      <c r="AV114" s="13" t="s">
        <v>83</v>
      </c>
      <c r="AW114" s="13" t="s">
        <v>34</v>
      </c>
      <c r="AX114" s="13" t="s">
        <v>73</v>
      </c>
      <c r="AY114" s="246" t="s">
        <v>118</v>
      </c>
    </row>
    <row r="115" spans="1:51" s="13" customFormat="1" ht="12">
      <c r="A115" s="13"/>
      <c r="B115" s="236"/>
      <c r="C115" s="237"/>
      <c r="D115" s="232" t="s">
        <v>156</v>
      </c>
      <c r="E115" s="238" t="s">
        <v>19</v>
      </c>
      <c r="F115" s="239" t="s">
        <v>247</v>
      </c>
      <c r="G115" s="237"/>
      <c r="H115" s="240">
        <v>77.708</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156</v>
      </c>
      <c r="AU115" s="246" t="s">
        <v>83</v>
      </c>
      <c r="AV115" s="13" t="s">
        <v>83</v>
      </c>
      <c r="AW115" s="13" t="s">
        <v>34</v>
      </c>
      <c r="AX115" s="13" t="s">
        <v>73</v>
      </c>
      <c r="AY115" s="246" t="s">
        <v>118</v>
      </c>
    </row>
    <row r="116" spans="1:51" s="14" customFormat="1" ht="12">
      <c r="A116" s="14"/>
      <c r="B116" s="252"/>
      <c r="C116" s="253"/>
      <c r="D116" s="232" t="s">
        <v>156</v>
      </c>
      <c r="E116" s="254" t="s">
        <v>19</v>
      </c>
      <c r="F116" s="255" t="s">
        <v>248</v>
      </c>
      <c r="G116" s="253"/>
      <c r="H116" s="256">
        <v>118.556</v>
      </c>
      <c r="I116" s="257"/>
      <c r="J116" s="253"/>
      <c r="K116" s="253"/>
      <c r="L116" s="258"/>
      <c r="M116" s="259"/>
      <c r="N116" s="260"/>
      <c r="O116" s="260"/>
      <c r="P116" s="260"/>
      <c r="Q116" s="260"/>
      <c r="R116" s="260"/>
      <c r="S116" s="260"/>
      <c r="T116" s="261"/>
      <c r="U116" s="14"/>
      <c r="V116" s="14"/>
      <c r="W116" s="14"/>
      <c r="X116" s="14"/>
      <c r="Y116" s="14"/>
      <c r="Z116" s="14"/>
      <c r="AA116" s="14"/>
      <c r="AB116" s="14"/>
      <c r="AC116" s="14"/>
      <c r="AD116" s="14"/>
      <c r="AE116" s="14"/>
      <c r="AT116" s="262" t="s">
        <v>156</v>
      </c>
      <c r="AU116" s="262" t="s">
        <v>83</v>
      </c>
      <c r="AV116" s="14" t="s">
        <v>125</v>
      </c>
      <c r="AW116" s="14" t="s">
        <v>34</v>
      </c>
      <c r="AX116" s="14" t="s">
        <v>81</v>
      </c>
      <c r="AY116" s="262" t="s">
        <v>118</v>
      </c>
    </row>
    <row r="117" spans="1:65" s="2" customFormat="1" ht="21.75" customHeight="1">
      <c r="A117" s="39"/>
      <c r="B117" s="40"/>
      <c r="C117" s="217" t="s">
        <v>157</v>
      </c>
      <c r="D117" s="217" t="s">
        <v>120</v>
      </c>
      <c r="E117" s="218" t="s">
        <v>249</v>
      </c>
      <c r="F117" s="219" t="s">
        <v>250</v>
      </c>
      <c r="G117" s="220" t="s">
        <v>233</v>
      </c>
      <c r="H117" s="221">
        <v>59.278</v>
      </c>
      <c r="I117" s="222"/>
      <c r="J117" s="223">
        <f>ROUND(I117*H117,2)</f>
        <v>0</v>
      </c>
      <c r="K117" s="219" t="s">
        <v>201</v>
      </c>
      <c r="L117" s="45"/>
      <c r="M117" s="224" t="s">
        <v>19</v>
      </c>
      <c r="N117" s="225" t="s">
        <v>44</v>
      </c>
      <c r="O117" s="85"/>
      <c r="P117" s="226">
        <f>O117*H117</f>
        <v>0</v>
      </c>
      <c r="Q117" s="226">
        <v>0</v>
      </c>
      <c r="R117" s="226">
        <f>Q117*H117</f>
        <v>0</v>
      </c>
      <c r="S117" s="226">
        <v>0</v>
      </c>
      <c r="T117" s="227">
        <f>S117*H117</f>
        <v>0</v>
      </c>
      <c r="U117" s="39"/>
      <c r="V117" s="39"/>
      <c r="W117" s="39"/>
      <c r="X117" s="39"/>
      <c r="Y117" s="39"/>
      <c r="Z117" s="39"/>
      <c r="AA117" s="39"/>
      <c r="AB117" s="39"/>
      <c r="AC117" s="39"/>
      <c r="AD117" s="39"/>
      <c r="AE117" s="39"/>
      <c r="AR117" s="228" t="s">
        <v>125</v>
      </c>
      <c r="AT117" s="228" t="s">
        <v>120</v>
      </c>
      <c r="AU117" s="228" t="s">
        <v>83</v>
      </c>
      <c r="AY117" s="18" t="s">
        <v>118</v>
      </c>
      <c r="BE117" s="229">
        <f>IF(N117="základní",J117,0)</f>
        <v>0</v>
      </c>
      <c r="BF117" s="229">
        <f>IF(N117="snížená",J117,0)</f>
        <v>0</v>
      </c>
      <c r="BG117" s="229">
        <f>IF(N117="zákl. přenesená",J117,0)</f>
        <v>0</v>
      </c>
      <c r="BH117" s="229">
        <f>IF(N117="sníž. přenesená",J117,0)</f>
        <v>0</v>
      </c>
      <c r="BI117" s="229">
        <f>IF(N117="nulová",J117,0)</f>
        <v>0</v>
      </c>
      <c r="BJ117" s="18" t="s">
        <v>81</v>
      </c>
      <c r="BK117" s="229">
        <f>ROUND(I117*H117,2)</f>
        <v>0</v>
      </c>
      <c r="BL117" s="18" t="s">
        <v>125</v>
      </c>
      <c r="BM117" s="228" t="s">
        <v>251</v>
      </c>
    </row>
    <row r="118" spans="1:47" s="2" customFormat="1" ht="12">
      <c r="A118" s="39"/>
      <c r="B118" s="40"/>
      <c r="C118" s="41"/>
      <c r="D118" s="232" t="s">
        <v>203</v>
      </c>
      <c r="E118" s="41"/>
      <c r="F118" s="233" t="s">
        <v>245</v>
      </c>
      <c r="G118" s="41"/>
      <c r="H118" s="41"/>
      <c r="I118" s="137"/>
      <c r="J118" s="41"/>
      <c r="K118" s="41"/>
      <c r="L118" s="45"/>
      <c r="M118" s="234"/>
      <c r="N118" s="235"/>
      <c r="O118" s="85"/>
      <c r="P118" s="85"/>
      <c r="Q118" s="85"/>
      <c r="R118" s="85"/>
      <c r="S118" s="85"/>
      <c r="T118" s="86"/>
      <c r="U118" s="39"/>
      <c r="V118" s="39"/>
      <c r="W118" s="39"/>
      <c r="X118" s="39"/>
      <c r="Y118" s="39"/>
      <c r="Z118" s="39"/>
      <c r="AA118" s="39"/>
      <c r="AB118" s="39"/>
      <c r="AC118" s="39"/>
      <c r="AD118" s="39"/>
      <c r="AE118" s="39"/>
      <c r="AT118" s="18" t="s">
        <v>203</v>
      </c>
      <c r="AU118" s="18" t="s">
        <v>83</v>
      </c>
    </row>
    <row r="119" spans="1:51" s="13" customFormat="1" ht="12">
      <c r="A119" s="13"/>
      <c r="B119" s="236"/>
      <c r="C119" s="237"/>
      <c r="D119" s="232" t="s">
        <v>156</v>
      </c>
      <c r="E119" s="238" t="s">
        <v>19</v>
      </c>
      <c r="F119" s="239" t="s">
        <v>252</v>
      </c>
      <c r="G119" s="237"/>
      <c r="H119" s="240">
        <v>59.278</v>
      </c>
      <c r="I119" s="241"/>
      <c r="J119" s="237"/>
      <c r="K119" s="237"/>
      <c r="L119" s="242"/>
      <c r="M119" s="243"/>
      <c r="N119" s="244"/>
      <c r="O119" s="244"/>
      <c r="P119" s="244"/>
      <c r="Q119" s="244"/>
      <c r="R119" s="244"/>
      <c r="S119" s="244"/>
      <c r="T119" s="245"/>
      <c r="U119" s="13"/>
      <c r="V119" s="13"/>
      <c r="W119" s="13"/>
      <c r="X119" s="13"/>
      <c r="Y119" s="13"/>
      <c r="Z119" s="13"/>
      <c r="AA119" s="13"/>
      <c r="AB119" s="13"/>
      <c r="AC119" s="13"/>
      <c r="AD119" s="13"/>
      <c r="AE119" s="13"/>
      <c r="AT119" s="246" t="s">
        <v>156</v>
      </c>
      <c r="AU119" s="246" t="s">
        <v>83</v>
      </c>
      <c r="AV119" s="13" t="s">
        <v>83</v>
      </c>
      <c r="AW119" s="13" t="s">
        <v>34</v>
      </c>
      <c r="AX119" s="13" t="s">
        <v>81</v>
      </c>
      <c r="AY119" s="246" t="s">
        <v>118</v>
      </c>
    </row>
    <row r="120" spans="1:65" s="2" customFormat="1" ht="21.75" customHeight="1">
      <c r="A120" s="39"/>
      <c r="B120" s="40"/>
      <c r="C120" s="217" t="s">
        <v>162</v>
      </c>
      <c r="D120" s="217" t="s">
        <v>120</v>
      </c>
      <c r="E120" s="218" t="s">
        <v>253</v>
      </c>
      <c r="F120" s="219" t="s">
        <v>254</v>
      </c>
      <c r="G120" s="220" t="s">
        <v>233</v>
      </c>
      <c r="H120" s="221">
        <v>7.034</v>
      </c>
      <c r="I120" s="222"/>
      <c r="J120" s="223">
        <f>ROUND(I120*H120,2)</f>
        <v>0</v>
      </c>
      <c r="K120" s="219" t="s">
        <v>201</v>
      </c>
      <c r="L120" s="45"/>
      <c r="M120" s="224" t="s">
        <v>19</v>
      </c>
      <c r="N120" s="225" t="s">
        <v>44</v>
      </c>
      <c r="O120" s="85"/>
      <c r="P120" s="226">
        <f>O120*H120</f>
        <v>0</v>
      </c>
      <c r="Q120" s="226">
        <v>0</v>
      </c>
      <c r="R120" s="226">
        <f>Q120*H120</f>
        <v>0</v>
      </c>
      <c r="S120" s="226">
        <v>0</v>
      </c>
      <c r="T120" s="227">
        <f>S120*H120</f>
        <v>0</v>
      </c>
      <c r="U120" s="39"/>
      <c r="V120" s="39"/>
      <c r="W120" s="39"/>
      <c r="X120" s="39"/>
      <c r="Y120" s="39"/>
      <c r="Z120" s="39"/>
      <c r="AA120" s="39"/>
      <c r="AB120" s="39"/>
      <c r="AC120" s="39"/>
      <c r="AD120" s="39"/>
      <c r="AE120" s="39"/>
      <c r="AR120" s="228" t="s">
        <v>125</v>
      </c>
      <c r="AT120" s="228" t="s">
        <v>120</v>
      </c>
      <c r="AU120" s="228" t="s">
        <v>83</v>
      </c>
      <c r="AY120" s="18" t="s">
        <v>118</v>
      </c>
      <c r="BE120" s="229">
        <f>IF(N120="základní",J120,0)</f>
        <v>0</v>
      </c>
      <c r="BF120" s="229">
        <f>IF(N120="snížená",J120,0)</f>
        <v>0</v>
      </c>
      <c r="BG120" s="229">
        <f>IF(N120="zákl. přenesená",J120,0)</f>
        <v>0</v>
      </c>
      <c r="BH120" s="229">
        <f>IF(N120="sníž. přenesená",J120,0)</f>
        <v>0</v>
      </c>
      <c r="BI120" s="229">
        <f>IF(N120="nulová",J120,0)</f>
        <v>0</v>
      </c>
      <c r="BJ120" s="18" t="s">
        <v>81</v>
      </c>
      <c r="BK120" s="229">
        <f>ROUND(I120*H120,2)</f>
        <v>0</v>
      </c>
      <c r="BL120" s="18" t="s">
        <v>125</v>
      </c>
      <c r="BM120" s="228" t="s">
        <v>255</v>
      </c>
    </row>
    <row r="121" spans="1:47" s="2" customFormat="1" ht="12">
      <c r="A121" s="39"/>
      <c r="B121" s="40"/>
      <c r="C121" s="41"/>
      <c r="D121" s="232" t="s">
        <v>203</v>
      </c>
      <c r="E121" s="41"/>
      <c r="F121" s="233" t="s">
        <v>256</v>
      </c>
      <c r="G121" s="41"/>
      <c r="H121" s="41"/>
      <c r="I121" s="137"/>
      <c r="J121" s="41"/>
      <c r="K121" s="41"/>
      <c r="L121" s="45"/>
      <c r="M121" s="234"/>
      <c r="N121" s="235"/>
      <c r="O121" s="85"/>
      <c r="P121" s="85"/>
      <c r="Q121" s="85"/>
      <c r="R121" s="85"/>
      <c r="S121" s="85"/>
      <c r="T121" s="86"/>
      <c r="U121" s="39"/>
      <c r="V121" s="39"/>
      <c r="W121" s="39"/>
      <c r="X121" s="39"/>
      <c r="Y121" s="39"/>
      <c r="Z121" s="39"/>
      <c r="AA121" s="39"/>
      <c r="AB121" s="39"/>
      <c r="AC121" s="39"/>
      <c r="AD121" s="39"/>
      <c r="AE121" s="39"/>
      <c r="AT121" s="18" t="s">
        <v>203</v>
      </c>
      <c r="AU121" s="18" t="s">
        <v>83</v>
      </c>
    </row>
    <row r="122" spans="1:51" s="13" customFormat="1" ht="12">
      <c r="A122" s="13"/>
      <c r="B122" s="236"/>
      <c r="C122" s="237"/>
      <c r="D122" s="232" t="s">
        <v>156</v>
      </c>
      <c r="E122" s="238" t="s">
        <v>19</v>
      </c>
      <c r="F122" s="239" t="s">
        <v>257</v>
      </c>
      <c r="G122" s="237"/>
      <c r="H122" s="240">
        <v>7.034</v>
      </c>
      <c r="I122" s="241"/>
      <c r="J122" s="237"/>
      <c r="K122" s="237"/>
      <c r="L122" s="242"/>
      <c r="M122" s="243"/>
      <c r="N122" s="244"/>
      <c r="O122" s="244"/>
      <c r="P122" s="244"/>
      <c r="Q122" s="244"/>
      <c r="R122" s="244"/>
      <c r="S122" s="244"/>
      <c r="T122" s="245"/>
      <c r="U122" s="13"/>
      <c r="V122" s="13"/>
      <c r="W122" s="13"/>
      <c r="X122" s="13"/>
      <c r="Y122" s="13"/>
      <c r="Z122" s="13"/>
      <c r="AA122" s="13"/>
      <c r="AB122" s="13"/>
      <c r="AC122" s="13"/>
      <c r="AD122" s="13"/>
      <c r="AE122" s="13"/>
      <c r="AT122" s="246" t="s">
        <v>156</v>
      </c>
      <c r="AU122" s="246" t="s">
        <v>83</v>
      </c>
      <c r="AV122" s="13" t="s">
        <v>83</v>
      </c>
      <c r="AW122" s="13" t="s">
        <v>34</v>
      </c>
      <c r="AX122" s="13" t="s">
        <v>81</v>
      </c>
      <c r="AY122" s="246" t="s">
        <v>118</v>
      </c>
    </row>
    <row r="123" spans="1:65" s="2" customFormat="1" ht="21.75" customHeight="1">
      <c r="A123" s="39"/>
      <c r="B123" s="40"/>
      <c r="C123" s="217" t="s">
        <v>169</v>
      </c>
      <c r="D123" s="217" t="s">
        <v>120</v>
      </c>
      <c r="E123" s="218" t="s">
        <v>258</v>
      </c>
      <c r="F123" s="219" t="s">
        <v>259</v>
      </c>
      <c r="G123" s="220" t="s">
        <v>233</v>
      </c>
      <c r="H123" s="221">
        <v>3.517</v>
      </c>
      <c r="I123" s="222"/>
      <c r="J123" s="223">
        <f>ROUND(I123*H123,2)</f>
        <v>0</v>
      </c>
      <c r="K123" s="219" t="s">
        <v>201</v>
      </c>
      <c r="L123" s="45"/>
      <c r="M123" s="224" t="s">
        <v>19</v>
      </c>
      <c r="N123" s="225" t="s">
        <v>44</v>
      </c>
      <c r="O123" s="85"/>
      <c r="P123" s="226">
        <f>O123*H123</f>
        <v>0</v>
      </c>
      <c r="Q123" s="226">
        <v>0</v>
      </c>
      <c r="R123" s="226">
        <f>Q123*H123</f>
        <v>0</v>
      </c>
      <c r="S123" s="226">
        <v>0</v>
      </c>
      <c r="T123" s="227">
        <f>S123*H123</f>
        <v>0</v>
      </c>
      <c r="U123" s="39"/>
      <c r="V123" s="39"/>
      <c r="W123" s="39"/>
      <c r="X123" s="39"/>
      <c r="Y123" s="39"/>
      <c r="Z123" s="39"/>
      <c r="AA123" s="39"/>
      <c r="AB123" s="39"/>
      <c r="AC123" s="39"/>
      <c r="AD123" s="39"/>
      <c r="AE123" s="39"/>
      <c r="AR123" s="228" t="s">
        <v>125</v>
      </c>
      <c r="AT123" s="228" t="s">
        <v>120</v>
      </c>
      <c r="AU123" s="228" t="s">
        <v>83</v>
      </c>
      <c r="AY123" s="18" t="s">
        <v>118</v>
      </c>
      <c r="BE123" s="229">
        <f>IF(N123="základní",J123,0)</f>
        <v>0</v>
      </c>
      <c r="BF123" s="229">
        <f>IF(N123="snížená",J123,0)</f>
        <v>0</v>
      </c>
      <c r="BG123" s="229">
        <f>IF(N123="zákl. přenesená",J123,0)</f>
        <v>0</v>
      </c>
      <c r="BH123" s="229">
        <f>IF(N123="sníž. přenesená",J123,0)</f>
        <v>0</v>
      </c>
      <c r="BI123" s="229">
        <f>IF(N123="nulová",J123,0)</f>
        <v>0</v>
      </c>
      <c r="BJ123" s="18" t="s">
        <v>81</v>
      </c>
      <c r="BK123" s="229">
        <f>ROUND(I123*H123,2)</f>
        <v>0</v>
      </c>
      <c r="BL123" s="18" t="s">
        <v>125</v>
      </c>
      <c r="BM123" s="228" t="s">
        <v>260</v>
      </c>
    </row>
    <row r="124" spans="1:47" s="2" customFormat="1" ht="12">
      <c r="A124" s="39"/>
      <c r="B124" s="40"/>
      <c r="C124" s="41"/>
      <c r="D124" s="232" t="s">
        <v>203</v>
      </c>
      <c r="E124" s="41"/>
      <c r="F124" s="233" t="s">
        <v>256</v>
      </c>
      <c r="G124" s="41"/>
      <c r="H124" s="41"/>
      <c r="I124" s="137"/>
      <c r="J124" s="41"/>
      <c r="K124" s="41"/>
      <c r="L124" s="45"/>
      <c r="M124" s="234"/>
      <c r="N124" s="235"/>
      <c r="O124" s="85"/>
      <c r="P124" s="85"/>
      <c r="Q124" s="85"/>
      <c r="R124" s="85"/>
      <c r="S124" s="85"/>
      <c r="T124" s="86"/>
      <c r="U124" s="39"/>
      <c r="V124" s="39"/>
      <c r="W124" s="39"/>
      <c r="X124" s="39"/>
      <c r="Y124" s="39"/>
      <c r="Z124" s="39"/>
      <c r="AA124" s="39"/>
      <c r="AB124" s="39"/>
      <c r="AC124" s="39"/>
      <c r="AD124" s="39"/>
      <c r="AE124" s="39"/>
      <c r="AT124" s="18" t="s">
        <v>203</v>
      </c>
      <c r="AU124" s="18" t="s">
        <v>83</v>
      </c>
    </row>
    <row r="125" spans="1:51" s="13" customFormat="1" ht="12">
      <c r="A125" s="13"/>
      <c r="B125" s="236"/>
      <c r="C125" s="237"/>
      <c r="D125" s="232" t="s">
        <v>156</v>
      </c>
      <c r="E125" s="238" t="s">
        <v>19</v>
      </c>
      <c r="F125" s="239" t="s">
        <v>261</v>
      </c>
      <c r="G125" s="237"/>
      <c r="H125" s="240">
        <v>3.517</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156</v>
      </c>
      <c r="AU125" s="246" t="s">
        <v>83</v>
      </c>
      <c r="AV125" s="13" t="s">
        <v>83</v>
      </c>
      <c r="AW125" s="13" t="s">
        <v>34</v>
      </c>
      <c r="AX125" s="13" t="s">
        <v>81</v>
      </c>
      <c r="AY125" s="246" t="s">
        <v>118</v>
      </c>
    </row>
    <row r="126" spans="1:65" s="2" customFormat="1" ht="21.75" customHeight="1">
      <c r="A126" s="39"/>
      <c r="B126" s="40"/>
      <c r="C126" s="217" t="s">
        <v>176</v>
      </c>
      <c r="D126" s="217" t="s">
        <v>120</v>
      </c>
      <c r="E126" s="218" t="s">
        <v>262</v>
      </c>
      <c r="F126" s="219" t="s">
        <v>263</v>
      </c>
      <c r="G126" s="220" t="s">
        <v>233</v>
      </c>
      <c r="H126" s="221">
        <v>10.027</v>
      </c>
      <c r="I126" s="222"/>
      <c r="J126" s="223">
        <f>ROUND(I126*H126,2)</f>
        <v>0</v>
      </c>
      <c r="K126" s="219" t="s">
        <v>201</v>
      </c>
      <c r="L126" s="45"/>
      <c r="M126" s="224" t="s">
        <v>19</v>
      </c>
      <c r="N126" s="225" t="s">
        <v>44</v>
      </c>
      <c r="O126" s="85"/>
      <c r="P126" s="226">
        <f>O126*H126</f>
        <v>0</v>
      </c>
      <c r="Q126" s="226">
        <v>0</v>
      </c>
      <c r="R126" s="226">
        <f>Q126*H126</f>
        <v>0</v>
      </c>
      <c r="S126" s="226">
        <v>0</v>
      </c>
      <c r="T126" s="227">
        <f>S126*H126</f>
        <v>0</v>
      </c>
      <c r="U126" s="39"/>
      <c r="V126" s="39"/>
      <c r="W126" s="39"/>
      <c r="X126" s="39"/>
      <c r="Y126" s="39"/>
      <c r="Z126" s="39"/>
      <c r="AA126" s="39"/>
      <c r="AB126" s="39"/>
      <c r="AC126" s="39"/>
      <c r="AD126" s="39"/>
      <c r="AE126" s="39"/>
      <c r="AR126" s="228" t="s">
        <v>125</v>
      </c>
      <c r="AT126" s="228" t="s">
        <v>120</v>
      </c>
      <c r="AU126" s="228" t="s">
        <v>83</v>
      </c>
      <c r="AY126" s="18" t="s">
        <v>118</v>
      </c>
      <c r="BE126" s="229">
        <f>IF(N126="základní",J126,0)</f>
        <v>0</v>
      </c>
      <c r="BF126" s="229">
        <f>IF(N126="snížená",J126,0)</f>
        <v>0</v>
      </c>
      <c r="BG126" s="229">
        <f>IF(N126="zákl. přenesená",J126,0)</f>
        <v>0</v>
      </c>
      <c r="BH126" s="229">
        <f>IF(N126="sníž. přenesená",J126,0)</f>
        <v>0</v>
      </c>
      <c r="BI126" s="229">
        <f>IF(N126="nulová",J126,0)</f>
        <v>0</v>
      </c>
      <c r="BJ126" s="18" t="s">
        <v>81</v>
      </c>
      <c r="BK126" s="229">
        <f>ROUND(I126*H126,2)</f>
        <v>0</v>
      </c>
      <c r="BL126" s="18" t="s">
        <v>125</v>
      </c>
      <c r="BM126" s="228" t="s">
        <v>264</v>
      </c>
    </row>
    <row r="127" spans="1:47" s="2" customFormat="1" ht="12">
      <c r="A127" s="39"/>
      <c r="B127" s="40"/>
      <c r="C127" s="41"/>
      <c r="D127" s="232" t="s">
        <v>203</v>
      </c>
      <c r="E127" s="41"/>
      <c r="F127" s="233" t="s">
        <v>265</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203</v>
      </c>
      <c r="AU127" s="18" t="s">
        <v>83</v>
      </c>
    </row>
    <row r="128" spans="1:51" s="13" customFormat="1" ht="12">
      <c r="A128" s="13"/>
      <c r="B128" s="236"/>
      <c r="C128" s="237"/>
      <c r="D128" s="232" t="s">
        <v>156</v>
      </c>
      <c r="E128" s="238" t="s">
        <v>19</v>
      </c>
      <c r="F128" s="239" t="s">
        <v>266</v>
      </c>
      <c r="G128" s="237"/>
      <c r="H128" s="240">
        <v>10.027</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156</v>
      </c>
      <c r="AU128" s="246" t="s">
        <v>83</v>
      </c>
      <c r="AV128" s="13" t="s">
        <v>83</v>
      </c>
      <c r="AW128" s="13" t="s">
        <v>34</v>
      </c>
      <c r="AX128" s="13" t="s">
        <v>81</v>
      </c>
      <c r="AY128" s="246" t="s">
        <v>118</v>
      </c>
    </row>
    <row r="129" spans="1:65" s="2" customFormat="1" ht="21.75" customHeight="1">
      <c r="A129" s="39"/>
      <c r="B129" s="40"/>
      <c r="C129" s="217" t="s">
        <v>267</v>
      </c>
      <c r="D129" s="217" t="s">
        <v>120</v>
      </c>
      <c r="E129" s="218" t="s">
        <v>268</v>
      </c>
      <c r="F129" s="219" t="s">
        <v>269</v>
      </c>
      <c r="G129" s="220" t="s">
        <v>233</v>
      </c>
      <c r="H129" s="221">
        <v>38.36</v>
      </c>
      <c r="I129" s="222"/>
      <c r="J129" s="223">
        <f>ROUND(I129*H129,2)</f>
        <v>0</v>
      </c>
      <c r="K129" s="219" t="s">
        <v>201</v>
      </c>
      <c r="L129" s="45"/>
      <c r="M129" s="224" t="s">
        <v>19</v>
      </c>
      <c r="N129" s="225" t="s">
        <v>44</v>
      </c>
      <c r="O129" s="85"/>
      <c r="P129" s="226">
        <f>O129*H129</f>
        <v>0</v>
      </c>
      <c r="Q129" s="226">
        <v>0</v>
      </c>
      <c r="R129" s="226">
        <f>Q129*H129</f>
        <v>0</v>
      </c>
      <c r="S129" s="226">
        <v>0</v>
      </c>
      <c r="T129" s="227">
        <f>S129*H129</f>
        <v>0</v>
      </c>
      <c r="U129" s="39"/>
      <c r="V129" s="39"/>
      <c r="W129" s="39"/>
      <c r="X129" s="39"/>
      <c r="Y129" s="39"/>
      <c r="Z129" s="39"/>
      <c r="AA129" s="39"/>
      <c r="AB129" s="39"/>
      <c r="AC129" s="39"/>
      <c r="AD129" s="39"/>
      <c r="AE129" s="39"/>
      <c r="AR129" s="228" t="s">
        <v>125</v>
      </c>
      <c r="AT129" s="228" t="s">
        <v>120</v>
      </c>
      <c r="AU129" s="228" t="s">
        <v>83</v>
      </c>
      <c r="AY129" s="18" t="s">
        <v>118</v>
      </c>
      <c r="BE129" s="229">
        <f>IF(N129="základní",J129,0)</f>
        <v>0</v>
      </c>
      <c r="BF129" s="229">
        <f>IF(N129="snížená",J129,0)</f>
        <v>0</v>
      </c>
      <c r="BG129" s="229">
        <f>IF(N129="zákl. přenesená",J129,0)</f>
        <v>0</v>
      </c>
      <c r="BH129" s="229">
        <f>IF(N129="sníž. přenesená",J129,0)</f>
        <v>0</v>
      </c>
      <c r="BI129" s="229">
        <f>IF(N129="nulová",J129,0)</f>
        <v>0</v>
      </c>
      <c r="BJ129" s="18" t="s">
        <v>81</v>
      </c>
      <c r="BK129" s="229">
        <f>ROUND(I129*H129,2)</f>
        <v>0</v>
      </c>
      <c r="BL129" s="18" t="s">
        <v>125</v>
      </c>
      <c r="BM129" s="228" t="s">
        <v>270</v>
      </c>
    </row>
    <row r="130" spans="1:47" s="2" customFormat="1" ht="12">
      <c r="A130" s="39"/>
      <c r="B130" s="40"/>
      <c r="C130" s="41"/>
      <c r="D130" s="232" t="s">
        <v>203</v>
      </c>
      <c r="E130" s="41"/>
      <c r="F130" s="233" t="s">
        <v>271</v>
      </c>
      <c r="G130" s="41"/>
      <c r="H130" s="41"/>
      <c r="I130" s="137"/>
      <c r="J130" s="41"/>
      <c r="K130" s="41"/>
      <c r="L130" s="45"/>
      <c r="M130" s="234"/>
      <c r="N130" s="235"/>
      <c r="O130" s="85"/>
      <c r="P130" s="85"/>
      <c r="Q130" s="85"/>
      <c r="R130" s="85"/>
      <c r="S130" s="85"/>
      <c r="T130" s="86"/>
      <c r="U130" s="39"/>
      <c r="V130" s="39"/>
      <c r="W130" s="39"/>
      <c r="X130" s="39"/>
      <c r="Y130" s="39"/>
      <c r="Z130" s="39"/>
      <c r="AA130" s="39"/>
      <c r="AB130" s="39"/>
      <c r="AC130" s="39"/>
      <c r="AD130" s="39"/>
      <c r="AE130" s="39"/>
      <c r="AT130" s="18" t="s">
        <v>203</v>
      </c>
      <c r="AU130" s="18" t="s">
        <v>83</v>
      </c>
    </row>
    <row r="131" spans="1:51" s="13" customFormat="1" ht="12">
      <c r="A131" s="13"/>
      <c r="B131" s="236"/>
      <c r="C131" s="237"/>
      <c r="D131" s="232" t="s">
        <v>156</v>
      </c>
      <c r="E131" s="238" t="s">
        <v>19</v>
      </c>
      <c r="F131" s="239" t="s">
        <v>272</v>
      </c>
      <c r="G131" s="237"/>
      <c r="H131" s="240">
        <v>14.46</v>
      </c>
      <c r="I131" s="241"/>
      <c r="J131" s="237"/>
      <c r="K131" s="237"/>
      <c r="L131" s="242"/>
      <c r="M131" s="243"/>
      <c r="N131" s="244"/>
      <c r="O131" s="244"/>
      <c r="P131" s="244"/>
      <c r="Q131" s="244"/>
      <c r="R131" s="244"/>
      <c r="S131" s="244"/>
      <c r="T131" s="245"/>
      <c r="U131" s="13"/>
      <c r="V131" s="13"/>
      <c r="W131" s="13"/>
      <c r="X131" s="13"/>
      <c r="Y131" s="13"/>
      <c r="Z131" s="13"/>
      <c r="AA131" s="13"/>
      <c r="AB131" s="13"/>
      <c r="AC131" s="13"/>
      <c r="AD131" s="13"/>
      <c r="AE131" s="13"/>
      <c r="AT131" s="246" t="s">
        <v>156</v>
      </c>
      <c r="AU131" s="246" t="s">
        <v>83</v>
      </c>
      <c r="AV131" s="13" t="s">
        <v>83</v>
      </c>
      <c r="AW131" s="13" t="s">
        <v>34</v>
      </c>
      <c r="AX131" s="13" t="s">
        <v>73</v>
      </c>
      <c r="AY131" s="246" t="s">
        <v>118</v>
      </c>
    </row>
    <row r="132" spans="1:51" s="13" customFormat="1" ht="12">
      <c r="A132" s="13"/>
      <c r="B132" s="236"/>
      <c r="C132" s="237"/>
      <c r="D132" s="232" t="s">
        <v>156</v>
      </c>
      <c r="E132" s="238" t="s">
        <v>19</v>
      </c>
      <c r="F132" s="239" t="s">
        <v>273</v>
      </c>
      <c r="G132" s="237"/>
      <c r="H132" s="240">
        <v>23.9</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156</v>
      </c>
      <c r="AU132" s="246" t="s">
        <v>83</v>
      </c>
      <c r="AV132" s="13" t="s">
        <v>83</v>
      </c>
      <c r="AW132" s="13" t="s">
        <v>34</v>
      </c>
      <c r="AX132" s="13" t="s">
        <v>73</v>
      </c>
      <c r="AY132" s="246" t="s">
        <v>118</v>
      </c>
    </row>
    <row r="133" spans="1:51" s="14" customFormat="1" ht="12">
      <c r="A133" s="14"/>
      <c r="B133" s="252"/>
      <c r="C133" s="253"/>
      <c r="D133" s="232" t="s">
        <v>156</v>
      </c>
      <c r="E133" s="254" t="s">
        <v>19</v>
      </c>
      <c r="F133" s="255" t="s">
        <v>248</v>
      </c>
      <c r="G133" s="253"/>
      <c r="H133" s="256">
        <v>38.36</v>
      </c>
      <c r="I133" s="257"/>
      <c r="J133" s="253"/>
      <c r="K133" s="253"/>
      <c r="L133" s="258"/>
      <c r="M133" s="259"/>
      <c r="N133" s="260"/>
      <c r="O133" s="260"/>
      <c r="P133" s="260"/>
      <c r="Q133" s="260"/>
      <c r="R133" s="260"/>
      <c r="S133" s="260"/>
      <c r="T133" s="261"/>
      <c r="U133" s="14"/>
      <c r="V133" s="14"/>
      <c r="W133" s="14"/>
      <c r="X133" s="14"/>
      <c r="Y133" s="14"/>
      <c r="Z133" s="14"/>
      <c r="AA133" s="14"/>
      <c r="AB133" s="14"/>
      <c r="AC133" s="14"/>
      <c r="AD133" s="14"/>
      <c r="AE133" s="14"/>
      <c r="AT133" s="262" t="s">
        <v>156</v>
      </c>
      <c r="AU133" s="262" t="s">
        <v>83</v>
      </c>
      <c r="AV133" s="14" t="s">
        <v>125</v>
      </c>
      <c r="AW133" s="14" t="s">
        <v>34</v>
      </c>
      <c r="AX133" s="14" t="s">
        <v>81</v>
      </c>
      <c r="AY133" s="262" t="s">
        <v>118</v>
      </c>
    </row>
    <row r="134" spans="1:65" s="2" customFormat="1" ht="21.75" customHeight="1">
      <c r="A134" s="39"/>
      <c r="B134" s="40"/>
      <c r="C134" s="217" t="s">
        <v>119</v>
      </c>
      <c r="D134" s="217" t="s">
        <v>120</v>
      </c>
      <c r="E134" s="218" t="s">
        <v>274</v>
      </c>
      <c r="F134" s="219" t="s">
        <v>275</v>
      </c>
      <c r="G134" s="220" t="s">
        <v>233</v>
      </c>
      <c r="H134" s="221">
        <v>5.014</v>
      </c>
      <c r="I134" s="222"/>
      <c r="J134" s="223">
        <f>ROUND(I134*H134,2)</f>
        <v>0</v>
      </c>
      <c r="K134" s="219" t="s">
        <v>201</v>
      </c>
      <c r="L134" s="45"/>
      <c r="M134" s="224" t="s">
        <v>19</v>
      </c>
      <c r="N134" s="225" t="s">
        <v>44</v>
      </c>
      <c r="O134" s="85"/>
      <c r="P134" s="226">
        <f>O134*H134</f>
        <v>0</v>
      </c>
      <c r="Q134" s="226">
        <v>0</v>
      </c>
      <c r="R134" s="226">
        <f>Q134*H134</f>
        <v>0</v>
      </c>
      <c r="S134" s="226">
        <v>0</v>
      </c>
      <c r="T134" s="227">
        <f>S134*H134</f>
        <v>0</v>
      </c>
      <c r="U134" s="39"/>
      <c r="V134" s="39"/>
      <c r="W134" s="39"/>
      <c r="X134" s="39"/>
      <c r="Y134" s="39"/>
      <c r="Z134" s="39"/>
      <c r="AA134" s="39"/>
      <c r="AB134" s="39"/>
      <c r="AC134" s="39"/>
      <c r="AD134" s="39"/>
      <c r="AE134" s="39"/>
      <c r="AR134" s="228" t="s">
        <v>125</v>
      </c>
      <c r="AT134" s="228" t="s">
        <v>120</v>
      </c>
      <c r="AU134" s="228" t="s">
        <v>83</v>
      </c>
      <c r="AY134" s="18" t="s">
        <v>118</v>
      </c>
      <c r="BE134" s="229">
        <f>IF(N134="základní",J134,0)</f>
        <v>0</v>
      </c>
      <c r="BF134" s="229">
        <f>IF(N134="snížená",J134,0)</f>
        <v>0</v>
      </c>
      <c r="BG134" s="229">
        <f>IF(N134="zákl. přenesená",J134,0)</f>
        <v>0</v>
      </c>
      <c r="BH134" s="229">
        <f>IF(N134="sníž. přenesená",J134,0)</f>
        <v>0</v>
      </c>
      <c r="BI134" s="229">
        <f>IF(N134="nulová",J134,0)</f>
        <v>0</v>
      </c>
      <c r="BJ134" s="18" t="s">
        <v>81</v>
      </c>
      <c r="BK134" s="229">
        <f>ROUND(I134*H134,2)</f>
        <v>0</v>
      </c>
      <c r="BL134" s="18" t="s">
        <v>125</v>
      </c>
      <c r="BM134" s="228" t="s">
        <v>276</v>
      </c>
    </row>
    <row r="135" spans="1:47" s="2" customFormat="1" ht="12">
      <c r="A135" s="39"/>
      <c r="B135" s="40"/>
      <c r="C135" s="41"/>
      <c r="D135" s="232" t="s">
        <v>203</v>
      </c>
      <c r="E135" s="41"/>
      <c r="F135" s="233" t="s">
        <v>265</v>
      </c>
      <c r="G135" s="41"/>
      <c r="H135" s="41"/>
      <c r="I135" s="137"/>
      <c r="J135" s="41"/>
      <c r="K135" s="41"/>
      <c r="L135" s="45"/>
      <c r="M135" s="234"/>
      <c r="N135" s="235"/>
      <c r="O135" s="85"/>
      <c r="P135" s="85"/>
      <c r="Q135" s="85"/>
      <c r="R135" s="85"/>
      <c r="S135" s="85"/>
      <c r="T135" s="86"/>
      <c r="U135" s="39"/>
      <c r="V135" s="39"/>
      <c r="W135" s="39"/>
      <c r="X135" s="39"/>
      <c r="Y135" s="39"/>
      <c r="Z135" s="39"/>
      <c r="AA135" s="39"/>
      <c r="AB135" s="39"/>
      <c r="AC135" s="39"/>
      <c r="AD135" s="39"/>
      <c r="AE135" s="39"/>
      <c r="AT135" s="18" t="s">
        <v>203</v>
      </c>
      <c r="AU135" s="18" t="s">
        <v>83</v>
      </c>
    </row>
    <row r="136" spans="1:51" s="13" customFormat="1" ht="12">
      <c r="A136" s="13"/>
      <c r="B136" s="236"/>
      <c r="C136" s="237"/>
      <c r="D136" s="232" t="s">
        <v>156</v>
      </c>
      <c r="E136" s="238" t="s">
        <v>19</v>
      </c>
      <c r="F136" s="239" t="s">
        <v>277</v>
      </c>
      <c r="G136" s="237"/>
      <c r="H136" s="240">
        <v>5.014</v>
      </c>
      <c r="I136" s="241"/>
      <c r="J136" s="237"/>
      <c r="K136" s="237"/>
      <c r="L136" s="242"/>
      <c r="M136" s="243"/>
      <c r="N136" s="244"/>
      <c r="O136" s="244"/>
      <c r="P136" s="244"/>
      <c r="Q136" s="244"/>
      <c r="R136" s="244"/>
      <c r="S136" s="244"/>
      <c r="T136" s="245"/>
      <c r="U136" s="13"/>
      <c r="V136" s="13"/>
      <c r="W136" s="13"/>
      <c r="X136" s="13"/>
      <c r="Y136" s="13"/>
      <c r="Z136" s="13"/>
      <c r="AA136" s="13"/>
      <c r="AB136" s="13"/>
      <c r="AC136" s="13"/>
      <c r="AD136" s="13"/>
      <c r="AE136" s="13"/>
      <c r="AT136" s="246" t="s">
        <v>156</v>
      </c>
      <c r="AU136" s="246" t="s">
        <v>83</v>
      </c>
      <c r="AV136" s="13" t="s">
        <v>83</v>
      </c>
      <c r="AW136" s="13" t="s">
        <v>34</v>
      </c>
      <c r="AX136" s="13" t="s">
        <v>81</v>
      </c>
      <c r="AY136" s="246" t="s">
        <v>118</v>
      </c>
    </row>
    <row r="137" spans="1:65" s="2" customFormat="1" ht="21.75" customHeight="1">
      <c r="A137" s="39"/>
      <c r="B137" s="40"/>
      <c r="C137" s="217" t="s">
        <v>278</v>
      </c>
      <c r="D137" s="217" t="s">
        <v>120</v>
      </c>
      <c r="E137" s="218" t="s">
        <v>279</v>
      </c>
      <c r="F137" s="219" t="s">
        <v>280</v>
      </c>
      <c r="G137" s="220" t="s">
        <v>233</v>
      </c>
      <c r="H137" s="221">
        <v>123.786</v>
      </c>
      <c r="I137" s="222"/>
      <c r="J137" s="223">
        <f>ROUND(I137*H137,2)</f>
        <v>0</v>
      </c>
      <c r="K137" s="219" t="s">
        <v>201</v>
      </c>
      <c r="L137" s="45"/>
      <c r="M137" s="224" t="s">
        <v>19</v>
      </c>
      <c r="N137" s="225" t="s">
        <v>44</v>
      </c>
      <c r="O137" s="85"/>
      <c r="P137" s="226">
        <f>O137*H137</f>
        <v>0</v>
      </c>
      <c r="Q137" s="226">
        <v>0</v>
      </c>
      <c r="R137" s="226">
        <f>Q137*H137</f>
        <v>0</v>
      </c>
      <c r="S137" s="226">
        <v>0</v>
      </c>
      <c r="T137" s="227">
        <f>S137*H137</f>
        <v>0</v>
      </c>
      <c r="U137" s="39"/>
      <c r="V137" s="39"/>
      <c r="W137" s="39"/>
      <c r="X137" s="39"/>
      <c r="Y137" s="39"/>
      <c r="Z137" s="39"/>
      <c r="AA137" s="39"/>
      <c r="AB137" s="39"/>
      <c r="AC137" s="39"/>
      <c r="AD137" s="39"/>
      <c r="AE137" s="39"/>
      <c r="AR137" s="228" t="s">
        <v>125</v>
      </c>
      <c r="AT137" s="228" t="s">
        <v>120</v>
      </c>
      <c r="AU137" s="228" t="s">
        <v>83</v>
      </c>
      <c r="AY137" s="18" t="s">
        <v>118</v>
      </c>
      <c r="BE137" s="229">
        <f>IF(N137="základní",J137,0)</f>
        <v>0</v>
      </c>
      <c r="BF137" s="229">
        <f>IF(N137="snížená",J137,0)</f>
        <v>0</v>
      </c>
      <c r="BG137" s="229">
        <f>IF(N137="zákl. přenesená",J137,0)</f>
        <v>0</v>
      </c>
      <c r="BH137" s="229">
        <f>IF(N137="sníž. přenesená",J137,0)</f>
        <v>0</v>
      </c>
      <c r="BI137" s="229">
        <f>IF(N137="nulová",J137,0)</f>
        <v>0</v>
      </c>
      <c r="BJ137" s="18" t="s">
        <v>81</v>
      </c>
      <c r="BK137" s="229">
        <f>ROUND(I137*H137,2)</f>
        <v>0</v>
      </c>
      <c r="BL137" s="18" t="s">
        <v>125</v>
      </c>
      <c r="BM137" s="228" t="s">
        <v>281</v>
      </c>
    </row>
    <row r="138" spans="1:47" s="2" customFormat="1" ht="12">
      <c r="A138" s="39"/>
      <c r="B138" s="40"/>
      <c r="C138" s="41"/>
      <c r="D138" s="232" t="s">
        <v>203</v>
      </c>
      <c r="E138" s="41"/>
      <c r="F138" s="233" t="s">
        <v>271</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203</v>
      </c>
      <c r="AU138" s="18" t="s">
        <v>83</v>
      </c>
    </row>
    <row r="139" spans="1:51" s="13" customFormat="1" ht="12">
      <c r="A139" s="13"/>
      <c r="B139" s="236"/>
      <c r="C139" s="237"/>
      <c r="D139" s="232" t="s">
        <v>156</v>
      </c>
      <c r="E139" s="238" t="s">
        <v>19</v>
      </c>
      <c r="F139" s="239" t="s">
        <v>282</v>
      </c>
      <c r="G139" s="237"/>
      <c r="H139" s="240">
        <v>123.786</v>
      </c>
      <c r="I139" s="241"/>
      <c r="J139" s="237"/>
      <c r="K139" s="237"/>
      <c r="L139" s="242"/>
      <c r="M139" s="243"/>
      <c r="N139" s="244"/>
      <c r="O139" s="244"/>
      <c r="P139" s="244"/>
      <c r="Q139" s="244"/>
      <c r="R139" s="244"/>
      <c r="S139" s="244"/>
      <c r="T139" s="245"/>
      <c r="U139" s="13"/>
      <c r="V139" s="13"/>
      <c r="W139" s="13"/>
      <c r="X139" s="13"/>
      <c r="Y139" s="13"/>
      <c r="Z139" s="13"/>
      <c r="AA139" s="13"/>
      <c r="AB139" s="13"/>
      <c r="AC139" s="13"/>
      <c r="AD139" s="13"/>
      <c r="AE139" s="13"/>
      <c r="AT139" s="246" t="s">
        <v>156</v>
      </c>
      <c r="AU139" s="246" t="s">
        <v>83</v>
      </c>
      <c r="AV139" s="13" t="s">
        <v>83</v>
      </c>
      <c r="AW139" s="13" t="s">
        <v>34</v>
      </c>
      <c r="AX139" s="13" t="s">
        <v>81</v>
      </c>
      <c r="AY139" s="246" t="s">
        <v>118</v>
      </c>
    </row>
    <row r="140" spans="1:65" s="2" customFormat="1" ht="33" customHeight="1">
      <c r="A140" s="39"/>
      <c r="B140" s="40"/>
      <c r="C140" s="217" t="s">
        <v>283</v>
      </c>
      <c r="D140" s="217" t="s">
        <v>120</v>
      </c>
      <c r="E140" s="218" t="s">
        <v>284</v>
      </c>
      <c r="F140" s="219" t="s">
        <v>285</v>
      </c>
      <c r="G140" s="220" t="s">
        <v>233</v>
      </c>
      <c r="H140" s="221">
        <v>1114.074</v>
      </c>
      <c r="I140" s="222"/>
      <c r="J140" s="223">
        <f>ROUND(I140*H140,2)</f>
        <v>0</v>
      </c>
      <c r="K140" s="219" t="s">
        <v>201</v>
      </c>
      <c r="L140" s="45"/>
      <c r="M140" s="224" t="s">
        <v>19</v>
      </c>
      <c r="N140" s="225" t="s">
        <v>44</v>
      </c>
      <c r="O140" s="85"/>
      <c r="P140" s="226">
        <f>O140*H140</f>
        <v>0</v>
      </c>
      <c r="Q140" s="226">
        <v>0</v>
      </c>
      <c r="R140" s="226">
        <f>Q140*H140</f>
        <v>0</v>
      </c>
      <c r="S140" s="226">
        <v>0</v>
      </c>
      <c r="T140" s="227">
        <f>S140*H140</f>
        <v>0</v>
      </c>
      <c r="U140" s="39"/>
      <c r="V140" s="39"/>
      <c r="W140" s="39"/>
      <c r="X140" s="39"/>
      <c r="Y140" s="39"/>
      <c r="Z140" s="39"/>
      <c r="AA140" s="39"/>
      <c r="AB140" s="39"/>
      <c r="AC140" s="39"/>
      <c r="AD140" s="39"/>
      <c r="AE140" s="39"/>
      <c r="AR140" s="228" t="s">
        <v>125</v>
      </c>
      <c r="AT140" s="228" t="s">
        <v>120</v>
      </c>
      <c r="AU140" s="228" t="s">
        <v>83</v>
      </c>
      <c r="AY140" s="18" t="s">
        <v>118</v>
      </c>
      <c r="BE140" s="229">
        <f>IF(N140="základní",J140,0)</f>
        <v>0</v>
      </c>
      <c r="BF140" s="229">
        <f>IF(N140="snížená",J140,0)</f>
        <v>0</v>
      </c>
      <c r="BG140" s="229">
        <f>IF(N140="zákl. přenesená",J140,0)</f>
        <v>0</v>
      </c>
      <c r="BH140" s="229">
        <f>IF(N140="sníž. přenesená",J140,0)</f>
        <v>0</v>
      </c>
      <c r="BI140" s="229">
        <f>IF(N140="nulová",J140,0)</f>
        <v>0</v>
      </c>
      <c r="BJ140" s="18" t="s">
        <v>81</v>
      </c>
      <c r="BK140" s="229">
        <f>ROUND(I140*H140,2)</f>
        <v>0</v>
      </c>
      <c r="BL140" s="18" t="s">
        <v>125</v>
      </c>
      <c r="BM140" s="228" t="s">
        <v>286</v>
      </c>
    </row>
    <row r="141" spans="1:47" s="2" customFormat="1" ht="12">
      <c r="A141" s="39"/>
      <c r="B141" s="40"/>
      <c r="C141" s="41"/>
      <c r="D141" s="232" t="s">
        <v>203</v>
      </c>
      <c r="E141" s="41"/>
      <c r="F141" s="233" t="s">
        <v>271</v>
      </c>
      <c r="G141" s="41"/>
      <c r="H141" s="41"/>
      <c r="I141" s="137"/>
      <c r="J141" s="41"/>
      <c r="K141" s="41"/>
      <c r="L141" s="45"/>
      <c r="M141" s="234"/>
      <c r="N141" s="235"/>
      <c r="O141" s="85"/>
      <c r="P141" s="85"/>
      <c r="Q141" s="85"/>
      <c r="R141" s="85"/>
      <c r="S141" s="85"/>
      <c r="T141" s="86"/>
      <c r="U141" s="39"/>
      <c r="V141" s="39"/>
      <c r="W141" s="39"/>
      <c r="X141" s="39"/>
      <c r="Y141" s="39"/>
      <c r="Z141" s="39"/>
      <c r="AA141" s="39"/>
      <c r="AB141" s="39"/>
      <c r="AC141" s="39"/>
      <c r="AD141" s="39"/>
      <c r="AE141" s="39"/>
      <c r="AT141" s="18" t="s">
        <v>203</v>
      </c>
      <c r="AU141" s="18" t="s">
        <v>83</v>
      </c>
    </row>
    <row r="142" spans="1:51" s="15" customFormat="1" ht="12">
      <c r="A142" s="15"/>
      <c r="B142" s="263"/>
      <c r="C142" s="264"/>
      <c r="D142" s="232" t="s">
        <v>156</v>
      </c>
      <c r="E142" s="265" t="s">
        <v>19</v>
      </c>
      <c r="F142" s="266" t="s">
        <v>287</v>
      </c>
      <c r="G142" s="264"/>
      <c r="H142" s="265" t="s">
        <v>19</v>
      </c>
      <c r="I142" s="267"/>
      <c r="J142" s="264"/>
      <c r="K142" s="264"/>
      <c r="L142" s="268"/>
      <c r="M142" s="269"/>
      <c r="N142" s="270"/>
      <c r="O142" s="270"/>
      <c r="P142" s="270"/>
      <c r="Q142" s="270"/>
      <c r="R142" s="270"/>
      <c r="S142" s="270"/>
      <c r="T142" s="271"/>
      <c r="U142" s="15"/>
      <c r="V142" s="15"/>
      <c r="W142" s="15"/>
      <c r="X142" s="15"/>
      <c r="Y142" s="15"/>
      <c r="Z142" s="15"/>
      <c r="AA142" s="15"/>
      <c r="AB142" s="15"/>
      <c r="AC142" s="15"/>
      <c r="AD142" s="15"/>
      <c r="AE142" s="15"/>
      <c r="AT142" s="272" t="s">
        <v>156</v>
      </c>
      <c r="AU142" s="272" t="s">
        <v>83</v>
      </c>
      <c r="AV142" s="15" t="s">
        <v>81</v>
      </c>
      <c r="AW142" s="15" t="s">
        <v>34</v>
      </c>
      <c r="AX142" s="15" t="s">
        <v>73</v>
      </c>
      <c r="AY142" s="272" t="s">
        <v>118</v>
      </c>
    </row>
    <row r="143" spans="1:51" s="13" customFormat="1" ht="12">
      <c r="A143" s="13"/>
      <c r="B143" s="236"/>
      <c r="C143" s="237"/>
      <c r="D143" s="232" t="s">
        <v>156</v>
      </c>
      <c r="E143" s="238" t="s">
        <v>19</v>
      </c>
      <c r="F143" s="239" t="s">
        <v>288</v>
      </c>
      <c r="G143" s="237"/>
      <c r="H143" s="240">
        <v>1114.074</v>
      </c>
      <c r="I143" s="241"/>
      <c r="J143" s="237"/>
      <c r="K143" s="237"/>
      <c r="L143" s="242"/>
      <c r="M143" s="243"/>
      <c r="N143" s="244"/>
      <c r="O143" s="244"/>
      <c r="P143" s="244"/>
      <c r="Q143" s="244"/>
      <c r="R143" s="244"/>
      <c r="S143" s="244"/>
      <c r="T143" s="245"/>
      <c r="U143" s="13"/>
      <c r="V143" s="13"/>
      <c r="W143" s="13"/>
      <c r="X143" s="13"/>
      <c r="Y143" s="13"/>
      <c r="Z143" s="13"/>
      <c r="AA143" s="13"/>
      <c r="AB143" s="13"/>
      <c r="AC143" s="13"/>
      <c r="AD143" s="13"/>
      <c r="AE143" s="13"/>
      <c r="AT143" s="246" t="s">
        <v>156</v>
      </c>
      <c r="AU143" s="246" t="s">
        <v>83</v>
      </c>
      <c r="AV143" s="13" t="s">
        <v>83</v>
      </c>
      <c r="AW143" s="13" t="s">
        <v>34</v>
      </c>
      <c r="AX143" s="13" t="s">
        <v>81</v>
      </c>
      <c r="AY143" s="246" t="s">
        <v>118</v>
      </c>
    </row>
    <row r="144" spans="1:65" s="2" customFormat="1" ht="21.75" customHeight="1">
      <c r="A144" s="39"/>
      <c r="B144" s="40"/>
      <c r="C144" s="217" t="s">
        <v>289</v>
      </c>
      <c r="D144" s="217" t="s">
        <v>120</v>
      </c>
      <c r="E144" s="218" t="s">
        <v>290</v>
      </c>
      <c r="F144" s="219" t="s">
        <v>291</v>
      </c>
      <c r="G144" s="220" t="s">
        <v>233</v>
      </c>
      <c r="H144" s="221">
        <v>40.848</v>
      </c>
      <c r="I144" s="222"/>
      <c r="J144" s="223">
        <f>ROUND(I144*H144,2)</f>
        <v>0</v>
      </c>
      <c r="K144" s="219" t="s">
        <v>201</v>
      </c>
      <c r="L144" s="45"/>
      <c r="M144" s="224" t="s">
        <v>19</v>
      </c>
      <c r="N144" s="225" t="s">
        <v>44</v>
      </c>
      <c r="O144" s="85"/>
      <c r="P144" s="226">
        <f>O144*H144</f>
        <v>0</v>
      </c>
      <c r="Q144" s="226">
        <v>0</v>
      </c>
      <c r="R144" s="226">
        <f>Q144*H144</f>
        <v>0</v>
      </c>
      <c r="S144" s="226">
        <v>0</v>
      </c>
      <c r="T144" s="227">
        <f>S144*H144</f>
        <v>0</v>
      </c>
      <c r="U144" s="39"/>
      <c r="V144" s="39"/>
      <c r="W144" s="39"/>
      <c r="X144" s="39"/>
      <c r="Y144" s="39"/>
      <c r="Z144" s="39"/>
      <c r="AA144" s="39"/>
      <c r="AB144" s="39"/>
      <c r="AC144" s="39"/>
      <c r="AD144" s="39"/>
      <c r="AE144" s="39"/>
      <c r="AR144" s="228" t="s">
        <v>125</v>
      </c>
      <c r="AT144" s="228" t="s">
        <v>120</v>
      </c>
      <c r="AU144" s="228" t="s">
        <v>83</v>
      </c>
      <c r="AY144" s="18" t="s">
        <v>118</v>
      </c>
      <c r="BE144" s="229">
        <f>IF(N144="základní",J144,0)</f>
        <v>0</v>
      </c>
      <c r="BF144" s="229">
        <f>IF(N144="snížená",J144,0)</f>
        <v>0</v>
      </c>
      <c r="BG144" s="229">
        <f>IF(N144="zákl. přenesená",J144,0)</f>
        <v>0</v>
      </c>
      <c r="BH144" s="229">
        <f>IF(N144="sníž. přenesená",J144,0)</f>
        <v>0</v>
      </c>
      <c r="BI144" s="229">
        <f>IF(N144="nulová",J144,0)</f>
        <v>0</v>
      </c>
      <c r="BJ144" s="18" t="s">
        <v>81</v>
      </c>
      <c r="BK144" s="229">
        <f>ROUND(I144*H144,2)</f>
        <v>0</v>
      </c>
      <c r="BL144" s="18" t="s">
        <v>125</v>
      </c>
      <c r="BM144" s="228" t="s">
        <v>292</v>
      </c>
    </row>
    <row r="145" spans="1:47" s="2" customFormat="1" ht="12">
      <c r="A145" s="39"/>
      <c r="B145" s="40"/>
      <c r="C145" s="41"/>
      <c r="D145" s="232" t="s">
        <v>203</v>
      </c>
      <c r="E145" s="41"/>
      <c r="F145" s="233" t="s">
        <v>293</v>
      </c>
      <c r="G145" s="41"/>
      <c r="H145" s="41"/>
      <c r="I145" s="137"/>
      <c r="J145" s="41"/>
      <c r="K145" s="41"/>
      <c r="L145" s="45"/>
      <c r="M145" s="234"/>
      <c r="N145" s="235"/>
      <c r="O145" s="85"/>
      <c r="P145" s="85"/>
      <c r="Q145" s="85"/>
      <c r="R145" s="85"/>
      <c r="S145" s="85"/>
      <c r="T145" s="86"/>
      <c r="U145" s="39"/>
      <c r="V145" s="39"/>
      <c r="W145" s="39"/>
      <c r="X145" s="39"/>
      <c r="Y145" s="39"/>
      <c r="Z145" s="39"/>
      <c r="AA145" s="39"/>
      <c r="AB145" s="39"/>
      <c r="AC145" s="39"/>
      <c r="AD145" s="39"/>
      <c r="AE145" s="39"/>
      <c r="AT145" s="18" t="s">
        <v>203</v>
      </c>
      <c r="AU145" s="18" t="s">
        <v>83</v>
      </c>
    </row>
    <row r="146" spans="1:51" s="13" customFormat="1" ht="12">
      <c r="A146" s="13"/>
      <c r="B146" s="236"/>
      <c r="C146" s="237"/>
      <c r="D146" s="232" t="s">
        <v>156</v>
      </c>
      <c r="E146" s="238" t="s">
        <v>19</v>
      </c>
      <c r="F146" s="239" t="s">
        <v>294</v>
      </c>
      <c r="G146" s="237"/>
      <c r="H146" s="240">
        <v>40.848</v>
      </c>
      <c r="I146" s="241"/>
      <c r="J146" s="237"/>
      <c r="K146" s="237"/>
      <c r="L146" s="242"/>
      <c r="M146" s="243"/>
      <c r="N146" s="244"/>
      <c r="O146" s="244"/>
      <c r="P146" s="244"/>
      <c r="Q146" s="244"/>
      <c r="R146" s="244"/>
      <c r="S146" s="244"/>
      <c r="T146" s="245"/>
      <c r="U146" s="13"/>
      <c r="V146" s="13"/>
      <c r="W146" s="13"/>
      <c r="X146" s="13"/>
      <c r="Y146" s="13"/>
      <c r="Z146" s="13"/>
      <c r="AA146" s="13"/>
      <c r="AB146" s="13"/>
      <c r="AC146" s="13"/>
      <c r="AD146" s="13"/>
      <c r="AE146" s="13"/>
      <c r="AT146" s="246" t="s">
        <v>156</v>
      </c>
      <c r="AU146" s="246" t="s">
        <v>83</v>
      </c>
      <c r="AV146" s="13" t="s">
        <v>83</v>
      </c>
      <c r="AW146" s="13" t="s">
        <v>34</v>
      </c>
      <c r="AX146" s="13" t="s">
        <v>81</v>
      </c>
      <c r="AY146" s="246" t="s">
        <v>118</v>
      </c>
    </row>
    <row r="147" spans="1:65" s="2" customFormat="1" ht="16.5" customHeight="1">
      <c r="A147" s="39"/>
      <c r="B147" s="40"/>
      <c r="C147" s="273" t="s">
        <v>295</v>
      </c>
      <c r="D147" s="273" t="s">
        <v>296</v>
      </c>
      <c r="E147" s="274" t="s">
        <v>297</v>
      </c>
      <c r="F147" s="275" t="s">
        <v>298</v>
      </c>
      <c r="G147" s="276" t="s">
        <v>299</v>
      </c>
      <c r="H147" s="277">
        <v>85.781</v>
      </c>
      <c r="I147" s="278"/>
      <c r="J147" s="279">
        <f>ROUND(I147*H147,2)</f>
        <v>0</v>
      </c>
      <c r="K147" s="275" t="s">
        <v>19</v>
      </c>
      <c r="L147" s="280"/>
      <c r="M147" s="281" t="s">
        <v>19</v>
      </c>
      <c r="N147" s="282" t="s">
        <v>44</v>
      </c>
      <c r="O147" s="85"/>
      <c r="P147" s="226">
        <f>O147*H147</f>
        <v>0</v>
      </c>
      <c r="Q147" s="226">
        <v>0</v>
      </c>
      <c r="R147" s="226">
        <f>Q147*H147</f>
        <v>0</v>
      </c>
      <c r="S147" s="226">
        <v>0</v>
      </c>
      <c r="T147" s="227">
        <f>S147*H147</f>
        <v>0</v>
      </c>
      <c r="U147" s="39"/>
      <c r="V147" s="39"/>
      <c r="W147" s="39"/>
      <c r="X147" s="39"/>
      <c r="Y147" s="39"/>
      <c r="Z147" s="39"/>
      <c r="AA147" s="39"/>
      <c r="AB147" s="39"/>
      <c r="AC147" s="39"/>
      <c r="AD147" s="39"/>
      <c r="AE147" s="39"/>
      <c r="AR147" s="228" t="s">
        <v>169</v>
      </c>
      <c r="AT147" s="228" t="s">
        <v>296</v>
      </c>
      <c r="AU147" s="228" t="s">
        <v>83</v>
      </c>
      <c r="AY147" s="18" t="s">
        <v>118</v>
      </c>
      <c r="BE147" s="229">
        <f>IF(N147="základní",J147,0)</f>
        <v>0</v>
      </c>
      <c r="BF147" s="229">
        <f>IF(N147="snížená",J147,0)</f>
        <v>0</v>
      </c>
      <c r="BG147" s="229">
        <f>IF(N147="zákl. přenesená",J147,0)</f>
        <v>0</v>
      </c>
      <c r="BH147" s="229">
        <f>IF(N147="sníž. přenesená",J147,0)</f>
        <v>0</v>
      </c>
      <c r="BI147" s="229">
        <f>IF(N147="nulová",J147,0)</f>
        <v>0</v>
      </c>
      <c r="BJ147" s="18" t="s">
        <v>81</v>
      </c>
      <c r="BK147" s="229">
        <f>ROUND(I147*H147,2)</f>
        <v>0</v>
      </c>
      <c r="BL147" s="18" t="s">
        <v>125</v>
      </c>
      <c r="BM147" s="228" t="s">
        <v>300</v>
      </c>
    </row>
    <row r="148" spans="1:51" s="13" customFormat="1" ht="12">
      <c r="A148" s="13"/>
      <c r="B148" s="236"/>
      <c r="C148" s="237"/>
      <c r="D148" s="232" t="s">
        <v>156</v>
      </c>
      <c r="E148" s="238" t="s">
        <v>19</v>
      </c>
      <c r="F148" s="239" t="s">
        <v>301</v>
      </c>
      <c r="G148" s="237"/>
      <c r="H148" s="240">
        <v>85.781</v>
      </c>
      <c r="I148" s="241"/>
      <c r="J148" s="237"/>
      <c r="K148" s="237"/>
      <c r="L148" s="242"/>
      <c r="M148" s="243"/>
      <c r="N148" s="244"/>
      <c r="O148" s="244"/>
      <c r="P148" s="244"/>
      <c r="Q148" s="244"/>
      <c r="R148" s="244"/>
      <c r="S148" s="244"/>
      <c r="T148" s="245"/>
      <c r="U148" s="13"/>
      <c r="V148" s="13"/>
      <c r="W148" s="13"/>
      <c r="X148" s="13"/>
      <c r="Y148" s="13"/>
      <c r="Z148" s="13"/>
      <c r="AA148" s="13"/>
      <c r="AB148" s="13"/>
      <c r="AC148" s="13"/>
      <c r="AD148" s="13"/>
      <c r="AE148" s="13"/>
      <c r="AT148" s="246" t="s">
        <v>156</v>
      </c>
      <c r="AU148" s="246" t="s">
        <v>83</v>
      </c>
      <c r="AV148" s="13" t="s">
        <v>83</v>
      </c>
      <c r="AW148" s="13" t="s">
        <v>34</v>
      </c>
      <c r="AX148" s="13" t="s">
        <v>81</v>
      </c>
      <c r="AY148" s="246" t="s">
        <v>118</v>
      </c>
    </row>
    <row r="149" spans="1:65" s="2" customFormat="1" ht="21.75" customHeight="1">
      <c r="A149" s="39"/>
      <c r="B149" s="40"/>
      <c r="C149" s="217" t="s">
        <v>8</v>
      </c>
      <c r="D149" s="217" t="s">
        <v>120</v>
      </c>
      <c r="E149" s="218" t="s">
        <v>302</v>
      </c>
      <c r="F149" s="219" t="s">
        <v>303</v>
      </c>
      <c r="G149" s="220" t="s">
        <v>299</v>
      </c>
      <c r="H149" s="221">
        <v>235.193</v>
      </c>
      <c r="I149" s="222"/>
      <c r="J149" s="223">
        <f>ROUND(I149*H149,2)</f>
        <v>0</v>
      </c>
      <c r="K149" s="219" t="s">
        <v>201</v>
      </c>
      <c r="L149" s="45"/>
      <c r="M149" s="224" t="s">
        <v>19</v>
      </c>
      <c r="N149" s="225" t="s">
        <v>44</v>
      </c>
      <c r="O149" s="85"/>
      <c r="P149" s="226">
        <f>O149*H149</f>
        <v>0</v>
      </c>
      <c r="Q149" s="226">
        <v>0</v>
      </c>
      <c r="R149" s="226">
        <f>Q149*H149</f>
        <v>0</v>
      </c>
      <c r="S149" s="226">
        <v>0</v>
      </c>
      <c r="T149" s="227">
        <f>S149*H149</f>
        <v>0</v>
      </c>
      <c r="U149" s="39"/>
      <c r="V149" s="39"/>
      <c r="W149" s="39"/>
      <c r="X149" s="39"/>
      <c r="Y149" s="39"/>
      <c r="Z149" s="39"/>
      <c r="AA149" s="39"/>
      <c r="AB149" s="39"/>
      <c r="AC149" s="39"/>
      <c r="AD149" s="39"/>
      <c r="AE149" s="39"/>
      <c r="AR149" s="228" t="s">
        <v>125</v>
      </c>
      <c r="AT149" s="228" t="s">
        <v>120</v>
      </c>
      <c r="AU149" s="228" t="s">
        <v>83</v>
      </c>
      <c r="AY149" s="18" t="s">
        <v>118</v>
      </c>
      <c r="BE149" s="229">
        <f>IF(N149="základní",J149,0)</f>
        <v>0</v>
      </c>
      <c r="BF149" s="229">
        <f>IF(N149="snížená",J149,0)</f>
        <v>0</v>
      </c>
      <c r="BG149" s="229">
        <f>IF(N149="zákl. přenesená",J149,0)</f>
        <v>0</v>
      </c>
      <c r="BH149" s="229">
        <f>IF(N149="sníž. přenesená",J149,0)</f>
        <v>0</v>
      </c>
      <c r="BI149" s="229">
        <f>IF(N149="nulová",J149,0)</f>
        <v>0</v>
      </c>
      <c r="BJ149" s="18" t="s">
        <v>81</v>
      </c>
      <c r="BK149" s="229">
        <f>ROUND(I149*H149,2)</f>
        <v>0</v>
      </c>
      <c r="BL149" s="18" t="s">
        <v>125</v>
      </c>
      <c r="BM149" s="228" t="s">
        <v>304</v>
      </c>
    </row>
    <row r="150" spans="1:47" s="2" customFormat="1" ht="12">
      <c r="A150" s="39"/>
      <c r="B150" s="40"/>
      <c r="C150" s="41"/>
      <c r="D150" s="232" t="s">
        <v>203</v>
      </c>
      <c r="E150" s="41"/>
      <c r="F150" s="233" t="s">
        <v>305</v>
      </c>
      <c r="G150" s="41"/>
      <c r="H150" s="41"/>
      <c r="I150" s="137"/>
      <c r="J150" s="41"/>
      <c r="K150" s="41"/>
      <c r="L150" s="45"/>
      <c r="M150" s="234"/>
      <c r="N150" s="235"/>
      <c r="O150" s="85"/>
      <c r="P150" s="85"/>
      <c r="Q150" s="85"/>
      <c r="R150" s="85"/>
      <c r="S150" s="85"/>
      <c r="T150" s="86"/>
      <c r="U150" s="39"/>
      <c r="V150" s="39"/>
      <c r="W150" s="39"/>
      <c r="X150" s="39"/>
      <c r="Y150" s="39"/>
      <c r="Z150" s="39"/>
      <c r="AA150" s="39"/>
      <c r="AB150" s="39"/>
      <c r="AC150" s="39"/>
      <c r="AD150" s="39"/>
      <c r="AE150" s="39"/>
      <c r="AT150" s="18" t="s">
        <v>203</v>
      </c>
      <c r="AU150" s="18" t="s">
        <v>83</v>
      </c>
    </row>
    <row r="151" spans="1:51" s="13" customFormat="1" ht="12">
      <c r="A151" s="13"/>
      <c r="B151" s="236"/>
      <c r="C151" s="237"/>
      <c r="D151" s="232" t="s">
        <v>156</v>
      </c>
      <c r="E151" s="238" t="s">
        <v>19</v>
      </c>
      <c r="F151" s="239" t="s">
        <v>306</v>
      </c>
      <c r="G151" s="237"/>
      <c r="H151" s="240">
        <v>235.193</v>
      </c>
      <c r="I151" s="241"/>
      <c r="J151" s="237"/>
      <c r="K151" s="237"/>
      <c r="L151" s="242"/>
      <c r="M151" s="243"/>
      <c r="N151" s="244"/>
      <c r="O151" s="244"/>
      <c r="P151" s="244"/>
      <c r="Q151" s="244"/>
      <c r="R151" s="244"/>
      <c r="S151" s="244"/>
      <c r="T151" s="245"/>
      <c r="U151" s="13"/>
      <c r="V151" s="13"/>
      <c r="W151" s="13"/>
      <c r="X151" s="13"/>
      <c r="Y151" s="13"/>
      <c r="Z151" s="13"/>
      <c r="AA151" s="13"/>
      <c r="AB151" s="13"/>
      <c r="AC151" s="13"/>
      <c r="AD151" s="13"/>
      <c r="AE151" s="13"/>
      <c r="AT151" s="246" t="s">
        <v>156</v>
      </c>
      <c r="AU151" s="246" t="s">
        <v>83</v>
      </c>
      <c r="AV151" s="13" t="s">
        <v>83</v>
      </c>
      <c r="AW151" s="13" t="s">
        <v>34</v>
      </c>
      <c r="AX151" s="13" t="s">
        <v>81</v>
      </c>
      <c r="AY151" s="246" t="s">
        <v>118</v>
      </c>
    </row>
    <row r="152" spans="1:65" s="2" customFormat="1" ht="21.75" customHeight="1">
      <c r="A152" s="39"/>
      <c r="B152" s="40"/>
      <c r="C152" s="217" t="s">
        <v>307</v>
      </c>
      <c r="D152" s="217" t="s">
        <v>120</v>
      </c>
      <c r="E152" s="218" t="s">
        <v>308</v>
      </c>
      <c r="F152" s="219" t="s">
        <v>309</v>
      </c>
      <c r="G152" s="220" t="s">
        <v>233</v>
      </c>
      <c r="H152" s="221">
        <v>11.957</v>
      </c>
      <c r="I152" s="222"/>
      <c r="J152" s="223">
        <f>ROUND(I152*H152,2)</f>
        <v>0</v>
      </c>
      <c r="K152" s="219" t="s">
        <v>208</v>
      </c>
      <c r="L152" s="45"/>
      <c r="M152" s="224" t="s">
        <v>19</v>
      </c>
      <c r="N152" s="225" t="s">
        <v>44</v>
      </c>
      <c r="O152" s="85"/>
      <c r="P152" s="226">
        <f>O152*H152</f>
        <v>0</v>
      </c>
      <c r="Q152" s="226">
        <v>0</v>
      </c>
      <c r="R152" s="226">
        <f>Q152*H152</f>
        <v>0</v>
      </c>
      <c r="S152" s="226">
        <v>0</v>
      </c>
      <c r="T152" s="227">
        <f>S152*H152</f>
        <v>0</v>
      </c>
      <c r="U152" s="39"/>
      <c r="V152" s="39"/>
      <c r="W152" s="39"/>
      <c r="X152" s="39"/>
      <c r="Y152" s="39"/>
      <c r="Z152" s="39"/>
      <c r="AA152" s="39"/>
      <c r="AB152" s="39"/>
      <c r="AC152" s="39"/>
      <c r="AD152" s="39"/>
      <c r="AE152" s="39"/>
      <c r="AR152" s="228" t="s">
        <v>125</v>
      </c>
      <c r="AT152" s="228" t="s">
        <v>120</v>
      </c>
      <c r="AU152" s="228" t="s">
        <v>83</v>
      </c>
      <c r="AY152" s="18" t="s">
        <v>118</v>
      </c>
      <c r="BE152" s="229">
        <f>IF(N152="základní",J152,0)</f>
        <v>0</v>
      </c>
      <c r="BF152" s="229">
        <f>IF(N152="snížená",J152,0)</f>
        <v>0</v>
      </c>
      <c r="BG152" s="229">
        <f>IF(N152="zákl. přenesená",J152,0)</f>
        <v>0</v>
      </c>
      <c r="BH152" s="229">
        <f>IF(N152="sníž. přenesená",J152,0)</f>
        <v>0</v>
      </c>
      <c r="BI152" s="229">
        <f>IF(N152="nulová",J152,0)</f>
        <v>0</v>
      </c>
      <c r="BJ152" s="18" t="s">
        <v>81</v>
      </c>
      <c r="BK152" s="229">
        <f>ROUND(I152*H152,2)</f>
        <v>0</v>
      </c>
      <c r="BL152" s="18" t="s">
        <v>125</v>
      </c>
      <c r="BM152" s="228" t="s">
        <v>310</v>
      </c>
    </row>
    <row r="153" spans="1:47" s="2" customFormat="1" ht="12">
      <c r="A153" s="39"/>
      <c r="B153" s="40"/>
      <c r="C153" s="41"/>
      <c r="D153" s="232" t="s">
        <v>203</v>
      </c>
      <c r="E153" s="41"/>
      <c r="F153" s="233" t="s">
        <v>311</v>
      </c>
      <c r="G153" s="41"/>
      <c r="H153" s="41"/>
      <c r="I153" s="137"/>
      <c r="J153" s="41"/>
      <c r="K153" s="41"/>
      <c r="L153" s="45"/>
      <c r="M153" s="234"/>
      <c r="N153" s="235"/>
      <c r="O153" s="85"/>
      <c r="P153" s="85"/>
      <c r="Q153" s="85"/>
      <c r="R153" s="85"/>
      <c r="S153" s="85"/>
      <c r="T153" s="86"/>
      <c r="U153" s="39"/>
      <c r="V153" s="39"/>
      <c r="W153" s="39"/>
      <c r="X153" s="39"/>
      <c r="Y153" s="39"/>
      <c r="Z153" s="39"/>
      <c r="AA153" s="39"/>
      <c r="AB153" s="39"/>
      <c r="AC153" s="39"/>
      <c r="AD153" s="39"/>
      <c r="AE153" s="39"/>
      <c r="AT153" s="18" t="s">
        <v>203</v>
      </c>
      <c r="AU153" s="18" t="s">
        <v>83</v>
      </c>
    </row>
    <row r="154" spans="1:51" s="13" customFormat="1" ht="12">
      <c r="A154" s="13"/>
      <c r="B154" s="236"/>
      <c r="C154" s="237"/>
      <c r="D154" s="232" t="s">
        <v>156</v>
      </c>
      <c r="E154" s="238" t="s">
        <v>19</v>
      </c>
      <c r="F154" s="239" t="s">
        <v>312</v>
      </c>
      <c r="G154" s="237"/>
      <c r="H154" s="240">
        <v>11.957</v>
      </c>
      <c r="I154" s="241"/>
      <c r="J154" s="237"/>
      <c r="K154" s="237"/>
      <c r="L154" s="242"/>
      <c r="M154" s="243"/>
      <c r="N154" s="244"/>
      <c r="O154" s="244"/>
      <c r="P154" s="244"/>
      <c r="Q154" s="244"/>
      <c r="R154" s="244"/>
      <c r="S154" s="244"/>
      <c r="T154" s="245"/>
      <c r="U154" s="13"/>
      <c r="V154" s="13"/>
      <c r="W154" s="13"/>
      <c r="X154" s="13"/>
      <c r="Y154" s="13"/>
      <c r="Z154" s="13"/>
      <c r="AA154" s="13"/>
      <c r="AB154" s="13"/>
      <c r="AC154" s="13"/>
      <c r="AD154" s="13"/>
      <c r="AE154" s="13"/>
      <c r="AT154" s="246" t="s">
        <v>156</v>
      </c>
      <c r="AU154" s="246" t="s">
        <v>83</v>
      </c>
      <c r="AV154" s="13" t="s">
        <v>83</v>
      </c>
      <c r="AW154" s="13" t="s">
        <v>34</v>
      </c>
      <c r="AX154" s="13" t="s">
        <v>81</v>
      </c>
      <c r="AY154" s="246" t="s">
        <v>118</v>
      </c>
    </row>
    <row r="155" spans="1:65" s="2" customFormat="1" ht="21.75" customHeight="1">
      <c r="A155" s="39"/>
      <c r="B155" s="40"/>
      <c r="C155" s="217" t="s">
        <v>313</v>
      </c>
      <c r="D155" s="217" t="s">
        <v>120</v>
      </c>
      <c r="E155" s="218" t="s">
        <v>314</v>
      </c>
      <c r="F155" s="219" t="s">
        <v>315</v>
      </c>
      <c r="G155" s="220" t="s">
        <v>200</v>
      </c>
      <c r="H155" s="221">
        <v>72.3</v>
      </c>
      <c r="I155" s="222"/>
      <c r="J155" s="223">
        <f>ROUND(I155*H155,2)</f>
        <v>0</v>
      </c>
      <c r="K155" s="219" t="s">
        <v>201</v>
      </c>
      <c r="L155" s="45"/>
      <c r="M155" s="224" t="s">
        <v>19</v>
      </c>
      <c r="N155" s="225" t="s">
        <v>44</v>
      </c>
      <c r="O155" s="85"/>
      <c r="P155" s="226">
        <f>O155*H155</f>
        <v>0</v>
      </c>
      <c r="Q155" s="226">
        <v>0</v>
      </c>
      <c r="R155" s="226">
        <f>Q155*H155</f>
        <v>0</v>
      </c>
      <c r="S155" s="226">
        <v>0</v>
      </c>
      <c r="T155" s="227">
        <f>S155*H155</f>
        <v>0</v>
      </c>
      <c r="U155" s="39"/>
      <c r="V155" s="39"/>
      <c r="W155" s="39"/>
      <c r="X155" s="39"/>
      <c r="Y155" s="39"/>
      <c r="Z155" s="39"/>
      <c r="AA155" s="39"/>
      <c r="AB155" s="39"/>
      <c r="AC155" s="39"/>
      <c r="AD155" s="39"/>
      <c r="AE155" s="39"/>
      <c r="AR155" s="228" t="s">
        <v>125</v>
      </c>
      <c r="AT155" s="228" t="s">
        <v>120</v>
      </c>
      <c r="AU155" s="228" t="s">
        <v>83</v>
      </c>
      <c r="AY155" s="18" t="s">
        <v>118</v>
      </c>
      <c r="BE155" s="229">
        <f>IF(N155="základní",J155,0)</f>
        <v>0</v>
      </c>
      <c r="BF155" s="229">
        <f>IF(N155="snížená",J155,0)</f>
        <v>0</v>
      </c>
      <c r="BG155" s="229">
        <f>IF(N155="zákl. přenesená",J155,0)</f>
        <v>0</v>
      </c>
      <c r="BH155" s="229">
        <f>IF(N155="sníž. přenesená",J155,0)</f>
        <v>0</v>
      </c>
      <c r="BI155" s="229">
        <f>IF(N155="nulová",J155,0)</f>
        <v>0</v>
      </c>
      <c r="BJ155" s="18" t="s">
        <v>81</v>
      </c>
      <c r="BK155" s="229">
        <f>ROUND(I155*H155,2)</f>
        <v>0</v>
      </c>
      <c r="BL155" s="18" t="s">
        <v>125</v>
      </c>
      <c r="BM155" s="228" t="s">
        <v>316</v>
      </c>
    </row>
    <row r="156" spans="1:47" s="2" customFormat="1" ht="12">
      <c r="A156" s="39"/>
      <c r="B156" s="40"/>
      <c r="C156" s="41"/>
      <c r="D156" s="232" t="s">
        <v>203</v>
      </c>
      <c r="E156" s="41"/>
      <c r="F156" s="233" t="s">
        <v>317</v>
      </c>
      <c r="G156" s="41"/>
      <c r="H156" s="41"/>
      <c r="I156" s="137"/>
      <c r="J156" s="41"/>
      <c r="K156" s="41"/>
      <c r="L156" s="45"/>
      <c r="M156" s="234"/>
      <c r="N156" s="235"/>
      <c r="O156" s="85"/>
      <c r="P156" s="85"/>
      <c r="Q156" s="85"/>
      <c r="R156" s="85"/>
      <c r="S156" s="85"/>
      <c r="T156" s="86"/>
      <c r="U156" s="39"/>
      <c r="V156" s="39"/>
      <c r="W156" s="39"/>
      <c r="X156" s="39"/>
      <c r="Y156" s="39"/>
      <c r="Z156" s="39"/>
      <c r="AA156" s="39"/>
      <c r="AB156" s="39"/>
      <c r="AC156" s="39"/>
      <c r="AD156" s="39"/>
      <c r="AE156" s="39"/>
      <c r="AT156" s="18" t="s">
        <v>203</v>
      </c>
      <c r="AU156" s="18" t="s">
        <v>83</v>
      </c>
    </row>
    <row r="157" spans="1:65" s="2" customFormat="1" ht="21.75" customHeight="1">
      <c r="A157" s="39"/>
      <c r="B157" s="40"/>
      <c r="C157" s="217" t="s">
        <v>318</v>
      </c>
      <c r="D157" s="217" t="s">
        <v>120</v>
      </c>
      <c r="E157" s="218" t="s">
        <v>319</v>
      </c>
      <c r="F157" s="219" t="s">
        <v>320</v>
      </c>
      <c r="G157" s="220" t="s">
        <v>200</v>
      </c>
      <c r="H157" s="221">
        <v>72.3</v>
      </c>
      <c r="I157" s="222"/>
      <c r="J157" s="223">
        <f>ROUND(I157*H157,2)</f>
        <v>0</v>
      </c>
      <c r="K157" s="219" t="s">
        <v>208</v>
      </c>
      <c r="L157" s="45"/>
      <c r="M157" s="224" t="s">
        <v>19</v>
      </c>
      <c r="N157" s="225" t="s">
        <v>44</v>
      </c>
      <c r="O157" s="85"/>
      <c r="P157" s="226">
        <f>O157*H157</f>
        <v>0</v>
      </c>
      <c r="Q157" s="226">
        <v>0</v>
      </c>
      <c r="R157" s="226">
        <f>Q157*H157</f>
        <v>0</v>
      </c>
      <c r="S157" s="226">
        <v>0</v>
      </c>
      <c r="T157" s="227">
        <f>S157*H157</f>
        <v>0</v>
      </c>
      <c r="U157" s="39"/>
      <c r="V157" s="39"/>
      <c r="W157" s="39"/>
      <c r="X157" s="39"/>
      <c r="Y157" s="39"/>
      <c r="Z157" s="39"/>
      <c r="AA157" s="39"/>
      <c r="AB157" s="39"/>
      <c r="AC157" s="39"/>
      <c r="AD157" s="39"/>
      <c r="AE157" s="39"/>
      <c r="AR157" s="228" t="s">
        <v>125</v>
      </c>
      <c r="AT157" s="228" t="s">
        <v>120</v>
      </c>
      <c r="AU157" s="228" t="s">
        <v>83</v>
      </c>
      <c r="AY157" s="18" t="s">
        <v>118</v>
      </c>
      <c r="BE157" s="229">
        <f>IF(N157="základní",J157,0)</f>
        <v>0</v>
      </c>
      <c r="BF157" s="229">
        <f>IF(N157="snížená",J157,0)</f>
        <v>0</v>
      </c>
      <c r="BG157" s="229">
        <f>IF(N157="zákl. přenesená",J157,0)</f>
        <v>0</v>
      </c>
      <c r="BH157" s="229">
        <f>IF(N157="sníž. přenesená",J157,0)</f>
        <v>0</v>
      </c>
      <c r="BI157" s="229">
        <f>IF(N157="nulová",J157,0)</f>
        <v>0</v>
      </c>
      <c r="BJ157" s="18" t="s">
        <v>81</v>
      </c>
      <c r="BK157" s="229">
        <f>ROUND(I157*H157,2)</f>
        <v>0</v>
      </c>
      <c r="BL157" s="18" t="s">
        <v>125</v>
      </c>
      <c r="BM157" s="228" t="s">
        <v>321</v>
      </c>
    </row>
    <row r="158" spans="1:47" s="2" customFormat="1" ht="12">
      <c r="A158" s="39"/>
      <c r="B158" s="40"/>
      <c r="C158" s="41"/>
      <c r="D158" s="232" t="s">
        <v>203</v>
      </c>
      <c r="E158" s="41"/>
      <c r="F158" s="233" t="s">
        <v>322</v>
      </c>
      <c r="G158" s="41"/>
      <c r="H158" s="41"/>
      <c r="I158" s="137"/>
      <c r="J158" s="41"/>
      <c r="K158" s="41"/>
      <c r="L158" s="45"/>
      <c r="M158" s="234"/>
      <c r="N158" s="235"/>
      <c r="O158" s="85"/>
      <c r="P158" s="85"/>
      <c r="Q158" s="85"/>
      <c r="R158" s="85"/>
      <c r="S158" s="85"/>
      <c r="T158" s="86"/>
      <c r="U158" s="39"/>
      <c r="V158" s="39"/>
      <c r="W158" s="39"/>
      <c r="X158" s="39"/>
      <c r="Y158" s="39"/>
      <c r="Z158" s="39"/>
      <c r="AA158" s="39"/>
      <c r="AB158" s="39"/>
      <c r="AC158" s="39"/>
      <c r="AD158" s="39"/>
      <c r="AE158" s="39"/>
      <c r="AT158" s="18" t="s">
        <v>203</v>
      </c>
      <c r="AU158" s="18" t="s">
        <v>83</v>
      </c>
    </row>
    <row r="159" spans="1:65" s="2" customFormat="1" ht="16.5" customHeight="1">
      <c r="A159" s="39"/>
      <c r="B159" s="40"/>
      <c r="C159" s="273" t="s">
        <v>323</v>
      </c>
      <c r="D159" s="273" t="s">
        <v>296</v>
      </c>
      <c r="E159" s="274" t="s">
        <v>324</v>
      </c>
      <c r="F159" s="275" t="s">
        <v>325</v>
      </c>
      <c r="G159" s="276" t="s">
        <v>326</v>
      </c>
      <c r="H159" s="277">
        <v>2.169</v>
      </c>
      <c r="I159" s="278"/>
      <c r="J159" s="279">
        <f>ROUND(I159*H159,2)</f>
        <v>0</v>
      </c>
      <c r="K159" s="275" t="s">
        <v>208</v>
      </c>
      <c r="L159" s="280"/>
      <c r="M159" s="281" t="s">
        <v>19</v>
      </c>
      <c r="N159" s="282" t="s">
        <v>44</v>
      </c>
      <c r="O159" s="85"/>
      <c r="P159" s="226">
        <f>O159*H159</f>
        <v>0</v>
      </c>
      <c r="Q159" s="226">
        <v>0.001</v>
      </c>
      <c r="R159" s="226">
        <f>Q159*H159</f>
        <v>0.002169</v>
      </c>
      <c r="S159" s="226">
        <v>0</v>
      </c>
      <c r="T159" s="227">
        <f>S159*H159</f>
        <v>0</v>
      </c>
      <c r="U159" s="39"/>
      <c r="V159" s="39"/>
      <c r="W159" s="39"/>
      <c r="X159" s="39"/>
      <c r="Y159" s="39"/>
      <c r="Z159" s="39"/>
      <c r="AA159" s="39"/>
      <c r="AB159" s="39"/>
      <c r="AC159" s="39"/>
      <c r="AD159" s="39"/>
      <c r="AE159" s="39"/>
      <c r="AR159" s="228" t="s">
        <v>169</v>
      </c>
      <c r="AT159" s="228" t="s">
        <v>296</v>
      </c>
      <c r="AU159" s="228" t="s">
        <v>83</v>
      </c>
      <c r="AY159" s="18" t="s">
        <v>118</v>
      </c>
      <c r="BE159" s="229">
        <f>IF(N159="základní",J159,0)</f>
        <v>0</v>
      </c>
      <c r="BF159" s="229">
        <f>IF(N159="snížená",J159,0)</f>
        <v>0</v>
      </c>
      <c r="BG159" s="229">
        <f>IF(N159="zákl. přenesená",J159,0)</f>
        <v>0</v>
      </c>
      <c r="BH159" s="229">
        <f>IF(N159="sníž. přenesená",J159,0)</f>
        <v>0</v>
      </c>
      <c r="BI159" s="229">
        <f>IF(N159="nulová",J159,0)</f>
        <v>0</v>
      </c>
      <c r="BJ159" s="18" t="s">
        <v>81</v>
      </c>
      <c r="BK159" s="229">
        <f>ROUND(I159*H159,2)</f>
        <v>0</v>
      </c>
      <c r="BL159" s="18" t="s">
        <v>125</v>
      </c>
      <c r="BM159" s="228" t="s">
        <v>327</v>
      </c>
    </row>
    <row r="160" spans="1:51" s="13" customFormat="1" ht="12">
      <c r="A160" s="13"/>
      <c r="B160" s="236"/>
      <c r="C160" s="237"/>
      <c r="D160" s="232" t="s">
        <v>156</v>
      </c>
      <c r="E160" s="238" t="s">
        <v>19</v>
      </c>
      <c r="F160" s="239" t="s">
        <v>328</v>
      </c>
      <c r="G160" s="237"/>
      <c r="H160" s="240">
        <v>2.169</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156</v>
      </c>
      <c r="AU160" s="246" t="s">
        <v>83</v>
      </c>
      <c r="AV160" s="13" t="s">
        <v>83</v>
      </c>
      <c r="AW160" s="13" t="s">
        <v>34</v>
      </c>
      <c r="AX160" s="13" t="s">
        <v>81</v>
      </c>
      <c r="AY160" s="246" t="s">
        <v>118</v>
      </c>
    </row>
    <row r="161" spans="1:65" s="2" customFormat="1" ht="16.5" customHeight="1">
      <c r="A161" s="39"/>
      <c r="B161" s="40"/>
      <c r="C161" s="217" t="s">
        <v>329</v>
      </c>
      <c r="D161" s="217" t="s">
        <v>120</v>
      </c>
      <c r="E161" s="218" t="s">
        <v>330</v>
      </c>
      <c r="F161" s="219" t="s">
        <v>331</v>
      </c>
      <c r="G161" s="220" t="s">
        <v>200</v>
      </c>
      <c r="H161" s="221">
        <v>227.4</v>
      </c>
      <c r="I161" s="222"/>
      <c r="J161" s="223">
        <f>ROUND(I161*H161,2)</f>
        <v>0</v>
      </c>
      <c r="K161" s="219" t="s">
        <v>201</v>
      </c>
      <c r="L161" s="45"/>
      <c r="M161" s="224" t="s">
        <v>19</v>
      </c>
      <c r="N161" s="225" t="s">
        <v>44</v>
      </c>
      <c r="O161" s="85"/>
      <c r="P161" s="226">
        <f>O161*H161</f>
        <v>0</v>
      </c>
      <c r="Q161" s="226">
        <v>0</v>
      </c>
      <c r="R161" s="226">
        <f>Q161*H161</f>
        <v>0</v>
      </c>
      <c r="S161" s="226">
        <v>0</v>
      </c>
      <c r="T161" s="227">
        <f>S161*H161</f>
        <v>0</v>
      </c>
      <c r="U161" s="39"/>
      <c r="V161" s="39"/>
      <c r="W161" s="39"/>
      <c r="X161" s="39"/>
      <c r="Y161" s="39"/>
      <c r="Z161" s="39"/>
      <c r="AA161" s="39"/>
      <c r="AB161" s="39"/>
      <c r="AC161" s="39"/>
      <c r="AD161" s="39"/>
      <c r="AE161" s="39"/>
      <c r="AR161" s="228" t="s">
        <v>125</v>
      </c>
      <c r="AT161" s="228" t="s">
        <v>120</v>
      </c>
      <c r="AU161" s="228" t="s">
        <v>83</v>
      </c>
      <c r="AY161" s="18" t="s">
        <v>118</v>
      </c>
      <c r="BE161" s="229">
        <f>IF(N161="základní",J161,0)</f>
        <v>0</v>
      </c>
      <c r="BF161" s="229">
        <f>IF(N161="snížená",J161,0)</f>
        <v>0</v>
      </c>
      <c r="BG161" s="229">
        <f>IF(N161="zákl. přenesená",J161,0)</f>
        <v>0</v>
      </c>
      <c r="BH161" s="229">
        <f>IF(N161="sníž. přenesená",J161,0)</f>
        <v>0</v>
      </c>
      <c r="BI161" s="229">
        <f>IF(N161="nulová",J161,0)</f>
        <v>0</v>
      </c>
      <c r="BJ161" s="18" t="s">
        <v>81</v>
      </c>
      <c r="BK161" s="229">
        <f>ROUND(I161*H161,2)</f>
        <v>0</v>
      </c>
      <c r="BL161" s="18" t="s">
        <v>125</v>
      </c>
      <c r="BM161" s="228" t="s">
        <v>332</v>
      </c>
    </row>
    <row r="162" spans="1:47" s="2" customFormat="1" ht="12">
      <c r="A162" s="39"/>
      <c r="B162" s="40"/>
      <c r="C162" s="41"/>
      <c r="D162" s="232" t="s">
        <v>203</v>
      </c>
      <c r="E162" s="41"/>
      <c r="F162" s="233" t="s">
        <v>333</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203</v>
      </c>
      <c r="AU162" s="18" t="s">
        <v>83</v>
      </c>
    </row>
    <row r="163" spans="1:51" s="13" customFormat="1" ht="12">
      <c r="A163" s="13"/>
      <c r="B163" s="236"/>
      <c r="C163" s="237"/>
      <c r="D163" s="232" t="s">
        <v>156</v>
      </c>
      <c r="E163" s="238" t="s">
        <v>19</v>
      </c>
      <c r="F163" s="239" t="s">
        <v>334</v>
      </c>
      <c r="G163" s="237"/>
      <c r="H163" s="240">
        <v>227.4</v>
      </c>
      <c r="I163" s="241"/>
      <c r="J163" s="237"/>
      <c r="K163" s="237"/>
      <c r="L163" s="242"/>
      <c r="M163" s="243"/>
      <c r="N163" s="244"/>
      <c r="O163" s="244"/>
      <c r="P163" s="244"/>
      <c r="Q163" s="244"/>
      <c r="R163" s="244"/>
      <c r="S163" s="244"/>
      <c r="T163" s="245"/>
      <c r="U163" s="13"/>
      <c r="V163" s="13"/>
      <c r="W163" s="13"/>
      <c r="X163" s="13"/>
      <c r="Y163" s="13"/>
      <c r="Z163" s="13"/>
      <c r="AA163" s="13"/>
      <c r="AB163" s="13"/>
      <c r="AC163" s="13"/>
      <c r="AD163" s="13"/>
      <c r="AE163" s="13"/>
      <c r="AT163" s="246" t="s">
        <v>156</v>
      </c>
      <c r="AU163" s="246" t="s">
        <v>83</v>
      </c>
      <c r="AV163" s="13" t="s">
        <v>83</v>
      </c>
      <c r="AW163" s="13" t="s">
        <v>34</v>
      </c>
      <c r="AX163" s="13" t="s">
        <v>81</v>
      </c>
      <c r="AY163" s="246" t="s">
        <v>118</v>
      </c>
    </row>
    <row r="164" spans="1:65" s="2" customFormat="1" ht="21.75" customHeight="1">
      <c r="A164" s="39"/>
      <c r="B164" s="40"/>
      <c r="C164" s="217" t="s">
        <v>335</v>
      </c>
      <c r="D164" s="217" t="s">
        <v>120</v>
      </c>
      <c r="E164" s="218" t="s">
        <v>336</v>
      </c>
      <c r="F164" s="219" t="s">
        <v>337</v>
      </c>
      <c r="G164" s="220" t="s">
        <v>338</v>
      </c>
      <c r="H164" s="221">
        <v>17</v>
      </c>
      <c r="I164" s="222"/>
      <c r="J164" s="223">
        <f>ROUND(I164*H164,2)</f>
        <v>0</v>
      </c>
      <c r="K164" s="219" t="s">
        <v>208</v>
      </c>
      <c r="L164" s="45"/>
      <c r="M164" s="224" t="s">
        <v>19</v>
      </c>
      <c r="N164" s="225" t="s">
        <v>44</v>
      </c>
      <c r="O164" s="85"/>
      <c r="P164" s="226">
        <f>O164*H164</f>
        <v>0</v>
      </c>
      <c r="Q164" s="226">
        <v>0</v>
      </c>
      <c r="R164" s="226">
        <f>Q164*H164</f>
        <v>0</v>
      </c>
      <c r="S164" s="226">
        <v>0</v>
      </c>
      <c r="T164" s="227">
        <f>S164*H164</f>
        <v>0</v>
      </c>
      <c r="U164" s="39"/>
      <c r="V164" s="39"/>
      <c r="W164" s="39"/>
      <c r="X164" s="39"/>
      <c r="Y164" s="39"/>
      <c r="Z164" s="39"/>
      <c r="AA164" s="39"/>
      <c r="AB164" s="39"/>
      <c r="AC164" s="39"/>
      <c r="AD164" s="39"/>
      <c r="AE164" s="39"/>
      <c r="AR164" s="228" t="s">
        <v>125</v>
      </c>
      <c r="AT164" s="228" t="s">
        <v>120</v>
      </c>
      <c r="AU164" s="228" t="s">
        <v>83</v>
      </c>
      <c r="AY164" s="18" t="s">
        <v>118</v>
      </c>
      <c r="BE164" s="229">
        <f>IF(N164="základní",J164,0)</f>
        <v>0</v>
      </c>
      <c r="BF164" s="229">
        <f>IF(N164="snížená",J164,0)</f>
        <v>0</v>
      </c>
      <c r="BG164" s="229">
        <f>IF(N164="zákl. přenesená",J164,0)</f>
        <v>0</v>
      </c>
      <c r="BH164" s="229">
        <f>IF(N164="sníž. přenesená",J164,0)</f>
        <v>0</v>
      </c>
      <c r="BI164" s="229">
        <f>IF(N164="nulová",J164,0)</f>
        <v>0</v>
      </c>
      <c r="BJ164" s="18" t="s">
        <v>81</v>
      </c>
      <c r="BK164" s="229">
        <f>ROUND(I164*H164,2)</f>
        <v>0</v>
      </c>
      <c r="BL164" s="18" t="s">
        <v>125</v>
      </c>
      <c r="BM164" s="228" t="s">
        <v>339</v>
      </c>
    </row>
    <row r="165" spans="1:47" s="2" customFormat="1" ht="12">
      <c r="A165" s="39"/>
      <c r="B165" s="40"/>
      <c r="C165" s="41"/>
      <c r="D165" s="232" t="s">
        <v>203</v>
      </c>
      <c r="E165" s="41"/>
      <c r="F165" s="233" t="s">
        <v>340</v>
      </c>
      <c r="G165" s="41"/>
      <c r="H165" s="41"/>
      <c r="I165" s="137"/>
      <c r="J165" s="41"/>
      <c r="K165" s="41"/>
      <c r="L165" s="45"/>
      <c r="M165" s="234"/>
      <c r="N165" s="235"/>
      <c r="O165" s="85"/>
      <c r="P165" s="85"/>
      <c r="Q165" s="85"/>
      <c r="R165" s="85"/>
      <c r="S165" s="85"/>
      <c r="T165" s="86"/>
      <c r="U165" s="39"/>
      <c r="V165" s="39"/>
      <c r="W165" s="39"/>
      <c r="X165" s="39"/>
      <c r="Y165" s="39"/>
      <c r="Z165" s="39"/>
      <c r="AA165" s="39"/>
      <c r="AB165" s="39"/>
      <c r="AC165" s="39"/>
      <c r="AD165" s="39"/>
      <c r="AE165" s="39"/>
      <c r="AT165" s="18" t="s">
        <v>203</v>
      </c>
      <c r="AU165" s="18" t="s">
        <v>83</v>
      </c>
    </row>
    <row r="166" spans="1:65" s="2" customFormat="1" ht="16.5" customHeight="1">
      <c r="A166" s="39"/>
      <c r="B166" s="40"/>
      <c r="C166" s="273" t="s">
        <v>341</v>
      </c>
      <c r="D166" s="273" t="s">
        <v>296</v>
      </c>
      <c r="E166" s="274" t="s">
        <v>342</v>
      </c>
      <c r="F166" s="275" t="s">
        <v>343</v>
      </c>
      <c r="G166" s="276" t="s">
        <v>233</v>
      </c>
      <c r="H166" s="277">
        <v>0.085</v>
      </c>
      <c r="I166" s="278"/>
      <c r="J166" s="279">
        <f>ROUND(I166*H166,2)</f>
        <v>0</v>
      </c>
      <c r="K166" s="275" t="s">
        <v>208</v>
      </c>
      <c r="L166" s="280"/>
      <c r="M166" s="281" t="s">
        <v>19</v>
      </c>
      <c r="N166" s="282" t="s">
        <v>44</v>
      </c>
      <c r="O166" s="85"/>
      <c r="P166" s="226">
        <f>O166*H166</f>
        <v>0</v>
      </c>
      <c r="Q166" s="226">
        <v>0.22</v>
      </c>
      <c r="R166" s="226">
        <f>Q166*H166</f>
        <v>0.0187</v>
      </c>
      <c r="S166" s="226">
        <v>0</v>
      </c>
      <c r="T166" s="227">
        <f>S166*H166</f>
        <v>0</v>
      </c>
      <c r="U166" s="39"/>
      <c r="V166" s="39"/>
      <c r="W166" s="39"/>
      <c r="X166" s="39"/>
      <c r="Y166" s="39"/>
      <c r="Z166" s="39"/>
      <c r="AA166" s="39"/>
      <c r="AB166" s="39"/>
      <c r="AC166" s="39"/>
      <c r="AD166" s="39"/>
      <c r="AE166" s="39"/>
      <c r="AR166" s="228" t="s">
        <v>169</v>
      </c>
      <c r="AT166" s="228" t="s">
        <v>296</v>
      </c>
      <c r="AU166" s="228" t="s">
        <v>83</v>
      </c>
      <c r="AY166" s="18" t="s">
        <v>118</v>
      </c>
      <c r="BE166" s="229">
        <f>IF(N166="základní",J166,0)</f>
        <v>0</v>
      </c>
      <c r="BF166" s="229">
        <f>IF(N166="snížená",J166,0)</f>
        <v>0</v>
      </c>
      <c r="BG166" s="229">
        <f>IF(N166="zákl. přenesená",J166,0)</f>
        <v>0</v>
      </c>
      <c r="BH166" s="229">
        <f>IF(N166="sníž. přenesená",J166,0)</f>
        <v>0</v>
      </c>
      <c r="BI166" s="229">
        <f>IF(N166="nulová",J166,0)</f>
        <v>0</v>
      </c>
      <c r="BJ166" s="18" t="s">
        <v>81</v>
      </c>
      <c r="BK166" s="229">
        <f>ROUND(I166*H166,2)</f>
        <v>0</v>
      </c>
      <c r="BL166" s="18" t="s">
        <v>125</v>
      </c>
      <c r="BM166" s="228" t="s">
        <v>344</v>
      </c>
    </row>
    <row r="167" spans="1:51" s="13" customFormat="1" ht="12">
      <c r="A167" s="13"/>
      <c r="B167" s="236"/>
      <c r="C167" s="237"/>
      <c r="D167" s="232" t="s">
        <v>156</v>
      </c>
      <c r="E167" s="237"/>
      <c r="F167" s="239" t="s">
        <v>345</v>
      </c>
      <c r="G167" s="237"/>
      <c r="H167" s="240">
        <v>0.085</v>
      </c>
      <c r="I167" s="241"/>
      <c r="J167" s="237"/>
      <c r="K167" s="237"/>
      <c r="L167" s="242"/>
      <c r="M167" s="243"/>
      <c r="N167" s="244"/>
      <c r="O167" s="244"/>
      <c r="P167" s="244"/>
      <c r="Q167" s="244"/>
      <c r="R167" s="244"/>
      <c r="S167" s="244"/>
      <c r="T167" s="245"/>
      <c r="U167" s="13"/>
      <c r="V167" s="13"/>
      <c r="W167" s="13"/>
      <c r="X167" s="13"/>
      <c r="Y167" s="13"/>
      <c r="Z167" s="13"/>
      <c r="AA167" s="13"/>
      <c r="AB167" s="13"/>
      <c r="AC167" s="13"/>
      <c r="AD167" s="13"/>
      <c r="AE167" s="13"/>
      <c r="AT167" s="246" t="s">
        <v>156</v>
      </c>
      <c r="AU167" s="246" t="s">
        <v>83</v>
      </c>
      <c r="AV167" s="13" t="s">
        <v>83</v>
      </c>
      <c r="AW167" s="13" t="s">
        <v>4</v>
      </c>
      <c r="AX167" s="13" t="s">
        <v>81</v>
      </c>
      <c r="AY167" s="246" t="s">
        <v>118</v>
      </c>
    </row>
    <row r="168" spans="1:65" s="2" customFormat="1" ht="21.75" customHeight="1">
      <c r="A168" s="39"/>
      <c r="B168" s="40"/>
      <c r="C168" s="217" t="s">
        <v>346</v>
      </c>
      <c r="D168" s="217" t="s">
        <v>120</v>
      </c>
      <c r="E168" s="218" t="s">
        <v>347</v>
      </c>
      <c r="F168" s="219" t="s">
        <v>348</v>
      </c>
      <c r="G168" s="220" t="s">
        <v>338</v>
      </c>
      <c r="H168" s="221">
        <v>17</v>
      </c>
      <c r="I168" s="222"/>
      <c r="J168" s="223">
        <f>ROUND(I168*H168,2)</f>
        <v>0</v>
      </c>
      <c r="K168" s="219" t="s">
        <v>208</v>
      </c>
      <c r="L168" s="45"/>
      <c r="M168" s="224" t="s">
        <v>19</v>
      </c>
      <c r="N168" s="225" t="s">
        <v>44</v>
      </c>
      <c r="O168" s="85"/>
      <c r="P168" s="226">
        <f>O168*H168</f>
        <v>0</v>
      </c>
      <c r="Q168" s="226">
        <v>0</v>
      </c>
      <c r="R168" s="226">
        <f>Q168*H168</f>
        <v>0</v>
      </c>
      <c r="S168" s="226">
        <v>0</v>
      </c>
      <c r="T168" s="227">
        <f>S168*H168</f>
        <v>0</v>
      </c>
      <c r="U168" s="39"/>
      <c r="V168" s="39"/>
      <c r="W168" s="39"/>
      <c r="X168" s="39"/>
      <c r="Y168" s="39"/>
      <c r="Z168" s="39"/>
      <c r="AA168" s="39"/>
      <c r="AB168" s="39"/>
      <c r="AC168" s="39"/>
      <c r="AD168" s="39"/>
      <c r="AE168" s="39"/>
      <c r="AR168" s="228" t="s">
        <v>125</v>
      </c>
      <c r="AT168" s="228" t="s">
        <v>120</v>
      </c>
      <c r="AU168" s="228" t="s">
        <v>83</v>
      </c>
      <c r="AY168" s="18" t="s">
        <v>118</v>
      </c>
      <c r="BE168" s="229">
        <f>IF(N168="základní",J168,0)</f>
        <v>0</v>
      </c>
      <c r="BF168" s="229">
        <f>IF(N168="snížená",J168,0)</f>
        <v>0</v>
      </c>
      <c r="BG168" s="229">
        <f>IF(N168="zákl. přenesená",J168,0)</f>
        <v>0</v>
      </c>
      <c r="BH168" s="229">
        <f>IF(N168="sníž. přenesená",J168,0)</f>
        <v>0</v>
      </c>
      <c r="BI168" s="229">
        <f>IF(N168="nulová",J168,0)</f>
        <v>0</v>
      </c>
      <c r="BJ168" s="18" t="s">
        <v>81</v>
      </c>
      <c r="BK168" s="229">
        <f>ROUND(I168*H168,2)</f>
        <v>0</v>
      </c>
      <c r="BL168" s="18" t="s">
        <v>125</v>
      </c>
      <c r="BM168" s="228" t="s">
        <v>349</v>
      </c>
    </row>
    <row r="169" spans="1:47" s="2" customFormat="1" ht="12">
      <c r="A169" s="39"/>
      <c r="B169" s="40"/>
      <c r="C169" s="41"/>
      <c r="D169" s="232" t="s">
        <v>203</v>
      </c>
      <c r="E169" s="41"/>
      <c r="F169" s="233" t="s">
        <v>350</v>
      </c>
      <c r="G169" s="41"/>
      <c r="H169" s="41"/>
      <c r="I169" s="137"/>
      <c r="J169" s="41"/>
      <c r="K169" s="41"/>
      <c r="L169" s="45"/>
      <c r="M169" s="234"/>
      <c r="N169" s="235"/>
      <c r="O169" s="85"/>
      <c r="P169" s="85"/>
      <c r="Q169" s="85"/>
      <c r="R169" s="85"/>
      <c r="S169" s="85"/>
      <c r="T169" s="86"/>
      <c r="U169" s="39"/>
      <c r="V169" s="39"/>
      <c r="W169" s="39"/>
      <c r="X169" s="39"/>
      <c r="Y169" s="39"/>
      <c r="Z169" s="39"/>
      <c r="AA169" s="39"/>
      <c r="AB169" s="39"/>
      <c r="AC169" s="39"/>
      <c r="AD169" s="39"/>
      <c r="AE169" s="39"/>
      <c r="AT169" s="18" t="s">
        <v>203</v>
      </c>
      <c r="AU169" s="18" t="s">
        <v>83</v>
      </c>
    </row>
    <row r="170" spans="1:65" s="2" customFormat="1" ht="16.5" customHeight="1">
      <c r="A170" s="39"/>
      <c r="B170" s="40"/>
      <c r="C170" s="273" t="s">
        <v>351</v>
      </c>
      <c r="D170" s="273" t="s">
        <v>296</v>
      </c>
      <c r="E170" s="274" t="s">
        <v>352</v>
      </c>
      <c r="F170" s="275" t="s">
        <v>353</v>
      </c>
      <c r="G170" s="276" t="s">
        <v>131</v>
      </c>
      <c r="H170" s="277">
        <v>17</v>
      </c>
      <c r="I170" s="278"/>
      <c r="J170" s="279">
        <f>ROUND(I170*H170,2)</f>
        <v>0</v>
      </c>
      <c r="K170" s="275" t="s">
        <v>19</v>
      </c>
      <c r="L170" s="280"/>
      <c r="M170" s="281" t="s">
        <v>19</v>
      </c>
      <c r="N170" s="282" t="s">
        <v>44</v>
      </c>
      <c r="O170" s="85"/>
      <c r="P170" s="226">
        <f>O170*H170</f>
        <v>0</v>
      </c>
      <c r="Q170" s="226">
        <v>0</v>
      </c>
      <c r="R170" s="226">
        <f>Q170*H170</f>
        <v>0</v>
      </c>
      <c r="S170" s="226">
        <v>0</v>
      </c>
      <c r="T170" s="227">
        <f>S170*H170</f>
        <v>0</v>
      </c>
      <c r="U170" s="39"/>
      <c r="V170" s="39"/>
      <c r="W170" s="39"/>
      <c r="X170" s="39"/>
      <c r="Y170" s="39"/>
      <c r="Z170" s="39"/>
      <c r="AA170" s="39"/>
      <c r="AB170" s="39"/>
      <c r="AC170" s="39"/>
      <c r="AD170" s="39"/>
      <c r="AE170" s="39"/>
      <c r="AR170" s="228" t="s">
        <v>169</v>
      </c>
      <c r="AT170" s="228" t="s">
        <v>296</v>
      </c>
      <c r="AU170" s="228" t="s">
        <v>83</v>
      </c>
      <c r="AY170" s="18" t="s">
        <v>118</v>
      </c>
      <c r="BE170" s="229">
        <f>IF(N170="základní",J170,0)</f>
        <v>0</v>
      </c>
      <c r="BF170" s="229">
        <f>IF(N170="snížená",J170,0)</f>
        <v>0</v>
      </c>
      <c r="BG170" s="229">
        <f>IF(N170="zákl. přenesená",J170,0)</f>
        <v>0</v>
      </c>
      <c r="BH170" s="229">
        <f>IF(N170="sníž. přenesená",J170,0)</f>
        <v>0</v>
      </c>
      <c r="BI170" s="229">
        <f>IF(N170="nulová",J170,0)</f>
        <v>0</v>
      </c>
      <c r="BJ170" s="18" t="s">
        <v>81</v>
      </c>
      <c r="BK170" s="229">
        <f>ROUND(I170*H170,2)</f>
        <v>0</v>
      </c>
      <c r="BL170" s="18" t="s">
        <v>125</v>
      </c>
      <c r="BM170" s="228" t="s">
        <v>354</v>
      </c>
    </row>
    <row r="171" spans="1:65" s="2" customFormat="1" ht="16.5" customHeight="1">
      <c r="A171" s="39"/>
      <c r="B171" s="40"/>
      <c r="C171" s="217" t="s">
        <v>355</v>
      </c>
      <c r="D171" s="217" t="s">
        <v>120</v>
      </c>
      <c r="E171" s="218" t="s">
        <v>356</v>
      </c>
      <c r="F171" s="219" t="s">
        <v>357</v>
      </c>
      <c r="G171" s="220" t="s">
        <v>233</v>
      </c>
      <c r="H171" s="221">
        <v>0.426</v>
      </c>
      <c r="I171" s="222"/>
      <c r="J171" s="223">
        <f>ROUND(I171*H171,2)</f>
        <v>0</v>
      </c>
      <c r="K171" s="219" t="s">
        <v>208</v>
      </c>
      <c r="L171" s="45"/>
      <c r="M171" s="224" t="s">
        <v>19</v>
      </c>
      <c r="N171" s="225" t="s">
        <v>44</v>
      </c>
      <c r="O171" s="85"/>
      <c r="P171" s="226">
        <f>O171*H171</f>
        <v>0</v>
      </c>
      <c r="Q171" s="226">
        <v>0</v>
      </c>
      <c r="R171" s="226">
        <f>Q171*H171</f>
        <v>0</v>
      </c>
      <c r="S171" s="226">
        <v>0</v>
      </c>
      <c r="T171" s="227">
        <f>S171*H171</f>
        <v>0</v>
      </c>
      <c r="U171" s="39"/>
      <c r="V171" s="39"/>
      <c r="W171" s="39"/>
      <c r="X171" s="39"/>
      <c r="Y171" s="39"/>
      <c r="Z171" s="39"/>
      <c r="AA171" s="39"/>
      <c r="AB171" s="39"/>
      <c r="AC171" s="39"/>
      <c r="AD171" s="39"/>
      <c r="AE171" s="39"/>
      <c r="AR171" s="228" t="s">
        <v>125</v>
      </c>
      <c r="AT171" s="228" t="s">
        <v>120</v>
      </c>
      <c r="AU171" s="228" t="s">
        <v>83</v>
      </c>
      <c r="AY171" s="18" t="s">
        <v>118</v>
      </c>
      <c r="BE171" s="229">
        <f>IF(N171="základní",J171,0)</f>
        <v>0</v>
      </c>
      <c r="BF171" s="229">
        <f>IF(N171="snížená",J171,0)</f>
        <v>0</v>
      </c>
      <c r="BG171" s="229">
        <f>IF(N171="zákl. přenesená",J171,0)</f>
        <v>0</v>
      </c>
      <c r="BH171" s="229">
        <f>IF(N171="sníž. přenesená",J171,0)</f>
        <v>0</v>
      </c>
      <c r="BI171" s="229">
        <f>IF(N171="nulová",J171,0)</f>
        <v>0</v>
      </c>
      <c r="BJ171" s="18" t="s">
        <v>81</v>
      </c>
      <c r="BK171" s="229">
        <f>ROUND(I171*H171,2)</f>
        <v>0</v>
      </c>
      <c r="BL171" s="18" t="s">
        <v>125</v>
      </c>
      <c r="BM171" s="228" t="s">
        <v>358</v>
      </c>
    </row>
    <row r="172" spans="1:47" s="2" customFormat="1" ht="12">
      <c r="A172" s="39"/>
      <c r="B172" s="40"/>
      <c r="C172" s="41"/>
      <c r="D172" s="232" t="s">
        <v>203</v>
      </c>
      <c r="E172" s="41"/>
      <c r="F172" s="233" t="s">
        <v>359</v>
      </c>
      <c r="G172" s="41"/>
      <c r="H172" s="41"/>
      <c r="I172" s="137"/>
      <c r="J172" s="41"/>
      <c r="K172" s="41"/>
      <c r="L172" s="45"/>
      <c r="M172" s="234"/>
      <c r="N172" s="235"/>
      <c r="O172" s="85"/>
      <c r="P172" s="85"/>
      <c r="Q172" s="85"/>
      <c r="R172" s="85"/>
      <c r="S172" s="85"/>
      <c r="T172" s="86"/>
      <c r="U172" s="39"/>
      <c r="V172" s="39"/>
      <c r="W172" s="39"/>
      <c r="X172" s="39"/>
      <c r="Y172" s="39"/>
      <c r="Z172" s="39"/>
      <c r="AA172" s="39"/>
      <c r="AB172" s="39"/>
      <c r="AC172" s="39"/>
      <c r="AD172" s="39"/>
      <c r="AE172" s="39"/>
      <c r="AT172" s="18" t="s">
        <v>203</v>
      </c>
      <c r="AU172" s="18" t="s">
        <v>83</v>
      </c>
    </row>
    <row r="173" spans="1:51" s="13" customFormat="1" ht="12">
      <c r="A173" s="13"/>
      <c r="B173" s="236"/>
      <c r="C173" s="237"/>
      <c r="D173" s="232" t="s">
        <v>156</v>
      </c>
      <c r="E173" s="238" t="s">
        <v>19</v>
      </c>
      <c r="F173" s="239" t="s">
        <v>360</v>
      </c>
      <c r="G173" s="237"/>
      <c r="H173" s="240">
        <v>0.426</v>
      </c>
      <c r="I173" s="241"/>
      <c r="J173" s="237"/>
      <c r="K173" s="237"/>
      <c r="L173" s="242"/>
      <c r="M173" s="243"/>
      <c r="N173" s="244"/>
      <c r="O173" s="244"/>
      <c r="P173" s="244"/>
      <c r="Q173" s="244"/>
      <c r="R173" s="244"/>
      <c r="S173" s="244"/>
      <c r="T173" s="245"/>
      <c r="U173" s="13"/>
      <c r="V173" s="13"/>
      <c r="W173" s="13"/>
      <c r="X173" s="13"/>
      <c r="Y173" s="13"/>
      <c r="Z173" s="13"/>
      <c r="AA173" s="13"/>
      <c r="AB173" s="13"/>
      <c r="AC173" s="13"/>
      <c r="AD173" s="13"/>
      <c r="AE173" s="13"/>
      <c r="AT173" s="246" t="s">
        <v>156</v>
      </c>
      <c r="AU173" s="246" t="s">
        <v>83</v>
      </c>
      <c r="AV173" s="13" t="s">
        <v>83</v>
      </c>
      <c r="AW173" s="13" t="s">
        <v>34</v>
      </c>
      <c r="AX173" s="13" t="s">
        <v>81</v>
      </c>
      <c r="AY173" s="246" t="s">
        <v>118</v>
      </c>
    </row>
    <row r="174" spans="1:65" s="2" customFormat="1" ht="16.5" customHeight="1">
      <c r="A174" s="39"/>
      <c r="B174" s="40"/>
      <c r="C174" s="217" t="s">
        <v>361</v>
      </c>
      <c r="D174" s="217" t="s">
        <v>120</v>
      </c>
      <c r="E174" s="218" t="s">
        <v>362</v>
      </c>
      <c r="F174" s="219" t="s">
        <v>363</v>
      </c>
      <c r="G174" s="220" t="s">
        <v>200</v>
      </c>
      <c r="H174" s="221">
        <v>14.5</v>
      </c>
      <c r="I174" s="222"/>
      <c r="J174" s="223">
        <f>ROUND(I174*H174,2)</f>
        <v>0</v>
      </c>
      <c r="K174" s="219" t="s">
        <v>208</v>
      </c>
      <c r="L174" s="45"/>
      <c r="M174" s="224" t="s">
        <v>19</v>
      </c>
      <c r="N174" s="225" t="s">
        <v>44</v>
      </c>
      <c r="O174" s="85"/>
      <c r="P174" s="226">
        <f>O174*H174</f>
        <v>0</v>
      </c>
      <c r="Q174" s="226">
        <v>0</v>
      </c>
      <c r="R174" s="226">
        <f>Q174*H174</f>
        <v>0</v>
      </c>
      <c r="S174" s="226">
        <v>0</v>
      </c>
      <c r="T174" s="227">
        <f>S174*H174</f>
        <v>0</v>
      </c>
      <c r="U174" s="39"/>
      <c r="V174" s="39"/>
      <c r="W174" s="39"/>
      <c r="X174" s="39"/>
      <c r="Y174" s="39"/>
      <c r="Z174" s="39"/>
      <c r="AA174" s="39"/>
      <c r="AB174" s="39"/>
      <c r="AC174" s="39"/>
      <c r="AD174" s="39"/>
      <c r="AE174" s="39"/>
      <c r="AR174" s="228" t="s">
        <v>125</v>
      </c>
      <c r="AT174" s="228" t="s">
        <v>120</v>
      </c>
      <c r="AU174" s="228" t="s">
        <v>83</v>
      </c>
      <c r="AY174" s="18" t="s">
        <v>118</v>
      </c>
      <c r="BE174" s="229">
        <f>IF(N174="základní",J174,0)</f>
        <v>0</v>
      </c>
      <c r="BF174" s="229">
        <f>IF(N174="snížená",J174,0)</f>
        <v>0</v>
      </c>
      <c r="BG174" s="229">
        <f>IF(N174="zákl. přenesená",J174,0)</f>
        <v>0</v>
      </c>
      <c r="BH174" s="229">
        <f>IF(N174="sníž. přenesená",J174,0)</f>
        <v>0</v>
      </c>
      <c r="BI174" s="229">
        <f>IF(N174="nulová",J174,0)</f>
        <v>0</v>
      </c>
      <c r="BJ174" s="18" t="s">
        <v>81</v>
      </c>
      <c r="BK174" s="229">
        <f>ROUND(I174*H174,2)</f>
        <v>0</v>
      </c>
      <c r="BL174" s="18" t="s">
        <v>125</v>
      </c>
      <c r="BM174" s="228" t="s">
        <v>364</v>
      </c>
    </row>
    <row r="175" spans="1:47" s="2" customFormat="1" ht="12">
      <c r="A175" s="39"/>
      <c r="B175" s="40"/>
      <c r="C175" s="41"/>
      <c r="D175" s="232" t="s">
        <v>203</v>
      </c>
      <c r="E175" s="41"/>
      <c r="F175" s="233" t="s">
        <v>365</v>
      </c>
      <c r="G175" s="41"/>
      <c r="H175" s="41"/>
      <c r="I175" s="137"/>
      <c r="J175" s="41"/>
      <c r="K175" s="41"/>
      <c r="L175" s="45"/>
      <c r="M175" s="234"/>
      <c r="N175" s="235"/>
      <c r="O175" s="85"/>
      <c r="P175" s="85"/>
      <c r="Q175" s="85"/>
      <c r="R175" s="85"/>
      <c r="S175" s="85"/>
      <c r="T175" s="86"/>
      <c r="U175" s="39"/>
      <c r="V175" s="39"/>
      <c r="W175" s="39"/>
      <c r="X175" s="39"/>
      <c r="Y175" s="39"/>
      <c r="Z175" s="39"/>
      <c r="AA175" s="39"/>
      <c r="AB175" s="39"/>
      <c r="AC175" s="39"/>
      <c r="AD175" s="39"/>
      <c r="AE175" s="39"/>
      <c r="AT175" s="18" t="s">
        <v>203</v>
      </c>
      <c r="AU175" s="18" t="s">
        <v>83</v>
      </c>
    </row>
    <row r="176" spans="1:65" s="2" customFormat="1" ht="16.5" customHeight="1">
      <c r="A176" s="39"/>
      <c r="B176" s="40"/>
      <c r="C176" s="273" t="s">
        <v>366</v>
      </c>
      <c r="D176" s="273" t="s">
        <v>296</v>
      </c>
      <c r="E176" s="274" t="s">
        <v>367</v>
      </c>
      <c r="F176" s="275" t="s">
        <v>368</v>
      </c>
      <c r="G176" s="276" t="s">
        <v>233</v>
      </c>
      <c r="H176" s="277">
        <v>1.45</v>
      </c>
      <c r="I176" s="278"/>
      <c r="J176" s="279">
        <f>ROUND(I176*H176,2)</f>
        <v>0</v>
      </c>
      <c r="K176" s="275" t="s">
        <v>208</v>
      </c>
      <c r="L176" s="280"/>
      <c r="M176" s="281" t="s">
        <v>19</v>
      </c>
      <c r="N176" s="282" t="s">
        <v>44</v>
      </c>
      <c r="O176" s="85"/>
      <c r="P176" s="226">
        <f>O176*H176</f>
        <v>0</v>
      </c>
      <c r="Q176" s="226">
        <v>0.2</v>
      </c>
      <c r="R176" s="226">
        <f>Q176*H176</f>
        <v>0.29</v>
      </c>
      <c r="S176" s="226">
        <v>0</v>
      </c>
      <c r="T176" s="227">
        <f>S176*H176</f>
        <v>0</v>
      </c>
      <c r="U176" s="39"/>
      <c r="V176" s="39"/>
      <c r="W176" s="39"/>
      <c r="X176" s="39"/>
      <c r="Y176" s="39"/>
      <c r="Z176" s="39"/>
      <c r="AA176" s="39"/>
      <c r="AB176" s="39"/>
      <c r="AC176" s="39"/>
      <c r="AD176" s="39"/>
      <c r="AE176" s="39"/>
      <c r="AR176" s="228" t="s">
        <v>169</v>
      </c>
      <c r="AT176" s="228" t="s">
        <v>296</v>
      </c>
      <c r="AU176" s="228" t="s">
        <v>83</v>
      </c>
      <c r="AY176" s="18" t="s">
        <v>118</v>
      </c>
      <c r="BE176" s="229">
        <f>IF(N176="základní",J176,0)</f>
        <v>0</v>
      </c>
      <c r="BF176" s="229">
        <f>IF(N176="snížená",J176,0)</f>
        <v>0</v>
      </c>
      <c r="BG176" s="229">
        <f>IF(N176="zákl. přenesená",J176,0)</f>
        <v>0</v>
      </c>
      <c r="BH176" s="229">
        <f>IF(N176="sníž. přenesená",J176,0)</f>
        <v>0</v>
      </c>
      <c r="BI176" s="229">
        <f>IF(N176="nulová",J176,0)</f>
        <v>0</v>
      </c>
      <c r="BJ176" s="18" t="s">
        <v>81</v>
      </c>
      <c r="BK176" s="229">
        <f>ROUND(I176*H176,2)</f>
        <v>0</v>
      </c>
      <c r="BL176" s="18" t="s">
        <v>125</v>
      </c>
      <c r="BM176" s="228" t="s">
        <v>369</v>
      </c>
    </row>
    <row r="177" spans="1:51" s="13" customFormat="1" ht="12">
      <c r="A177" s="13"/>
      <c r="B177" s="236"/>
      <c r="C177" s="237"/>
      <c r="D177" s="232" t="s">
        <v>156</v>
      </c>
      <c r="E177" s="238" t="s">
        <v>19</v>
      </c>
      <c r="F177" s="239" t="s">
        <v>370</v>
      </c>
      <c r="G177" s="237"/>
      <c r="H177" s="240">
        <v>1.45</v>
      </c>
      <c r="I177" s="241"/>
      <c r="J177" s="237"/>
      <c r="K177" s="237"/>
      <c r="L177" s="242"/>
      <c r="M177" s="243"/>
      <c r="N177" s="244"/>
      <c r="O177" s="244"/>
      <c r="P177" s="244"/>
      <c r="Q177" s="244"/>
      <c r="R177" s="244"/>
      <c r="S177" s="244"/>
      <c r="T177" s="245"/>
      <c r="U177" s="13"/>
      <c r="V177" s="13"/>
      <c r="W177" s="13"/>
      <c r="X177" s="13"/>
      <c r="Y177" s="13"/>
      <c r="Z177" s="13"/>
      <c r="AA177" s="13"/>
      <c r="AB177" s="13"/>
      <c r="AC177" s="13"/>
      <c r="AD177" s="13"/>
      <c r="AE177" s="13"/>
      <c r="AT177" s="246" t="s">
        <v>156</v>
      </c>
      <c r="AU177" s="246" t="s">
        <v>83</v>
      </c>
      <c r="AV177" s="13" t="s">
        <v>83</v>
      </c>
      <c r="AW177" s="13" t="s">
        <v>34</v>
      </c>
      <c r="AX177" s="13" t="s">
        <v>81</v>
      </c>
      <c r="AY177" s="246" t="s">
        <v>118</v>
      </c>
    </row>
    <row r="178" spans="1:63" s="12" customFormat="1" ht="22.8" customHeight="1">
      <c r="A178" s="12"/>
      <c r="B178" s="203"/>
      <c r="C178" s="204"/>
      <c r="D178" s="205" t="s">
        <v>72</v>
      </c>
      <c r="E178" s="230" t="s">
        <v>83</v>
      </c>
      <c r="F178" s="230" t="s">
        <v>371</v>
      </c>
      <c r="G178" s="204"/>
      <c r="H178" s="204"/>
      <c r="I178" s="207"/>
      <c r="J178" s="231">
        <f>BK178</f>
        <v>0</v>
      </c>
      <c r="K178" s="204"/>
      <c r="L178" s="209"/>
      <c r="M178" s="210"/>
      <c r="N178" s="211"/>
      <c r="O178" s="211"/>
      <c r="P178" s="212">
        <f>SUM(P179:P205)</f>
        <v>0</v>
      </c>
      <c r="Q178" s="211"/>
      <c r="R178" s="212">
        <f>SUM(R179:R205)</f>
        <v>21.22650127</v>
      </c>
      <c r="S178" s="211"/>
      <c r="T178" s="213">
        <f>SUM(T179:T205)</f>
        <v>0</v>
      </c>
      <c r="U178" s="12"/>
      <c r="V178" s="12"/>
      <c r="W178" s="12"/>
      <c r="X178" s="12"/>
      <c r="Y178" s="12"/>
      <c r="Z178" s="12"/>
      <c r="AA178" s="12"/>
      <c r="AB178" s="12"/>
      <c r="AC178" s="12"/>
      <c r="AD178" s="12"/>
      <c r="AE178" s="12"/>
      <c r="AR178" s="214" t="s">
        <v>81</v>
      </c>
      <c r="AT178" s="215" t="s">
        <v>72</v>
      </c>
      <c r="AU178" s="215" t="s">
        <v>81</v>
      </c>
      <c r="AY178" s="214" t="s">
        <v>118</v>
      </c>
      <c r="BK178" s="216">
        <f>SUM(BK179:BK205)</f>
        <v>0</v>
      </c>
    </row>
    <row r="179" spans="1:65" s="2" customFormat="1" ht="21.75" customHeight="1">
      <c r="A179" s="39"/>
      <c r="B179" s="40"/>
      <c r="C179" s="217" t="s">
        <v>372</v>
      </c>
      <c r="D179" s="217" t="s">
        <v>120</v>
      </c>
      <c r="E179" s="218" t="s">
        <v>373</v>
      </c>
      <c r="F179" s="219" t="s">
        <v>374</v>
      </c>
      <c r="G179" s="220" t="s">
        <v>233</v>
      </c>
      <c r="H179" s="221">
        <v>6.342</v>
      </c>
      <c r="I179" s="222"/>
      <c r="J179" s="223">
        <f>ROUND(I179*H179,2)</f>
        <v>0</v>
      </c>
      <c r="K179" s="219" t="s">
        <v>208</v>
      </c>
      <c r="L179" s="45"/>
      <c r="M179" s="224" t="s">
        <v>19</v>
      </c>
      <c r="N179" s="225" t="s">
        <v>44</v>
      </c>
      <c r="O179" s="85"/>
      <c r="P179" s="226">
        <f>O179*H179</f>
        <v>0</v>
      </c>
      <c r="Q179" s="226">
        <v>0</v>
      </c>
      <c r="R179" s="226">
        <f>Q179*H179</f>
        <v>0</v>
      </c>
      <c r="S179" s="226">
        <v>0</v>
      </c>
      <c r="T179" s="227">
        <f>S179*H179</f>
        <v>0</v>
      </c>
      <c r="U179" s="39"/>
      <c r="V179" s="39"/>
      <c r="W179" s="39"/>
      <c r="X179" s="39"/>
      <c r="Y179" s="39"/>
      <c r="Z179" s="39"/>
      <c r="AA179" s="39"/>
      <c r="AB179" s="39"/>
      <c r="AC179" s="39"/>
      <c r="AD179" s="39"/>
      <c r="AE179" s="39"/>
      <c r="AR179" s="228" t="s">
        <v>125</v>
      </c>
      <c r="AT179" s="228" t="s">
        <v>120</v>
      </c>
      <c r="AU179" s="228" t="s">
        <v>83</v>
      </c>
      <c r="AY179" s="18" t="s">
        <v>118</v>
      </c>
      <c r="BE179" s="229">
        <f>IF(N179="základní",J179,0)</f>
        <v>0</v>
      </c>
      <c r="BF179" s="229">
        <f>IF(N179="snížená",J179,0)</f>
        <v>0</v>
      </c>
      <c r="BG179" s="229">
        <f>IF(N179="zákl. přenesená",J179,0)</f>
        <v>0</v>
      </c>
      <c r="BH179" s="229">
        <f>IF(N179="sníž. přenesená",J179,0)</f>
        <v>0</v>
      </c>
      <c r="BI179" s="229">
        <f>IF(N179="nulová",J179,0)</f>
        <v>0</v>
      </c>
      <c r="BJ179" s="18" t="s">
        <v>81</v>
      </c>
      <c r="BK179" s="229">
        <f>ROUND(I179*H179,2)</f>
        <v>0</v>
      </c>
      <c r="BL179" s="18" t="s">
        <v>125</v>
      </c>
      <c r="BM179" s="228" t="s">
        <v>375</v>
      </c>
    </row>
    <row r="180" spans="1:47" s="2" customFormat="1" ht="12">
      <c r="A180" s="39"/>
      <c r="B180" s="40"/>
      <c r="C180" s="41"/>
      <c r="D180" s="232" t="s">
        <v>203</v>
      </c>
      <c r="E180" s="41"/>
      <c r="F180" s="233" t="s">
        <v>376</v>
      </c>
      <c r="G180" s="41"/>
      <c r="H180" s="41"/>
      <c r="I180" s="137"/>
      <c r="J180" s="41"/>
      <c r="K180" s="41"/>
      <c r="L180" s="45"/>
      <c r="M180" s="234"/>
      <c r="N180" s="235"/>
      <c r="O180" s="85"/>
      <c r="P180" s="85"/>
      <c r="Q180" s="85"/>
      <c r="R180" s="85"/>
      <c r="S180" s="85"/>
      <c r="T180" s="86"/>
      <c r="U180" s="39"/>
      <c r="V180" s="39"/>
      <c r="W180" s="39"/>
      <c r="X180" s="39"/>
      <c r="Y180" s="39"/>
      <c r="Z180" s="39"/>
      <c r="AA180" s="39"/>
      <c r="AB180" s="39"/>
      <c r="AC180" s="39"/>
      <c r="AD180" s="39"/>
      <c r="AE180" s="39"/>
      <c r="AT180" s="18" t="s">
        <v>203</v>
      </c>
      <c r="AU180" s="18" t="s">
        <v>83</v>
      </c>
    </row>
    <row r="181" spans="1:51" s="13" customFormat="1" ht="12">
      <c r="A181" s="13"/>
      <c r="B181" s="236"/>
      <c r="C181" s="237"/>
      <c r="D181" s="232" t="s">
        <v>156</v>
      </c>
      <c r="E181" s="238" t="s">
        <v>19</v>
      </c>
      <c r="F181" s="239" t="s">
        <v>377</v>
      </c>
      <c r="G181" s="237"/>
      <c r="H181" s="240">
        <v>6.342</v>
      </c>
      <c r="I181" s="241"/>
      <c r="J181" s="237"/>
      <c r="K181" s="237"/>
      <c r="L181" s="242"/>
      <c r="M181" s="243"/>
      <c r="N181" s="244"/>
      <c r="O181" s="244"/>
      <c r="P181" s="244"/>
      <c r="Q181" s="244"/>
      <c r="R181" s="244"/>
      <c r="S181" s="244"/>
      <c r="T181" s="245"/>
      <c r="U181" s="13"/>
      <c r="V181" s="13"/>
      <c r="W181" s="13"/>
      <c r="X181" s="13"/>
      <c r="Y181" s="13"/>
      <c r="Z181" s="13"/>
      <c r="AA181" s="13"/>
      <c r="AB181" s="13"/>
      <c r="AC181" s="13"/>
      <c r="AD181" s="13"/>
      <c r="AE181" s="13"/>
      <c r="AT181" s="246" t="s">
        <v>156</v>
      </c>
      <c r="AU181" s="246" t="s">
        <v>83</v>
      </c>
      <c r="AV181" s="13" t="s">
        <v>83</v>
      </c>
      <c r="AW181" s="13" t="s">
        <v>34</v>
      </c>
      <c r="AX181" s="13" t="s">
        <v>81</v>
      </c>
      <c r="AY181" s="246" t="s">
        <v>118</v>
      </c>
    </row>
    <row r="182" spans="1:65" s="2" customFormat="1" ht="21.75" customHeight="1">
      <c r="A182" s="39"/>
      <c r="B182" s="40"/>
      <c r="C182" s="217" t="s">
        <v>378</v>
      </c>
      <c r="D182" s="217" t="s">
        <v>120</v>
      </c>
      <c r="E182" s="218" t="s">
        <v>379</v>
      </c>
      <c r="F182" s="219" t="s">
        <v>380</v>
      </c>
      <c r="G182" s="220" t="s">
        <v>200</v>
      </c>
      <c r="H182" s="221">
        <v>72.94</v>
      </c>
      <c r="I182" s="222"/>
      <c r="J182" s="223">
        <f>ROUND(I182*H182,2)</f>
        <v>0</v>
      </c>
      <c r="K182" s="219" t="s">
        <v>208</v>
      </c>
      <c r="L182" s="45"/>
      <c r="M182" s="224" t="s">
        <v>19</v>
      </c>
      <c r="N182" s="225" t="s">
        <v>44</v>
      </c>
      <c r="O182" s="85"/>
      <c r="P182" s="226">
        <f>O182*H182</f>
        <v>0</v>
      </c>
      <c r="Q182" s="226">
        <v>0.00031</v>
      </c>
      <c r="R182" s="226">
        <f>Q182*H182</f>
        <v>0.0226114</v>
      </c>
      <c r="S182" s="226">
        <v>0</v>
      </c>
      <c r="T182" s="227">
        <f>S182*H182</f>
        <v>0</v>
      </c>
      <c r="U182" s="39"/>
      <c r="V182" s="39"/>
      <c r="W182" s="39"/>
      <c r="X182" s="39"/>
      <c r="Y182" s="39"/>
      <c r="Z182" s="39"/>
      <c r="AA182" s="39"/>
      <c r="AB182" s="39"/>
      <c r="AC182" s="39"/>
      <c r="AD182" s="39"/>
      <c r="AE182" s="39"/>
      <c r="AR182" s="228" t="s">
        <v>125</v>
      </c>
      <c r="AT182" s="228" t="s">
        <v>120</v>
      </c>
      <c r="AU182" s="228" t="s">
        <v>83</v>
      </c>
      <c r="AY182" s="18" t="s">
        <v>118</v>
      </c>
      <c r="BE182" s="229">
        <f>IF(N182="základní",J182,0)</f>
        <v>0</v>
      </c>
      <c r="BF182" s="229">
        <f>IF(N182="snížená",J182,0)</f>
        <v>0</v>
      </c>
      <c r="BG182" s="229">
        <f>IF(N182="zákl. přenesená",J182,0)</f>
        <v>0</v>
      </c>
      <c r="BH182" s="229">
        <f>IF(N182="sníž. přenesená",J182,0)</f>
        <v>0</v>
      </c>
      <c r="BI182" s="229">
        <f>IF(N182="nulová",J182,0)</f>
        <v>0</v>
      </c>
      <c r="BJ182" s="18" t="s">
        <v>81</v>
      </c>
      <c r="BK182" s="229">
        <f>ROUND(I182*H182,2)</f>
        <v>0</v>
      </c>
      <c r="BL182" s="18" t="s">
        <v>125</v>
      </c>
      <c r="BM182" s="228" t="s">
        <v>381</v>
      </c>
    </row>
    <row r="183" spans="1:47" s="2" customFormat="1" ht="12">
      <c r="A183" s="39"/>
      <c r="B183" s="40"/>
      <c r="C183" s="41"/>
      <c r="D183" s="232" t="s">
        <v>203</v>
      </c>
      <c r="E183" s="41"/>
      <c r="F183" s="233" t="s">
        <v>382</v>
      </c>
      <c r="G183" s="41"/>
      <c r="H183" s="41"/>
      <c r="I183" s="137"/>
      <c r="J183" s="41"/>
      <c r="K183" s="41"/>
      <c r="L183" s="45"/>
      <c r="M183" s="234"/>
      <c r="N183" s="235"/>
      <c r="O183" s="85"/>
      <c r="P183" s="85"/>
      <c r="Q183" s="85"/>
      <c r="R183" s="85"/>
      <c r="S183" s="85"/>
      <c r="T183" s="86"/>
      <c r="U183" s="39"/>
      <c r="V183" s="39"/>
      <c r="W183" s="39"/>
      <c r="X183" s="39"/>
      <c r="Y183" s="39"/>
      <c r="Z183" s="39"/>
      <c r="AA183" s="39"/>
      <c r="AB183" s="39"/>
      <c r="AC183" s="39"/>
      <c r="AD183" s="39"/>
      <c r="AE183" s="39"/>
      <c r="AT183" s="18" t="s">
        <v>203</v>
      </c>
      <c r="AU183" s="18" t="s">
        <v>83</v>
      </c>
    </row>
    <row r="184" spans="1:51" s="13" customFormat="1" ht="12">
      <c r="A184" s="13"/>
      <c r="B184" s="236"/>
      <c r="C184" s="237"/>
      <c r="D184" s="232" t="s">
        <v>156</v>
      </c>
      <c r="E184" s="238" t="s">
        <v>19</v>
      </c>
      <c r="F184" s="239" t="s">
        <v>383</v>
      </c>
      <c r="G184" s="237"/>
      <c r="H184" s="240">
        <v>72.94</v>
      </c>
      <c r="I184" s="241"/>
      <c r="J184" s="237"/>
      <c r="K184" s="237"/>
      <c r="L184" s="242"/>
      <c r="M184" s="243"/>
      <c r="N184" s="244"/>
      <c r="O184" s="244"/>
      <c r="P184" s="244"/>
      <c r="Q184" s="244"/>
      <c r="R184" s="244"/>
      <c r="S184" s="244"/>
      <c r="T184" s="245"/>
      <c r="U184" s="13"/>
      <c r="V184" s="13"/>
      <c r="W184" s="13"/>
      <c r="X184" s="13"/>
      <c r="Y184" s="13"/>
      <c r="Z184" s="13"/>
      <c r="AA184" s="13"/>
      <c r="AB184" s="13"/>
      <c r="AC184" s="13"/>
      <c r="AD184" s="13"/>
      <c r="AE184" s="13"/>
      <c r="AT184" s="246" t="s">
        <v>156</v>
      </c>
      <c r="AU184" s="246" t="s">
        <v>83</v>
      </c>
      <c r="AV184" s="13" t="s">
        <v>83</v>
      </c>
      <c r="AW184" s="13" t="s">
        <v>34</v>
      </c>
      <c r="AX184" s="13" t="s">
        <v>81</v>
      </c>
      <c r="AY184" s="246" t="s">
        <v>118</v>
      </c>
    </row>
    <row r="185" spans="1:65" s="2" customFormat="1" ht="16.5" customHeight="1">
      <c r="A185" s="39"/>
      <c r="B185" s="40"/>
      <c r="C185" s="273" t="s">
        <v>384</v>
      </c>
      <c r="D185" s="273" t="s">
        <v>296</v>
      </c>
      <c r="E185" s="274" t="s">
        <v>385</v>
      </c>
      <c r="F185" s="275" t="s">
        <v>386</v>
      </c>
      <c r="G185" s="276" t="s">
        <v>200</v>
      </c>
      <c r="H185" s="277">
        <v>57.31</v>
      </c>
      <c r="I185" s="278"/>
      <c r="J185" s="279">
        <f>ROUND(I185*H185,2)</f>
        <v>0</v>
      </c>
      <c r="K185" s="275" t="s">
        <v>208</v>
      </c>
      <c r="L185" s="280"/>
      <c r="M185" s="281" t="s">
        <v>19</v>
      </c>
      <c r="N185" s="282" t="s">
        <v>44</v>
      </c>
      <c r="O185" s="85"/>
      <c r="P185" s="226">
        <f>O185*H185</f>
        <v>0</v>
      </c>
      <c r="Q185" s="226">
        <v>0.0002</v>
      </c>
      <c r="R185" s="226">
        <f>Q185*H185</f>
        <v>0.011462000000000002</v>
      </c>
      <c r="S185" s="226">
        <v>0</v>
      </c>
      <c r="T185" s="227">
        <f>S185*H185</f>
        <v>0</v>
      </c>
      <c r="U185" s="39"/>
      <c r="V185" s="39"/>
      <c r="W185" s="39"/>
      <c r="X185" s="39"/>
      <c r="Y185" s="39"/>
      <c r="Z185" s="39"/>
      <c r="AA185" s="39"/>
      <c r="AB185" s="39"/>
      <c r="AC185" s="39"/>
      <c r="AD185" s="39"/>
      <c r="AE185" s="39"/>
      <c r="AR185" s="228" t="s">
        <v>169</v>
      </c>
      <c r="AT185" s="228" t="s">
        <v>296</v>
      </c>
      <c r="AU185" s="228" t="s">
        <v>83</v>
      </c>
      <c r="AY185" s="18" t="s">
        <v>118</v>
      </c>
      <c r="BE185" s="229">
        <f>IF(N185="základní",J185,0)</f>
        <v>0</v>
      </c>
      <c r="BF185" s="229">
        <f>IF(N185="snížená",J185,0)</f>
        <v>0</v>
      </c>
      <c r="BG185" s="229">
        <f>IF(N185="zákl. přenesená",J185,0)</f>
        <v>0</v>
      </c>
      <c r="BH185" s="229">
        <f>IF(N185="sníž. přenesená",J185,0)</f>
        <v>0</v>
      </c>
      <c r="BI185" s="229">
        <f>IF(N185="nulová",J185,0)</f>
        <v>0</v>
      </c>
      <c r="BJ185" s="18" t="s">
        <v>81</v>
      </c>
      <c r="BK185" s="229">
        <f>ROUND(I185*H185,2)</f>
        <v>0</v>
      </c>
      <c r="BL185" s="18" t="s">
        <v>125</v>
      </c>
      <c r="BM185" s="228" t="s">
        <v>387</v>
      </c>
    </row>
    <row r="186" spans="1:51" s="13" customFormat="1" ht="12">
      <c r="A186" s="13"/>
      <c r="B186" s="236"/>
      <c r="C186" s="237"/>
      <c r="D186" s="232" t="s">
        <v>156</v>
      </c>
      <c r="E186" s="238" t="s">
        <v>19</v>
      </c>
      <c r="F186" s="239" t="s">
        <v>388</v>
      </c>
      <c r="G186" s="237"/>
      <c r="H186" s="240">
        <v>57.31</v>
      </c>
      <c r="I186" s="241"/>
      <c r="J186" s="237"/>
      <c r="K186" s="237"/>
      <c r="L186" s="242"/>
      <c r="M186" s="243"/>
      <c r="N186" s="244"/>
      <c r="O186" s="244"/>
      <c r="P186" s="244"/>
      <c r="Q186" s="244"/>
      <c r="R186" s="244"/>
      <c r="S186" s="244"/>
      <c r="T186" s="245"/>
      <c r="U186" s="13"/>
      <c r="V186" s="13"/>
      <c r="W186" s="13"/>
      <c r="X186" s="13"/>
      <c r="Y186" s="13"/>
      <c r="Z186" s="13"/>
      <c r="AA186" s="13"/>
      <c r="AB186" s="13"/>
      <c r="AC186" s="13"/>
      <c r="AD186" s="13"/>
      <c r="AE186" s="13"/>
      <c r="AT186" s="246" t="s">
        <v>156</v>
      </c>
      <c r="AU186" s="246" t="s">
        <v>83</v>
      </c>
      <c r="AV186" s="13" t="s">
        <v>83</v>
      </c>
      <c r="AW186" s="13" t="s">
        <v>34</v>
      </c>
      <c r="AX186" s="13" t="s">
        <v>81</v>
      </c>
      <c r="AY186" s="246" t="s">
        <v>118</v>
      </c>
    </row>
    <row r="187" spans="1:65" s="2" customFormat="1" ht="16.5" customHeight="1">
      <c r="A187" s="39"/>
      <c r="B187" s="40"/>
      <c r="C187" s="217" t="s">
        <v>389</v>
      </c>
      <c r="D187" s="217" t="s">
        <v>120</v>
      </c>
      <c r="E187" s="218" t="s">
        <v>390</v>
      </c>
      <c r="F187" s="219" t="s">
        <v>391</v>
      </c>
      <c r="G187" s="220" t="s">
        <v>233</v>
      </c>
      <c r="H187" s="221">
        <v>0.938</v>
      </c>
      <c r="I187" s="222"/>
      <c r="J187" s="223">
        <f>ROUND(I187*H187,2)</f>
        <v>0</v>
      </c>
      <c r="K187" s="219" t="s">
        <v>201</v>
      </c>
      <c r="L187" s="45"/>
      <c r="M187" s="224" t="s">
        <v>19</v>
      </c>
      <c r="N187" s="225" t="s">
        <v>44</v>
      </c>
      <c r="O187" s="85"/>
      <c r="P187" s="226">
        <f>O187*H187</f>
        <v>0</v>
      </c>
      <c r="Q187" s="226">
        <v>0</v>
      </c>
      <c r="R187" s="226">
        <f>Q187*H187</f>
        <v>0</v>
      </c>
      <c r="S187" s="226">
        <v>0</v>
      </c>
      <c r="T187" s="227">
        <f>S187*H187</f>
        <v>0</v>
      </c>
      <c r="U187" s="39"/>
      <c r="V187" s="39"/>
      <c r="W187" s="39"/>
      <c r="X187" s="39"/>
      <c r="Y187" s="39"/>
      <c r="Z187" s="39"/>
      <c r="AA187" s="39"/>
      <c r="AB187" s="39"/>
      <c r="AC187" s="39"/>
      <c r="AD187" s="39"/>
      <c r="AE187" s="39"/>
      <c r="AR187" s="228" t="s">
        <v>125</v>
      </c>
      <c r="AT187" s="228" t="s">
        <v>120</v>
      </c>
      <c r="AU187" s="228" t="s">
        <v>83</v>
      </c>
      <c r="AY187" s="18" t="s">
        <v>118</v>
      </c>
      <c r="BE187" s="229">
        <f>IF(N187="základní",J187,0)</f>
        <v>0</v>
      </c>
      <c r="BF187" s="229">
        <f>IF(N187="snížená",J187,0)</f>
        <v>0</v>
      </c>
      <c r="BG187" s="229">
        <f>IF(N187="zákl. přenesená",J187,0)</f>
        <v>0</v>
      </c>
      <c r="BH187" s="229">
        <f>IF(N187="sníž. přenesená",J187,0)</f>
        <v>0</v>
      </c>
      <c r="BI187" s="229">
        <f>IF(N187="nulová",J187,0)</f>
        <v>0</v>
      </c>
      <c r="BJ187" s="18" t="s">
        <v>81</v>
      </c>
      <c r="BK187" s="229">
        <f>ROUND(I187*H187,2)</f>
        <v>0</v>
      </c>
      <c r="BL187" s="18" t="s">
        <v>125</v>
      </c>
      <c r="BM187" s="228" t="s">
        <v>392</v>
      </c>
    </row>
    <row r="188" spans="1:51" s="13" customFormat="1" ht="12">
      <c r="A188" s="13"/>
      <c r="B188" s="236"/>
      <c r="C188" s="237"/>
      <c r="D188" s="232" t="s">
        <v>156</v>
      </c>
      <c r="E188" s="238" t="s">
        <v>19</v>
      </c>
      <c r="F188" s="239" t="s">
        <v>393</v>
      </c>
      <c r="G188" s="237"/>
      <c r="H188" s="240">
        <v>0.938</v>
      </c>
      <c r="I188" s="241"/>
      <c r="J188" s="237"/>
      <c r="K188" s="237"/>
      <c r="L188" s="242"/>
      <c r="M188" s="243"/>
      <c r="N188" s="244"/>
      <c r="O188" s="244"/>
      <c r="P188" s="244"/>
      <c r="Q188" s="244"/>
      <c r="R188" s="244"/>
      <c r="S188" s="244"/>
      <c r="T188" s="245"/>
      <c r="U188" s="13"/>
      <c r="V188" s="13"/>
      <c r="W188" s="13"/>
      <c r="X188" s="13"/>
      <c r="Y188" s="13"/>
      <c r="Z188" s="13"/>
      <c r="AA188" s="13"/>
      <c r="AB188" s="13"/>
      <c r="AC188" s="13"/>
      <c r="AD188" s="13"/>
      <c r="AE188" s="13"/>
      <c r="AT188" s="246" t="s">
        <v>156</v>
      </c>
      <c r="AU188" s="246" t="s">
        <v>83</v>
      </c>
      <c r="AV188" s="13" t="s">
        <v>83</v>
      </c>
      <c r="AW188" s="13" t="s">
        <v>34</v>
      </c>
      <c r="AX188" s="13" t="s">
        <v>81</v>
      </c>
      <c r="AY188" s="246" t="s">
        <v>118</v>
      </c>
    </row>
    <row r="189" spans="1:65" s="2" customFormat="1" ht="16.5" customHeight="1">
      <c r="A189" s="39"/>
      <c r="B189" s="40"/>
      <c r="C189" s="217" t="s">
        <v>394</v>
      </c>
      <c r="D189" s="217" t="s">
        <v>120</v>
      </c>
      <c r="E189" s="218" t="s">
        <v>395</v>
      </c>
      <c r="F189" s="219" t="s">
        <v>396</v>
      </c>
      <c r="G189" s="220" t="s">
        <v>196</v>
      </c>
      <c r="H189" s="221">
        <v>52.1</v>
      </c>
      <c r="I189" s="222"/>
      <c r="J189" s="223">
        <f>ROUND(I189*H189,2)</f>
        <v>0</v>
      </c>
      <c r="K189" s="219" t="s">
        <v>201</v>
      </c>
      <c r="L189" s="45"/>
      <c r="M189" s="224" t="s">
        <v>19</v>
      </c>
      <c r="N189" s="225" t="s">
        <v>44</v>
      </c>
      <c r="O189" s="85"/>
      <c r="P189" s="226">
        <f>O189*H189</f>
        <v>0</v>
      </c>
      <c r="Q189" s="226">
        <v>0.00073</v>
      </c>
      <c r="R189" s="226">
        <f>Q189*H189</f>
        <v>0.038033</v>
      </c>
      <c r="S189" s="226">
        <v>0</v>
      </c>
      <c r="T189" s="227">
        <f>S189*H189</f>
        <v>0</v>
      </c>
      <c r="U189" s="39"/>
      <c r="V189" s="39"/>
      <c r="W189" s="39"/>
      <c r="X189" s="39"/>
      <c r="Y189" s="39"/>
      <c r="Z189" s="39"/>
      <c r="AA189" s="39"/>
      <c r="AB189" s="39"/>
      <c r="AC189" s="39"/>
      <c r="AD189" s="39"/>
      <c r="AE189" s="39"/>
      <c r="AR189" s="228" t="s">
        <v>125</v>
      </c>
      <c r="AT189" s="228" t="s">
        <v>120</v>
      </c>
      <c r="AU189" s="228" t="s">
        <v>83</v>
      </c>
      <c r="AY189" s="18" t="s">
        <v>118</v>
      </c>
      <c r="BE189" s="229">
        <f>IF(N189="základní",J189,0)</f>
        <v>0</v>
      </c>
      <c r="BF189" s="229">
        <f>IF(N189="snížená",J189,0)</f>
        <v>0</v>
      </c>
      <c r="BG189" s="229">
        <f>IF(N189="zákl. přenesená",J189,0)</f>
        <v>0</v>
      </c>
      <c r="BH189" s="229">
        <f>IF(N189="sníž. přenesená",J189,0)</f>
        <v>0</v>
      </c>
      <c r="BI189" s="229">
        <f>IF(N189="nulová",J189,0)</f>
        <v>0</v>
      </c>
      <c r="BJ189" s="18" t="s">
        <v>81</v>
      </c>
      <c r="BK189" s="229">
        <f>ROUND(I189*H189,2)</f>
        <v>0</v>
      </c>
      <c r="BL189" s="18" t="s">
        <v>125</v>
      </c>
      <c r="BM189" s="228" t="s">
        <v>397</v>
      </c>
    </row>
    <row r="190" spans="1:51" s="13" customFormat="1" ht="12">
      <c r="A190" s="13"/>
      <c r="B190" s="236"/>
      <c r="C190" s="237"/>
      <c r="D190" s="232" t="s">
        <v>156</v>
      </c>
      <c r="E190" s="238" t="s">
        <v>19</v>
      </c>
      <c r="F190" s="239" t="s">
        <v>398</v>
      </c>
      <c r="G190" s="237"/>
      <c r="H190" s="240">
        <v>52.1</v>
      </c>
      <c r="I190" s="241"/>
      <c r="J190" s="237"/>
      <c r="K190" s="237"/>
      <c r="L190" s="242"/>
      <c r="M190" s="243"/>
      <c r="N190" s="244"/>
      <c r="O190" s="244"/>
      <c r="P190" s="244"/>
      <c r="Q190" s="244"/>
      <c r="R190" s="244"/>
      <c r="S190" s="244"/>
      <c r="T190" s="245"/>
      <c r="U190" s="13"/>
      <c r="V190" s="13"/>
      <c r="W190" s="13"/>
      <c r="X190" s="13"/>
      <c r="Y190" s="13"/>
      <c r="Z190" s="13"/>
      <c r="AA190" s="13"/>
      <c r="AB190" s="13"/>
      <c r="AC190" s="13"/>
      <c r="AD190" s="13"/>
      <c r="AE190" s="13"/>
      <c r="AT190" s="246" t="s">
        <v>156</v>
      </c>
      <c r="AU190" s="246" t="s">
        <v>83</v>
      </c>
      <c r="AV190" s="13" t="s">
        <v>83</v>
      </c>
      <c r="AW190" s="13" t="s">
        <v>34</v>
      </c>
      <c r="AX190" s="13" t="s">
        <v>81</v>
      </c>
      <c r="AY190" s="246" t="s">
        <v>118</v>
      </c>
    </row>
    <row r="191" spans="1:65" s="2" customFormat="1" ht="21.75" customHeight="1">
      <c r="A191" s="39"/>
      <c r="B191" s="40"/>
      <c r="C191" s="217" t="s">
        <v>399</v>
      </c>
      <c r="D191" s="217" t="s">
        <v>120</v>
      </c>
      <c r="E191" s="218" t="s">
        <v>400</v>
      </c>
      <c r="F191" s="219" t="s">
        <v>401</v>
      </c>
      <c r="G191" s="220" t="s">
        <v>200</v>
      </c>
      <c r="H191" s="221">
        <v>102.13</v>
      </c>
      <c r="I191" s="222"/>
      <c r="J191" s="223">
        <f>ROUND(I191*H191,2)</f>
        <v>0</v>
      </c>
      <c r="K191" s="219" t="s">
        <v>208</v>
      </c>
      <c r="L191" s="45"/>
      <c r="M191" s="224" t="s">
        <v>19</v>
      </c>
      <c r="N191" s="225" t="s">
        <v>44</v>
      </c>
      <c r="O191" s="85"/>
      <c r="P191" s="226">
        <f>O191*H191</f>
        <v>0</v>
      </c>
      <c r="Q191" s="226">
        <v>0.0001</v>
      </c>
      <c r="R191" s="226">
        <f>Q191*H191</f>
        <v>0.010213</v>
      </c>
      <c r="S191" s="226">
        <v>0</v>
      </c>
      <c r="T191" s="227">
        <f>S191*H191</f>
        <v>0</v>
      </c>
      <c r="U191" s="39"/>
      <c r="V191" s="39"/>
      <c r="W191" s="39"/>
      <c r="X191" s="39"/>
      <c r="Y191" s="39"/>
      <c r="Z191" s="39"/>
      <c r="AA191" s="39"/>
      <c r="AB191" s="39"/>
      <c r="AC191" s="39"/>
      <c r="AD191" s="39"/>
      <c r="AE191" s="39"/>
      <c r="AR191" s="228" t="s">
        <v>125</v>
      </c>
      <c r="AT191" s="228" t="s">
        <v>120</v>
      </c>
      <c r="AU191" s="228" t="s">
        <v>83</v>
      </c>
      <c r="AY191" s="18" t="s">
        <v>118</v>
      </c>
      <c r="BE191" s="229">
        <f>IF(N191="základní",J191,0)</f>
        <v>0</v>
      </c>
      <c r="BF191" s="229">
        <f>IF(N191="snížená",J191,0)</f>
        <v>0</v>
      </c>
      <c r="BG191" s="229">
        <f>IF(N191="zákl. přenesená",J191,0)</f>
        <v>0</v>
      </c>
      <c r="BH191" s="229">
        <f>IF(N191="sníž. přenesená",J191,0)</f>
        <v>0</v>
      </c>
      <c r="BI191" s="229">
        <f>IF(N191="nulová",J191,0)</f>
        <v>0</v>
      </c>
      <c r="BJ191" s="18" t="s">
        <v>81</v>
      </c>
      <c r="BK191" s="229">
        <f>ROUND(I191*H191,2)</f>
        <v>0</v>
      </c>
      <c r="BL191" s="18" t="s">
        <v>125</v>
      </c>
      <c r="BM191" s="228" t="s">
        <v>402</v>
      </c>
    </row>
    <row r="192" spans="1:47" s="2" customFormat="1" ht="12">
      <c r="A192" s="39"/>
      <c r="B192" s="40"/>
      <c r="C192" s="41"/>
      <c r="D192" s="232" t="s">
        <v>203</v>
      </c>
      <c r="E192" s="41"/>
      <c r="F192" s="233" t="s">
        <v>403</v>
      </c>
      <c r="G192" s="41"/>
      <c r="H192" s="41"/>
      <c r="I192" s="137"/>
      <c r="J192" s="41"/>
      <c r="K192" s="41"/>
      <c r="L192" s="45"/>
      <c r="M192" s="234"/>
      <c r="N192" s="235"/>
      <c r="O192" s="85"/>
      <c r="P192" s="85"/>
      <c r="Q192" s="85"/>
      <c r="R192" s="85"/>
      <c r="S192" s="85"/>
      <c r="T192" s="86"/>
      <c r="U192" s="39"/>
      <c r="V192" s="39"/>
      <c r="W192" s="39"/>
      <c r="X192" s="39"/>
      <c r="Y192" s="39"/>
      <c r="Z192" s="39"/>
      <c r="AA192" s="39"/>
      <c r="AB192" s="39"/>
      <c r="AC192" s="39"/>
      <c r="AD192" s="39"/>
      <c r="AE192" s="39"/>
      <c r="AT192" s="18" t="s">
        <v>203</v>
      </c>
      <c r="AU192" s="18" t="s">
        <v>83</v>
      </c>
    </row>
    <row r="193" spans="1:65" s="2" customFormat="1" ht="16.5" customHeight="1">
      <c r="A193" s="39"/>
      <c r="B193" s="40"/>
      <c r="C193" s="273" t="s">
        <v>404</v>
      </c>
      <c r="D193" s="273" t="s">
        <v>296</v>
      </c>
      <c r="E193" s="274" t="s">
        <v>405</v>
      </c>
      <c r="F193" s="275" t="s">
        <v>406</v>
      </c>
      <c r="G193" s="276" t="s">
        <v>200</v>
      </c>
      <c r="H193" s="277">
        <v>112.343</v>
      </c>
      <c r="I193" s="278"/>
      <c r="J193" s="279">
        <f>ROUND(I193*H193,2)</f>
        <v>0</v>
      </c>
      <c r="K193" s="275" t="s">
        <v>208</v>
      </c>
      <c r="L193" s="280"/>
      <c r="M193" s="281" t="s">
        <v>19</v>
      </c>
      <c r="N193" s="282" t="s">
        <v>44</v>
      </c>
      <c r="O193" s="85"/>
      <c r="P193" s="226">
        <f>O193*H193</f>
        <v>0</v>
      </c>
      <c r="Q193" s="226">
        <v>0.00028</v>
      </c>
      <c r="R193" s="226">
        <f>Q193*H193</f>
        <v>0.03145604</v>
      </c>
      <c r="S193" s="226">
        <v>0</v>
      </c>
      <c r="T193" s="227">
        <f>S193*H193</f>
        <v>0</v>
      </c>
      <c r="U193" s="39"/>
      <c r="V193" s="39"/>
      <c r="W193" s="39"/>
      <c r="X193" s="39"/>
      <c r="Y193" s="39"/>
      <c r="Z193" s="39"/>
      <c r="AA193" s="39"/>
      <c r="AB193" s="39"/>
      <c r="AC193" s="39"/>
      <c r="AD193" s="39"/>
      <c r="AE193" s="39"/>
      <c r="AR193" s="228" t="s">
        <v>169</v>
      </c>
      <c r="AT193" s="228" t="s">
        <v>296</v>
      </c>
      <c r="AU193" s="228" t="s">
        <v>83</v>
      </c>
      <c r="AY193" s="18" t="s">
        <v>118</v>
      </c>
      <c r="BE193" s="229">
        <f>IF(N193="základní",J193,0)</f>
        <v>0</v>
      </c>
      <c r="BF193" s="229">
        <f>IF(N193="snížená",J193,0)</f>
        <v>0</v>
      </c>
      <c r="BG193" s="229">
        <f>IF(N193="zákl. přenesená",J193,0)</f>
        <v>0</v>
      </c>
      <c r="BH193" s="229">
        <f>IF(N193="sníž. přenesená",J193,0)</f>
        <v>0</v>
      </c>
      <c r="BI193" s="229">
        <f>IF(N193="nulová",J193,0)</f>
        <v>0</v>
      </c>
      <c r="BJ193" s="18" t="s">
        <v>81</v>
      </c>
      <c r="BK193" s="229">
        <f>ROUND(I193*H193,2)</f>
        <v>0</v>
      </c>
      <c r="BL193" s="18" t="s">
        <v>125</v>
      </c>
      <c r="BM193" s="228" t="s">
        <v>407</v>
      </c>
    </row>
    <row r="194" spans="1:51" s="13" customFormat="1" ht="12">
      <c r="A194" s="13"/>
      <c r="B194" s="236"/>
      <c r="C194" s="237"/>
      <c r="D194" s="232" t="s">
        <v>156</v>
      </c>
      <c r="E194" s="238" t="s">
        <v>19</v>
      </c>
      <c r="F194" s="239" t="s">
        <v>408</v>
      </c>
      <c r="G194" s="237"/>
      <c r="H194" s="240">
        <v>112.343</v>
      </c>
      <c r="I194" s="241"/>
      <c r="J194" s="237"/>
      <c r="K194" s="237"/>
      <c r="L194" s="242"/>
      <c r="M194" s="243"/>
      <c r="N194" s="244"/>
      <c r="O194" s="244"/>
      <c r="P194" s="244"/>
      <c r="Q194" s="244"/>
      <c r="R194" s="244"/>
      <c r="S194" s="244"/>
      <c r="T194" s="245"/>
      <c r="U194" s="13"/>
      <c r="V194" s="13"/>
      <c r="W194" s="13"/>
      <c r="X194" s="13"/>
      <c r="Y194" s="13"/>
      <c r="Z194" s="13"/>
      <c r="AA194" s="13"/>
      <c r="AB194" s="13"/>
      <c r="AC194" s="13"/>
      <c r="AD194" s="13"/>
      <c r="AE194" s="13"/>
      <c r="AT194" s="246" t="s">
        <v>156</v>
      </c>
      <c r="AU194" s="246" t="s">
        <v>83</v>
      </c>
      <c r="AV194" s="13" t="s">
        <v>83</v>
      </c>
      <c r="AW194" s="13" t="s">
        <v>34</v>
      </c>
      <c r="AX194" s="13" t="s">
        <v>81</v>
      </c>
      <c r="AY194" s="246" t="s">
        <v>118</v>
      </c>
    </row>
    <row r="195" spans="1:65" s="2" customFormat="1" ht="16.5" customHeight="1">
      <c r="A195" s="39"/>
      <c r="B195" s="40"/>
      <c r="C195" s="217" t="s">
        <v>409</v>
      </c>
      <c r="D195" s="217" t="s">
        <v>120</v>
      </c>
      <c r="E195" s="218" t="s">
        <v>410</v>
      </c>
      <c r="F195" s="219" t="s">
        <v>411</v>
      </c>
      <c r="G195" s="220" t="s">
        <v>233</v>
      </c>
      <c r="H195" s="221">
        <v>1.224</v>
      </c>
      <c r="I195" s="222"/>
      <c r="J195" s="223">
        <f>ROUND(I195*H195,2)</f>
        <v>0</v>
      </c>
      <c r="K195" s="219" t="s">
        <v>208</v>
      </c>
      <c r="L195" s="45"/>
      <c r="M195" s="224" t="s">
        <v>19</v>
      </c>
      <c r="N195" s="225" t="s">
        <v>44</v>
      </c>
      <c r="O195" s="85"/>
      <c r="P195" s="226">
        <f>O195*H195</f>
        <v>0</v>
      </c>
      <c r="Q195" s="226">
        <v>1.98</v>
      </c>
      <c r="R195" s="226">
        <f>Q195*H195</f>
        <v>2.42352</v>
      </c>
      <c r="S195" s="226">
        <v>0</v>
      </c>
      <c r="T195" s="227">
        <f>S195*H195</f>
        <v>0</v>
      </c>
      <c r="U195" s="39"/>
      <c r="V195" s="39"/>
      <c r="W195" s="39"/>
      <c r="X195" s="39"/>
      <c r="Y195" s="39"/>
      <c r="Z195" s="39"/>
      <c r="AA195" s="39"/>
      <c r="AB195" s="39"/>
      <c r="AC195" s="39"/>
      <c r="AD195" s="39"/>
      <c r="AE195" s="39"/>
      <c r="AR195" s="228" t="s">
        <v>125</v>
      </c>
      <c r="AT195" s="228" t="s">
        <v>120</v>
      </c>
      <c r="AU195" s="228" t="s">
        <v>83</v>
      </c>
      <c r="AY195" s="18" t="s">
        <v>118</v>
      </c>
      <c r="BE195" s="229">
        <f>IF(N195="základní",J195,0)</f>
        <v>0</v>
      </c>
      <c r="BF195" s="229">
        <f>IF(N195="snížená",J195,0)</f>
        <v>0</v>
      </c>
      <c r="BG195" s="229">
        <f>IF(N195="zákl. přenesená",J195,0)</f>
        <v>0</v>
      </c>
      <c r="BH195" s="229">
        <f>IF(N195="sníž. přenesená",J195,0)</f>
        <v>0</v>
      </c>
      <c r="BI195" s="229">
        <f>IF(N195="nulová",J195,0)</f>
        <v>0</v>
      </c>
      <c r="BJ195" s="18" t="s">
        <v>81</v>
      </c>
      <c r="BK195" s="229">
        <f>ROUND(I195*H195,2)</f>
        <v>0</v>
      </c>
      <c r="BL195" s="18" t="s">
        <v>125</v>
      </c>
      <c r="BM195" s="228" t="s">
        <v>412</v>
      </c>
    </row>
    <row r="196" spans="1:47" s="2" customFormat="1" ht="12">
      <c r="A196" s="39"/>
      <c r="B196" s="40"/>
      <c r="C196" s="41"/>
      <c r="D196" s="232" t="s">
        <v>203</v>
      </c>
      <c r="E196" s="41"/>
      <c r="F196" s="233" t="s">
        <v>413</v>
      </c>
      <c r="G196" s="41"/>
      <c r="H196" s="41"/>
      <c r="I196" s="137"/>
      <c r="J196" s="41"/>
      <c r="K196" s="41"/>
      <c r="L196" s="45"/>
      <c r="M196" s="234"/>
      <c r="N196" s="235"/>
      <c r="O196" s="85"/>
      <c r="P196" s="85"/>
      <c r="Q196" s="85"/>
      <c r="R196" s="85"/>
      <c r="S196" s="85"/>
      <c r="T196" s="86"/>
      <c r="U196" s="39"/>
      <c r="V196" s="39"/>
      <c r="W196" s="39"/>
      <c r="X196" s="39"/>
      <c r="Y196" s="39"/>
      <c r="Z196" s="39"/>
      <c r="AA196" s="39"/>
      <c r="AB196" s="39"/>
      <c r="AC196" s="39"/>
      <c r="AD196" s="39"/>
      <c r="AE196" s="39"/>
      <c r="AT196" s="18" t="s">
        <v>203</v>
      </c>
      <c r="AU196" s="18" t="s">
        <v>83</v>
      </c>
    </row>
    <row r="197" spans="1:51" s="13" customFormat="1" ht="12">
      <c r="A197" s="13"/>
      <c r="B197" s="236"/>
      <c r="C197" s="237"/>
      <c r="D197" s="232" t="s">
        <v>156</v>
      </c>
      <c r="E197" s="238" t="s">
        <v>19</v>
      </c>
      <c r="F197" s="239" t="s">
        <v>414</v>
      </c>
      <c r="G197" s="237"/>
      <c r="H197" s="240">
        <v>1.224</v>
      </c>
      <c r="I197" s="241"/>
      <c r="J197" s="237"/>
      <c r="K197" s="237"/>
      <c r="L197" s="242"/>
      <c r="M197" s="243"/>
      <c r="N197" s="244"/>
      <c r="O197" s="244"/>
      <c r="P197" s="244"/>
      <c r="Q197" s="244"/>
      <c r="R197" s="244"/>
      <c r="S197" s="244"/>
      <c r="T197" s="245"/>
      <c r="U197" s="13"/>
      <c r="V197" s="13"/>
      <c r="W197" s="13"/>
      <c r="X197" s="13"/>
      <c r="Y197" s="13"/>
      <c r="Z197" s="13"/>
      <c r="AA197" s="13"/>
      <c r="AB197" s="13"/>
      <c r="AC197" s="13"/>
      <c r="AD197" s="13"/>
      <c r="AE197" s="13"/>
      <c r="AT197" s="246" t="s">
        <v>156</v>
      </c>
      <c r="AU197" s="246" t="s">
        <v>83</v>
      </c>
      <c r="AV197" s="13" t="s">
        <v>83</v>
      </c>
      <c r="AW197" s="13" t="s">
        <v>34</v>
      </c>
      <c r="AX197" s="13" t="s">
        <v>81</v>
      </c>
      <c r="AY197" s="246" t="s">
        <v>118</v>
      </c>
    </row>
    <row r="198" spans="1:65" s="2" customFormat="1" ht="16.5" customHeight="1">
      <c r="A198" s="39"/>
      <c r="B198" s="40"/>
      <c r="C198" s="217" t="s">
        <v>415</v>
      </c>
      <c r="D198" s="217" t="s">
        <v>120</v>
      </c>
      <c r="E198" s="218" t="s">
        <v>416</v>
      </c>
      <c r="F198" s="219" t="s">
        <v>417</v>
      </c>
      <c r="G198" s="220" t="s">
        <v>233</v>
      </c>
      <c r="H198" s="221">
        <v>7.575</v>
      </c>
      <c r="I198" s="222"/>
      <c r="J198" s="223">
        <f>ROUND(I198*H198,2)</f>
        <v>0</v>
      </c>
      <c r="K198" s="219" t="s">
        <v>208</v>
      </c>
      <c r="L198" s="45"/>
      <c r="M198" s="224" t="s">
        <v>19</v>
      </c>
      <c r="N198" s="225" t="s">
        <v>44</v>
      </c>
      <c r="O198" s="85"/>
      <c r="P198" s="226">
        <f>O198*H198</f>
        <v>0</v>
      </c>
      <c r="Q198" s="226">
        <v>2.45329</v>
      </c>
      <c r="R198" s="226">
        <f>Q198*H198</f>
        <v>18.58367175</v>
      </c>
      <c r="S198" s="226">
        <v>0</v>
      </c>
      <c r="T198" s="227">
        <f>S198*H198</f>
        <v>0</v>
      </c>
      <c r="U198" s="39"/>
      <c r="V198" s="39"/>
      <c r="W198" s="39"/>
      <c r="X198" s="39"/>
      <c r="Y198" s="39"/>
      <c r="Z198" s="39"/>
      <c r="AA198" s="39"/>
      <c r="AB198" s="39"/>
      <c r="AC198" s="39"/>
      <c r="AD198" s="39"/>
      <c r="AE198" s="39"/>
      <c r="AR198" s="228" t="s">
        <v>125</v>
      </c>
      <c r="AT198" s="228" t="s">
        <v>120</v>
      </c>
      <c r="AU198" s="228" t="s">
        <v>83</v>
      </c>
      <c r="AY198" s="18" t="s">
        <v>118</v>
      </c>
      <c r="BE198" s="229">
        <f>IF(N198="základní",J198,0)</f>
        <v>0</v>
      </c>
      <c r="BF198" s="229">
        <f>IF(N198="snížená",J198,0)</f>
        <v>0</v>
      </c>
      <c r="BG198" s="229">
        <f>IF(N198="zákl. přenesená",J198,0)</f>
        <v>0</v>
      </c>
      <c r="BH198" s="229">
        <f>IF(N198="sníž. přenesená",J198,0)</f>
        <v>0</v>
      </c>
      <c r="BI198" s="229">
        <f>IF(N198="nulová",J198,0)</f>
        <v>0</v>
      </c>
      <c r="BJ198" s="18" t="s">
        <v>81</v>
      </c>
      <c r="BK198" s="229">
        <f>ROUND(I198*H198,2)</f>
        <v>0</v>
      </c>
      <c r="BL198" s="18" t="s">
        <v>125</v>
      </c>
      <c r="BM198" s="228" t="s">
        <v>418</v>
      </c>
    </row>
    <row r="199" spans="1:47" s="2" customFormat="1" ht="12">
      <c r="A199" s="39"/>
      <c r="B199" s="40"/>
      <c r="C199" s="41"/>
      <c r="D199" s="232" t="s">
        <v>203</v>
      </c>
      <c r="E199" s="41"/>
      <c r="F199" s="233" t="s">
        <v>419</v>
      </c>
      <c r="G199" s="41"/>
      <c r="H199" s="41"/>
      <c r="I199" s="137"/>
      <c r="J199" s="41"/>
      <c r="K199" s="41"/>
      <c r="L199" s="45"/>
      <c r="M199" s="234"/>
      <c r="N199" s="235"/>
      <c r="O199" s="85"/>
      <c r="P199" s="85"/>
      <c r="Q199" s="85"/>
      <c r="R199" s="85"/>
      <c r="S199" s="85"/>
      <c r="T199" s="86"/>
      <c r="U199" s="39"/>
      <c r="V199" s="39"/>
      <c r="W199" s="39"/>
      <c r="X199" s="39"/>
      <c r="Y199" s="39"/>
      <c r="Z199" s="39"/>
      <c r="AA199" s="39"/>
      <c r="AB199" s="39"/>
      <c r="AC199" s="39"/>
      <c r="AD199" s="39"/>
      <c r="AE199" s="39"/>
      <c r="AT199" s="18" t="s">
        <v>203</v>
      </c>
      <c r="AU199" s="18" t="s">
        <v>83</v>
      </c>
    </row>
    <row r="200" spans="1:51" s="13" customFormat="1" ht="12">
      <c r="A200" s="13"/>
      <c r="B200" s="236"/>
      <c r="C200" s="237"/>
      <c r="D200" s="232" t="s">
        <v>156</v>
      </c>
      <c r="E200" s="238" t="s">
        <v>19</v>
      </c>
      <c r="F200" s="239" t="s">
        <v>420</v>
      </c>
      <c r="G200" s="237"/>
      <c r="H200" s="240">
        <v>7.575</v>
      </c>
      <c r="I200" s="241"/>
      <c r="J200" s="237"/>
      <c r="K200" s="237"/>
      <c r="L200" s="242"/>
      <c r="M200" s="243"/>
      <c r="N200" s="244"/>
      <c r="O200" s="244"/>
      <c r="P200" s="244"/>
      <c r="Q200" s="244"/>
      <c r="R200" s="244"/>
      <c r="S200" s="244"/>
      <c r="T200" s="245"/>
      <c r="U200" s="13"/>
      <c r="V200" s="13"/>
      <c r="W200" s="13"/>
      <c r="X200" s="13"/>
      <c r="Y200" s="13"/>
      <c r="Z200" s="13"/>
      <c r="AA200" s="13"/>
      <c r="AB200" s="13"/>
      <c r="AC200" s="13"/>
      <c r="AD200" s="13"/>
      <c r="AE200" s="13"/>
      <c r="AT200" s="246" t="s">
        <v>156</v>
      </c>
      <c r="AU200" s="246" t="s">
        <v>83</v>
      </c>
      <c r="AV200" s="13" t="s">
        <v>83</v>
      </c>
      <c r="AW200" s="13" t="s">
        <v>34</v>
      </c>
      <c r="AX200" s="13" t="s">
        <v>81</v>
      </c>
      <c r="AY200" s="246" t="s">
        <v>118</v>
      </c>
    </row>
    <row r="201" spans="1:65" s="2" customFormat="1" ht="16.5" customHeight="1">
      <c r="A201" s="39"/>
      <c r="B201" s="40"/>
      <c r="C201" s="217" t="s">
        <v>421</v>
      </c>
      <c r="D201" s="217" t="s">
        <v>120</v>
      </c>
      <c r="E201" s="218" t="s">
        <v>422</v>
      </c>
      <c r="F201" s="219" t="s">
        <v>423</v>
      </c>
      <c r="G201" s="220" t="s">
        <v>200</v>
      </c>
      <c r="H201" s="221">
        <v>39.232</v>
      </c>
      <c r="I201" s="222"/>
      <c r="J201" s="223">
        <f>ROUND(I201*H201,2)</f>
        <v>0</v>
      </c>
      <c r="K201" s="219" t="s">
        <v>208</v>
      </c>
      <c r="L201" s="45"/>
      <c r="M201" s="224" t="s">
        <v>19</v>
      </c>
      <c r="N201" s="225" t="s">
        <v>44</v>
      </c>
      <c r="O201" s="85"/>
      <c r="P201" s="226">
        <f>O201*H201</f>
        <v>0</v>
      </c>
      <c r="Q201" s="226">
        <v>0.00269</v>
      </c>
      <c r="R201" s="226">
        <f>Q201*H201</f>
        <v>0.10553408</v>
      </c>
      <c r="S201" s="226">
        <v>0</v>
      </c>
      <c r="T201" s="227">
        <f>S201*H201</f>
        <v>0</v>
      </c>
      <c r="U201" s="39"/>
      <c r="V201" s="39"/>
      <c r="W201" s="39"/>
      <c r="X201" s="39"/>
      <c r="Y201" s="39"/>
      <c r="Z201" s="39"/>
      <c r="AA201" s="39"/>
      <c r="AB201" s="39"/>
      <c r="AC201" s="39"/>
      <c r="AD201" s="39"/>
      <c r="AE201" s="39"/>
      <c r="AR201" s="228" t="s">
        <v>125</v>
      </c>
      <c r="AT201" s="228" t="s">
        <v>120</v>
      </c>
      <c r="AU201" s="228" t="s">
        <v>83</v>
      </c>
      <c r="AY201" s="18" t="s">
        <v>118</v>
      </c>
      <c r="BE201" s="229">
        <f>IF(N201="základní",J201,0)</f>
        <v>0</v>
      </c>
      <c r="BF201" s="229">
        <f>IF(N201="snížená",J201,0)</f>
        <v>0</v>
      </c>
      <c r="BG201" s="229">
        <f>IF(N201="zákl. přenesená",J201,0)</f>
        <v>0</v>
      </c>
      <c r="BH201" s="229">
        <f>IF(N201="sníž. přenesená",J201,0)</f>
        <v>0</v>
      </c>
      <c r="BI201" s="229">
        <f>IF(N201="nulová",J201,0)</f>
        <v>0</v>
      </c>
      <c r="BJ201" s="18" t="s">
        <v>81</v>
      </c>
      <c r="BK201" s="229">
        <f>ROUND(I201*H201,2)</f>
        <v>0</v>
      </c>
      <c r="BL201" s="18" t="s">
        <v>125</v>
      </c>
      <c r="BM201" s="228" t="s">
        <v>424</v>
      </c>
    </row>
    <row r="202" spans="1:47" s="2" customFormat="1" ht="12">
      <c r="A202" s="39"/>
      <c r="B202" s="40"/>
      <c r="C202" s="41"/>
      <c r="D202" s="232" t="s">
        <v>203</v>
      </c>
      <c r="E202" s="41"/>
      <c r="F202" s="233" t="s">
        <v>425</v>
      </c>
      <c r="G202" s="41"/>
      <c r="H202" s="41"/>
      <c r="I202" s="137"/>
      <c r="J202" s="41"/>
      <c r="K202" s="41"/>
      <c r="L202" s="45"/>
      <c r="M202" s="234"/>
      <c r="N202" s="235"/>
      <c r="O202" s="85"/>
      <c r="P202" s="85"/>
      <c r="Q202" s="85"/>
      <c r="R202" s="85"/>
      <c r="S202" s="85"/>
      <c r="T202" s="86"/>
      <c r="U202" s="39"/>
      <c r="V202" s="39"/>
      <c r="W202" s="39"/>
      <c r="X202" s="39"/>
      <c r="Y202" s="39"/>
      <c r="Z202" s="39"/>
      <c r="AA202" s="39"/>
      <c r="AB202" s="39"/>
      <c r="AC202" s="39"/>
      <c r="AD202" s="39"/>
      <c r="AE202" s="39"/>
      <c r="AT202" s="18" t="s">
        <v>203</v>
      </c>
      <c r="AU202" s="18" t="s">
        <v>83</v>
      </c>
    </row>
    <row r="203" spans="1:51" s="13" customFormat="1" ht="12">
      <c r="A203" s="13"/>
      <c r="B203" s="236"/>
      <c r="C203" s="237"/>
      <c r="D203" s="232" t="s">
        <v>156</v>
      </c>
      <c r="E203" s="238" t="s">
        <v>19</v>
      </c>
      <c r="F203" s="239" t="s">
        <v>426</v>
      </c>
      <c r="G203" s="237"/>
      <c r="H203" s="240">
        <v>39.232</v>
      </c>
      <c r="I203" s="241"/>
      <c r="J203" s="237"/>
      <c r="K203" s="237"/>
      <c r="L203" s="242"/>
      <c r="M203" s="243"/>
      <c r="N203" s="244"/>
      <c r="O203" s="244"/>
      <c r="P203" s="244"/>
      <c r="Q203" s="244"/>
      <c r="R203" s="244"/>
      <c r="S203" s="244"/>
      <c r="T203" s="245"/>
      <c r="U203" s="13"/>
      <c r="V203" s="13"/>
      <c r="W203" s="13"/>
      <c r="X203" s="13"/>
      <c r="Y203" s="13"/>
      <c r="Z203" s="13"/>
      <c r="AA203" s="13"/>
      <c r="AB203" s="13"/>
      <c r="AC203" s="13"/>
      <c r="AD203" s="13"/>
      <c r="AE203" s="13"/>
      <c r="AT203" s="246" t="s">
        <v>156</v>
      </c>
      <c r="AU203" s="246" t="s">
        <v>83</v>
      </c>
      <c r="AV203" s="13" t="s">
        <v>83</v>
      </c>
      <c r="AW203" s="13" t="s">
        <v>34</v>
      </c>
      <c r="AX203" s="13" t="s">
        <v>81</v>
      </c>
      <c r="AY203" s="246" t="s">
        <v>118</v>
      </c>
    </row>
    <row r="204" spans="1:65" s="2" customFormat="1" ht="16.5" customHeight="1">
      <c r="A204" s="39"/>
      <c r="B204" s="40"/>
      <c r="C204" s="217" t="s">
        <v>427</v>
      </c>
      <c r="D204" s="217" t="s">
        <v>120</v>
      </c>
      <c r="E204" s="218" t="s">
        <v>428</v>
      </c>
      <c r="F204" s="219" t="s">
        <v>429</v>
      </c>
      <c r="G204" s="220" t="s">
        <v>200</v>
      </c>
      <c r="H204" s="221">
        <v>39.232</v>
      </c>
      <c r="I204" s="222"/>
      <c r="J204" s="223">
        <f>ROUND(I204*H204,2)</f>
        <v>0</v>
      </c>
      <c r="K204" s="219" t="s">
        <v>208</v>
      </c>
      <c r="L204" s="45"/>
      <c r="M204" s="224" t="s">
        <v>19</v>
      </c>
      <c r="N204" s="225" t="s">
        <v>44</v>
      </c>
      <c r="O204" s="85"/>
      <c r="P204" s="226">
        <f>O204*H204</f>
        <v>0</v>
      </c>
      <c r="Q204" s="226">
        <v>0</v>
      </c>
      <c r="R204" s="226">
        <f>Q204*H204</f>
        <v>0</v>
      </c>
      <c r="S204" s="226">
        <v>0</v>
      </c>
      <c r="T204" s="227">
        <f>S204*H204</f>
        <v>0</v>
      </c>
      <c r="U204" s="39"/>
      <c r="V204" s="39"/>
      <c r="W204" s="39"/>
      <c r="X204" s="39"/>
      <c r="Y204" s="39"/>
      <c r="Z204" s="39"/>
      <c r="AA204" s="39"/>
      <c r="AB204" s="39"/>
      <c r="AC204" s="39"/>
      <c r="AD204" s="39"/>
      <c r="AE204" s="39"/>
      <c r="AR204" s="228" t="s">
        <v>125</v>
      </c>
      <c r="AT204" s="228" t="s">
        <v>120</v>
      </c>
      <c r="AU204" s="228" t="s">
        <v>83</v>
      </c>
      <c r="AY204" s="18" t="s">
        <v>118</v>
      </c>
      <c r="BE204" s="229">
        <f>IF(N204="základní",J204,0)</f>
        <v>0</v>
      </c>
      <c r="BF204" s="229">
        <f>IF(N204="snížená",J204,0)</f>
        <v>0</v>
      </c>
      <c r="BG204" s="229">
        <f>IF(N204="zákl. přenesená",J204,0)</f>
        <v>0</v>
      </c>
      <c r="BH204" s="229">
        <f>IF(N204="sníž. přenesená",J204,0)</f>
        <v>0</v>
      </c>
      <c r="BI204" s="229">
        <f>IF(N204="nulová",J204,0)</f>
        <v>0</v>
      </c>
      <c r="BJ204" s="18" t="s">
        <v>81</v>
      </c>
      <c r="BK204" s="229">
        <f>ROUND(I204*H204,2)</f>
        <v>0</v>
      </c>
      <c r="BL204" s="18" t="s">
        <v>125</v>
      </c>
      <c r="BM204" s="228" t="s">
        <v>430</v>
      </c>
    </row>
    <row r="205" spans="1:47" s="2" customFormat="1" ht="12">
      <c r="A205" s="39"/>
      <c r="B205" s="40"/>
      <c r="C205" s="41"/>
      <c r="D205" s="232" t="s">
        <v>203</v>
      </c>
      <c r="E205" s="41"/>
      <c r="F205" s="233" t="s">
        <v>425</v>
      </c>
      <c r="G205" s="41"/>
      <c r="H205" s="41"/>
      <c r="I205" s="137"/>
      <c r="J205" s="41"/>
      <c r="K205" s="41"/>
      <c r="L205" s="45"/>
      <c r="M205" s="234"/>
      <c r="N205" s="235"/>
      <c r="O205" s="85"/>
      <c r="P205" s="85"/>
      <c r="Q205" s="85"/>
      <c r="R205" s="85"/>
      <c r="S205" s="85"/>
      <c r="T205" s="86"/>
      <c r="U205" s="39"/>
      <c r="V205" s="39"/>
      <c r="W205" s="39"/>
      <c r="X205" s="39"/>
      <c r="Y205" s="39"/>
      <c r="Z205" s="39"/>
      <c r="AA205" s="39"/>
      <c r="AB205" s="39"/>
      <c r="AC205" s="39"/>
      <c r="AD205" s="39"/>
      <c r="AE205" s="39"/>
      <c r="AT205" s="18" t="s">
        <v>203</v>
      </c>
      <c r="AU205" s="18" t="s">
        <v>83</v>
      </c>
    </row>
    <row r="206" spans="1:63" s="12" customFormat="1" ht="22.8" customHeight="1">
      <c r="A206" s="12"/>
      <c r="B206" s="203"/>
      <c r="C206" s="204"/>
      <c r="D206" s="205" t="s">
        <v>72</v>
      </c>
      <c r="E206" s="230" t="s">
        <v>125</v>
      </c>
      <c r="F206" s="230" t="s">
        <v>431</v>
      </c>
      <c r="G206" s="204"/>
      <c r="H206" s="204"/>
      <c r="I206" s="207"/>
      <c r="J206" s="231">
        <f>BK206</f>
        <v>0</v>
      </c>
      <c r="K206" s="204"/>
      <c r="L206" s="209"/>
      <c r="M206" s="210"/>
      <c r="N206" s="211"/>
      <c r="O206" s="211"/>
      <c r="P206" s="212">
        <f>SUM(P207:P214)</f>
        <v>0</v>
      </c>
      <c r="Q206" s="211"/>
      <c r="R206" s="212">
        <f>SUM(R207:R214)</f>
        <v>0.46759776</v>
      </c>
      <c r="S206" s="211"/>
      <c r="T206" s="213">
        <f>SUM(T207:T214)</f>
        <v>0</v>
      </c>
      <c r="U206" s="12"/>
      <c r="V206" s="12"/>
      <c r="W206" s="12"/>
      <c r="X206" s="12"/>
      <c r="Y206" s="12"/>
      <c r="Z206" s="12"/>
      <c r="AA206" s="12"/>
      <c r="AB206" s="12"/>
      <c r="AC206" s="12"/>
      <c r="AD206" s="12"/>
      <c r="AE206" s="12"/>
      <c r="AR206" s="214" t="s">
        <v>81</v>
      </c>
      <c r="AT206" s="215" t="s">
        <v>72</v>
      </c>
      <c r="AU206" s="215" t="s">
        <v>81</v>
      </c>
      <c r="AY206" s="214" t="s">
        <v>118</v>
      </c>
      <c r="BK206" s="216">
        <f>SUM(BK207:BK214)</f>
        <v>0</v>
      </c>
    </row>
    <row r="207" spans="1:65" s="2" customFormat="1" ht="21.75" customHeight="1">
      <c r="A207" s="39"/>
      <c r="B207" s="40"/>
      <c r="C207" s="217" t="s">
        <v>432</v>
      </c>
      <c r="D207" s="217" t="s">
        <v>120</v>
      </c>
      <c r="E207" s="218" t="s">
        <v>433</v>
      </c>
      <c r="F207" s="219" t="s">
        <v>434</v>
      </c>
      <c r="G207" s="220" t="s">
        <v>196</v>
      </c>
      <c r="H207" s="221">
        <v>12</v>
      </c>
      <c r="I207" s="222"/>
      <c r="J207" s="223">
        <f>ROUND(I207*H207,2)</f>
        <v>0</v>
      </c>
      <c r="K207" s="219" t="s">
        <v>208</v>
      </c>
      <c r="L207" s="45"/>
      <c r="M207" s="224" t="s">
        <v>19</v>
      </c>
      <c r="N207" s="225" t="s">
        <v>44</v>
      </c>
      <c r="O207" s="85"/>
      <c r="P207" s="226">
        <f>O207*H207</f>
        <v>0</v>
      </c>
      <c r="Q207" s="226">
        <v>0.03465</v>
      </c>
      <c r="R207" s="226">
        <f>Q207*H207</f>
        <v>0.4158</v>
      </c>
      <c r="S207" s="226">
        <v>0</v>
      </c>
      <c r="T207" s="227">
        <f>S207*H207</f>
        <v>0</v>
      </c>
      <c r="U207" s="39"/>
      <c r="V207" s="39"/>
      <c r="W207" s="39"/>
      <c r="X207" s="39"/>
      <c r="Y207" s="39"/>
      <c r="Z207" s="39"/>
      <c r="AA207" s="39"/>
      <c r="AB207" s="39"/>
      <c r="AC207" s="39"/>
      <c r="AD207" s="39"/>
      <c r="AE207" s="39"/>
      <c r="AR207" s="228" t="s">
        <v>125</v>
      </c>
      <c r="AT207" s="228" t="s">
        <v>120</v>
      </c>
      <c r="AU207" s="228" t="s">
        <v>83</v>
      </c>
      <c r="AY207" s="18" t="s">
        <v>118</v>
      </c>
      <c r="BE207" s="229">
        <f>IF(N207="základní",J207,0)</f>
        <v>0</v>
      </c>
      <c r="BF207" s="229">
        <f>IF(N207="snížená",J207,0)</f>
        <v>0</v>
      </c>
      <c r="BG207" s="229">
        <f>IF(N207="zákl. přenesená",J207,0)</f>
        <v>0</v>
      </c>
      <c r="BH207" s="229">
        <f>IF(N207="sníž. přenesená",J207,0)</f>
        <v>0</v>
      </c>
      <c r="BI207" s="229">
        <f>IF(N207="nulová",J207,0)</f>
        <v>0</v>
      </c>
      <c r="BJ207" s="18" t="s">
        <v>81</v>
      </c>
      <c r="BK207" s="229">
        <f>ROUND(I207*H207,2)</f>
        <v>0</v>
      </c>
      <c r="BL207" s="18" t="s">
        <v>125</v>
      </c>
      <c r="BM207" s="228" t="s">
        <v>435</v>
      </c>
    </row>
    <row r="208" spans="1:47" s="2" customFormat="1" ht="12">
      <c r="A208" s="39"/>
      <c r="B208" s="40"/>
      <c r="C208" s="41"/>
      <c r="D208" s="232" t="s">
        <v>203</v>
      </c>
      <c r="E208" s="41"/>
      <c r="F208" s="233" t="s">
        <v>436</v>
      </c>
      <c r="G208" s="41"/>
      <c r="H208" s="41"/>
      <c r="I208" s="137"/>
      <c r="J208" s="41"/>
      <c r="K208" s="41"/>
      <c r="L208" s="45"/>
      <c r="M208" s="234"/>
      <c r="N208" s="235"/>
      <c r="O208" s="85"/>
      <c r="P208" s="85"/>
      <c r="Q208" s="85"/>
      <c r="R208" s="85"/>
      <c r="S208" s="85"/>
      <c r="T208" s="86"/>
      <c r="U208" s="39"/>
      <c r="V208" s="39"/>
      <c r="W208" s="39"/>
      <c r="X208" s="39"/>
      <c r="Y208" s="39"/>
      <c r="Z208" s="39"/>
      <c r="AA208" s="39"/>
      <c r="AB208" s="39"/>
      <c r="AC208" s="39"/>
      <c r="AD208" s="39"/>
      <c r="AE208" s="39"/>
      <c r="AT208" s="18" t="s">
        <v>203</v>
      </c>
      <c r="AU208" s="18" t="s">
        <v>83</v>
      </c>
    </row>
    <row r="209" spans="1:51" s="13" customFormat="1" ht="12">
      <c r="A209" s="13"/>
      <c r="B209" s="236"/>
      <c r="C209" s="237"/>
      <c r="D209" s="232" t="s">
        <v>156</v>
      </c>
      <c r="E209" s="238" t="s">
        <v>19</v>
      </c>
      <c r="F209" s="239" t="s">
        <v>437</v>
      </c>
      <c r="G209" s="237"/>
      <c r="H209" s="240">
        <v>12</v>
      </c>
      <c r="I209" s="241"/>
      <c r="J209" s="237"/>
      <c r="K209" s="237"/>
      <c r="L209" s="242"/>
      <c r="M209" s="243"/>
      <c r="N209" s="244"/>
      <c r="O209" s="244"/>
      <c r="P209" s="244"/>
      <c r="Q209" s="244"/>
      <c r="R209" s="244"/>
      <c r="S209" s="244"/>
      <c r="T209" s="245"/>
      <c r="U209" s="13"/>
      <c r="V209" s="13"/>
      <c r="W209" s="13"/>
      <c r="X209" s="13"/>
      <c r="Y209" s="13"/>
      <c r="Z209" s="13"/>
      <c r="AA209" s="13"/>
      <c r="AB209" s="13"/>
      <c r="AC209" s="13"/>
      <c r="AD209" s="13"/>
      <c r="AE209" s="13"/>
      <c r="AT209" s="246" t="s">
        <v>156</v>
      </c>
      <c r="AU209" s="246" t="s">
        <v>83</v>
      </c>
      <c r="AV209" s="13" t="s">
        <v>83</v>
      </c>
      <c r="AW209" s="13" t="s">
        <v>34</v>
      </c>
      <c r="AX209" s="13" t="s">
        <v>81</v>
      </c>
      <c r="AY209" s="246" t="s">
        <v>118</v>
      </c>
    </row>
    <row r="210" spans="1:65" s="2" customFormat="1" ht="16.5" customHeight="1">
      <c r="A210" s="39"/>
      <c r="B210" s="40"/>
      <c r="C210" s="217" t="s">
        <v>438</v>
      </c>
      <c r="D210" s="217" t="s">
        <v>120</v>
      </c>
      <c r="E210" s="218" t="s">
        <v>439</v>
      </c>
      <c r="F210" s="219" t="s">
        <v>440</v>
      </c>
      <c r="G210" s="220" t="s">
        <v>200</v>
      </c>
      <c r="H210" s="221">
        <v>7.872</v>
      </c>
      <c r="I210" s="222"/>
      <c r="J210" s="223">
        <f>ROUND(I210*H210,2)</f>
        <v>0</v>
      </c>
      <c r="K210" s="219" t="s">
        <v>208</v>
      </c>
      <c r="L210" s="45"/>
      <c r="M210" s="224" t="s">
        <v>19</v>
      </c>
      <c r="N210" s="225" t="s">
        <v>44</v>
      </c>
      <c r="O210" s="85"/>
      <c r="P210" s="226">
        <f>O210*H210</f>
        <v>0</v>
      </c>
      <c r="Q210" s="226">
        <v>0.00658</v>
      </c>
      <c r="R210" s="226">
        <f>Q210*H210</f>
        <v>0.05179776</v>
      </c>
      <c r="S210" s="226">
        <v>0</v>
      </c>
      <c r="T210" s="227">
        <f>S210*H210</f>
        <v>0</v>
      </c>
      <c r="U210" s="39"/>
      <c r="V210" s="39"/>
      <c r="W210" s="39"/>
      <c r="X210" s="39"/>
      <c r="Y210" s="39"/>
      <c r="Z210" s="39"/>
      <c r="AA210" s="39"/>
      <c r="AB210" s="39"/>
      <c r="AC210" s="39"/>
      <c r="AD210" s="39"/>
      <c r="AE210" s="39"/>
      <c r="AR210" s="228" t="s">
        <v>125</v>
      </c>
      <c r="AT210" s="228" t="s">
        <v>120</v>
      </c>
      <c r="AU210" s="228" t="s">
        <v>83</v>
      </c>
      <c r="AY210" s="18" t="s">
        <v>118</v>
      </c>
      <c r="BE210" s="229">
        <f>IF(N210="základní",J210,0)</f>
        <v>0</v>
      </c>
      <c r="BF210" s="229">
        <f>IF(N210="snížená",J210,0)</f>
        <v>0</v>
      </c>
      <c r="BG210" s="229">
        <f>IF(N210="zákl. přenesená",J210,0)</f>
        <v>0</v>
      </c>
      <c r="BH210" s="229">
        <f>IF(N210="sníž. přenesená",J210,0)</f>
        <v>0</v>
      </c>
      <c r="BI210" s="229">
        <f>IF(N210="nulová",J210,0)</f>
        <v>0</v>
      </c>
      <c r="BJ210" s="18" t="s">
        <v>81</v>
      </c>
      <c r="BK210" s="229">
        <f>ROUND(I210*H210,2)</f>
        <v>0</v>
      </c>
      <c r="BL210" s="18" t="s">
        <v>125</v>
      </c>
      <c r="BM210" s="228" t="s">
        <v>441</v>
      </c>
    </row>
    <row r="211" spans="1:47" s="2" customFormat="1" ht="12">
      <c r="A211" s="39"/>
      <c r="B211" s="40"/>
      <c r="C211" s="41"/>
      <c r="D211" s="232" t="s">
        <v>203</v>
      </c>
      <c r="E211" s="41"/>
      <c r="F211" s="233" t="s">
        <v>442</v>
      </c>
      <c r="G211" s="41"/>
      <c r="H211" s="41"/>
      <c r="I211" s="137"/>
      <c r="J211" s="41"/>
      <c r="K211" s="41"/>
      <c r="L211" s="45"/>
      <c r="M211" s="234"/>
      <c r="N211" s="235"/>
      <c r="O211" s="85"/>
      <c r="P211" s="85"/>
      <c r="Q211" s="85"/>
      <c r="R211" s="85"/>
      <c r="S211" s="85"/>
      <c r="T211" s="86"/>
      <c r="U211" s="39"/>
      <c r="V211" s="39"/>
      <c r="W211" s="39"/>
      <c r="X211" s="39"/>
      <c r="Y211" s="39"/>
      <c r="Z211" s="39"/>
      <c r="AA211" s="39"/>
      <c r="AB211" s="39"/>
      <c r="AC211" s="39"/>
      <c r="AD211" s="39"/>
      <c r="AE211" s="39"/>
      <c r="AT211" s="18" t="s">
        <v>203</v>
      </c>
      <c r="AU211" s="18" t="s">
        <v>83</v>
      </c>
    </row>
    <row r="212" spans="1:51" s="13" customFormat="1" ht="12">
      <c r="A212" s="13"/>
      <c r="B212" s="236"/>
      <c r="C212" s="237"/>
      <c r="D212" s="232" t="s">
        <v>156</v>
      </c>
      <c r="E212" s="238" t="s">
        <v>19</v>
      </c>
      <c r="F212" s="239" t="s">
        <v>443</v>
      </c>
      <c r="G212" s="237"/>
      <c r="H212" s="240">
        <v>7.872</v>
      </c>
      <c r="I212" s="241"/>
      <c r="J212" s="237"/>
      <c r="K212" s="237"/>
      <c r="L212" s="242"/>
      <c r="M212" s="243"/>
      <c r="N212" s="244"/>
      <c r="O212" s="244"/>
      <c r="P212" s="244"/>
      <c r="Q212" s="244"/>
      <c r="R212" s="244"/>
      <c r="S212" s="244"/>
      <c r="T212" s="245"/>
      <c r="U212" s="13"/>
      <c r="V212" s="13"/>
      <c r="W212" s="13"/>
      <c r="X212" s="13"/>
      <c r="Y212" s="13"/>
      <c r="Z212" s="13"/>
      <c r="AA212" s="13"/>
      <c r="AB212" s="13"/>
      <c r="AC212" s="13"/>
      <c r="AD212" s="13"/>
      <c r="AE212" s="13"/>
      <c r="AT212" s="246" t="s">
        <v>156</v>
      </c>
      <c r="AU212" s="246" t="s">
        <v>83</v>
      </c>
      <c r="AV212" s="13" t="s">
        <v>83</v>
      </c>
      <c r="AW212" s="13" t="s">
        <v>34</v>
      </c>
      <c r="AX212" s="13" t="s">
        <v>81</v>
      </c>
      <c r="AY212" s="246" t="s">
        <v>118</v>
      </c>
    </row>
    <row r="213" spans="1:65" s="2" customFormat="1" ht="16.5" customHeight="1">
      <c r="A213" s="39"/>
      <c r="B213" s="40"/>
      <c r="C213" s="217" t="s">
        <v>444</v>
      </c>
      <c r="D213" s="217" t="s">
        <v>120</v>
      </c>
      <c r="E213" s="218" t="s">
        <v>445</v>
      </c>
      <c r="F213" s="219" t="s">
        <v>446</v>
      </c>
      <c r="G213" s="220" t="s">
        <v>200</v>
      </c>
      <c r="H213" s="221">
        <v>7.872</v>
      </c>
      <c r="I213" s="222"/>
      <c r="J213" s="223">
        <f>ROUND(I213*H213,2)</f>
        <v>0</v>
      </c>
      <c r="K213" s="219" t="s">
        <v>208</v>
      </c>
      <c r="L213" s="45"/>
      <c r="M213" s="224" t="s">
        <v>19</v>
      </c>
      <c r="N213" s="225" t="s">
        <v>44</v>
      </c>
      <c r="O213" s="85"/>
      <c r="P213" s="226">
        <f>O213*H213</f>
        <v>0</v>
      </c>
      <c r="Q213" s="226">
        <v>0</v>
      </c>
      <c r="R213" s="226">
        <f>Q213*H213</f>
        <v>0</v>
      </c>
      <c r="S213" s="226">
        <v>0</v>
      </c>
      <c r="T213" s="227">
        <f>S213*H213</f>
        <v>0</v>
      </c>
      <c r="U213" s="39"/>
      <c r="V213" s="39"/>
      <c r="W213" s="39"/>
      <c r="X213" s="39"/>
      <c r="Y213" s="39"/>
      <c r="Z213" s="39"/>
      <c r="AA213" s="39"/>
      <c r="AB213" s="39"/>
      <c r="AC213" s="39"/>
      <c r="AD213" s="39"/>
      <c r="AE213" s="39"/>
      <c r="AR213" s="228" t="s">
        <v>125</v>
      </c>
      <c r="AT213" s="228" t="s">
        <v>120</v>
      </c>
      <c r="AU213" s="228" t="s">
        <v>83</v>
      </c>
      <c r="AY213" s="18" t="s">
        <v>118</v>
      </c>
      <c r="BE213" s="229">
        <f>IF(N213="základní",J213,0)</f>
        <v>0</v>
      </c>
      <c r="BF213" s="229">
        <f>IF(N213="snížená",J213,0)</f>
        <v>0</v>
      </c>
      <c r="BG213" s="229">
        <f>IF(N213="zákl. přenesená",J213,0)</f>
        <v>0</v>
      </c>
      <c r="BH213" s="229">
        <f>IF(N213="sníž. přenesená",J213,0)</f>
        <v>0</v>
      </c>
      <c r="BI213" s="229">
        <f>IF(N213="nulová",J213,0)</f>
        <v>0</v>
      </c>
      <c r="BJ213" s="18" t="s">
        <v>81</v>
      </c>
      <c r="BK213" s="229">
        <f>ROUND(I213*H213,2)</f>
        <v>0</v>
      </c>
      <c r="BL213" s="18" t="s">
        <v>125</v>
      </c>
      <c r="BM213" s="228" t="s">
        <v>447</v>
      </c>
    </row>
    <row r="214" spans="1:47" s="2" customFormat="1" ht="12">
      <c r="A214" s="39"/>
      <c r="B214" s="40"/>
      <c r="C214" s="41"/>
      <c r="D214" s="232" t="s">
        <v>203</v>
      </c>
      <c r="E214" s="41"/>
      <c r="F214" s="233" t="s">
        <v>442</v>
      </c>
      <c r="G214" s="41"/>
      <c r="H214" s="41"/>
      <c r="I214" s="137"/>
      <c r="J214" s="41"/>
      <c r="K214" s="41"/>
      <c r="L214" s="45"/>
      <c r="M214" s="234"/>
      <c r="N214" s="235"/>
      <c r="O214" s="85"/>
      <c r="P214" s="85"/>
      <c r="Q214" s="85"/>
      <c r="R214" s="85"/>
      <c r="S214" s="85"/>
      <c r="T214" s="86"/>
      <c r="U214" s="39"/>
      <c r="V214" s="39"/>
      <c r="W214" s="39"/>
      <c r="X214" s="39"/>
      <c r="Y214" s="39"/>
      <c r="Z214" s="39"/>
      <c r="AA214" s="39"/>
      <c r="AB214" s="39"/>
      <c r="AC214" s="39"/>
      <c r="AD214" s="39"/>
      <c r="AE214" s="39"/>
      <c r="AT214" s="18" t="s">
        <v>203</v>
      </c>
      <c r="AU214" s="18" t="s">
        <v>83</v>
      </c>
    </row>
    <row r="215" spans="1:63" s="12" customFormat="1" ht="22.8" customHeight="1">
      <c r="A215" s="12"/>
      <c r="B215" s="203"/>
      <c r="C215" s="204"/>
      <c r="D215" s="205" t="s">
        <v>72</v>
      </c>
      <c r="E215" s="230" t="s">
        <v>117</v>
      </c>
      <c r="F215" s="230" t="s">
        <v>448</v>
      </c>
      <c r="G215" s="204"/>
      <c r="H215" s="204"/>
      <c r="I215" s="207"/>
      <c r="J215" s="231">
        <f>BK215</f>
        <v>0</v>
      </c>
      <c r="K215" s="204"/>
      <c r="L215" s="209"/>
      <c r="M215" s="210"/>
      <c r="N215" s="211"/>
      <c r="O215" s="211"/>
      <c r="P215" s="212">
        <f>SUM(P216:P239)</f>
        <v>0</v>
      </c>
      <c r="Q215" s="211"/>
      <c r="R215" s="212">
        <f>SUM(R216:R239)</f>
        <v>26.279708</v>
      </c>
      <c r="S215" s="211"/>
      <c r="T215" s="213">
        <f>SUM(T216:T239)</f>
        <v>0</v>
      </c>
      <c r="U215" s="12"/>
      <c r="V215" s="12"/>
      <c r="W215" s="12"/>
      <c r="X215" s="12"/>
      <c r="Y215" s="12"/>
      <c r="Z215" s="12"/>
      <c r="AA215" s="12"/>
      <c r="AB215" s="12"/>
      <c r="AC215" s="12"/>
      <c r="AD215" s="12"/>
      <c r="AE215" s="12"/>
      <c r="AR215" s="214" t="s">
        <v>81</v>
      </c>
      <c r="AT215" s="215" t="s">
        <v>72</v>
      </c>
      <c r="AU215" s="215" t="s">
        <v>81</v>
      </c>
      <c r="AY215" s="214" t="s">
        <v>118</v>
      </c>
      <c r="BK215" s="216">
        <f>SUM(BK216:BK239)</f>
        <v>0</v>
      </c>
    </row>
    <row r="216" spans="1:65" s="2" customFormat="1" ht="16.5" customHeight="1">
      <c r="A216" s="39"/>
      <c r="B216" s="40"/>
      <c r="C216" s="217" t="s">
        <v>449</v>
      </c>
      <c r="D216" s="217" t="s">
        <v>120</v>
      </c>
      <c r="E216" s="218" t="s">
        <v>450</v>
      </c>
      <c r="F216" s="219" t="s">
        <v>451</v>
      </c>
      <c r="G216" s="220" t="s">
        <v>200</v>
      </c>
      <c r="H216" s="221">
        <v>122.7</v>
      </c>
      <c r="I216" s="222"/>
      <c r="J216" s="223">
        <f>ROUND(I216*H216,2)</f>
        <v>0</v>
      </c>
      <c r="K216" s="219" t="s">
        <v>208</v>
      </c>
      <c r="L216" s="45"/>
      <c r="M216" s="224" t="s">
        <v>19</v>
      </c>
      <c r="N216" s="225" t="s">
        <v>44</v>
      </c>
      <c r="O216" s="85"/>
      <c r="P216" s="226">
        <f>O216*H216</f>
        <v>0</v>
      </c>
      <c r="Q216" s="226">
        <v>0</v>
      </c>
      <c r="R216" s="226">
        <f>Q216*H216</f>
        <v>0</v>
      </c>
      <c r="S216" s="226">
        <v>0</v>
      </c>
      <c r="T216" s="227">
        <f>S216*H216</f>
        <v>0</v>
      </c>
      <c r="U216" s="39"/>
      <c r="V216" s="39"/>
      <c r="W216" s="39"/>
      <c r="X216" s="39"/>
      <c r="Y216" s="39"/>
      <c r="Z216" s="39"/>
      <c r="AA216" s="39"/>
      <c r="AB216" s="39"/>
      <c r="AC216" s="39"/>
      <c r="AD216" s="39"/>
      <c r="AE216" s="39"/>
      <c r="AR216" s="228" t="s">
        <v>125</v>
      </c>
      <c r="AT216" s="228" t="s">
        <v>120</v>
      </c>
      <c r="AU216" s="228" t="s">
        <v>83</v>
      </c>
      <c r="AY216" s="18" t="s">
        <v>118</v>
      </c>
      <c r="BE216" s="229">
        <f>IF(N216="základní",J216,0)</f>
        <v>0</v>
      </c>
      <c r="BF216" s="229">
        <f>IF(N216="snížená",J216,0)</f>
        <v>0</v>
      </c>
      <c r="BG216" s="229">
        <f>IF(N216="zákl. přenesená",J216,0)</f>
        <v>0</v>
      </c>
      <c r="BH216" s="229">
        <f>IF(N216="sníž. přenesená",J216,0)</f>
        <v>0</v>
      </c>
      <c r="BI216" s="229">
        <f>IF(N216="nulová",J216,0)</f>
        <v>0</v>
      </c>
      <c r="BJ216" s="18" t="s">
        <v>81</v>
      </c>
      <c r="BK216" s="229">
        <f>ROUND(I216*H216,2)</f>
        <v>0</v>
      </c>
      <c r="BL216" s="18" t="s">
        <v>125</v>
      </c>
      <c r="BM216" s="228" t="s">
        <v>452</v>
      </c>
    </row>
    <row r="217" spans="1:65" s="2" customFormat="1" ht="16.5" customHeight="1">
      <c r="A217" s="39"/>
      <c r="B217" s="40"/>
      <c r="C217" s="273" t="s">
        <v>453</v>
      </c>
      <c r="D217" s="273" t="s">
        <v>296</v>
      </c>
      <c r="E217" s="274" t="s">
        <v>454</v>
      </c>
      <c r="F217" s="275" t="s">
        <v>455</v>
      </c>
      <c r="G217" s="276" t="s">
        <v>338</v>
      </c>
      <c r="H217" s="277">
        <v>10.1</v>
      </c>
      <c r="I217" s="278"/>
      <c r="J217" s="279">
        <f>ROUND(I217*H217,2)</f>
        <v>0</v>
      </c>
      <c r="K217" s="275" t="s">
        <v>19</v>
      </c>
      <c r="L217" s="280"/>
      <c r="M217" s="281" t="s">
        <v>19</v>
      </c>
      <c r="N217" s="282" t="s">
        <v>44</v>
      </c>
      <c r="O217" s="85"/>
      <c r="P217" s="226">
        <f>O217*H217</f>
        <v>0</v>
      </c>
      <c r="Q217" s="226">
        <v>0</v>
      </c>
      <c r="R217" s="226">
        <f>Q217*H217</f>
        <v>0</v>
      </c>
      <c r="S217" s="226">
        <v>0</v>
      </c>
      <c r="T217" s="227">
        <f>S217*H217</f>
        <v>0</v>
      </c>
      <c r="U217" s="39"/>
      <c r="V217" s="39"/>
      <c r="W217" s="39"/>
      <c r="X217" s="39"/>
      <c r="Y217" s="39"/>
      <c r="Z217" s="39"/>
      <c r="AA217" s="39"/>
      <c r="AB217" s="39"/>
      <c r="AC217" s="39"/>
      <c r="AD217" s="39"/>
      <c r="AE217" s="39"/>
      <c r="AR217" s="228" t="s">
        <v>169</v>
      </c>
      <c r="AT217" s="228" t="s">
        <v>296</v>
      </c>
      <c r="AU217" s="228" t="s">
        <v>83</v>
      </c>
      <c r="AY217" s="18" t="s">
        <v>118</v>
      </c>
      <c r="BE217" s="229">
        <f>IF(N217="základní",J217,0)</f>
        <v>0</v>
      </c>
      <c r="BF217" s="229">
        <f>IF(N217="snížená",J217,0)</f>
        <v>0</v>
      </c>
      <c r="BG217" s="229">
        <f>IF(N217="zákl. přenesená",J217,0)</f>
        <v>0</v>
      </c>
      <c r="BH217" s="229">
        <f>IF(N217="sníž. přenesená",J217,0)</f>
        <v>0</v>
      </c>
      <c r="BI217" s="229">
        <f>IF(N217="nulová",J217,0)</f>
        <v>0</v>
      </c>
      <c r="BJ217" s="18" t="s">
        <v>81</v>
      </c>
      <c r="BK217" s="229">
        <f>ROUND(I217*H217,2)</f>
        <v>0</v>
      </c>
      <c r="BL217" s="18" t="s">
        <v>125</v>
      </c>
      <c r="BM217" s="228" t="s">
        <v>456</v>
      </c>
    </row>
    <row r="218" spans="1:51" s="13" customFormat="1" ht="12">
      <c r="A218" s="13"/>
      <c r="B218" s="236"/>
      <c r="C218" s="237"/>
      <c r="D218" s="232" t="s">
        <v>156</v>
      </c>
      <c r="E218" s="238" t="s">
        <v>19</v>
      </c>
      <c r="F218" s="239" t="s">
        <v>457</v>
      </c>
      <c r="G218" s="237"/>
      <c r="H218" s="240">
        <v>10.1</v>
      </c>
      <c r="I218" s="241"/>
      <c r="J218" s="237"/>
      <c r="K218" s="237"/>
      <c r="L218" s="242"/>
      <c r="M218" s="243"/>
      <c r="N218" s="244"/>
      <c r="O218" s="244"/>
      <c r="P218" s="244"/>
      <c r="Q218" s="244"/>
      <c r="R218" s="244"/>
      <c r="S218" s="244"/>
      <c r="T218" s="245"/>
      <c r="U218" s="13"/>
      <c r="V218" s="13"/>
      <c r="W218" s="13"/>
      <c r="X218" s="13"/>
      <c r="Y218" s="13"/>
      <c r="Z218" s="13"/>
      <c r="AA218" s="13"/>
      <c r="AB218" s="13"/>
      <c r="AC218" s="13"/>
      <c r="AD218" s="13"/>
      <c r="AE218" s="13"/>
      <c r="AT218" s="246" t="s">
        <v>156</v>
      </c>
      <c r="AU218" s="246" t="s">
        <v>83</v>
      </c>
      <c r="AV218" s="13" t="s">
        <v>83</v>
      </c>
      <c r="AW218" s="13" t="s">
        <v>34</v>
      </c>
      <c r="AX218" s="13" t="s">
        <v>81</v>
      </c>
      <c r="AY218" s="246" t="s">
        <v>118</v>
      </c>
    </row>
    <row r="219" spans="1:65" s="2" customFormat="1" ht="16.5" customHeight="1">
      <c r="A219" s="39"/>
      <c r="B219" s="40"/>
      <c r="C219" s="217" t="s">
        <v>458</v>
      </c>
      <c r="D219" s="217" t="s">
        <v>120</v>
      </c>
      <c r="E219" s="218" t="s">
        <v>459</v>
      </c>
      <c r="F219" s="219" t="s">
        <v>460</v>
      </c>
      <c r="G219" s="220" t="s">
        <v>200</v>
      </c>
      <c r="H219" s="221">
        <v>104.7</v>
      </c>
      <c r="I219" s="222"/>
      <c r="J219" s="223">
        <f>ROUND(I219*H219,2)</f>
        <v>0</v>
      </c>
      <c r="K219" s="219" t="s">
        <v>208</v>
      </c>
      <c r="L219" s="45"/>
      <c r="M219" s="224" t="s">
        <v>19</v>
      </c>
      <c r="N219" s="225" t="s">
        <v>44</v>
      </c>
      <c r="O219" s="85"/>
      <c r="P219" s="226">
        <f>O219*H219</f>
        <v>0</v>
      </c>
      <c r="Q219" s="226">
        <v>0</v>
      </c>
      <c r="R219" s="226">
        <f>Q219*H219</f>
        <v>0</v>
      </c>
      <c r="S219" s="226">
        <v>0</v>
      </c>
      <c r="T219" s="227">
        <f>S219*H219</f>
        <v>0</v>
      </c>
      <c r="U219" s="39"/>
      <c r="V219" s="39"/>
      <c r="W219" s="39"/>
      <c r="X219" s="39"/>
      <c r="Y219" s="39"/>
      <c r="Z219" s="39"/>
      <c r="AA219" s="39"/>
      <c r="AB219" s="39"/>
      <c r="AC219" s="39"/>
      <c r="AD219" s="39"/>
      <c r="AE219" s="39"/>
      <c r="AR219" s="228" t="s">
        <v>125</v>
      </c>
      <c r="AT219" s="228" t="s">
        <v>120</v>
      </c>
      <c r="AU219" s="228" t="s">
        <v>83</v>
      </c>
      <c r="AY219" s="18" t="s">
        <v>118</v>
      </c>
      <c r="BE219" s="229">
        <f>IF(N219="základní",J219,0)</f>
        <v>0</v>
      </c>
      <c r="BF219" s="229">
        <f>IF(N219="snížená",J219,0)</f>
        <v>0</v>
      </c>
      <c r="BG219" s="229">
        <f>IF(N219="zákl. přenesená",J219,0)</f>
        <v>0</v>
      </c>
      <c r="BH219" s="229">
        <f>IF(N219="sníž. přenesená",J219,0)</f>
        <v>0</v>
      </c>
      <c r="BI219" s="229">
        <f>IF(N219="nulová",J219,0)</f>
        <v>0</v>
      </c>
      <c r="BJ219" s="18" t="s">
        <v>81</v>
      </c>
      <c r="BK219" s="229">
        <f>ROUND(I219*H219,2)</f>
        <v>0</v>
      </c>
      <c r="BL219" s="18" t="s">
        <v>125</v>
      </c>
      <c r="BM219" s="228" t="s">
        <v>461</v>
      </c>
    </row>
    <row r="220" spans="1:51" s="13" customFormat="1" ht="12">
      <c r="A220" s="13"/>
      <c r="B220" s="236"/>
      <c r="C220" s="237"/>
      <c r="D220" s="232" t="s">
        <v>156</v>
      </c>
      <c r="E220" s="238" t="s">
        <v>19</v>
      </c>
      <c r="F220" s="239" t="s">
        <v>462</v>
      </c>
      <c r="G220" s="237"/>
      <c r="H220" s="240">
        <v>104.7</v>
      </c>
      <c r="I220" s="241"/>
      <c r="J220" s="237"/>
      <c r="K220" s="237"/>
      <c r="L220" s="242"/>
      <c r="M220" s="243"/>
      <c r="N220" s="244"/>
      <c r="O220" s="244"/>
      <c r="P220" s="244"/>
      <c r="Q220" s="244"/>
      <c r="R220" s="244"/>
      <c r="S220" s="244"/>
      <c r="T220" s="245"/>
      <c r="U220" s="13"/>
      <c r="V220" s="13"/>
      <c r="W220" s="13"/>
      <c r="X220" s="13"/>
      <c r="Y220" s="13"/>
      <c r="Z220" s="13"/>
      <c r="AA220" s="13"/>
      <c r="AB220" s="13"/>
      <c r="AC220" s="13"/>
      <c r="AD220" s="13"/>
      <c r="AE220" s="13"/>
      <c r="AT220" s="246" t="s">
        <v>156</v>
      </c>
      <c r="AU220" s="246" t="s">
        <v>83</v>
      </c>
      <c r="AV220" s="13" t="s">
        <v>83</v>
      </c>
      <c r="AW220" s="13" t="s">
        <v>34</v>
      </c>
      <c r="AX220" s="13" t="s">
        <v>81</v>
      </c>
      <c r="AY220" s="246" t="s">
        <v>118</v>
      </c>
    </row>
    <row r="221" spans="1:65" s="2" customFormat="1" ht="16.5" customHeight="1">
      <c r="A221" s="39"/>
      <c r="B221" s="40"/>
      <c r="C221" s="217" t="s">
        <v>463</v>
      </c>
      <c r="D221" s="217" t="s">
        <v>120</v>
      </c>
      <c r="E221" s="218" t="s">
        <v>464</v>
      </c>
      <c r="F221" s="219" t="s">
        <v>465</v>
      </c>
      <c r="G221" s="220" t="s">
        <v>200</v>
      </c>
      <c r="H221" s="221">
        <v>122.7</v>
      </c>
      <c r="I221" s="222"/>
      <c r="J221" s="223">
        <f>ROUND(I221*H221,2)</f>
        <v>0</v>
      </c>
      <c r="K221" s="219" t="s">
        <v>208</v>
      </c>
      <c r="L221" s="45"/>
      <c r="M221" s="224" t="s">
        <v>19</v>
      </c>
      <c r="N221" s="225" t="s">
        <v>44</v>
      </c>
      <c r="O221" s="85"/>
      <c r="P221" s="226">
        <f>O221*H221</f>
        <v>0</v>
      </c>
      <c r="Q221" s="226">
        <v>0</v>
      </c>
      <c r="R221" s="226">
        <f>Q221*H221</f>
        <v>0</v>
      </c>
      <c r="S221" s="226">
        <v>0</v>
      </c>
      <c r="T221" s="227">
        <f>S221*H221</f>
        <v>0</v>
      </c>
      <c r="U221" s="39"/>
      <c r="V221" s="39"/>
      <c r="W221" s="39"/>
      <c r="X221" s="39"/>
      <c r="Y221" s="39"/>
      <c r="Z221" s="39"/>
      <c r="AA221" s="39"/>
      <c r="AB221" s="39"/>
      <c r="AC221" s="39"/>
      <c r="AD221" s="39"/>
      <c r="AE221" s="39"/>
      <c r="AR221" s="228" t="s">
        <v>125</v>
      </c>
      <c r="AT221" s="228" t="s">
        <v>120</v>
      </c>
      <c r="AU221" s="228" t="s">
        <v>83</v>
      </c>
      <c r="AY221" s="18" t="s">
        <v>118</v>
      </c>
      <c r="BE221" s="229">
        <f>IF(N221="základní",J221,0)</f>
        <v>0</v>
      </c>
      <c r="BF221" s="229">
        <f>IF(N221="snížená",J221,0)</f>
        <v>0</v>
      </c>
      <c r="BG221" s="229">
        <f>IF(N221="zákl. přenesená",J221,0)</f>
        <v>0</v>
      </c>
      <c r="BH221" s="229">
        <f>IF(N221="sníž. přenesená",J221,0)</f>
        <v>0</v>
      </c>
      <c r="BI221" s="229">
        <f>IF(N221="nulová",J221,0)</f>
        <v>0</v>
      </c>
      <c r="BJ221" s="18" t="s">
        <v>81</v>
      </c>
      <c r="BK221" s="229">
        <f>ROUND(I221*H221,2)</f>
        <v>0</v>
      </c>
      <c r="BL221" s="18" t="s">
        <v>125</v>
      </c>
      <c r="BM221" s="228" t="s">
        <v>466</v>
      </c>
    </row>
    <row r="222" spans="1:65" s="2" customFormat="1" ht="21.75" customHeight="1">
      <c r="A222" s="39"/>
      <c r="B222" s="40"/>
      <c r="C222" s="217" t="s">
        <v>467</v>
      </c>
      <c r="D222" s="217" t="s">
        <v>120</v>
      </c>
      <c r="E222" s="218" t="s">
        <v>468</v>
      </c>
      <c r="F222" s="219" t="s">
        <v>469</v>
      </c>
      <c r="G222" s="220" t="s">
        <v>200</v>
      </c>
      <c r="H222" s="221">
        <v>104.7</v>
      </c>
      <c r="I222" s="222"/>
      <c r="J222" s="223">
        <f>ROUND(I222*H222,2)</f>
        <v>0</v>
      </c>
      <c r="K222" s="219" t="s">
        <v>208</v>
      </c>
      <c r="L222" s="45"/>
      <c r="M222" s="224" t="s">
        <v>19</v>
      </c>
      <c r="N222" s="225" t="s">
        <v>44</v>
      </c>
      <c r="O222" s="85"/>
      <c r="P222" s="226">
        <f>O222*H222</f>
        <v>0</v>
      </c>
      <c r="Q222" s="226">
        <v>0</v>
      </c>
      <c r="R222" s="226">
        <f>Q222*H222</f>
        <v>0</v>
      </c>
      <c r="S222" s="226">
        <v>0</v>
      </c>
      <c r="T222" s="227">
        <f>S222*H222</f>
        <v>0</v>
      </c>
      <c r="U222" s="39"/>
      <c r="V222" s="39"/>
      <c r="W222" s="39"/>
      <c r="X222" s="39"/>
      <c r="Y222" s="39"/>
      <c r="Z222" s="39"/>
      <c r="AA222" s="39"/>
      <c r="AB222" s="39"/>
      <c r="AC222" s="39"/>
      <c r="AD222" s="39"/>
      <c r="AE222" s="39"/>
      <c r="AR222" s="228" t="s">
        <v>125</v>
      </c>
      <c r="AT222" s="228" t="s">
        <v>120</v>
      </c>
      <c r="AU222" s="228" t="s">
        <v>83</v>
      </c>
      <c r="AY222" s="18" t="s">
        <v>118</v>
      </c>
      <c r="BE222" s="229">
        <f>IF(N222="základní",J222,0)</f>
        <v>0</v>
      </c>
      <c r="BF222" s="229">
        <f>IF(N222="snížená",J222,0)</f>
        <v>0</v>
      </c>
      <c r="BG222" s="229">
        <f>IF(N222="zákl. přenesená",J222,0)</f>
        <v>0</v>
      </c>
      <c r="BH222" s="229">
        <f>IF(N222="sníž. přenesená",J222,0)</f>
        <v>0</v>
      </c>
      <c r="BI222" s="229">
        <f>IF(N222="nulová",J222,0)</f>
        <v>0</v>
      </c>
      <c r="BJ222" s="18" t="s">
        <v>81</v>
      </c>
      <c r="BK222" s="229">
        <f>ROUND(I222*H222,2)</f>
        <v>0</v>
      </c>
      <c r="BL222" s="18" t="s">
        <v>125</v>
      </c>
      <c r="BM222" s="228" t="s">
        <v>470</v>
      </c>
    </row>
    <row r="223" spans="1:47" s="2" customFormat="1" ht="12">
      <c r="A223" s="39"/>
      <c r="B223" s="40"/>
      <c r="C223" s="41"/>
      <c r="D223" s="232" t="s">
        <v>203</v>
      </c>
      <c r="E223" s="41"/>
      <c r="F223" s="233" t="s">
        <v>471</v>
      </c>
      <c r="G223" s="41"/>
      <c r="H223" s="41"/>
      <c r="I223" s="137"/>
      <c r="J223" s="41"/>
      <c r="K223" s="41"/>
      <c r="L223" s="45"/>
      <c r="M223" s="234"/>
      <c r="N223" s="235"/>
      <c r="O223" s="85"/>
      <c r="P223" s="85"/>
      <c r="Q223" s="85"/>
      <c r="R223" s="85"/>
      <c r="S223" s="85"/>
      <c r="T223" s="86"/>
      <c r="U223" s="39"/>
      <c r="V223" s="39"/>
      <c r="W223" s="39"/>
      <c r="X223" s="39"/>
      <c r="Y223" s="39"/>
      <c r="Z223" s="39"/>
      <c r="AA223" s="39"/>
      <c r="AB223" s="39"/>
      <c r="AC223" s="39"/>
      <c r="AD223" s="39"/>
      <c r="AE223" s="39"/>
      <c r="AT223" s="18" t="s">
        <v>203</v>
      </c>
      <c r="AU223" s="18" t="s">
        <v>83</v>
      </c>
    </row>
    <row r="224" spans="1:51" s="13" customFormat="1" ht="12">
      <c r="A224" s="13"/>
      <c r="B224" s="236"/>
      <c r="C224" s="237"/>
      <c r="D224" s="232" t="s">
        <v>156</v>
      </c>
      <c r="E224" s="238" t="s">
        <v>19</v>
      </c>
      <c r="F224" s="239" t="s">
        <v>462</v>
      </c>
      <c r="G224" s="237"/>
      <c r="H224" s="240">
        <v>104.7</v>
      </c>
      <c r="I224" s="241"/>
      <c r="J224" s="237"/>
      <c r="K224" s="237"/>
      <c r="L224" s="242"/>
      <c r="M224" s="243"/>
      <c r="N224" s="244"/>
      <c r="O224" s="244"/>
      <c r="P224" s="244"/>
      <c r="Q224" s="244"/>
      <c r="R224" s="244"/>
      <c r="S224" s="244"/>
      <c r="T224" s="245"/>
      <c r="U224" s="13"/>
      <c r="V224" s="13"/>
      <c r="W224" s="13"/>
      <c r="X224" s="13"/>
      <c r="Y224" s="13"/>
      <c r="Z224" s="13"/>
      <c r="AA224" s="13"/>
      <c r="AB224" s="13"/>
      <c r="AC224" s="13"/>
      <c r="AD224" s="13"/>
      <c r="AE224" s="13"/>
      <c r="AT224" s="246" t="s">
        <v>156</v>
      </c>
      <c r="AU224" s="246" t="s">
        <v>83</v>
      </c>
      <c r="AV224" s="13" t="s">
        <v>83</v>
      </c>
      <c r="AW224" s="13" t="s">
        <v>34</v>
      </c>
      <c r="AX224" s="13" t="s">
        <v>81</v>
      </c>
      <c r="AY224" s="246" t="s">
        <v>118</v>
      </c>
    </row>
    <row r="225" spans="1:65" s="2" customFormat="1" ht="21.75" customHeight="1">
      <c r="A225" s="39"/>
      <c r="B225" s="40"/>
      <c r="C225" s="217" t="s">
        <v>472</v>
      </c>
      <c r="D225" s="217" t="s">
        <v>120</v>
      </c>
      <c r="E225" s="218" t="s">
        <v>473</v>
      </c>
      <c r="F225" s="219" t="s">
        <v>474</v>
      </c>
      <c r="G225" s="220" t="s">
        <v>200</v>
      </c>
      <c r="H225" s="221">
        <v>2.5</v>
      </c>
      <c r="I225" s="222"/>
      <c r="J225" s="223">
        <f>ROUND(I225*H225,2)</f>
        <v>0</v>
      </c>
      <c r="K225" s="219" t="s">
        <v>208</v>
      </c>
      <c r="L225" s="45"/>
      <c r="M225" s="224" t="s">
        <v>19</v>
      </c>
      <c r="N225" s="225" t="s">
        <v>44</v>
      </c>
      <c r="O225" s="85"/>
      <c r="P225" s="226">
        <f>O225*H225</f>
        <v>0</v>
      </c>
      <c r="Q225" s="226">
        <v>0</v>
      </c>
      <c r="R225" s="226">
        <f>Q225*H225</f>
        <v>0</v>
      </c>
      <c r="S225" s="226">
        <v>0</v>
      </c>
      <c r="T225" s="227">
        <f>S225*H225</f>
        <v>0</v>
      </c>
      <c r="U225" s="39"/>
      <c r="V225" s="39"/>
      <c r="W225" s="39"/>
      <c r="X225" s="39"/>
      <c r="Y225" s="39"/>
      <c r="Z225" s="39"/>
      <c r="AA225" s="39"/>
      <c r="AB225" s="39"/>
      <c r="AC225" s="39"/>
      <c r="AD225" s="39"/>
      <c r="AE225" s="39"/>
      <c r="AR225" s="228" t="s">
        <v>125</v>
      </c>
      <c r="AT225" s="228" t="s">
        <v>120</v>
      </c>
      <c r="AU225" s="228" t="s">
        <v>83</v>
      </c>
      <c r="AY225" s="18" t="s">
        <v>118</v>
      </c>
      <c r="BE225" s="229">
        <f>IF(N225="základní",J225,0)</f>
        <v>0</v>
      </c>
      <c r="BF225" s="229">
        <f>IF(N225="snížená",J225,0)</f>
        <v>0</v>
      </c>
      <c r="BG225" s="229">
        <f>IF(N225="zákl. přenesená",J225,0)</f>
        <v>0</v>
      </c>
      <c r="BH225" s="229">
        <f>IF(N225="sníž. přenesená",J225,0)</f>
        <v>0</v>
      </c>
      <c r="BI225" s="229">
        <f>IF(N225="nulová",J225,0)</f>
        <v>0</v>
      </c>
      <c r="BJ225" s="18" t="s">
        <v>81</v>
      </c>
      <c r="BK225" s="229">
        <f>ROUND(I225*H225,2)</f>
        <v>0</v>
      </c>
      <c r="BL225" s="18" t="s">
        <v>125</v>
      </c>
      <c r="BM225" s="228" t="s">
        <v>475</v>
      </c>
    </row>
    <row r="226" spans="1:47" s="2" customFormat="1" ht="12">
      <c r="A226" s="39"/>
      <c r="B226" s="40"/>
      <c r="C226" s="41"/>
      <c r="D226" s="232" t="s">
        <v>203</v>
      </c>
      <c r="E226" s="41"/>
      <c r="F226" s="233" t="s">
        <v>476</v>
      </c>
      <c r="G226" s="41"/>
      <c r="H226" s="41"/>
      <c r="I226" s="137"/>
      <c r="J226" s="41"/>
      <c r="K226" s="41"/>
      <c r="L226" s="45"/>
      <c r="M226" s="234"/>
      <c r="N226" s="235"/>
      <c r="O226" s="85"/>
      <c r="P226" s="85"/>
      <c r="Q226" s="85"/>
      <c r="R226" s="85"/>
      <c r="S226" s="85"/>
      <c r="T226" s="86"/>
      <c r="U226" s="39"/>
      <c r="V226" s="39"/>
      <c r="W226" s="39"/>
      <c r="X226" s="39"/>
      <c r="Y226" s="39"/>
      <c r="Z226" s="39"/>
      <c r="AA226" s="39"/>
      <c r="AB226" s="39"/>
      <c r="AC226" s="39"/>
      <c r="AD226" s="39"/>
      <c r="AE226" s="39"/>
      <c r="AT226" s="18" t="s">
        <v>203</v>
      </c>
      <c r="AU226" s="18" t="s">
        <v>83</v>
      </c>
    </row>
    <row r="227" spans="1:65" s="2" customFormat="1" ht="16.5" customHeight="1">
      <c r="A227" s="39"/>
      <c r="B227" s="40"/>
      <c r="C227" s="217" t="s">
        <v>477</v>
      </c>
      <c r="D227" s="217" t="s">
        <v>120</v>
      </c>
      <c r="E227" s="218" t="s">
        <v>478</v>
      </c>
      <c r="F227" s="219" t="s">
        <v>479</v>
      </c>
      <c r="G227" s="220" t="s">
        <v>200</v>
      </c>
      <c r="H227" s="221">
        <v>70.4</v>
      </c>
      <c r="I227" s="222"/>
      <c r="J227" s="223">
        <f>ROUND(I227*H227,2)</f>
        <v>0</v>
      </c>
      <c r="K227" s="219" t="s">
        <v>208</v>
      </c>
      <c r="L227" s="45"/>
      <c r="M227" s="224" t="s">
        <v>19</v>
      </c>
      <c r="N227" s="225" t="s">
        <v>44</v>
      </c>
      <c r="O227" s="85"/>
      <c r="P227" s="226">
        <f>O227*H227</f>
        <v>0</v>
      </c>
      <c r="Q227" s="226">
        <v>0</v>
      </c>
      <c r="R227" s="226">
        <f>Q227*H227</f>
        <v>0</v>
      </c>
      <c r="S227" s="226">
        <v>0</v>
      </c>
      <c r="T227" s="227">
        <f>S227*H227</f>
        <v>0</v>
      </c>
      <c r="U227" s="39"/>
      <c r="V227" s="39"/>
      <c r="W227" s="39"/>
      <c r="X227" s="39"/>
      <c r="Y227" s="39"/>
      <c r="Z227" s="39"/>
      <c r="AA227" s="39"/>
      <c r="AB227" s="39"/>
      <c r="AC227" s="39"/>
      <c r="AD227" s="39"/>
      <c r="AE227" s="39"/>
      <c r="AR227" s="228" t="s">
        <v>125</v>
      </c>
      <c r="AT227" s="228" t="s">
        <v>120</v>
      </c>
      <c r="AU227" s="228" t="s">
        <v>83</v>
      </c>
      <c r="AY227" s="18" t="s">
        <v>118</v>
      </c>
      <c r="BE227" s="229">
        <f>IF(N227="základní",J227,0)</f>
        <v>0</v>
      </c>
      <c r="BF227" s="229">
        <f>IF(N227="snížená",J227,0)</f>
        <v>0</v>
      </c>
      <c r="BG227" s="229">
        <f>IF(N227="zákl. přenesená",J227,0)</f>
        <v>0</v>
      </c>
      <c r="BH227" s="229">
        <f>IF(N227="sníž. přenesená",J227,0)</f>
        <v>0</v>
      </c>
      <c r="BI227" s="229">
        <f>IF(N227="nulová",J227,0)</f>
        <v>0</v>
      </c>
      <c r="BJ227" s="18" t="s">
        <v>81</v>
      </c>
      <c r="BK227" s="229">
        <f>ROUND(I227*H227,2)</f>
        <v>0</v>
      </c>
      <c r="BL227" s="18" t="s">
        <v>125</v>
      </c>
      <c r="BM227" s="228" t="s">
        <v>480</v>
      </c>
    </row>
    <row r="228" spans="1:51" s="13" customFormat="1" ht="12">
      <c r="A228" s="13"/>
      <c r="B228" s="236"/>
      <c r="C228" s="237"/>
      <c r="D228" s="232" t="s">
        <v>156</v>
      </c>
      <c r="E228" s="238" t="s">
        <v>19</v>
      </c>
      <c r="F228" s="239" t="s">
        <v>481</v>
      </c>
      <c r="G228" s="237"/>
      <c r="H228" s="240">
        <v>70.4</v>
      </c>
      <c r="I228" s="241"/>
      <c r="J228" s="237"/>
      <c r="K228" s="237"/>
      <c r="L228" s="242"/>
      <c r="M228" s="243"/>
      <c r="N228" s="244"/>
      <c r="O228" s="244"/>
      <c r="P228" s="244"/>
      <c r="Q228" s="244"/>
      <c r="R228" s="244"/>
      <c r="S228" s="244"/>
      <c r="T228" s="245"/>
      <c r="U228" s="13"/>
      <c r="V228" s="13"/>
      <c r="W228" s="13"/>
      <c r="X228" s="13"/>
      <c r="Y228" s="13"/>
      <c r="Z228" s="13"/>
      <c r="AA228" s="13"/>
      <c r="AB228" s="13"/>
      <c r="AC228" s="13"/>
      <c r="AD228" s="13"/>
      <c r="AE228" s="13"/>
      <c r="AT228" s="246" t="s">
        <v>156</v>
      </c>
      <c r="AU228" s="246" t="s">
        <v>83</v>
      </c>
      <c r="AV228" s="13" t="s">
        <v>83</v>
      </c>
      <c r="AW228" s="13" t="s">
        <v>34</v>
      </c>
      <c r="AX228" s="13" t="s">
        <v>81</v>
      </c>
      <c r="AY228" s="246" t="s">
        <v>118</v>
      </c>
    </row>
    <row r="229" spans="1:65" s="2" customFormat="1" ht="21.75" customHeight="1">
      <c r="A229" s="39"/>
      <c r="B229" s="40"/>
      <c r="C229" s="217" t="s">
        <v>482</v>
      </c>
      <c r="D229" s="217" t="s">
        <v>120</v>
      </c>
      <c r="E229" s="218" t="s">
        <v>483</v>
      </c>
      <c r="F229" s="219" t="s">
        <v>484</v>
      </c>
      <c r="G229" s="220" t="s">
        <v>200</v>
      </c>
      <c r="H229" s="221">
        <v>122.7</v>
      </c>
      <c r="I229" s="222"/>
      <c r="J229" s="223">
        <f>ROUND(I229*H229,2)</f>
        <v>0</v>
      </c>
      <c r="K229" s="219" t="s">
        <v>208</v>
      </c>
      <c r="L229" s="45"/>
      <c r="M229" s="224" t="s">
        <v>19</v>
      </c>
      <c r="N229" s="225" t="s">
        <v>44</v>
      </c>
      <c r="O229" s="85"/>
      <c r="P229" s="226">
        <f>O229*H229</f>
        <v>0</v>
      </c>
      <c r="Q229" s="226">
        <v>0</v>
      </c>
      <c r="R229" s="226">
        <f>Q229*H229</f>
        <v>0</v>
      </c>
      <c r="S229" s="226">
        <v>0</v>
      </c>
      <c r="T229" s="227">
        <f>S229*H229</f>
        <v>0</v>
      </c>
      <c r="U229" s="39"/>
      <c r="V229" s="39"/>
      <c r="W229" s="39"/>
      <c r="X229" s="39"/>
      <c r="Y229" s="39"/>
      <c r="Z229" s="39"/>
      <c r="AA229" s="39"/>
      <c r="AB229" s="39"/>
      <c r="AC229" s="39"/>
      <c r="AD229" s="39"/>
      <c r="AE229" s="39"/>
      <c r="AR229" s="228" t="s">
        <v>125</v>
      </c>
      <c r="AT229" s="228" t="s">
        <v>120</v>
      </c>
      <c r="AU229" s="228" t="s">
        <v>83</v>
      </c>
      <c r="AY229" s="18" t="s">
        <v>118</v>
      </c>
      <c r="BE229" s="229">
        <f>IF(N229="základní",J229,0)</f>
        <v>0</v>
      </c>
      <c r="BF229" s="229">
        <f>IF(N229="snížená",J229,0)</f>
        <v>0</v>
      </c>
      <c r="BG229" s="229">
        <f>IF(N229="zákl. přenesená",J229,0)</f>
        <v>0</v>
      </c>
      <c r="BH229" s="229">
        <f>IF(N229="sníž. přenesená",J229,0)</f>
        <v>0</v>
      </c>
      <c r="BI229" s="229">
        <f>IF(N229="nulová",J229,0)</f>
        <v>0</v>
      </c>
      <c r="BJ229" s="18" t="s">
        <v>81</v>
      </c>
      <c r="BK229" s="229">
        <f>ROUND(I229*H229,2)</f>
        <v>0</v>
      </c>
      <c r="BL229" s="18" t="s">
        <v>125</v>
      </c>
      <c r="BM229" s="228" t="s">
        <v>485</v>
      </c>
    </row>
    <row r="230" spans="1:65" s="2" customFormat="1" ht="21.75" customHeight="1">
      <c r="A230" s="39"/>
      <c r="B230" s="40"/>
      <c r="C230" s="217" t="s">
        <v>486</v>
      </c>
      <c r="D230" s="217" t="s">
        <v>120</v>
      </c>
      <c r="E230" s="218" t="s">
        <v>487</v>
      </c>
      <c r="F230" s="219" t="s">
        <v>488</v>
      </c>
      <c r="G230" s="220" t="s">
        <v>200</v>
      </c>
      <c r="H230" s="221">
        <v>35.2</v>
      </c>
      <c r="I230" s="222"/>
      <c r="J230" s="223">
        <f>ROUND(I230*H230,2)</f>
        <v>0</v>
      </c>
      <c r="K230" s="219" t="s">
        <v>208</v>
      </c>
      <c r="L230" s="45"/>
      <c r="M230" s="224" t="s">
        <v>19</v>
      </c>
      <c r="N230" s="225" t="s">
        <v>44</v>
      </c>
      <c r="O230" s="85"/>
      <c r="P230" s="226">
        <f>O230*H230</f>
        <v>0</v>
      </c>
      <c r="Q230" s="226">
        <v>0</v>
      </c>
      <c r="R230" s="226">
        <f>Q230*H230</f>
        <v>0</v>
      </c>
      <c r="S230" s="226">
        <v>0</v>
      </c>
      <c r="T230" s="227">
        <f>S230*H230</f>
        <v>0</v>
      </c>
      <c r="U230" s="39"/>
      <c r="V230" s="39"/>
      <c r="W230" s="39"/>
      <c r="X230" s="39"/>
      <c r="Y230" s="39"/>
      <c r="Z230" s="39"/>
      <c r="AA230" s="39"/>
      <c r="AB230" s="39"/>
      <c r="AC230" s="39"/>
      <c r="AD230" s="39"/>
      <c r="AE230" s="39"/>
      <c r="AR230" s="228" t="s">
        <v>125</v>
      </c>
      <c r="AT230" s="228" t="s">
        <v>120</v>
      </c>
      <c r="AU230" s="228" t="s">
        <v>83</v>
      </c>
      <c r="AY230" s="18" t="s">
        <v>118</v>
      </c>
      <c r="BE230" s="229">
        <f>IF(N230="základní",J230,0)</f>
        <v>0</v>
      </c>
      <c r="BF230" s="229">
        <f>IF(N230="snížená",J230,0)</f>
        <v>0</v>
      </c>
      <c r="BG230" s="229">
        <f>IF(N230="zákl. přenesená",J230,0)</f>
        <v>0</v>
      </c>
      <c r="BH230" s="229">
        <f>IF(N230="sníž. přenesená",J230,0)</f>
        <v>0</v>
      </c>
      <c r="BI230" s="229">
        <f>IF(N230="nulová",J230,0)</f>
        <v>0</v>
      </c>
      <c r="BJ230" s="18" t="s">
        <v>81</v>
      </c>
      <c r="BK230" s="229">
        <f>ROUND(I230*H230,2)</f>
        <v>0</v>
      </c>
      <c r="BL230" s="18" t="s">
        <v>125</v>
      </c>
      <c r="BM230" s="228" t="s">
        <v>489</v>
      </c>
    </row>
    <row r="231" spans="1:47" s="2" customFormat="1" ht="12">
      <c r="A231" s="39"/>
      <c r="B231" s="40"/>
      <c r="C231" s="41"/>
      <c r="D231" s="232" t="s">
        <v>203</v>
      </c>
      <c r="E231" s="41"/>
      <c r="F231" s="233" t="s">
        <v>490</v>
      </c>
      <c r="G231" s="41"/>
      <c r="H231" s="41"/>
      <c r="I231" s="137"/>
      <c r="J231" s="41"/>
      <c r="K231" s="41"/>
      <c r="L231" s="45"/>
      <c r="M231" s="234"/>
      <c r="N231" s="235"/>
      <c r="O231" s="85"/>
      <c r="P231" s="85"/>
      <c r="Q231" s="85"/>
      <c r="R231" s="85"/>
      <c r="S231" s="85"/>
      <c r="T231" s="86"/>
      <c r="U231" s="39"/>
      <c r="V231" s="39"/>
      <c r="W231" s="39"/>
      <c r="X231" s="39"/>
      <c r="Y231" s="39"/>
      <c r="Z231" s="39"/>
      <c r="AA231" s="39"/>
      <c r="AB231" s="39"/>
      <c r="AC231" s="39"/>
      <c r="AD231" s="39"/>
      <c r="AE231" s="39"/>
      <c r="AT231" s="18" t="s">
        <v>203</v>
      </c>
      <c r="AU231" s="18" t="s">
        <v>83</v>
      </c>
    </row>
    <row r="232" spans="1:51" s="13" customFormat="1" ht="12">
      <c r="A232" s="13"/>
      <c r="B232" s="236"/>
      <c r="C232" s="237"/>
      <c r="D232" s="232" t="s">
        <v>156</v>
      </c>
      <c r="E232" s="238" t="s">
        <v>19</v>
      </c>
      <c r="F232" s="239" t="s">
        <v>216</v>
      </c>
      <c r="G232" s="237"/>
      <c r="H232" s="240">
        <v>35.2</v>
      </c>
      <c r="I232" s="241"/>
      <c r="J232" s="237"/>
      <c r="K232" s="237"/>
      <c r="L232" s="242"/>
      <c r="M232" s="243"/>
      <c r="N232" s="244"/>
      <c r="O232" s="244"/>
      <c r="P232" s="244"/>
      <c r="Q232" s="244"/>
      <c r="R232" s="244"/>
      <c r="S232" s="244"/>
      <c r="T232" s="245"/>
      <c r="U232" s="13"/>
      <c r="V232" s="13"/>
      <c r="W232" s="13"/>
      <c r="X232" s="13"/>
      <c r="Y232" s="13"/>
      <c r="Z232" s="13"/>
      <c r="AA232" s="13"/>
      <c r="AB232" s="13"/>
      <c r="AC232" s="13"/>
      <c r="AD232" s="13"/>
      <c r="AE232" s="13"/>
      <c r="AT232" s="246" t="s">
        <v>156</v>
      </c>
      <c r="AU232" s="246" t="s">
        <v>83</v>
      </c>
      <c r="AV232" s="13" t="s">
        <v>83</v>
      </c>
      <c r="AW232" s="13" t="s">
        <v>34</v>
      </c>
      <c r="AX232" s="13" t="s">
        <v>81</v>
      </c>
      <c r="AY232" s="246" t="s">
        <v>118</v>
      </c>
    </row>
    <row r="233" spans="1:65" s="2" customFormat="1" ht="21.75" customHeight="1">
      <c r="A233" s="39"/>
      <c r="B233" s="40"/>
      <c r="C233" s="217" t="s">
        <v>491</v>
      </c>
      <c r="D233" s="217" t="s">
        <v>120</v>
      </c>
      <c r="E233" s="218" t="s">
        <v>492</v>
      </c>
      <c r="F233" s="219" t="s">
        <v>493</v>
      </c>
      <c r="G233" s="220" t="s">
        <v>200</v>
      </c>
      <c r="H233" s="221">
        <v>32.7</v>
      </c>
      <c r="I233" s="222"/>
      <c r="J233" s="223">
        <f>ROUND(I233*H233,2)</f>
        <v>0</v>
      </c>
      <c r="K233" s="219" t="s">
        <v>208</v>
      </c>
      <c r="L233" s="45"/>
      <c r="M233" s="224" t="s">
        <v>19</v>
      </c>
      <c r="N233" s="225" t="s">
        <v>44</v>
      </c>
      <c r="O233" s="85"/>
      <c r="P233" s="226">
        <f>O233*H233</f>
        <v>0</v>
      </c>
      <c r="Q233" s="226">
        <v>0</v>
      </c>
      <c r="R233" s="226">
        <f>Q233*H233</f>
        <v>0</v>
      </c>
      <c r="S233" s="226">
        <v>0</v>
      </c>
      <c r="T233" s="227">
        <f>S233*H233</f>
        <v>0</v>
      </c>
      <c r="U233" s="39"/>
      <c r="V233" s="39"/>
      <c r="W233" s="39"/>
      <c r="X233" s="39"/>
      <c r="Y233" s="39"/>
      <c r="Z233" s="39"/>
      <c r="AA233" s="39"/>
      <c r="AB233" s="39"/>
      <c r="AC233" s="39"/>
      <c r="AD233" s="39"/>
      <c r="AE233" s="39"/>
      <c r="AR233" s="228" t="s">
        <v>125</v>
      </c>
      <c r="AT233" s="228" t="s">
        <v>120</v>
      </c>
      <c r="AU233" s="228" t="s">
        <v>83</v>
      </c>
      <c r="AY233" s="18" t="s">
        <v>118</v>
      </c>
      <c r="BE233" s="229">
        <f>IF(N233="základní",J233,0)</f>
        <v>0</v>
      </c>
      <c r="BF233" s="229">
        <f>IF(N233="snížená",J233,0)</f>
        <v>0</v>
      </c>
      <c r="BG233" s="229">
        <f>IF(N233="zákl. přenesená",J233,0)</f>
        <v>0</v>
      </c>
      <c r="BH233" s="229">
        <f>IF(N233="sníž. přenesená",J233,0)</f>
        <v>0</v>
      </c>
      <c r="BI233" s="229">
        <f>IF(N233="nulová",J233,0)</f>
        <v>0</v>
      </c>
      <c r="BJ233" s="18" t="s">
        <v>81</v>
      </c>
      <c r="BK233" s="229">
        <f>ROUND(I233*H233,2)</f>
        <v>0</v>
      </c>
      <c r="BL233" s="18" t="s">
        <v>125</v>
      </c>
      <c r="BM233" s="228" t="s">
        <v>494</v>
      </c>
    </row>
    <row r="234" spans="1:47" s="2" customFormat="1" ht="12">
      <c r="A234" s="39"/>
      <c r="B234" s="40"/>
      <c r="C234" s="41"/>
      <c r="D234" s="232" t="s">
        <v>203</v>
      </c>
      <c r="E234" s="41"/>
      <c r="F234" s="233" t="s">
        <v>495</v>
      </c>
      <c r="G234" s="41"/>
      <c r="H234" s="41"/>
      <c r="I234" s="137"/>
      <c r="J234" s="41"/>
      <c r="K234" s="41"/>
      <c r="L234" s="45"/>
      <c r="M234" s="234"/>
      <c r="N234" s="235"/>
      <c r="O234" s="85"/>
      <c r="P234" s="85"/>
      <c r="Q234" s="85"/>
      <c r="R234" s="85"/>
      <c r="S234" s="85"/>
      <c r="T234" s="86"/>
      <c r="U234" s="39"/>
      <c r="V234" s="39"/>
      <c r="W234" s="39"/>
      <c r="X234" s="39"/>
      <c r="Y234" s="39"/>
      <c r="Z234" s="39"/>
      <c r="AA234" s="39"/>
      <c r="AB234" s="39"/>
      <c r="AC234" s="39"/>
      <c r="AD234" s="39"/>
      <c r="AE234" s="39"/>
      <c r="AT234" s="18" t="s">
        <v>203</v>
      </c>
      <c r="AU234" s="18" t="s">
        <v>83</v>
      </c>
    </row>
    <row r="235" spans="1:51" s="13" customFormat="1" ht="12">
      <c r="A235" s="13"/>
      <c r="B235" s="236"/>
      <c r="C235" s="237"/>
      <c r="D235" s="232" t="s">
        <v>156</v>
      </c>
      <c r="E235" s="238" t="s">
        <v>19</v>
      </c>
      <c r="F235" s="239" t="s">
        <v>496</v>
      </c>
      <c r="G235" s="237"/>
      <c r="H235" s="240">
        <v>32.7</v>
      </c>
      <c r="I235" s="241"/>
      <c r="J235" s="237"/>
      <c r="K235" s="237"/>
      <c r="L235" s="242"/>
      <c r="M235" s="243"/>
      <c r="N235" s="244"/>
      <c r="O235" s="244"/>
      <c r="P235" s="244"/>
      <c r="Q235" s="244"/>
      <c r="R235" s="244"/>
      <c r="S235" s="244"/>
      <c r="T235" s="245"/>
      <c r="U235" s="13"/>
      <c r="V235" s="13"/>
      <c r="W235" s="13"/>
      <c r="X235" s="13"/>
      <c r="Y235" s="13"/>
      <c r="Z235" s="13"/>
      <c r="AA235" s="13"/>
      <c r="AB235" s="13"/>
      <c r="AC235" s="13"/>
      <c r="AD235" s="13"/>
      <c r="AE235" s="13"/>
      <c r="AT235" s="246" t="s">
        <v>156</v>
      </c>
      <c r="AU235" s="246" t="s">
        <v>83</v>
      </c>
      <c r="AV235" s="13" t="s">
        <v>83</v>
      </c>
      <c r="AW235" s="13" t="s">
        <v>34</v>
      </c>
      <c r="AX235" s="13" t="s">
        <v>81</v>
      </c>
      <c r="AY235" s="246" t="s">
        <v>118</v>
      </c>
    </row>
    <row r="236" spans="1:65" s="2" customFormat="1" ht="33" customHeight="1">
      <c r="A236" s="39"/>
      <c r="B236" s="40"/>
      <c r="C236" s="217" t="s">
        <v>497</v>
      </c>
      <c r="D236" s="217" t="s">
        <v>120</v>
      </c>
      <c r="E236" s="218" t="s">
        <v>498</v>
      </c>
      <c r="F236" s="219" t="s">
        <v>499</v>
      </c>
      <c r="G236" s="220" t="s">
        <v>200</v>
      </c>
      <c r="H236" s="221">
        <v>102.2</v>
      </c>
      <c r="I236" s="222"/>
      <c r="J236" s="223">
        <f>ROUND(I236*H236,2)</f>
        <v>0</v>
      </c>
      <c r="K236" s="219" t="s">
        <v>208</v>
      </c>
      <c r="L236" s="45"/>
      <c r="M236" s="224" t="s">
        <v>19</v>
      </c>
      <c r="N236" s="225" t="s">
        <v>44</v>
      </c>
      <c r="O236" s="85"/>
      <c r="P236" s="226">
        <f>O236*H236</f>
        <v>0</v>
      </c>
      <c r="Q236" s="226">
        <v>0.10362</v>
      </c>
      <c r="R236" s="226">
        <f>Q236*H236</f>
        <v>10.589964</v>
      </c>
      <c r="S236" s="226">
        <v>0</v>
      </c>
      <c r="T236" s="227">
        <f>S236*H236</f>
        <v>0</v>
      </c>
      <c r="U236" s="39"/>
      <c r="V236" s="39"/>
      <c r="W236" s="39"/>
      <c r="X236" s="39"/>
      <c r="Y236" s="39"/>
      <c r="Z236" s="39"/>
      <c r="AA236" s="39"/>
      <c r="AB236" s="39"/>
      <c r="AC236" s="39"/>
      <c r="AD236" s="39"/>
      <c r="AE236" s="39"/>
      <c r="AR236" s="228" t="s">
        <v>125</v>
      </c>
      <c r="AT236" s="228" t="s">
        <v>120</v>
      </c>
      <c r="AU236" s="228" t="s">
        <v>83</v>
      </c>
      <c r="AY236" s="18" t="s">
        <v>118</v>
      </c>
      <c r="BE236" s="229">
        <f>IF(N236="základní",J236,0)</f>
        <v>0</v>
      </c>
      <c r="BF236" s="229">
        <f>IF(N236="snížená",J236,0)</f>
        <v>0</v>
      </c>
      <c r="BG236" s="229">
        <f>IF(N236="zákl. přenesená",J236,0)</f>
        <v>0</v>
      </c>
      <c r="BH236" s="229">
        <f>IF(N236="sníž. přenesená",J236,0)</f>
        <v>0</v>
      </c>
      <c r="BI236" s="229">
        <f>IF(N236="nulová",J236,0)</f>
        <v>0</v>
      </c>
      <c r="BJ236" s="18" t="s">
        <v>81</v>
      </c>
      <c r="BK236" s="229">
        <f>ROUND(I236*H236,2)</f>
        <v>0</v>
      </c>
      <c r="BL236" s="18" t="s">
        <v>125</v>
      </c>
      <c r="BM236" s="228" t="s">
        <v>500</v>
      </c>
    </row>
    <row r="237" spans="1:47" s="2" customFormat="1" ht="12">
      <c r="A237" s="39"/>
      <c r="B237" s="40"/>
      <c r="C237" s="41"/>
      <c r="D237" s="232" t="s">
        <v>203</v>
      </c>
      <c r="E237" s="41"/>
      <c r="F237" s="233" t="s">
        <v>501</v>
      </c>
      <c r="G237" s="41"/>
      <c r="H237" s="41"/>
      <c r="I237" s="137"/>
      <c r="J237" s="41"/>
      <c r="K237" s="41"/>
      <c r="L237" s="45"/>
      <c r="M237" s="234"/>
      <c r="N237" s="235"/>
      <c r="O237" s="85"/>
      <c r="P237" s="85"/>
      <c r="Q237" s="85"/>
      <c r="R237" s="85"/>
      <c r="S237" s="85"/>
      <c r="T237" s="86"/>
      <c r="U237" s="39"/>
      <c r="V237" s="39"/>
      <c r="W237" s="39"/>
      <c r="X237" s="39"/>
      <c r="Y237" s="39"/>
      <c r="Z237" s="39"/>
      <c r="AA237" s="39"/>
      <c r="AB237" s="39"/>
      <c r="AC237" s="39"/>
      <c r="AD237" s="39"/>
      <c r="AE237" s="39"/>
      <c r="AT237" s="18" t="s">
        <v>203</v>
      </c>
      <c r="AU237" s="18" t="s">
        <v>83</v>
      </c>
    </row>
    <row r="238" spans="1:65" s="2" customFormat="1" ht="16.5" customHeight="1">
      <c r="A238" s="39"/>
      <c r="B238" s="40"/>
      <c r="C238" s="273" t="s">
        <v>502</v>
      </c>
      <c r="D238" s="273" t="s">
        <v>296</v>
      </c>
      <c r="E238" s="274" t="s">
        <v>503</v>
      </c>
      <c r="F238" s="275" t="s">
        <v>504</v>
      </c>
      <c r="G238" s="276" t="s">
        <v>200</v>
      </c>
      <c r="H238" s="277">
        <v>103.222</v>
      </c>
      <c r="I238" s="278"/>
      <c r="J238" s="279">
        <f>ROUND(I238*H238,2)</f>
        <v>0</v>
      </c>
      <c r="K238" s="275" t="s">
        <v>208</v>
      </c>
      <c r="L238" s="280"/>
      <c r="M238" s="281" t="s">
        <v>19</v>
      </c>
      <c r="N238" s="282" t="s">
        <v>44</v>
      </c>
      <c r="O238" s="85"/>
      <c r="P238" s="226">
        <f>O238*H238</f>
        <v>0</v>
      </c>
      <c r="Q238" s="226">
        <v>0.152</v>
      </c>
      <c r="R238" s="226">
        <f>Q238*H238</f>
        <v>15.689744</v>
      </c>
      <c r="S238" s="226">
        <v>0</v>
      </c>
      <c r="T238" s="227">
        <f>S238*H238</f>
        <v>0</v>
      </c>
      <c r="U238" s="39"/>
      <c r="V238" s="39"/>
      <c r="W238" s="39"/>
      <c r="X238" s="39"/>
      <c r="Y238" s="39"/>
      <c r="Z238" s="39"/>
      <c r="AA238" s="39"/>
      <c r="AB238" s="39"/>
      <c r="AC238" s="39"/>
      <c r="AD238" s="39"/>
      <c r="AE238" s="39"/>
      <c r="AR238" s="228" t="s">
        <v>169</v>
      </c>
      <c r="AT238" s="228" t="s">
        <v>296</v>
      </c>
      <c r="AU238" s="228" t="s">
        <v>83</v>
      </c>
      <c r="AY238" s="18" t="s">
        <v>118</v>
      </c>
      <c r="BE238" s="229">
        <f>IF(N238="základní",J238,0)</f>
        <v>0</v>
      </c>
      <c r="BF238" s="229">
        <f>IF(N238="snížená",J238,0)</f>
        <v>0</v>
      </c>
      <c r="BG238" s="229">
        <f>IF(N238="zákl. přenesená",J238,0)</f>
        <v>0</v>
      </c>
      <c r="BH238" s="229">
        <f>IF(N238="sníž. přenesená",J238,0)</f>
        <v>0</v>
      </c>
      <c r="BI238" s="229">
        <f>IF(N238="nulová",J238,0)</f>
        <v>0</v>
      </c>
      <c r="BJ238" s="18" t="s">
        <v>81</v>
      </c>
      <c r="BK238" s="229">
        <f>ROUND(I238*H238,2)</f>
        <v>0</v>
      </c>
      <c r="BL238" s="18" t="s">
        <v>125</v>
      </c>
      <c r="BM238" s="228" t="s">
        <v>505</v>
      </c>
    </row>
    <row r="239" spans="1:51" s="13" customFormat="1" ht="12">
      <c r="A239" s="13"/>
      <c r="B239" s="236"/>
      <c r="C239" s="237"/>
      <c r="D239" s="232" t="s">
        <v>156</v>
      </c>
      <c r="E239" s="238" t="s">
        <v>19</v>
      </c>
      <c r="F239" s="239" t="s">
        <v>506</v>
      </c>
      <c r="G239" s="237"/>
      <c r="H239" s="240">
        <v>103.222</v>
      </c>
      <c r="I239" s="241"/>
      <c r="J239" s="237"/>
      <c r="K239" s="237"/>
      <c r="L239" s="242"/>
      <c r="M239" s="243"/>
      <c r="N239" s="244"/>
      <c r="O239" s="244"/>
      <c r="P239" s="244"/>
      <c r="Q239" s="244"/>
      <c r="R239" s="244"/>
      <c r="S239" s="244"/>
      <c r="T239" s="245"/>
      <c r="U239" s="13"/>
      <c r="V239" s="13"/>
      <c r="W239" s="13"/>
      <c r="X239" s="13"/>
      <c r="Y239" s="13"/>
      <c r="Z239" s="13"/>
      <c r="AA239" s="13"/>
      <c r="AB239" s="13"/>
      <c r="AC239" s="13"/>
      <c r="AD239" s="13"/>
      <c r="AE239" s="13"/>
      <c r="AT239" s="246" t="s">
        <v>156</v>
      </c>
      <c r="AU239" s="246" t="s">
        <v>83</v>
      </c>
      <c r="AV239" s="13" t="s">
        <v>83</v>
      </c>
      <c r="AW239" s="13" t="s">
        <v>34</v>
      </c>
      <c r="AX239" s="13" t="s">
        <v>81</v>
      </c>
      <c r="AY239" s="246" t="s">
        <v>118</v>
      </c>
    </row>
    <row r="240" spans="1:63" s="12" customFormat="1" ht="22.8" customHeight="1">
      <c r="A240" s="12"/>
      <c r="B240" s="203"/>
      <c r="C240" s="204"/>
      <c r="D240" s="205" t="s">
        <v>72</v>
      </c>
      <c r="E240" s="230" t="s">
        <v>169</v>
      </c>
      <c r="F240" s="230" t="s">
        <v>507</v>
      </c>
      <c r="G240" s="204"/>
      <c r="H240" s="204"/>
      <c r="I240" s="207"/>
      <c r="J240" s="231">
        <f>BK240</f>
        <v>0</v>
      </c>
      <c r="K240" s="204"/>
      <c r="L240" s="209"/>
      <c r="M240" s="210"/>
      <c r="N240" s="211"/>
      <c r="O240" s="211"/>
      <c r="P240" s="212">
        <f>SUM(P241:P253)</f>
        <v>0</v>
      </c>
      <c r="Q240" s="211"/>
      <c r="R240" s="212">
        <f>SUM(R241:R253)</f>
        <v>0.58826</v>
      </c>
      <c r="S240" s="211"/>
      <c r="T240" s="213">
        <f>SUM(T241:T253)</f>
        <v>0</v>
      </c>
      <c r="U240" s="12"/>
      <c r="V240" s="12"/>
      <c r="W240" s="12"/>
      <c r="X240" s="12"/>
      <c r="Y240" s="12"/>
      <c r="Z240" s="12"/>
      <c r="AA240" s="12"/>
      <c r="AB240" s="12"/>
      <c r="AC240" s="12"/>
      <c r="AD240" s="12"/>
      <c r="AE240" s="12"/>
      <c r="AR240" s="214" t="s">
        <v>81</v>
      </c>
      <c r="AT240" s="215" t="s">
        <v>72</v>
      </c>
      <c r="AU240" s="215" t="s">
        <v>81</v>
      </c>
      <c r="AY240" s="214" t="s">
        <v>118</v>
      </c>
      <c r="BK240" s="216">
        <f>SUM(BK241:BK253)</f>
        <v>0</v>
      </c>
    </row>
    <row r="241" spans="1:65" s="2" customFormat="1" ht="16.5" customHeight="1">
      <c r="A241" s="39"/>
      <c r="B241" s="40"/>
      <c r="C241" s="217" t="s">
        <v>508</v>
      </c>
      <c r="D241" s="217" t="s">
        <v>120</v>
      </c>
      <c r="E241" s="218" t="s">
        <v>509</v>
      </c>
      <c r="F241" s="219" t="s">
        <v>510</v>
      </c>
      <c r="G241" s="220" t="s">
        <v>131</v>
      </c>
      <c r="H241" s="221">
        <v>1</v>
      </c>
      <c r="I241" s="222"/>
      <c r="J241" s="223">
        <f>ROUND(I241*H241,2)</f>
        <v>0</v>
      </c>
      <c r="K241" s="219" t="s">
        <v>19</v>
      </c>
      <c r="L241" s="45"/>
      <c r="M241" s="224" t="s">
        <v>19</v>
      </c>
      <c r="N241" s="225" t="s">
        <v>44</v>
      </c>
      <c r="O241" s="85"/>
      <c r="P241" s="226">
        <f>O241*H241</f>
        <v>0</v>
      </c>
      <c r="Q241" s="226">
        <v>0.12</v>
      </c>
      <c r="R241" s="226">
        <f>Q241*H241</f>
        <v>0.12</v>
      </c>
      <c r="S241" s="226">
        <v>0</v>
      </c>
      <c r="T241" s="227">
        <f>S241*H241</f>
        <v>0</v>
      </c>
      <c r="U241" s="39"/>
      <c r="V241" s="39"/>
      <c r="W241" s="39"/>
      <c r="X241" s="39"/>
      <c r="Y241" s="39"/>
      <c r="Z241" s="39"/>
      <c r="AA241" s="39"/>
      <c r="AB241" s="39"/>
      <c r="AC241" s="39"/>
      <c r="AD241" s="39"/>
      <c r="AE241" s="39"/>
      <c r="AR241" s="228" t="s">
        <v>125</v>
      </c>
      <c r="AT241" s="228" t="s">
        <v>120</v>
      </c>
      <c r="AU241" s="228" t="s">
        <v>83</v>
      </c>
      <c r="AY241" s="18" t="s">
        <v>118</v>
      </c>
      <c r="BE241" s="229">
        <f>IF(N241="základní",J241,0)</f>
        <v>0</v>
      </c>
      <c r="BF241" s="229">
        <f>IF(N241="snížená",J241,0)</f>
        <v>0</v>
      </c>
      <c r="BG241" s="229">
        <f>IF(N241="zákl. přenesená",J241,0)</f>
        <v>0</v>
      </c>
      <c r="BH241" s="229">
        <f>IF(N241="sníž. přenesená",J241,0)</f>
        <v>0</v>
      </c>
      <c r="BI241" s="229">
        <f>IF(N241="nulová",J241,0)</f>
        <v>0</v>
      </c>
      <c r="BJ241" s="18" t="s">
        <v>81</v>
      </c>
      <c r="BK241" s="229">
        <f>ROUND(I241*H241,2)</f>
        <v>0</v>
      </c>
      <c r="BL241" s="18" t="s">
        <v>125</v>
      </c>
      <c r="BM241" s="228" t="s">
        <v>511</v>
      </c>
    </row>
    <row r="242" spans="1:51" s="13" customFormat="1" ht="12">
      <c r="A242" s="13"/>
      <c r="B242" s="236"/>
      <c r="C242" s="237"/>
      <c r="D242" s="232" t="s">
        <v>156</v>
      </c>
      <c r="E242" s="238" t="s">
        <v>19</v>
      </c>
      <c r="F242" s="239" t="s">
        <v>81</v>
      </c>
      <c r="G242" s="237"/>
      <c r="H242" s="240">
        <v>1</v>
      </c>
      <c r="I242" s="241"/>
      <c r="J242" s="237"/>
      <c r="K242" s="237"/>
      <c r="L242" s="242"/>
      <c r="M242" s="243"/>
      <c r="N242" s="244"/>
      <c r="O242" s="244"/>
      <c r="P242" s="244"/>
      <c r="Q242" s="244"/>
      <c r="R242" s="244"/>
      <c r="S242" s="244"/>
      <c r="T242" s="245"/>
      <c r="U242" s="13"/>
      <c r="V242" s="13"/>
      <c r="W242" s="13"/>
      <c r="X242" s="13"/>
      <c r="Y242" s="13"/>
      <c r="Z242" s="13"/>
      <c r="AA242" s="13"/>
      <c r="AB242" s="13"/>
      <c r="AC242" s="13"/>
      <c r="AD242" s="13"/>
      <c r="AE242" s="13"/>
      <c r="AT242" s="246" t="s">
        <v>156</v>
      </c>
      <c r="AU242" s="246" t="s">
        <v>83</v>
      </c>
      <c r="AV242" s="13" t="s">
        <v>83</v>
      </c>
      <c r="AW242" s="13" t="s">
        <v>34</v>
      </c>
      <c r="AX242" s="13" t="s">
        <v>81</v>
      </c>
      <c r="AY242" s="246" t="s">
        <v>118</v>
      </c>
    </row>
    <row r="243" spans="1:65" s="2" customFormat="1" ht="16.5" customHeight="1">
      <c r="A243" s="39"/>
      <c r="B243" s="40"/>
      <c r="C243" s="217" t="s">
        <v>512</v>
      </c>
      <c r="D243" s="217" t="s">
        <v>120</v>
      </c>
      <c r="E243" s="218" t="s">
        <v>307</v>
      </c>
      <c r="F243" s="219" t="s">
        <v>513</v>
      </c>
      <c r="G243" s="220" t="s">
        <v>131</v>
      </c>
      <c r="H243" s="221">
        <v>1</v>
      </c>
      <c r="I243" s="222"/>
      <c r="J243" s="223">
        <f>ROUND(I243*H243,2)</f>
        <v>0</v>
      </c>
      <c r="K243" s="219" t="s">
        <v>19</v>
      </c>
      <c r="L243" s="45"/>
      <c r="M243" s="224" t="s">
        <v>19</v>
      </c>
      <c r="N243" s="225" t="s">
        <v>44</v>
      </c>
      <c r="O243" s="85"/>
      <c r="P243" s="226">
        <f>O243*H243</f>
        <v>0</v>
      </c>
      <c r="Q243" s="226">
        <v>0</v>
      </c>
      <c r="R243" s="226">
        <f>Q243*H243</f>
        <v>0</v>
      </c>
      <c r="S243" s="226">
        <v>0</v>
      </c>
      <c r="T243" s="227">
        <f>S243*H243</f>
        <v>0</v>
      </c>
      <c r="U243" s="39"/>
      <c r="V243" s="39"/>
      <c r="W243" s="39"/>
      <c r="X243" s="39"/>
      <c r="Y243" s="39"/>
      <c r="Z243" s="39"/>
      <c r="AA243" s="39"/>
      <c r="AB243" s="39"/>
      <c r="AC243" s="39"/>
      <c r="AD243" s="39"/>
      <c r="AE243" s="39"/>
      <c r="AR243" s="228" t="s">
        <v>125</v>
      </c>
      <c r="AT243" s="228" t="s">
        <v>120</v>
      </c>
      <c r="AU243" s="228" t="s">
        <v>83</v>
      </c>
      <c r="AY243" s="18" t="s">
        <v>118</v>
      </c>
      <c r="BE243" s="229">
        <f>IF(N243="základní",J243,0)</f>
        <v>0</v>
      </c>
      <c r="BF243" s="229">
        <f>IF(N243="snížená",J243,0)</f>
        <v>0</v>
      </c>
      <c r="BG243" s="229">
        <f>IF(N243="zákl. přenesená",J243,0)</f>
        <v>0</v>
      </c>
      <c r="BH243" s="229">
        <f>IF(N243="sníž. přenesená",J243,0)</f>
        <v>0</v>
      </c>
      <c r="BI243" s="229">
        <f>IF(N243="nulová",J243,0)</f>
        <v>0</v>
      </c>
      <c r="BJ243" s="18" t="s">
        <v>81</v>
      </c>
      <c r="BK243" s="229">
        <f>ROUND(I243*H243,2)</f>
        <v>0</v>
      </c>
      <c r="BL243" s="18" t="s">
        <v>125</v>
      </c>
      <c r="BM243" s="228" t="s">
        <v>514</v>
      </c>
    </row>
    <row r="244" spans="1:51" s="13" customFormat="1" ht="12">
      <c r="A244" s="13"/>
      <c r="B244" s="236"/>
      <c r="C244" s="237"/>
      <c r="D244" s="232" t="s">
        <v>156</v>
      </c>
      <c r="E244" s="238" t="s">
        <v>19</v>
      </c>
      <c r="F244" s="239" t="s">
        <v>81</v>
      </c>
      <c r="G244" s="237"/>
      <c r="H244" s="240">
        <v>1</v>
      </c>
      <c r="I244" s="241"/>
      <c r="J244" s="237"/>
      <c r="K244" s="237"/>
      <c r="L244" s="242"/>
      <c r="M244" s="243"/>
      <c r="N244" s="244"/>
      <c r="O244" s="244"/>
      <c r="P244" s="244"/>
      <c r="Q244" s="244"/>
      <c r="R244" s="244"/>
      <c r="S244" s="244"/>
      <c r="T244" s="245"/>
      <c r="U244" s="13"/>
      <c r="V244" s="13"/>
      <c r="W244" s="13"/>
      <c r="X244" s="13"/>
      <c r="Y244" s="13"/>
      <c r="Z244" s="13"/>
      <c r="AA244" s="13"/>
      <c r="AB244" s="13"/>
      <c r="AC244" s="13"/>
      <c r="AD244" s="13"/>
      <c r="AE244" s="13"/>
      <c r="AT244" s="246" t="s">
        <v>156</v>
      </c>
      <c r="AU244" s="246" t="s">
        <v>83</v>
      </c>
      <c r="AV244" s="13" t="s">
        <v>83</v>
      </c>
      <c r="AW244" s="13" t="s">
        <v>34</v>
      </c>
      <c r="AX244" s="13" t="s">
        <v>81</v>
      </c>
      <c r="AY244" s="246" t="s">
        <v>118</v>
      </c>
    </row>
    <row r="245" spans="1:65" s="2" customFormat="1" ht="16.5" customHeight="1">
      <c r="A245" s="39"/>
      <c r="B245" s="40"/>
      <c r="C245" s="217" t="s">
        <v>515</v>
      </c>
      <c r="D245" s="217" t="s">
        <v>120</v>
      </c>
      <c r="E245" s="218" t="s">
        <v>516</v>
      </c>
      <c r="F245" s="219" t="s">
        <v>517</v>
      </c>
      <c r="G245" s="220" t="s">
        <v>338</v>
      </c>
      <c r="H245" s="221">
        <v>1</v>
      </c>
      <c r="I245" s="222"/>
      <c r="J245" s="223">
        <f>ROUND(I245*H245,2)</f>
        <v>0</v>
      </c>
      <c r="K245" s="219" t="s">
        <v>19</v>
      </c>
      <c r="L245" s="45"/>
      <c r="M245" s="224" t="s">
        <v>19</v>
      </c>
      <c r="N245" s="225" t="s">
        <v>44</v>
      </c>
      <c r="O245" s="85"/>
      <c r="P245" s="226">
        <f>O245*H245</f>
        <v>0</v>
      </c>
      <c r="Q245" s="226">
        <v>0.06</v>
      </c>
      <c r="R245" s="226">
        <f>Q245*H245</f>
        <v>0.06</v>
      </c>
      <c r="S245" s="226">
        <v>0</v>
      </c>
      <c r="T245" s="227">
        <f>S245*H245</f>
        <v>0</v>
      </c>
      <c r="U245" s="39"/>
      <c r="V245" s="39"/>
      <c r="W245" s="39"/>
      <c r="X245" s="39"/>
      <c r="Y245" s="39"/>
      <c r="Z245" s="39"/>
      <c r="AA245" s="39"/>
      <c r="AB245" s="39"/>
      <c r="AC245" s="39"/>
      <c r="AD245" s="39"/>
      <c r="AE245" s="39"/>
      <c r="AR245" s="228" t="s">
        <v>125</v>
      </c>
      <c r="AT245" s="228" t="s">
        <v>120</v>
      </c>
      <c r="AU245" s="228" t="s">
        <v>83</v>
      </c>
      <c r="AY245" s="18" t="s">
        <v>118</v>
      </c>
      <c r="BE245" s="229">
        <f>IF(N245="základní",J245,0)</f>
        <v>0</v>
      </c>
      <c r="BF245" s="229">
        <f>IF(N245="snížená",J245,0)</f>
        <v>0</v>
      </c>
      <c r="BG245" s="229">
        <f>IF(N245="zákl. přenesená",J245,0)</f>
        <v>0</v>
      </c>
      <c r="BH245" s="229">
        <f>IF(N245="sníž. přenesená",J245,0)</f>
        <v>0</v>
      </c>
      <c r="BI245" s="229">
        <f>IF(N245="nulová",J245,0)</f>
        <v>0</v>
      </c>
      <c r="BJ245" s="18" t="s">
        <v>81</v>
      </c>
      <c r="BK245" s="229">
        <f>ROUND(I245*H245,2)</f>
        <v>0</v>
      </c>
      <c r="BL245" s="18" t="s">
        <v>125</v>
      </c>
      <c r="BM245" s="228" t="s">
        <v>518</v>
      </c>
    </row>
    <row r="246" spans="1:51" s="13" customFormat="1" ht="12">
      <c r="A246" s="13"/>
      <c r="B246" s="236"/>
      <c r="C246" s="237"/>
      <c r="D246" s="232" t="s">
        <v>156</v>
      </c>
      <c r="E246" s="238" t="s">
        <v>19</v>
      </c>
      <c r="F246" s="239" t="s">
        <v>81</v>
      </c>
      <c r="G246" s="237"/>
      <c r="H246" s="240">
        <v>1</v>
      </c>
      <c r="I246" s="241"/>
      <c r="J246" s="237"/>
      <c r="K246" s="237"/>
      <c r="L246" s="242"/>
      <c r="M246" s="243"/>
      <c r="N246" s="244"/>
      <c r="O246" s="244"/>
      <c r="P246" s="244"/>
      <c r="Q246" s="244"/>
      <c r="R246" s="244"/>
      <c r="S246" s="244"/>
      <c r="T246" s="245"/>
      <c r="U246" s="13"/>
      <c r="V246" s="13"/>
      <c r="W246" s="13"/>
      <c r="X246" s="13"/>
      <c r="Y246" s="13"/>
      <c r="Z246" s="13"/>
      <c r="AA246" s="13"/>
      <c r="AB246" s="13"/>
      <c r="AC246" s="13"/>
      <c r="AD246" s="13"/>
      <c r="AE246" s="13"/>
      <c r="AT246" s="246" t="s">
        <v>156</v>
      </c>
      <c r="AU246" s="246" t="s">
        <v>83</v>
      </c>
      <c r="AV246" s="13" t="s">
        <v>83</v>
      </c>
      <c r="AW246" s="13" t="s">
        <v>34</v>
      </c>
      <c r="AX246" s="13" t="s">
        <v>81</v>
      </c>
      <c r="AY246" s="246" t="s">
        <v>118</v>
      </c>
    </row>
    <row r="247" spans="1:65" s="2" customFormat="1" ht="16.5" customHeight="1">
      <c r="A247" s="39"/>
      <c r="B247" s="40"/>
      <c r="C247" s="217" t="s">
        <v>519</v>
      </c>
      <c r="D247" s="217" t="s">
        <v>120</v>
      </c>
      <c r="E247" s="218" t="s">
        <v>520</v>
      </c>
      <c r="F247" s="219" t="s">
        <v>521</v>
      </c>
      <c r="G247" s="220" t="s">
        <v>338</v>
      </c>
      <c r="H247" s="221">
        <v>1</v>
      </c>
      <c r="I247" s="222"/>
      <c r="J247" s="223">
        <f>ROUND(I247*H247,2)</f>
        <v>0</v>
      </c>
      <c r="K247" s="219" t="s">
        <v>19</v>
      </c>
      <c r="L247" s="45"/>
      <c r="M247" s="224" t="s">
        <v>19</v>
      </c>
      <c r="N247" s="225" t="s">
        <v>44</v>
      </c>
      <c r="O247" s="85"/>
      <c r="P247" s="226">
        <f>O247*H247</f>
        <v>0</v>
      </c>
      <c r="Q247" s="226">
        <v>0.058</v>
      </c>
      <c r="R247" s="226">
        <f>Q247*H247</f>
        <v>0.058</v>
      </c>
      <c r="S247" s="226">
        <v>0</v>
      </c>
      <c r="T247" s="227">
        <f>S247*H247</f>
        <v>0</v>
      </c>
      <c r="U247" s="39"/>
      <c r="V247" s="39"/>
      <c r="W247" s="39"/>
      <c r="X247" s="39"/>
      <c r="Y247" s="39"/>
      <c r="Z247" s="39"/>
      <c r="AA247" s="39"/>
      <c r="AB247" s="39"/>
      <c r="AC247" s="39"/>
      <c r="AD247" s="39"/>
      <c r="AE247" s="39"/>
      <c r="AR247" s="228" t="s">
        <v>125</v>
      </c>
      <c r="AT247" s="228" t="s">
        <v>120</v>
      </c>
      <c r="AU247" s="228" t="s">
        <v>83</v>
      </c>
      <c r="AY247" s="18" t="s">
        <v>118</v>
      </c>
      <c r="BE247" s="229">
        <f>IF(N247="základní",J247,0)</f>
        <v>0</v>
      </c>
      <c r="BF247" s="229">
        <f>IF(N247="snížená",J247,0)</f>
        <v>0</v>
      </c>
      <c r="BG247" s="229">
        <f>IF(N247="zákl. přenesená",J247,0)</f>
        <v>0</v>
      </c>
      <c r="BH247" s="229">
        <f>IF(N247="sníž. přenesená",J247,0)</f>
        <v>0</v>
      </c>
      <c r="BI247" s="229">
        <f>IF(N247="nulová",J247,0)</f>
        <v>0</v>
      </c>
      <c r="BJ247" s="18" t="s">
        <v>81</v>
      </c>
      <c r="BK247" s="229">
        <f>ROUND(I247*H247,2)</f>
        <v>0</v>
      </c>
      <c r="BL247" s="18" t="s">
        <v>125</v>
      </c>
      <c r="BM247" s="228" t="s">
        <v>522</v>
      </c>
    </row>
    <row r="248" spans="1:51" s="13" customFormat="1" ht="12">
      <c r="A248" s="13"/>
      <c r="B248" s="236"/>
      <c r="C248" s="237"/>
      <c r="D248" s="232" t="s">
        <v>156</v>
      </c>
      <c r="E248" s="238" t="s">
        <v>19</v>
      </c>
      <c r="F248" s="239" t="s">
        <v>81</v>
      </c>
      <c r="G248" s="237"/>
      <c r="H248" s="240">
        <v>1</v>
      </c>
      <c r="I248" s="241"/>
      <c r="J248" s="237"/>
      <c r="K248" s="237"/>
      <c r="L248" s="242"/>
      <c r="M248" s="243"/>
      <c r="N248" s="244"/>
      <c r="O248" s="244"/>
      <c r="P248" s="244"/>
      <c r="Q248" s="244"/>
      <c r="R248" s="244"/>
      <c r="S248" s="244"/>
      <c r="T248" s="245"/>
      <c r="U248" s="13"/>
      <c r="V248" s="13"/>
      <c r="W248" s="13"/>
      <c r="X248" s="13"/>
      <c r="Y248" s="13"/>
      <c r="Z248" s="13"/>
      <c r="AA248" s="13"/>
      <c r="AB248" s="13"/>
      <c r="AC248" s="13"/>
      <c r="AD248" s="13"/>
      <c r="AE248" s="13"/>
      <c r="AT248" s="246" t="s">
        <v>156</v>
      </c>
      <c r="AU248" s="246" t="s">
        <v>83</v>
      </c>
      <c r="AV248" s="13" t="s">
        <v>83</v>
      </c>
      <c r="AW248" s="13" t="s">
        <v>34</v>
      </c>
      <c r="AX248" s="13" t="s">
        <v>81</v>
      </c>
      <c r="AY248" s="246" t="s">
        <v>118</v>
      </c>
    </row>
    <row r="249" spans="1:65" s="2" customFormat="1" ht="16.5" customHeight="1">
      <c r="A249" s="39"/>
      <c r="B249" s="40"/>
      <c r="C249" s="217" t="s">
        <v>523</v>
      </c>
      <c r="D249" s="217" t="s">
        <v>120</v>
      </c>
      <c r="E249" s="218" t="s">
        <v>524</v>
      </c>
      <c r="F249" s="219" t="s">
        <v>525</v>
      </c>
      <c r="G249" s="220" t="s">
        <v>338</v>
      </c>
      <c r="H249" s="221">
        <v>1</v>
      </c>
      <c r="I249" s="222"/>
      <c r="J249" s="223">
        <f>ROUND(I249*H249,2)</f>
        <v>0</v>
      </c>
      <c r="K249" s="219" t="s">
        <v>208</v>
      </c>
      <c r="L249" s="45"/>
      <c r="M249" s="224" t="s">
        <v>19</v>
      </c>
      <c r="N249" s="225" t="s">
        <v>44</v>
      </c>
      <c r="O249" s="85"/>
      <c r="P249" s="226">
        <f>O249*H249</f>
        <v>0</v>
      </c>
      <c r="Q249" s="226">
        <v>0.3409</v>
      </c>
      <c r="R249" s="226">
        <f>Q249*H249</f>
        <v>0.3409</v>
      </c>
      <c r="S249" s="226">
        <v>0</v>
      </c>
      <c r="T249" s="227">
        <f>S249*H249</f>
        <v>0</v>
      </c>
      <c r="U249" s="39"/>
      <c r="V249" s="39"/>
      <c r="W249" s="39"/>
      <c r="X249" s="39"/>
      <c r="Y249" s="39"/>
      <c r="Z249" s="39"/>
      <c r="AA249" s="39"/>
      <c r="AB249" s="39"/>
      <c r="AC249" s="39"/>
      <c r="AD249" s="39"/>
      <c r="AE249" s="39"/>
      <c r="AR249" s="228" t="s">
        <v>125</v>
      </c>
      <c r="AT249" s="228" t="s">
        <v>120</v>
      </c>
      <c r="AU249" s="228" t="s">
        <v>83</v>
      </c>
      <c r="AY249" s="18" t="s">
        <v>118</v>
      </c>
      <c r="BE249" s="229">
        <f>IF(N249="základní",J249,0)</f>
        <v>0</v>
      </c>
      <c r="BF249" s="229">
        <f>IF(N249="snížená",J249,0)</f>
        <v>0</v>
      </c>
      <c r="BG249" s="229">
        <f>IF(N249="zákl. přenesená",J249,0)</f>
        <v>0</v>
      </c>
      <c r="BH249" s="229">
        <f>IF(N249="sníž. přenesená",J249,0)</f>
        <v>0</v>
      </c>
      <c r="BI249" s="229">
        <f>IF(N249="nulová",J249,0)</f>
        <v>0</v>
      </c>
      <c r="BJ249" s="18" t="s">
        <v>81</v>
      </c>
      <c r="BK249" s="229">
        <f>ROUND(I249*H249,2)</f>
        <v>0</v>
      </c>
      <c r="BL249" s="18" t="s">
        <v>125</v>
      </c>
      <c r="BM249" s="228" t="s">
        <v>526</v>
      </c>
    </row>
    <row r="250" spans="1:47" s="2" customFormat="1" ht="12">
      <c r="A250" s="39"/>
      <c r="B250" s="40"/>
      <c r="C250" s="41"/>
      <c r="D250" s="232" t="s">
        <v>203</v>
      </c>
      <c r="E250" s="41"/>
      <c r="F250" s="233" t="s">
        <v>527</v>
      </c>
      <c r="G250" s="41"/>
      <c r="H250" s="41"/>
      <c r="I250" s="137"/>
      <c r="J250" s="41"/>
      <c r="K250" s="41"/>
      <c r="L250" s="45"/>
      <c r="M250" s="234"/>
      <c r="N250" s="235"/>
      <c r="O250" s="85"/>
      <c r="P250" s="85"/>
      <c r="Q250" s="85"/>
      <c r="R250" s="85"/>
      <c r="S250" s="85"/>
      <c r="T250" s="86"/>
      <c r="U250" s="39"/>
      <c r="V250" s="39"/>
      <c r="W250" s="39"/>
      <c r="X250" s="39"/>
      <c r="Y250" s="39"/>
      <c r="Z250" s="39"/>
      <c r="AA250" s="39"/>
      <c r="AB250" s="39"/>
      <c r="AC250" s="39"/>
      <c r="AD250" s="39"/>
      <c r="AE250" s="39"/>
      <c r="AT250" s="18" t="s">
        <v>203</v>
      </c>
      <c r="AU250" s="18" t="s">
        <v>83</v>
      </c>
    </row>
    <row r="251" spans="1:51" s="13" customFormat="1" ht="12">
      <c r="A251" s="13"/>
      <c r="B251" s="236"/>
      <c r="C251" s="237"/>
      <c r="D251" s="232" t="s">
        <v>156</v>
      </c>
      <c r="E251" s="238" t="s">
        <v>19</v>
      </c>
      <c r="F251" s="239" t="s">
        <v>81</v>
      </c>
      <c r="G251" s="237"/>
      <c r="H251" s="240">
        <v>1</v>
      </c>
      <c r="I251" s="241"/>
      <c r="J251" s="237"/>
      <c r="K251" s="237"/>
      <c r="L251" s="242"/>
      <c r="M251" s="243"/>
      <c r="N251" s="244"/>
      <c r="O251" s="244"/>
      <c r="P251" s="244"/>
      <c r="Q251" s="244"/>
      <c r="R251" s="244"/>
      <c r="S251" s="244"/>
      <c r="T251" s="245"/>
      <c r="U251" s="13"/>
      <c r="V251" s="13"/>
      <c r="W251" s="13"/>
      <c r="X251" s="13"/>
      <c r="Y251" s="13"/>
      <c r="Z251" s="13"/>
      <c r="AA251" s="13"/>
      <c r="AB251" s="13"/>
      <c r="AC251" s="13"/>
      <c r="AD251" s="13"/>
      <c r="AE251" s="13"/>
      <c r="AT251" s="246" t="s">
        <v>156</v>
      </c>
      <c r="AU251" s="246" t="s">
        <v>83</v>
      </c>
      <c r="AV251" s="13" t="s">
        <v>83</v>
      </c>
      <c r="AW251" s="13" t="s">
        <v>34</v>
      </c>
      <c r="AX251" s="13" t="s">
        <v>81</v>
      </c>
      <c r="AY251" s="246" t="s">
        <v>118</v>
      </c>
    </row>
    <row r="252" spans="1:65" s="2" customFormat="1" ht="16.5" customHeight="1">
      <c r="A252" s="39"/>
      <c r="B252" s="40"/>
      <c r="C252" s="217" t="s">
        <v>528</v>
      </c>
      <c r="D252" s="217" t="s">
        <v>120</v>
      </c>
      <c r="E252" s="218" t="s">
        <v>529</v>
      </c>
      <c r="F252" s="219" t="s">
        <v>530</v>
      </c>
      <c r="G252" s="220" t="s">
        <v>338</v>
      </c>
      <c r="H252" s="221">
        <v>1</v>
      </c>
      <c r="I252" s="222"/>
      <c r="J252" s="223">
        <f>ROUND(I252*H252,2)</f>
        <v>0</v>
      </c>
      <c r="K252" s="219" t="s">
        <v>531</v>
      </c>
      <c r="L252" s="45"/>
      <c r="M252" s="224" t="s">
        <v>19</v>
      </c>
      <c r="N252" s="225" t="s">
        <v>44</v>
      </c>
      <c r="O252" s="85"/>
      <c r="P252" s="226">
        <f>O252*H252</f>
        <v>0</v>
      </c>
      <c r="Q252" s="226">
        <v>0.00936</v>
      </c>
      <c r="R252" s="226">
        <f>Q252*H252</f>
        <v>0.00936</v>
      </c>
      <c r="S252" s="226">
        <v>0</v>
      </c>
      <c r="T252" s="227">
        <f>S252*H252</f>
        <v>0</v>
      </c>
      <c r="U252" s="39"/>
      <c r="V252" s="39"/>
      <c r="W252" s="39"/>
      <c r="X252" s="39"/>
      <c r="Y252" s="39"/>
      <c r="Z252" s="39"/>
      <c r="AA252" s="39"/>
      <c r="AB252" s="39"/>
      <c r="AC252" s="39"/>
      <c r="AD252" s="39"/>
      <c r="AE252" s="39"/>
      <c r="AR252" s="228" t="s">
        <v>125</v>
      </c>
      <c r="AT252" s="228" t="s">
        <v>120</v>
      </c>
      <c r="AU252" s="228" t="s">
        <v>83</v>
      </c>
      <c r="AY252" s="18" t="s">
        <v>118</v>
      </c>
      <c r="BE252" s="229">
        <f>IF(N252="základní",J252,0)</f>
        <v>0</v>
      </c>
      <c r="BF252" s="229">
        <f>IF(N252="snížená",J252,0)</f>
        <v>0</v>
      </c>
      <c r="BG252" s="229">
        <f>IF(N252="zákl. přenesená",J252,0)</f>
        <v>0</v>
      </c>
      <c r="BH252" s="229">
        <f>IF(N252="sníž. přenesená",J252,0)</f>
        <v>0</v>
      </c>
      <c r="BI252" s="229">
        <f>IF(N252="nulová",J252,0)</f>
        <v>0</v>
      </c>
      <c r="BJ252" s="18" t="s">
        <v>81</v>
      </c>
      <c r="BK252" s="229">
        <f>ROUND(I252*H252,2)</f>
        <v>0</v>
      </c>
      <c r="BL252" s="18" t="s">
        <v>125</v>
      </c>
      <c r="BM252" s="228" t="s">
        <v>532</v>
      </c>
    </row>
    <row r="253" spans="1:51" s="13" customFormat="1" ht="12">
      <c r="A253" s="13"/>
      <c r="B253" s="236"/>
      <c r="C253" s="237"/>
      <c r="D253" s="232" t="s">
        <v>156</v>
      </c>
      <c r="E253" s="238" t="s">
        <v>19</v>
      </c>
      <c r="F253" s="239" t="s">
        <v>81</v>
      </c>
      <c r="G253" s="237"/>
      <c r="H253" s="240">
        <v>1</v>
      </c>
      <c r="I253" s="241"/>
      <c r="J253" s="237"/>
      <c r="K253" s="237"/>
      <c r="L253" s="242"/>
      <c r="M253" s="243"/>
      <c r="N253" s="244"/>
      <c r="O253" s="244"/>
      <c r="P253" s="244"/>
      <c r="Q253" s="244"/>
      <c r="R253" s="244"/>
      <c r="S253" s="244"/>
      <c r="T253" s="245"/>
      <c r="U253" s="13"/>
      <c r="V253" s="13"/>
      <c r="W253" s="13"/>
      <c r="X253" s="13"/>
      <c r="Y253" s="13"/>
      <c r="Z253" s="13"/>
      <c r="AA253" s="13"/>
      <c r="AB253" s="13"/>
      <c r="AC253" s="13"/>
      <c r="AD253" s="13"/>
      <c r="AE253" s="13"/>
      <c r="AT253" s="246" t="s">
        <v>156</v>
      </c>
      <c r="AU253" s="246" t="s">
        <v>83</v>
      </c>
      <c r="AV253" s="13" t="s">
        <v>83</v>
      </c>
      <c r="AW253" s="13" t="s">
        <v>34</v>
      </c>
      <c r="AX253" s="13" t="s">
        <v>81</v>
      </c>
      <c r="AY253" s="246" t="s">
        <v>118</v>
      </c>
    </row>
    <row r="254" spans="1:63" s="12" customFormat="1" ht="22.8" customHeight="1">
      <c r="A254" s="12"/>
      <c r="B254" s="203"/>
      <c r="C254" s="204"/>
      <c r="D254" s="205" t="s">
        <v>72</v>
      </c>
      <c r="E254" s="230" t="s">
        <v>176</v>
      </c>
      <c r="F254" s="230" t="s">
        <v>533</v>
      </c>
      <c r="G254" s="204"/>
      <c r="H254" s="204"/>
      <c r="I254" s="207"/>
      <c r="J254" s="231">
        <f>BK254</f>
        <v>0</v>
      </c>
      <c r="K254" s="204"/>
      <c r="L254" s="209"/>
      <c r="M254" s="210"/>
      <c r="N254" s="211"/>
      <c r="O254" s="211"/>
      <c r="P254" s="212">
        <f>SUM(P255:P329)</f>
        <v>0</v>
      </c>
      <c r="Q254" s="211"/>
      <c r="R254" s="212">
        <f>SUM(R255:R329)</f>
        <v>33.4141892</v>
      </c>
      <c r="S254" s="211"/>
      <c r="T254" s="213">
        <f>SUM(T255:T329)</f>
        <v>0</v>
      </c>
      <c r="U254" s="12"/>
      <c r="V254" s="12"/>
      <c r="W254" s="12"/>
      <c r="X254" s="12"/>
      <c r="Y254" s="12"/>
      <c r="Z254" s="12"/>
      <c r="AA254" s="12"/>
      <c r="AB254" s="12"/>
      <c r="AC254" s="12"/>
      <c r="AD254" s="12"/>
      <c r="AE254" s="12"/>
      <c r="AR254" s="214" t="s">
        <v>81</v>
      </c>
      <c r="AT254" s="215" t="s">
        <v>72</v>
      </c>
      <c r="AU254" s="215" t="s">
        <v>81</v>
      </c>
      <c r="AY254" s="214" t="s">
        <v>118</v>
      </c>
      <c r="BK254" s="216">
        <f>SUM(BK255:BK329)</f>
        <v>0</v>
      </c>
    </row>
    <row r="255" spans="1:65" s="2" customFormat="1" ht="16.5" customHeight="1">
      <c r="A255" s="39"/>
      <c r="B255" s="40"/>
      <c r="C255" s="217" t="s">
        <v>534</v>
      </c>
      <c r="D255" s="217" t="s">
        <v>120</v>
      </c>
      <c r="E255" s="218" t="s">
        <v>535</v>
      </c>
      <c r="F255" s="219" t="s">
        <v>536</v>
      </c>
      <c r="G255" s="220" t="s">
        <v>196</v>
      </c>
      <c r="H255" s="221">
        <v>8</v>
      </c>
      <c r="I255" s="222"/>
      <c r="J255" s="223">
        <f>ROUND(I255*H255,2)</f>
        <v>0</v>
      </c>
      <c r="K255" s="219" t="s">
        <v>19</v>
      </c>
      <c r="L255" s="45"/>
      <c r="M255" s="224" t="s">
        <v>19</v>
      </c>
      <c r="N255" s="225" t="s">
        <v>44</v>
      </c>
      <c r="O255" s="85"/>
      <c r="P255" s="226">
        <f>O255*H255</f>
        <v>0</v>
      </c>
      <c r="Q255" s="226">
        <v>0</v>
      </c>
      <c r="R255" s="226">
        <f>Q255*H255</f>
        <v>0</v>
      </c>
      <c r="S255" s="226">
        <v>0</v>
      </c>
      <c r="T255" s="227">
        <f>S255*H255</f>
        <v>0</v>
      </c>
      <c r="U255" s="39"/>
      <c r="V255" s="39"/>
      <c r="W255" s="39"/>
      <c r="X255" s="39"/>
      <c r="Y255" s="39"/>
      <c r="Z255" s="39"/>
      <c r="AA255" s="39"/>
      <c r="AB255" s="39"/>
      <c r="AC255" s="39"/>
      <c r="AD255" s="39"/>
      <c r="AE255" s="39"/>
      <c r="AR255" s="228" t="s">
        <v>125</v>
      </c>
      <c r="AT255" s="228" t="s">
        <v>120</v>
      </c>
      <c r="AU255" s="228" t="s">
        <v>83</v>
      </c>
      <c r="AY255" s="18" t="s">
        <v>118</v>
      </c>
      <c r="BE255" s="229">
        <f>IF(N255="základní",J255,0)</f>
        <v>0</v>
      </c>
      <c r="BF255" s="229">
        <f>IF(N255="snížená",J255,0)</f>
        <v>0</v>
      </c>
      <c r="BG255" s="229">
        <f>IF(N255="zákl. přenesená",J255,0)</f>
        <v>0</v>
      </c>
      <c r="BH255" s="229">
        <f>IF(N255="sníž. přenesená",J255,0)</f>
        <v>0</v>
      </c>
      <c r="BI255" s="229">
        <f>IF(N255="nulová",J255,0)</f>
        <v>0</v>
      </c>
      <c r="BJ255" s="18" t="s">
        <v>81</v>
      </c>
      <c r="BK255" s="229">
        <f>ROUND(I255*H255,2)</f>
        <v>0</v>
      </c>
      <c r="BL255" s="18" t="s">
        <v>125</v>
      </c>
      <c r="BM255" s="228" t="s">
        <v>537</v>
      </c>
    </row>
    <row r="256" spans="1:65" s="2" customFormat="1" ht="16.5" customHeight="1">
      <c r="A256" s="39"/>
      <c r="B256" s="40"/>
      <c r="C256" s="273" t="s">
        <v>538</v>
      </c>
      <c r="D256" s="273" t="s">
        <v>296</v>
      </c>
      <c r="E256" s="274" t="s">
        <v>539</v>
      </c>
      <c r="F256" s="275" t="s">
        <v>540</v>
      </c>
      <c r="G256" s="276" t="s">
        <v>196</v>
      </c>
      <c r="H256" s="277">
        <v>12</v>
      </c>
      <c r="I256" s="278"/>
      <c r="J256" s="279">
        <f>ROUND(I256*H256,2)</f>
        <v>0</v>
      </c>
      <c r="K256" s="275" t="s">
        <v>19</v>
      </c>
      <c r="L256" s="280"/>
      <c r="M256" s="281" t="s">
        <v>19</v>
      </c>
      <c r="N256" s="282" t="s">
        <v>44</v>
      </c>
      <c r="O256" s="85"/>
      <c r="P256" s="226">
        <f>O256*H256</f>
        <v>0</v>
      </c>
      <c r="Q256" s="226">
        <v>0</v>
      </c>
      <c r="R256" s="226">
        <f>Q256*H256</f>
        <v>0</v>
      </c>
      <c r="S256" s="226">
        <v>0</v>
      </c>
      <c r="T256" s="227">
        <f>S256*H256</f>
        <v>0</v>
      </c>
      <c r="U256" s="39"/>
      <c r="V256" s="39"/>
      <c r="W256" s="39"/>
      <c r="X256" s="39"/>
      <c r="Y256" s="39"/>
      <c r="Z256" s="39"/>
      <c r="AA256" s="39"/>
      <c r="AB256" s="39"/>
      <c r="AC256" s="39"/>
      <c r="AD256" s="39"/>
      <c r="AE256" s="39"/>
      <c r="AR256" s="228" t="s">
        <v>169</v>
      </c>
      <c r="AT256" s="228" t="s">
        <v>296</v>
      </c>
      <c r="AU256" s="228" t="s">
        <v>83</v>
      </c>
      <c r="AY256" s="18" t="s">
        <v>118</v>
      </c>
      <c r="BE256" s="229">
        <f>IF(N256="základní",J256,0)</f>
        <v>0</v>
      </c>
      <c r="BF256" s="229">
        <f>IF(N256="snížená",J256,0)</f>
        <v>0</v>
      </c>
      <c r="BG256" s="229">
        <f>IF(N256="zákl. přenesená",J256,0)</f>
        <v>0</v>
      </c>
      <c r="BH256" s="229">
        <f>IF(N256="sníž. přenesená",J256,0)</f>
        <v>0</v>
      </c>
      <c r="BI256" s="229">
        <f>IF(N256="nulová",J256,0)</f>
        <v>0</v>
      </c>
      <c r="BJ256" s="18" t="s">
        <v>81</v>
      </c>
      <c r="BK256" s="229">
        <f>ROUND(I256*H256,2)</f>
        <v>0</v>
      </c>
      <c r="BL256" s="18" t="s">
        <v>125</v>
      </c>
      <c r="BM256" s="228" t="s">
        <v>541</v>
      </c>
    </row>
    <row r="257" spans="1:65" s="2" customFormat="1" ht="16.5" customHeight="1">
      <c r="A257" s="39"/>
      <c r="B257" s="40"/>
      <c r="C257" s="217" t="s">
        <v>542</v>
      </c>
      <c r="D257" s="217" t="s">
        <v>120</v>
      </c>
      <c r="E257" s="218" t="s">
        <v>543</v>
      </c>
      <c r="F257" s="219" t="s">
        <v>544</v>
      </c>
      <c r="G257" s="220" t="s">
        <v>196</v>
      </c>
      <c r="H257" s="221">
        <v>4</v>
      </c>
      <c r="I257" s="222"/>
      <c r="J257" s="223">
        <f>ROUND(I257*H257,2)</f>
        <v>0</v>
      </c>
      <c r="K257" s="219" t="s">
        <v>19</v>
      </c>
      <c r="L257" s="45"/>
      <c r="M257" s="224" t="s">
        <v>19</v>
      </c>
      <c r="N257" s="225" t="s">
        <v>44</v>
      </c>
      <c r="O257" s="85"/>
      <c r="P257" s="226">
        <f>O257*H257</f>
        <v>0</v>
      </c>
      <c r="Q257" s="226">
        <v>0</v>
      </c>
      <c r="R257" s="226">
        <f>Q257*H257</f>
        <v>0</v>
      </c>
      <c r="S257" s="226">
        <v>0</v>
      </c>
      <c r="T257" s="227">
        <f>S257*H257</f>
        <v>0</v>
      </c>
      <c r="U257" s="39"/>
      <c r="V257" s="39"/>
      <c r="W257" s="39"/>
      <c r="X257" s="39"/>
      <c r="Y257" s="39"/>
      <c r="Z257" s="39"/>
      <c r="AA257" s="39"/>
      <c r="AB257" s="39"/>
      <c r="AC257" s="39"/>
      <c r="AD257" s="39"/>
      <c r="AE257" s="39"/>
      <c r="AR257" s="228" t="s">
        <v>125</v>
      </c>
      <c r="AT257" s="228" t="s">
        <v>120</v>
      </c>
      <c r="AU257" s="228" t="s">
        <v>83</v>
      </c>
      <c r="AY257" s="18" t="s">
        <v>118</v>
      </c>
      <c r="BE257" s="229">
        <f>IF(N257="základní",J257,0)</f>
        <v>0</v>
      </c>
      <c r="BF257" s="229">
        <f>IF(N257="snížená",J257,0)</f>
        <v>0</v>
      </c>
      <c r="BG257" s="229">
        <f>IF(N257="zákl. přenesená",J257,0)</f>
        <v>0</v>
      </c>
      <c r="BH257" s="229">
        <f>IF(N257="sníž. přenesená",J257,0)</f>
        <v>0</v>
      </c>
      <c r="BI257" s="229">
        <f>IF(N257="nulová",J257,0)</f>
        <v>0</v>
      </c>
      <c r="BJ257" s="18" t="s">
        <v>81</v>
      </c>
      <c r="BK257" s="229">
        <f>ROUND(I257*H257,2)</f>
        <v>0</v>
      </c>
      <c r="BL257" s="18" t="s">
        <v>125</v>
      </c>
      <c r="BM257" s="228" t="s">
        <v>545</v>
      </c>
    </row>
    <row r="258" spans="1:65" s="2" customFormat="1" ht="16.5" customHeight="1">
      <c r="A258" s="39"/>
      <c r="B258" s="40"/>
      <c r="C258" s="217" t="s">
        <v>546</v>
      </c>
      <c r="D258" s="217" t="s">
        <v>120</v>
      </c>
      <c r="E258" s="218" t="s">
        <v>547</v>
      </c>
      <c r="F258" s="219" t="s">
        <v>548</v>
      </c>
      <c r="G258" s="220" t="s">
        <v>131</v>
      </c>
      <c r="H258" s="221">
        <v>140</v>
      </c>
      <c r="I258" s="222"/>
      <c r="J258" s="223">
        <f>ROUND(I258*H258,2)</f>
        <v>0</v>
      </c>
      <c r="K258" s="219" t="s">
        <v>19</v>
      </c>
      <c r="L258" s="45"/>
      <c r="M258" s="224" t="s">
        <v>19</v>
      </c>
      <c r="N258" s="225" t="s">
        <v>44</v>
      </c>
      <c r="O258" s="85"/>
      <c r="P258" s="226">
        <f>O258*H258</f>
        <v>0</v>
      </c>
      <c r="Q258" s="226">
        <v>0.03</v>
      </c>
      <c r="R258" s="226">
        <f>Q258*H258</f>
        <v>4.2</v>
      </c>
      <c r="S258" s="226">
        <v>0</v>
      </c>
      <c r="T258" s="227">
        <f>S258*H258</f>
        <v>0</v>
      </c>
      <c r="U258" s="39"/>
      <c r="V258" s="39"/>
      <c r="W258" s="39"/>
      <c r="X258" s="39"/>
      <c r="Y258" s="39"/>
      <c r="Z258" s="39"/>
      <c r="AA258" s="39"/>
      <c r="AB258" s="39"/>
      <c r="AC258" s="39"/>
      <c r="AD258" s="39"/>
      <c r="AE258" s="39"/>
      <c r="AR258" s="228" t="s">
        <v>125</v>
      </c>
      <c r="AT258" s="228" t="s">
        <v>120</v>
      </c>
      <c r="AU258" s="228" t="s">
        <v>83</v>
      </c>
      <c r="AY258" s="18" t="s">
        <v>118</v>
      </c>
      <c r="BE258" s="229">
        <f>IF(N258="základní",J258,0)</f>
        <v>0</v>
      </c>
      <c r="BF258" s="229">
        <f>IF(N258="snížená",J258,0)</f>
        <v>0</v>
      </c>
      <c r="BG258" s="229">
        <f>IF(N258="zákl. přenesená",J258,0)</f>
        <v>0</v>
      </c>
      <c r="BH258" s="229">
        <f>IF(N258="sníž. přenesená",J258,0)</f>
        <v>0</v>
      </c>
      <c r="BI258" s="229">
        <f>IF(N258="nulová",J258,0)</f>
        <v>0</v>
      </c>
      <c r="BJ258" s="18" t="s">
        <v>81</v>
      </c>
      <c r="BK258" s="229">
        <f>ROUND(I258*H258,2)</f>
        <v>0</v>
      </c>
      <c r="BL258" s="18" t="s">
        <v>125</v>
      </c>
      <c r="BM258" s="228" t="s">
        <v>549</v>
      </c>
    </row>
    <row r="259" spans="1:51" s="13" customFormat="1" ht="12">
      <c r="A259" s="13"/>
      <c r="B259" s="236"/>
      <c r="C259" s="237"/>
      <c r="D259" s="232" t="s">
        <v>156</v>
      </c>
      <c r="E259" s="238" t="s">
        <v>19</v>
      </c>
      <c r="F259" s="239" t="s">
        <v>550</v>
      </c>
      <c r="G259" s="237"/>
      <c r="H259" s="240">
        <v>140</v>
      </c>
      <c r="I259" s="241"/>
      <c r="J259" s="237"/>
      <c r="K259" s="237"/>
      <c r="L259" s="242"/>
      <c r="M259" s="243"/>
      <c r="N259" s="244"/>
      <c r="O259" s="244"/>
      <c r="P259" s="244"/>
      <c r="Q259" s="244"/>
      <c r="R259" s="244"/>
      <c r="S259" s="244"/>
      <c r="T259" s="245"/>
      <c r="U259" s="13"/>
      <c r="V259" s="13"/>
      <c r="W259" s="13"/>
      <c r="X259" s="13"/>
      <c r="Y259" s="13"/>
      <c r="Z259" s="13"/>
      <c r="AA259" s="13"/>
      <c r="AB259" s="13"/>
      <c r="AC259" s="13"/>
      <c r="AD259" s="13"/>
      <c r="AE259" s="13"/>
      <c r="AT259" s="246" t="s">
        <v>156</v>
      </c>
      <c r="AU259" s="246" t="s">
        <v>83</v>
      </c>
      <c r="AV259" s="13" t="s">
        <v>83</v>
      </c>
      <c r="AW259" s="13" t="s">
        <v>34</v>
      </c>
      <c r="AX259" s="13" t="s">
        <v>81</v>
      </c>
      <c r="AY259" s="246" t="s">
        <v>118</v>
      </c>
    </row>
    <row r="260" spans="1:65" s="2" customFormat="1" ht="16.5" customHeight="1">
      <c r="A260" s="39"/>
      <c r="B260" s="40"/>
      <c r="C260" s="273" t="s">
        <v>551</v>
      </c>
      <c r="D260" s="273" t="s">
        <v>296</v>
      </c>
      <c r="E260" s="274" t="s">
        <v>552</v>
      </c>
      <c r="F260" s="275" t="s">
        <v>553</v>
      </c>
      <c r="G260" s="276" t="s">
        <v>131</v>
      </c>
      <c r="H260" s="277">
        <v>9</v>
      </c>
      <c r="I260" s="278"/>
      <c r="J260" s="279">
        <f>ROUND(I260*H260,2)</f>
        <v>0</v>
      </c>
      <c r="K260" s="275" t="s">
        <v>19</v>
      </c>
      <c r="L260" s="280"/>
      <c r="M260" s="281" t="s">
        <v>19</v>
      </c>
      <c r="N260" s="282" t="s">
        <v>44</v>
      </c>
      <c r="O260" s="85"/>
      <c r="P260" s="226">
        <f>O260*H260</f>
        <v>0</v>
      </c>
      <c r="Q260" s="226">
        <v>0.0325</v>
      </c>
      <c r="R260" s="226">
        <f>Q260*H260</f>
        <v>0.2925</v>
      </c>
      <c r="S260" s="226">
        <v>0</v>
      </c>
      <c r="T260" s="227">
        <f>S260*H260</f>
        <v>0</v>
      </c>
      <c r="U260" s="39"/>
      <c r="V260" s="39"/>
      <c r="W260" s="39"/>
      <c r="X260" s="39"/>
      <c r="Y260" s="39"/>
      <c r="Z260" s="39"/>
      <c r="AA260" s="39"/>
      <c r="AB260" s="39"/>
      <c r="AC260" s="39"/>
      <c r="AD260" s="39"/>
      <c r="AE260" s="39"/>
      <c r="AR260" s="228" t="s">
        <v>169</v>
      </c>
      <c r="AT260" s="228" t="s">
        <v>296</v>
      </c>
      <c r="AU260" s="228" t="s">
        <v>83</v>
      </c>
      <c r="AY260" s="18" t="s">
        <v>118</v>
      </c>
      <c r="BE260" s="229">
        <f>IF(N260="základní",J260,0)</f>
        <v>0</v>
      </c>
      <c r="BF260" s="229">
        <f>IF(N260="snížená",J260,0)</f>
        <v>0</v>
      </c>
      <c r="BG260" s="229">
        <f>IF(N260="zákl. přenesená",J260,0)</f>
        <v>0</v>
      </c>
      <c r="BH260" s="229">
        <f>IF(N260="sníž. přenesená",J260,0)</f>
        <v>0</v>
      </c>
      <c r="BI260" s="229">
        <f>IF(N260="nulová",J260,0)</f>
        <v>0</v>
      </c>
      <c r="BJ260" s="18" t="s">
        <v>81</v>
      </c>
      <c r="BK260" s="229">
        <f>ROUND(I260*H260,2)</f>
        <v>0</v>
      </c>
      <c r="BL260" s="18" t="s">
        <v>125</v>
      </c>
      <c r="BM260" s="228" t="s">
        <v>554</v>
      </c>
    </row>
    <row r="261" spans="1:65" s="2" customFormat="1" ht="16.5" customHeight="1">
      <c r="A261" s="39"/>
      <c r="B261" s="40"/>
      <c r="C261" s="273" t="s">
        <v>555</v>
      </c>
      <c r="D261" s="273" t="s">
        <v>296</v>
      </c>
      <c r="E261" s="274" t="s">
        <v>556</v>
      </c>
      <c r="F261" s="275" t="s">
        <v>557</v>
      </c>
      <c r="G261" s="276" t="s">
        <v>131</v>
      </c>
      <c r="H261" s="277">
        <v>27</v>
      </c>
      <c r="I261" s="278"/>
      <c r="J261" s="279">
        <f>ROUND(I261*H261,2)</f>
        <v>0</v>
      </c>
      <c r="K261" s="275" t="s">
        <v>19</v>
      </c>
      <c r="L261" s="280"/>
      <c r="M261" s="281" t="s">
        <v>19</v>
      </c>
      <c r="N261" s="282" t="s">
        <v>44</v>
      </c>
      <c r="O261" s="85"/>
      <c r="P261" s="226">
        <f>O261*H261</f>
        <v>0</v>
      </c>
      <c r="Q261" s="226">
        <v>0.05</v>
      </c>
      <c r="R261" s="226">
        <f>Q261*H261</f>
        <v>1.35</v>
      </c>
      <c r="S261" s="226">
        <v>0</v>
      </c>
      <c r="T261" s="227">
        <f>S261*H261</f>
        <v>0</v>
      </c>
      <c r="U261" s="39"/>
      <c r="V261" s="39"/>
      <c r="W261" s="39"/>
      <c r="X261" s="39"/>
      <c r="Y261" s="39"/>
      <c r="Z261" s="39"/>
      <c r="AA261" s="39"/>
      <c r="AB261" s="39"/>
      <c r="AC261" s="39"/>
      <c r="AD261" s="39"/>
      <c r="AE261" s="39"/>
      <c r="AR261" s="228" t="s">
        <v>169</v>
      </c>
      <c r="AT261" s="228" t="s">
        <v>296</v>
      </c>
      <c r="AU261" s="228" t="s">
        <v>83</v>
      </c>
      <c r="AY261" s="18" t="s">
        <v>118</v>
      </c>
      <c r="BE261" s="229">
        <f>IF(N261="základní",J261,0)</f>
        <v>0</v>
      </c>
      <c r="BF261" s="229">
        <f>IF(N261="snížená",J261,0)</f>
        <v>0</v>
      </c>
      <c r="BG261" s="229">
        <f>IF(N261="zákl. přenesená",J261,0)</f>
        <v>0</v>
      </c>
      <c r="BH261" s="229">
        <f>IF(N261="sníž. přenesená",J261,0)</f>
        <v>0</v>
      </c>
      <c r="BI261" s="229">
        <f>IF(N261="nulová",J261,0)</f>
        <v>0</v>
      </c>
      <c r="BJ261" s="18" t="s">
        <v>81</v>
      </c>
      <c r="BK261" s="229">
        <f>ROUND(I261*H261,2)</f>
        <v>0</v>
      </c>
      <c r="BL261" s="18" t="s">
        <v>125</v>
      </c>
      <c r="BM261" s="228" t="s">
        <v>558</v>
      </c>
    </row>
    <row r="262" spans="1:65" s="2" customFormat="1" ht="16.5" customHeight="1">
      <c r="A262" s="39"/>
      <c r="B262" s="40"/>
      <c r="C262" s="273" t="s">
        <v>559</v>
      </c>
      <c r="D262" s="273" t="s">
        <v>296</v>
      </c>
      <c r="E262" s="274" t="s">
        <v>560</v>
      </c>
      <c r="F262" s="275" t="s">
        <v>561</v>
      </c>
      <c r="G262" s="276" t="s">
        <v>131</v>
      </c>
      <c r="H262" s="277">
        <v>104</v>
      </c>
      <c r="I262" s="278"/>
      <c r="J262" s="279">
        <f>ROUND(I262*H262,2)</f>
        <v>0</v>
      </c>
      <c r="K262" s="275" t="s">
        <v>19</v>
      </c>
      <c r="L262" s="280"/>
      <c r="M262" s="281" t="s">
        <v>19</v>
      </c>
      <c r="N262" s="282" t="s">
        <v>44</v>
      </c>
      <c r="O262" s="85"/>
      <c r="P262" s="226">
        <f>O262*H262</f>
        <v>0</v>
      </c>
      <c r="Q262" s="226">
        <v>0.063</v>
      </c>
      <c r="R262" s="226">
        <f>Q262*H262</f>
        <v>6.552</v>
      </c>
      <c r="S262" s="226">
        <v>0</v>
      </c>
      <c r="T262" s="227">
        <f>S262*H262</f>
        <v>0</v>
      </c>
      <c r="U262" s="39"/>
      <c r="V262" s="39"/>
      <c r="W262" s="39"/>
      <c r="X262" s="39"/>
      <c r="Y262" s="39"/>
      <c r="Z262" s="39"/>
      <c r="AA262" s="39"/>
      <c r="AB262" s="39"/>
      <c r="AC262" s="39"/>
      <c r="AD262" s="39"/>
      <c r="AE262" s="39"/>
      <c r="AR262" s="228" t="s">
        <v>169</v>
      </c>
      <c r="AT262" s="228" t="s">
        <v>296</v>
      </c>
      <c r="AU262" s="228" t="s">
        <v>83</v>
      </c>
      <c r="AY262" s="18" t="s">
        <v>118</v>
      </c>
      <c r="BE262" s="229">
        <f>IF(N262="základní",J262,0)</f>
        <v>0</v>
      </c>
      <c r="BF262" s="229">
        <f>IF(N262="snížená",J262,0)</f>
        <v>0</v>
      </c>
      <c r="BG262" s="229">
        <f>IF(N262="zákl. přenesená",J262,0)</f>
        <v>0</v>
      </c>
      <c r="BH262" s="229">
        <f>IF(N262="sníž. přenesená",J262,0)</f>
        <v>0</v>
      </c>
      <c r="BI262" s="229">
        <f>IF(N262="nulová",J262,0)</f>
        <v>0</v>
      </c>
      <c r="BJ262" s="18" t="s">
        <v>81</v>
      </c>
      <c r="BK262" s="229">
        <f>ROUND(I262*H262,2)</f>
        <v>0</v>
      </c>
      <c r="BL262" s="18" t="s">
        <v>125</v>
      </c>
      <c r="BM262" s="228" t="s">
        <v>562</v>
      </c>
    </row>
    <row r="263" spans="1:51" s="13" customFormat="1" ht="12">
      <c r="A263" s="13"/>
      <c r="B263" s="236"/>
      <c r="C263" s="237"/>
      <c r="D263" s="232" t="s">
        <v>156</v>
      </c>
      <c r="E263" s="238" t="s">
        <v>19</v>
      </c>
      <c r="F263" s="239" t="s">
        <v>563</v>
      </c>
      <c r="G263" s="237"/>
      <c r="H263" s="240">
        <v>104</v>
      </c>
      <c r="I263" s="241"/>
      <c r="J263" s="237"/>
      <c r="K263" s="237"/>
      <c r="L263" s="242"/>
      <c r="M263" s="243"/>
      <c r="N263" s="244"/>
      <c r="O263" s="244"/>
      <c r="P263" s="244"/>
      <c r="Q263" s="244"/>
      <c r="R263" s="244"/>
      <c r="S263" s="244"/>
      <c r="T263" s="245"/>
      <c r="U263" s="13"/>
      <c r="V263" s="13"/>
      <c r="W263" s="13"/>
      <c r="X263" s="13"/>
      <c r="Y263" s="13"/>
      <c r="Z263" s="13"/>
      <c r="AA263" s="13"/>
      <c r="AB263" s="13"/>
      <c r="AC263" s="13"/>
      <c r="AD263" s="13"/>
      <c r="AE263" s="13"/>
      <c r="AT263" s="246" t="s">
        <v>156</v>
      </c>
      <c r="AU263" s="246" t="s">
        <v>83</v>
      </c>
      <c r="AV263" s="13" t="s">
        <v>83</v>
      </c>
      <c r="AW263" s="13" t="s">
        <v>34</v>
      </c>
      <c r="AX263" s="13" t="s">
        <v>81</v>
      </c>
      <c r="AY263" s="246" t="s">
        <v>118</v>
      </c>
    </row>
    <row r="264" spans="1:65" s="2" customFormat="1" ht="16.5" customHeight="1">
      <c r="A264" s="39"/>
      <c r="B264" s="40"/>
      <c r="C264" s="217" t="s">
        <v>564</v>
      </c>
      <c r="D264" s="217" t="s">
        <v>120</v>
      </c>
      <c r="E264" s="218" t="s">
        <v>565</v>
      </c>
      <c r="F264" s="219" t="s">
        <v>566</v>
      </c>
      <c r="G264" s="220" t="s">
        <v>196</v>
      </c>
      <c r="H264" s="221">
        <v>1.88</v>
      </c>
      <c r="I264" s="222"/>
      <c r="J264" s="223">
        <f>ROUND(I264*H264,2)</f>
        <v>0</v>
      </c>
      <c r="K264" s="219" t="s">
        <v>208</v>
      </c>
      <c r="L264" s="45"/>
      <c r="M264" s="224" t="s">
        <v>19</v>
      </c>
      <c r="N264" s="225" t="s">
        <v>44</v>
      </c>
      <c r="O264" s="85"/>
      <c r="P264" s="226">
        <f>O264*H264</f>
        <v>0</v>
      </c>
      <c r="Q264" s="226">
        <v>0.00074</v>
      </c>
      <c r="R264" s="226">
        <f>Q264*H264</f>
        <v>0.0013912</v>
      </c>
      <c r="S264" s="226">
        <v>0</v>
      </c>
      <c r="T264" s="227">
        <f>S264*H264</f>
        <v>0</v>
      </c>
      <c r="U264" s="39"/>
      <c r="V264" s="39"/>
      <c r="W264" s="39"/>
      <c r="X264" s="39"/>
      <c r="Y264" s="39"/>
      <c r="Z264" s="39"/>
      <c r="AA264" s="39"/>
      <c r="AB264" s="39"/>
      <c r="AC264" s="39"/>
      <c r="AD264" s="39"/>
      <c r="AE264" s="39"/>
      <c r="AR264" s="228" t="s">
        <v>125</v>
      </c>
      <c r="AT264" s="228" t="s">
        <v>120</v>
      </c>
      <c r="AU264" s="228" t="s">
        <v>83</v>
      </c>
      <c r="AY264" s="18" t="s">
        <v>118</v>
      </c>
      <c r="BE264" s="229">
        <f>IF(N264="základní",J264,0)</f>
        <v>0</v>
      </c>
      <c r="BF264" s="229">
        <f>IF(N264="snížená",J264,0)</f>
        <v>0</v>
      </c>
      <c r="BG264" s="229">
        <f>IF(N264="zákl. přenesená",J264,0)</f>
        <v>0</v>
      </c>
      <c r="BH264" s="229">
        <f>IF(N264="sníž. přenesená",J264,0)</f>
        <v>0</v>
      </c>
      <c r="BI264" s="229">
        <f>IF(N264="nulová",J264,0)</f>
        <v>0</v>
      </c>
      <c r="BJ264" s="18" t="s">
        <v>81</v>
      </c>
      <c r="BK264" s="229">
        <f>ROUND(I264*H264,2)</f>
        <v>0</v>
      </c>
      <c r="BL264" s="18" t="s">
        <v>125</v>
      </c>
      <c r="BM264" s="228" t="s">
        <v>567</v>
      </c>
    </row>
    <row r="265" spans="1:47" s="2" customFormat="1" ht="12">
      <c r="A265" s="39"/>
      <c r="B265" s="40"/>
      <c r="C265" s="41"/>
      <c r="D265" s="232" t="s">
        <v>203</v>
      </c>
      <c r="E265" s="41"/>
      <c r="F265" s="233" t="s">
        <v>568</v>
      </c>
      <c r="G265" s="41"/>
      <c r="H265" s="41"/>
      <c r="I265" s="137"/>
      <c r="J265" s="41"/>
      <c r="K265" s="41"/>
      <c r="L265" s="45"/>
      <c r="M265" s="234"/>
      <c r="N265" s="235"/>
      <c r="O265" s="85"/>
      <c r="P265" s="85"/>
      <c r="Q265" s="85"/>
      <c r="R265" s="85"/>
      <c r="S265" s="85"/>
      <c r="T265" s="86"/>
      <c r="U265" s="39"/>
      <c r="V265" s="39"/>
      <c r="W265" s="39"/>
      <c r="X265" s="39"/>
      <c r="Y265" s="39"/>
      <c r="Z265" s="39"/>
      <c r="AA265" s="39"/>
      <c r="AB265" s="39"/>
      <c r="AC265" s="39"/>
      <c r="AD265" s="39"/>
      <c r="AE265" s="39"/>
      <c r="AT265" s="18" t="s">
        <v>203</v>
      </c>
      <c r="AU265" s="18" t="s">
        <v>83</v>
      </c>
    </row>
    <row r="266" spans="1:65" s="2" customFormat="1" ht="16.5" customHeight="1">
      <c r="A266" s="39"/>
      <c r="B266" s="40"/>
      <c r="C266" s="273" t="s">
        <v>569</v>
      </c>
      <c r="D266" s="273" t="s">
        <v>296</v>
      </c>
      <c r="E266" s="274" t="s">
        <v>570</v>
      </c>
      <c r="F266" s="275" t="s">
        <v>571</v>
      </c>
      <c r="G266" s="276" t="s">
        <v>326</v>
      </c>
      <c r="H266" s="277">
        <v>19.212</v>
      </c>
      <c r="I266" s="278"/>
      <c r="J266" s="279">
        <f>ROUND(I266*H266,2)</f>
        <v>0</v>
      </c>
      <c r="K266" s="275" t="s">
        <v>19</v>
      </c>
      <c r="L266" s="280"/>
      <c r="M266" s="281" t="s">
        <v>19</v>
      </c>
      <c r="N266" s="282" t="s">
        <v>44</v>
      </c>
      <c r="O266" s="85"/>
      <c r="P266" s="226">
        <f>O266*H266</f>
        <v>0</v>
      </c>
      <c r="Q266" s="226">
        <v>0</v>
      </c>
      <c r="R266" s="226">
        <f>Q266*H266</f>
        <v>0</v>
      </c>
      <c r="S266" s="226">
        <v>0</v>
      </c>
      <c r="T266" s="227">
        <f>S266*H266</f>
        <v>0</v>
      </c>
      <c r="U266" s="39"/>
      <c r="V266" s="39"/>
      <c r="W266" s="39"/>
      <c r="X266" s="39"/>
      <c r="Y266" s="39"/>
      <c r="Z266" s="39"/>
      <c r="AA266" s="39"/>
      <c r="AB266" s="39"/>
      <c r="AC266" s="39"/>
      <c r="AD266" s="39"/>
      <c r="AE266" s="39"/>
      <c r="AR266" s="228" t="s">
        <v>169</v>
      </c>
      <c r="AT266" s="228" t="s">
        <v>296</v>
      </c>
      <c r="AU266" s="228" t="s">
        <v>83</v>
      </c>
      <c r="AY266" s="18" t="s">
        <v>118</v>
      </c>
      <c r="BE266" s="229">
        <f>IF(N266="základní",J266,0)</f>
        <v>0</v>
      </c>
      <c r="BF266" s="229">
        <f>IF(N266="snížená",J266,0)</f>
        <v>0</v>
      </c>
      <c r="BG266" s="229">
        <f>IF(N266="zákl. přenesená",J266,0)</f>
        <v>0</v>
      </c>
      <c r="BH266" s="229">
        <f>IF(N266="sníž. přenesená",J266,0)</f>
        <v>0</v>
      </c>
      <c r="BI266" s="229">
        <f>IF(N266="nulová",J266,0)</f>
        <v>0</v>
      </c>
      <c r="BJ266" s="18" t="s">
        <v>81</v>
      </c>
      <c r="BK266" s="229">
        <f>ROUND(I266*H266,2)</f>
        <v>0</v>
      </c>
      <c r="BL266" s="18" t="s">
        <v>125</v>
      </c>
      <c r="BM266" s="228" t="s">
        <v>572</v>
      </c>
    </row>
    <row r="267" spans="1:51" s="13" customFormat="1" ht="12">
      <c r="A267" s="13"/>
      <c r="B267" s="236"/>
      <c r="C267" s="237"/>
      <c r="D267" s="232" t="s">
        <v>156</v>
      </c>
      <c r="E267" s="238" t="s">
        <v>19</v>
      </c>
      <c r="F267" s="239" t="s">
        <v>573</v>
      </c>
      <c r="G267" s="237"/>
      <c r="H267" s="240">
        <v>19.212</v>
      </c>
      <c r="I267" s="241"/>
      <c r="J267" s="237"/>
      <c r="K267" s="237"/>
      <c r="L267" s="242"/>
      <c r="M267" s="243"/>
      <c r="N267" s="244"/>
      <c r="O267" s="244"/>
      <c r="P267" s="244"/>
      <c r="Q267" s="244"/>
      <c r="R267" s="244"/>
      <c r="S267" s="244"/>
      <c r="T267" s="245"/>
      <c r="U267" s="13"/>
      <c r="V267" s="13"/>
      <c r="W267" s="13"/>
      <c r="X267" s="13"/>
      <c r="Y267" s="13"/>
      <c r="Z267" s="13"/>
      <c r="AA267" s="13"/>
      <c r="AB267" s="13"/>
      <c r="AC267" s="13"/>
      <c r="AD267" s="13"/>
      <c r="AE267" s="13"/>
      <c r="AT267" s="246" t="s">
        <v>156</v>
      </c>
      <c r="AU267" s="246" t="s">
        <v>83</v>
      </c>
      <c r="AV267" s="13" t="s">
        <v>83</v>
      </c>
      <c r="AW267" s="13" t="s">
        <v>34</v>
      </c>
      <c r="AX267" s="13" t="s">
        <v>81</v>
      </c>
      <c r="AY267" s="246" t="s">
        <v>118</v>
      </c>
    </row>
    <row r="268" spans="1:65" s="2" customFormat="1" ht="16.5" customHeight="1">
      <c r="A268" s="39"/>
      <c r="B268" s="40"/>
      <c r="C268" s="217" t="s">
        <v>574</v>
      </c>
      <c r="D268" s="217" t="s">
        <v>120</v>
      </c>
      <c r="E268" s="218" t="s">
        <v>575</v>
      </c>
      <c r="F268" s="219" t="s">
        <v>576</v>
      </c>
      <c r="G268" s="220" t="s">
        <v>338</v>
      </c>
      <c r="H268" s="221">
        <v>9</v>
      </c>
      <c r="I268" s="222"/>
      <c r="J268" s="223">
        <f>ROUND(I268*H268,2)</f>
        <v>0</v>
      </c>
      <c r="K268" s="219" t="s">
        <v>208</v>
      </c>
      <c r="L268" s="45"/>
      <c r="M268" s="224" t="s">
        <v>19</v>
      </c>
      <c r="N268" s="225" t="s">
        <v>44</v>
      </c>
      <c r="O268" s="85"/>
      <c r="P268" s="226">
        <f>O268*H268</f>
        <v>0</v>
      </c>
      <c r="Q268" s="226">
        <v>0</v>
      </c>
      <c r="R268" s="226">
        <f>Q268*H268</f>
        <v>0</v>
      </c>
      <c r="S268" s="226">
        <v>0</v>
      </c>
      <c r="T268" s="227">
        <f>S268*H268</f>
        <v>0</v>
      </c>
      <c r="U268" s="39"/>
      <c r="V268" s="39"/>
      <c r="W268" s="39"/>
      <c r="X268" s="39"/>
      <c r="Y268" s="39"/>
      <c r="Z268" s="39"/>
      <c r="AA268" s="39"/>
      <c r="AB268" s="39"/>
      <c r="AC268" s="39"/>
      <c r="AD268" s="39"/>
      <c r="AE268" s="39"/>
      <c r="AR268" s="228" t="s">
        <v>125</v>
      </c>
      <c r="AT268" s="228" t="s">
        <v>120</v>
      </c>
      <c r="AU268" s="228" t="s">
        <v>83</v>
      </c>
      <c r="AY268" s="18" t="s">
        <v>118</v>
      </c>
      <c r="BE268" s="229">
        <f>IF(N268="základní",J268,0)</f>
        <v>0</v>
      </c>
      <c r="BF268" s="229">
        <f>IF(N268="snížená",J268,0)</f>
        <v>0</v>
      </c>
      <c r="BG268" s="229">
        <f>IF(N268="zákl. přenesená",J268,0)</f>
        <v>0</v>
      </c>
      <c r="BH268" s="229">
        <f>IF(N268="sníž. přenesená",J268,0)</f>
        <v>0</v>
      </c>
      <c r="BI268" s="229">
        <f>IF(N268="nulová",J268,0)</f>
        <v>0</v>
      </c>
      <c r="BJ268" s="18" t="s">
        <v>81</v>
      </c>
      <c r="BK268" s="229">
        <f>ROUND(I268*H268,2)</f>
        <v>0</v>
      </c>
      <c r="BL268" s="18" t="s">
        <v>125</v>
      </c>
      <c r="BM268" s="228" t="s">
        <v>577</v>
      </c>
    </row>
    <row r="269" spans="1:47" s="2" customFormat="1" ht="12">
      <c r="A269" s="39"/>
      <c r="B269" s="40"/>
      <c r="C269" s="41"/>
      <c r="D269" s="232" t="s">
        <v>203</v>
      </c>
      <c r="E269" s="41"/>
      <c r="F269" s="233" t="s">
        <v>578</v>
      </c>
      <c r="G269" s="41"/>
      <c r="H269" s="41"/>
      <c r="I269" s="137"/>
      <c r="J269" s="41"/>
      <c r="K269" s="41"/>
      <c r="L269" s="45"/>
      <c r="M269" s="234"/>
      <c r="N269" s="235"/>
      <c r="O269" s="85"/>
      <c r="P269" s="85"/>
      <c r="Q269" s="85"/>
      <c r="R269" s="85"/>
      <c r="S269" s="85"/>
      <c r="T269" s="86"/>
      <c r="U269" s="39"/>
      <c r="V269" s="39"/>
      <c r="W269" s="39"/>
      <c r="X269" s="39"/>
      <c r="Y269" s="39"/>
      <c r="Z269" s="39"/>
      <c r="AA269" s="39"/>
      <c r="AB269" s="39"/>
      <c r="AC269" s="39"/>
      <c r="AD269" s="39"/>
      <c r="AE269" s="39"/>
      <c r="AT269" s="18" t="s">
        <v>203</v>
      </c>
      <c r="AU269" s="18" t="s">
        <v>83</v>
      </c>
    </row>
    <row r="270" spans="1:65" s="2" customFormat="1" ht="21.75" customHeight="1">
      <c r="A270" s="39"/>
      <c r="B270" s="40"/>
      <c r="C270" s="217" t="s">
        <v>579</v>
      </c>
      <c r="D270" s="217" t="s">
        <v>120</v>
      </c>
      <c r="E270" s="218" t="s">
        <v>580</v>
      </c>
      <c r="F270" s="219" t="s">
        <v>581</v>
      </c>
      <c r="G270" s="220" t="s">
        <v>338</v>
      </c>
      <c r="H270" s="221">
        <v>351</v>
      </c>
      <c r="I270" s="222"/>
      <c r="J270" s="223">
        <f>ROUND(I270*H270,2)</f>
        <v>0</v>
      </c>
      <c r="K270" s="219" t="s">
        <v>208</v>
      </c>
      <c r="L270" s="45"/>
      <c r="M270" s="224" t="s">
        <v>19</v>
      </c>
      <c r="N270" s="225" t="s">
        <v>44</v>
      </c>
      <c r="O270" s="85"/>
      <c r="P270" s="226">
        <f>O270*H270</f>
        <v>0</v>
      </c>
      <c r="Q270" s="226">
        <v>0</v>
      </c>
      <c r="R270" s="226">
        <f>Q270*H270</f>
        <v>0</v>
      </c>
      <c r="S270" s="226">
        <v>0</v>
      </c>
      <c r="T270" s="227">
        <f>S270*H270</f>
        <v>0</v>
      </c>
      <c r="U270" s="39"/>
      <c r="V270" s="39"/>
      <c r="W270" s="39"/>
      <c r="X270" s="39"/>
      <c r="Y270" s="39"/>
      <c r="Z270" s="39"/>
      <c r="AA270" s="39"/>
      <c r="AB270" s="39"/>
      <c r="AC270" s="39"/>
      <c r="AD270" s="39"/>
      <c r="AE270" s="39"/>
      <c r="AR270" s="228" t="s">
        <v>125</v>
      </c>
      <c r="AT270" s="228" t="s">
        <v>120</v>
      </c>
      <c r="AU270" s="228" t="s">
        <v>83</v>
      </c>
      <c r="AY270" s="18" t="s">
        <v>118</v>
      </c>
      <c r="BE270" s="229">
        <f>IF(N270="základní",J270,0)</f>
        <v>0</v>
      </c>
      <c r="BF270" s="229">
        <f>IF(N270="snížená",J270,0)</f>
        <v>0</v>
      </c>
      <c r="BG270" s="229">
        <f>IF(N270="zákl. přenesená",J270,0)</f>
        <v>0</v>
      </c>
      <c r="BH270" s="229">
        <f>IF(N270="sníž. přenesená",J270,0)</f>
        <v>0</v>
      </c>
      <c r="BI270" s="229">
        <f>IF(N270="nulová",J270,0)</f>
        <v>0</v>
      </c>
      <c r="BJ270" s="18" t="s">
        <v>81</v>
      </c>
      <c r="BK270" s="229">
        <f>ROUND(I270*H270,2)</f>
        <v>0</v>
      </c>
      <c r="BL270" s="18" t="s">
        <v>125</v>
      </c>
      <c r="BM270" s="228" t="s">
        <v>582</v>
      </c>
    </row>
    <row r="271" spans="1:47" s="2" customFormat="1" ht="12">
      <c r="A271" s="39"/>
      <c r="B271" s="40"/>
      <c r="C271" s="41"/>
      <c r="D271" s="232" t="s">
        <v>203</v>
      </c>
      <c r="E271" s="41"/>
      <c r="F271" s="233" t="s">
        <v>578</v>
      </c>
      <c r="G271" s="41"/>
      <c r="H271" s="41"/>
      <c r="I271" s="137"/>
      <c r="J271" s="41"/>
      <c r="K271" s="41"/>
      <c r="L271" s="45"/>
      <c r="M271" s="234"/>
      <c r="N271" s="235"/>
      <c r="O271" s="85"/>
      <c r="P271" s="85"/>
      <c r="Q271" s="85"/>
      <c r="R271" s="85"/>
      <c r="S271" s="85"/>
      <c r="T271" s="86"/>
      <c r="U271" s="39"/>
      <c r="V271" s="39"/>
      <c r="W271" s="39"/>
      <c r="X271" s="39"/>
      <c r="Y271" s="39"/>
      <c r="Z271" s="39"/>
      <c r="AA271" s="39"/>
      <c r="AB271" s="39"/>
      <c r="AC271" s="39"/>
      <c r="AD271" s="39"/>
      <c r="AE271" s="39"/>
      <c r="AT271" s="18" t="s">
        <v>203</v>
      </c>
      <c r="AU271" s="18" t="s">
        <v>83</v>
      </c>
    </row>
    <row r="272" spans="1:51" s="13" customFormat="1" ht="12">
      <c r="A272" s="13"/>
      <c r="B272" s="236"/>
      <c r="C272" s="237"/>
      <c r="D272" s="232" t="s">
        <v>156</v>
      </c>
      <c r="E272" s="238" t="s">
        <v>19</v>
      </c>
      <c r="F272" s="239" t="s">
        <v>583</v>
      </c>
      <c r="G272" s="237"/>
      <c r="H272" s="240">
        <v>351</v>
      </c>
      <c r="I272" s="241"/>
      <c r="J272" s="237"/>
      <c r="K272" s="237"/>
      <c r="L272" s="242"/>
      <c r="M272" s="243"/>
      <c r="N272" s="244"/>
      <c r="O272" s="244"/>
      <c r="P272" s="244"/>
      <c r="Q272" s="244"/>
      <c r="R272" s="244"/>
      <c r="S272" s="244"/>
      <c r="T272" s="245"/>
      <c r="U272" s="13"/>
      <c r="V272" s="13"/>
      <c r="W272" s="13"/>
      <c r="X272" s="13"/>
      <c r="Y272" s="13"/>
      <c r="Z272" s="13"/>
      <c r="AA272" s="13"/>
      <c r="AB272" s="13"/>
      <c r="AC272" s="13"/>
      <c r="AD272" s="13"/>
      <c r="AE272" s="13"/>
      <c r="AT272" s="246" t="s">
        <v>156</v>
      </c>
      <c r="AU272" s="246" t="s">
        <v>83</v>
      </c>
      <c r="AV272" s="13" t="s">
        <v>83</v>
      </c>
      <c r="AW272" s="13" t="s">
        <v>34</v>
      </c>
      <c r="AX272" s="13" t="s">
        <v>81</v>
      </c>
      <c r="AY272" s="246" t="s">
        <v>118</v>
      </c>
    </row>
    <row r="273" spans="1:65" s="2" customFormat="1" ht="16.5" customHeight="1">
      <c r="A273" s="39"/>
      <c r="B273" s="40"/>
      <c r="C273" s="217" t="s">
        <v>584</v>
      </c>
      <c r="D273" s="217" t="s">
        <v>120</v>
      </c>
      <c r="E273" s="218" t="s">
        <v>585</v>
      </c>
      <c r="F273" s="219" t="s">
        <v>586</v>
      </c>
      <c r="G273" s="220" t="s">
        <v>338</v>
      </c>
      <c r="H273" s="221">
        <v>10</v>
      </c>
      <c r="I273" s="222"/>
      <c r="J273" s="223">
        <f>ROUND(I273*H273,2)</f>
        <v>0</v>
      </c>
      <c r="K273" s="219" t="s">
        <v>208</v>
      </c>
      <c r="L273" s="45"/>
      <c r="M273" s="224" t="s">
        <v>19</v>
      </c>
      <c r="N273" s="225" t="s">
        <v>44</v>
      </c>
      <c r="O273" s="85"/>
      <c r="P273" s="226">
        <f>O273*H273</f>
        <v>0</v>
      </c>
      <c r="Q273" s="226">
        <v>0</v>
      </c>
      <c r="R273" s="226">
        <f>Q273*H273</f>
        <v>0</v>
      </c>
      <c r="S273" s="226">
        <v>0</v>
      </c>
      <c r="T273" s="227">
        <f>S273*H273</f>
        <v>0</v>
      </c>
      <c r="U273" s="39"/>
      <c r="V273" s="39"/>
      <c r="W273" s="39"/>
      <c r="X273" s="39"/>
      <c r="Y273" s="39"/>
      <c r="Z273" s="39"/>
      <c r="AA273" s="39"/>
      <c r="AB273" s="39"/>
      <c r="AC273" s="39"/>
      <c r="AD273" s="39"/>
      <c r="AE273" s="39"/>
      <c r="AR273" s="228" t="s">
        <v>125</v>
      </c>
      <c r="AT273" s="228" t="s">
        <v>120</v>
      </c>
      <c r="AU273" s="228" t="s">
        <v>83</v>
      </c>
      <c r="AY273" s="18" t="s">
        <v>118</v>
      </c>
      <c r="BE273" s="229">
        <f>IF(N273="základní",J273,0)</f>
        <v>0</v>
      </c>
      <c r="BF273" s="229">
        <f>IF(N273="snížená",J273,0)</f>
        <v>0</v>
      </c>
      <c r="BG273" s="229">
        <f>IF(N273="zákl. přenesená",J273,0)</f>
        <v>0</v>
      </c>
      <c r="BH273" s="229">
        <f>IF(N273="sníž. přenesená",J273,0)</f>
        <v>0</v>
      </c>
      <c r="BI273" s="229">
        <f>IF(N273="nulová",J273,0)</f>
        <v>0</v>
      </c>
      <c r="BJ273" s="18" t="s">
        <v>81</v>
      </c>
      <c r="BK273" s="229">
        <f>ROUND(I273*H273,2)</f>
        <v>0</v>
      </c>
      <c r="BL273" s="18" t="s">
        <v>125</v>
      </c>
      <c r="BM273" s="228" t="s">
        <v>587</v>
      </c>
    </row>
    <row r="274" spans="1:47" s="2" customFormat="1" ht="12">
      <c r="A274" s="39"/>
      <c r="B274" s="40"/>
      <c r="C274" s="41"/>
      <c r="D274" s="232" t="s">
        <v>203</v>
      </c>
      <c r="E274" s="41"/>
      <c r="F274" s="233" t="s">
        <v>578</v>
      </c>
      <c r="G274" s="41"/>
      <c r="H274" s="41"/>
      <c r="I274" s="137"/>
      <c r="J274" s="41"/>
      <c r="K274" s="41"/>
      <c r="L274" s="45"/>
      <c r="M274" s="234"/>
      <c r="N274" s="235"/>
      <c r="O274" s="85"/>
      <c r="P274" s="85"/>
      <c r="Q274" s="85"/>
      <c r="R274" s="85"/>
      <c r="S274" s="85"/>
      <c r="T274" s="86"/>
      <c r="U274" s="39"/>
      <c r="V274" s="39"/>
      <c r="W274" s="39"/>
      <c r="X274" s="39"/>
      <c r="Y274" s="39"/>
      <c r="Z274" s="39"/>
      <c r="AA274" s="39"/>
      <c r="AB274" s="39"/>
      <c r="AC274" s="39"/>
      <c r="AD274" s="39"/>
      <c r="AE274" s="39"/>
      <c r="AT274" s="18" t="s">
        <v>203</v>
      </c>
      <c r="AU274" s="18" t="s">
        <v>83</v>
      </c>
    </row>
    <row r="275" spans="1:65" s="2" customFormat="1" ht="21.75" customHeight="1">
      <c r="A275" s="39"/>
      <c r="B275" s="40"/>
      <c r="C275" s="217" t="s">
        <v>588</v>
      </c>
      <c r="D275" s="217" t="s">
        <v>120</v>
      </c>
      <c r="E275" s="218" t="s">
        <v>589</v>
      </c>
      <c r="F275" s="219" t="s">
        <v>590</v>
      </c>
      <c r="G275" s="220" t="s">
        <v>338</v>
      </c>
      <c r="H275" s="221">
        <v>390</v>
      </c>
      <c r="I275" s="222"/>
      <c r="J275" s="223">
        <f>ROUND(I275*H275,2)</f>
        <v>0</v>
      </c>
      <c r="K275" s="219" t="s">
        <v>208</v>
      </c>
      <c r="L275" s="45"/>
      <c r="M275" s="224" t="s">
        <v>19</v>
      </c>
      <c r="N275" s="225" t="s">
        <v>44</v>
      </c>
      <c r="O275" s="85"/>
      <c r="P275" s="226">
        <f>O275*H275</f>
        <v>0</v>
      </c>
      <c r="Q275" s="226">
        <v>0</v>
      </c>
      <c r="R275" s="226">
        <f>Q275*H275</f>
        <v>0</v>
      </c>
      <c r="S275" s="226">
        <v>0</v>
      </c>
      <c r="T275" s="227">
        <f>S275*H275</f>
        <v>0</v>
      </c>
      <c r="U275" s="39"/>
      <c r="V275" s="39"/>
      <c r="W275" s="39"/>
      <c r="X275" s="39"/>
      <c r="Y275" s="39"/>
      <c r="Z275" s="39"/>
      <c r="AA275" s="39"/>
      <c r="AB275" s="39"/>
      <c r="AC275" s="39"/>
      <c r="AD275" s="39"/>
      <c r="AE275" s="39"/>
      <c r="AR275" s="228" t="s">
        <v>125</v>
      </c>
      <c r="AT275" s="228" t="s">
        <v>120</v>
      </c>
      <c r="AU275" s="228" t="s">
        <v>83</v>
      </c>
      <c r="AY275" s="18" t="s">
        <v>118</v>
      </c>
      <c r="BE275" s="229">
        <f>IF(N275="základní",J275,0)</f>
        <v>0</v>
      </c>
      <c r="BF275" s="229">
        <f>IF(N275="snížená",J275,0)</f>
        <v>0</v>
      </c>
      <c r="BG275" s="229">
        <f>IF(N275="zákl. přenesená",J275,0)</f>
        <v>0</v>
      </c>
      <c r="BH275" s="229">
        <f>IF(N275="sníž. přenesená",J275,0)</f>
        <v>0</v>
      </c>
      <c r="BI275" s="229">
        <f>IF(N275="nulová",J275,0)</f>
        <v>0</v>
      </c>
      <c r="BJ275" s="18" t="s">
        <v>81</v>
      </c>
      <c r="BK275" s="229">
        <f>ROUND(I275*H275,2)</f>
        <v>0</v>
      </c>
      <c r="BL275" s="18" t="s">
        <v>125</v>
      </c>
      <c r="BM275" s="228" t="s">
        <v>591</v>
      </c>
    </row>
    <row r="276" spans="1:47" s="2" customFormat="1" ht="12">
      <c r="A276" s="39"/>
      <c r="B276" s="40"/>
      <c r="C276" s="41"/>
      <c r="D276" s="232" t="s">
        <v>203</v>
      </c>
      <c r="E276" s="41"/>
      <c r="F276" s="233" t="s">
        <v>578</v>
      </c>
      <c r="G276" s="41"/>
      <c r="H276" s="41"/>
      <c r="I276" s="137"/>
      <c r="J276" s="41"/>
      <c r="K276" s="41"/>
      <c r="L276" s="45"/>
      <c r="M276" s="234"/>
      <c r="N276" s="235"/>
      <c r="O276" s="85"/>
      <c r="P276" s="85"/>
      <c r="Q276" s="85"/>
      <c r="R276" s="85"/>
      <c r="S276" s="85"/>
      <c r="T276" s="86"/>
      <c r="U276" s="39"/>
      <c r="V276" s="39"/>
      <c r="W276" s="39"/>
      <c r="X276" s="39"/>
      <c r="Y276" s="39"/>
      <c r="Z276" s="39"/>
      <c r="AA276" s="39"/>
      <c r="AB276" s="39"/>
      <c r="AC276" s="39"/>
      <c r="AD276" s="39"/>
      <c r="AE276" s="39"/>
      <c r="AT276" s="18" t="s">
        <v>203</v>
      </c>
      <c r="AU276" s="18" t="s">
        <v>83</v>
      </c>
    </row>
    <row r="277" spans="1:51" s="13" customFormat="1" ht="12">
      <c r="A277" s="13"/>
      <c r="B277" s="236"/>
      <c r="C277" s="237"/>
      <c r="D277" s="232" t="s">
        <v>156</v>
      </c>
      <c r="E277" s="238" t="s">
        <v>19</v>
      </c>
      <c r="F277" s="239" t="s">
        <v>592</v>
      </c>
      <c r="G277" s="237"/>
      <c r="H277" s="240">
        <v>390</v>
      </c>
      <c r="I277" s="241"/>
      <c r="J277" s="237"/>
      <c r="K277" s="237"/>
      <c r="L277" s="242"/>
      <c r="M277" s="243"/>
      <c r="N277" s="244"/>
      <c r="O277" s="244"/>
      <c r="P277" s="244"/>
      <c r="Q277" s="244"/>
      <c r="R277" s="244"/>
      <c r="S277" s="244"/>
      <c r="T277" s="245"/>
      <c r="U277" s="13"/>
      <c r="V277" s="13"/>
      <c r="W277" s="13"/>
      <c r="X277" s="13"/>
      <c r="Y277" s="13"/>
      <c r="Z277" s="13"/>
      <c r="AA277" s="13"/>
      <c r="AB277" s="13"/>
      <c r="AC277" s="13"/>
      <c r="AD277" s="13"/>
      <c r="AE277" s="13"/>
      <c r="AT277" s="246" t="s">
        <v>156</v>
      </c>
      <c r="AU277" s="246" t="s">
        <v>83</v>
      </c>
      <c r="AV277" s="13" t="s">
        <v>83</v>
      </c>
      <c r="AW277" s="13" t="s">
        <v>34</v>
      </c>
      <c r="AX277" s="13" t="s">
        <v>81</v>
      </c>
      <c r="AY277" s="246" t="s">
        <v>118</v>
      </c>
    </row>
    <row r="278" spans="1:65" s="2" customFormat="1" ht="16.5" customHeight="1">
      <c r="A278" s="39"/>
      <c r="B278" s="40"/>
      <c r="C278" s="217" t="s">
        <v>593</v>
      </c>
      <c r="D278" s="217" t="s">
        <v>120</v>
      </c>
      <c r="E278" s="218" t="s">
        <v>594</v>
      </c>
      <c r="F278" s="219" t="s">
        <v>595</v>
      </c>
      <c r="G278" s="220" t="s">
        <v>338</v>
      </c>
      <c r="H278" s="221">
        <v>2</v>
      </c>
      <c r="I278" s="222"/>
      <c r="J278" s="223">
        <f>ROUND(I278*H278,2)</f>
        <v>0</v>
      </c>
      <c r="K278" s="219" t="s">
        <v>208</v>
      </c>
      <c r="L278" s="45"/>
      <c r="M278" s="224" t="s">
        <v>19</v>
      </c>
      <c r="N278" s="225" t="s">
        <v>44</v>
      </c>
      <c r="O278" s="85"/>
      <c r="P278" s="226">
        <f>O278*H278</f>
        <v>0</v>
      </c>
      <c r="Q278" s="226">
        <v>0</v>
      </c>
      <c r="R278" s="226">
        <f>Q278*H278</f>
        <v>0</v>
      </c>
      <c r="S278" s="226">
        <v>0</v>
      </c>
      <c r="T278" s="227">
        <f>S278*H278</f>
        <v>0</v>
      </c>
      <c r="U278" s="39"/>
      <c r="V278" s="39"/>
      <c r="W278" s="39"/>
      <c r="X278" s="39"/>
      <c r="Y278" s="39"/>
      <c r="Z278" s="39"/>
      <c r="AA278" s="39"/>
      <c r="AB278" s="39"/>
      <c r="AC278" s="39"/>
      <c r="AD278" s="39"/>
      <c r="AE278" s="39"/>
      <c r="AR278" s="228" t="s">
        <v>125</v>
      </c>
      <c r="AT278" s="228" t="s">
        <v>120</v>
      </c>
      <c r="AU278" s="228" t="s">
        <v>83</v>
      </c>
      <c r="AY278" s="18" t="s">
        <v>118</v>
      </c>
      <c r="BE278" s="229">
        <f>IF(N278="základní",J278,0)</f>
        <v>0</v>
      </c>
      <c r="BF278" s="229">
        <f>IF(N278="snížená",J278,0)</f>
        <v>0</v>
      </c>
      <c r="BG278" s="229">
        <f>IF(N278="zákl. přenesená",J278,0)</f>
        <v>0</v>
      </c>
      <c r="BH278" s="229">
        <f>IF(N278="sníž. přenesená",J278,0)</f>
        <v>0</v>
      </c>
      <c r="BI278" s="229">
        <f>IF(N278="nulová",J278,0)</f>
        <v>0</v>
      </c>
      <c r="BJ278" s="18" t="s">
        <v>81</v>
      </c>
      <c r="BK278" s="229">
        <f>ROUND(I278*H278,2)</f>
        <v>0</v>
      </c>
      <c r="BL278" s="18" t="s">
        <v>125</v>
      </c>
      <c r="BM278" s="228" t="s">
        <v>596</v>
      </c>
    </row>
    <row r="279" spans="1:47" s="2" customFormat="1" ht="12">
      <c r="A279" s="39"/>
      <c r="B279" s="40"/>
      <c r="C279" s="41"/>
      <c r="D279" s="232" t="s">
        <v>203</v>
      </c>
      <c r="E279" s="41"/>
      <c r="F279" s="233" t="s">
        <v>597</v>
      </c>
      <c r="G279" s="41"/>
      <c r="H279" s="41"/>
      <c r="I279" s="137"/>
      <c r="J279" s="41"/>
      <c r="K279" s="41"/>
      <c r="L279" s="45"/>
      <c r="M279" s="234"/>
      <c r="N279" s="235"/>
      <c r="O279" s="85"/>
      <c r="P279" s="85"/>
      <c r="Q279" s="85"/>
      <c r="R279" s="85"/>
      <c r="S279" s="85"/>
      <c r="T279" s="86"/>
      <c r="U279" s="39"/>
      <c r="V279" s="39"/>
      <c r="W279" s="39"/>
      <c r="X279" s="39"/>
      <c r="Y279" s="39"/>
      <c r="Z279" s="39"/>
      <c r="AA279" s="39"/>
      <c r="AB279" s="39"/>
      <c r="AC279" s="39"/>
      <c r="AD279" s="39"/>
      <c r="AE279" s="39"/>
      <c r="AT279" s="18" t="s">
        <v>203</v>
      </c>
      <c r="AU279" s="18" t="s">
        <v>83</v>
      </c>
    </row>
    <row r="280" spans="1:65" s="2" customFormat="1" ht="16.5" customHeight="1">
      <c r="A280" s="39"/>
      <c r="B280" s="40"/>
      <c r="C280" s="217" t="s">
        <v>598</v>
      </c>
      <c r="D280" s="217" t="s">
        <v>120</v>
      </c>
      <c r="E280" s="218" t="s">
        <v>599</v>
      </c>
      <c r="F280" s="219" t="s">
        <v>600</v>
      </c>
      <c r="G280" s="220" t="s">
        <v>338</v>
      </c>
      <c r="H280" s="221">
        <v>2</v>
      </c>
      <c r="I280" s="222"/>
      <c r="J280" s="223">
        <f>ROUND(I280*H280,2)</f>
        <v>0</v>
      </c>
      <c r="K280" s="219" t="s">
        <v>208</v>
      </c>
      <c r="L280" s="45"/>
      <c r="M280" s="224" t="s">
        <v>19</v>
      </c>
      <c r="N280" s="225" t="s">
        <v>44</v>
      </c>
      <c r="O280" s="85"/>
      <c r="P280" s="226">
        <f>O280*H280</f>
        <v>0</v>
      </c>
      <c r="Q280" s="226">
        <v>0</v>
      </c>
      <c r="R280" s="226">
        <f>Q280*H280</f>
        <v>0</v>
      </c>
      <c r="S280" s="226">
        <v>0</v>
      </c>
      <c r="T280" s="227">
        <f>S280*H280</f>
        <v>0</v>
      </c>
      <c r="U280" s="39"/>
      <c r="V280" s="39"/>
      <c r="W280" s="39"/>
      <c r="X280" s="39"/>
      <c r="Y280" s="39"/>
      <c r="Z280" s="39"/>
      <c r="AA280" s="39"/>
      <c r="AB280" s="39"/>
      <c r="AC280" s="39"/>
      <c r="AD280" s="39"/>
      <c r="AE280" s="39"/>
      <c r="AR280" s="228" t="s">
        <v>125</v>
      </c>
      <c r="AT280" s="228" t="s">
        <v>120</v>
      </c>
      <c r="AU280" s="228" t="s">
        <v>83</v>
      </c>
      <c r="AY280" s="18" t="s">
        <v>118</v>
      </c>
      <c r="BE280" s="229">
        <f>IF(N280="základní",J280,0)</f>
        <v>0</v>
      </c>
      <c r="BF280" s="229">
        <f>IF(N280="snížená",J280,0)</f>
        <v>0</v>
      </c>
      <c r="BG280" s="229">
        <f>IF(N280="zákl. přenesená",J280,0)</f>
        <v>0</v>
      </c>
      <c r="BH280" s="229">
        <f>IF(N280="sníž. přenesená",J280,0)</f>
        <v>0</v>
      </c>
      <c r="BI280" s="229">
        <f>IF(N280="nulová",J280,0)</f>
        <v>0</v>
      </c>
      <c r="BJ280" s="18" t="s">
        <v>81</v>
      </c>
      <c r="BK280" s="229">
        <f>ROUND(I280*H280,2)</f>
        <v>0</v>
      </c>
      <c r="BL280" s="18" t="s">
        <v>125</v>
      </c>
      <c r="BM280" s="228" t="s">
        <v>601</v>
      </c>
    </row>
    <row r="281" spans="1:47" s="2" customFormat="1" ht="12">
      <c r="A281" s="39"/>
      <c r="B281" s="40"/>
      <c r="C281" s="41"/>
      <c r="D281" s="232" t="s">
        <v>203</v>
      </c>
      <c r="E281" s="41"/>
      <c r="F281" s="233" t="s">
        <v>597</v>
      </c>
      <c r="G281" s="41"/>
      <c r="H281" s="41"/>
      <c r="I281" s="137"/>
      <c r="J281" s="41"/>
      <c r="K281" s="41"/>
      <c r="L281" s="45"/>
      <c r="M281" s="234"/>
      <c r="N281" s="235"/>
      <c r="O281" s="85"/>
      <c r="P281" s="85"/>
      <c r="Q281" s="85"/>
      <c r="R281" s="85"/>
      <c r="S281" s="85"/>
      <c r="T281" s="86"/>
      <c r="U281" s="39"/>
      <c r="V281" s="39"/>
      <c r="W281" s="39"/>
      <c r="X281" s="39"/>
      <c r="Y281" s="39"/>
      <c r="Z281" s="39"/>
      <c r="AA281" s="39"/>
      <c r="AB281" s="39"/>
      <c r="AC281" s="39"/>
      <c r="AD281" s="39"/>
      <c r="AE281" s="39"/>
      <c r="AT281" s="18" t="s">
        <v>203</v>
      </c>
      <c r="AU281" s="18" t="s">
        <v>83</v>
      </c>
    </row>
    <row r="282" spans="1:65" s="2" customFormat="1" ht="21.75" customHeight="1">
      <c r="A282" s="39"/>
      <c r="B282" s="40"/>
      <c r="C282" s="217" t="s">
        <v>602</v>
      </c>
      <c r="D282" s="217" t="s">
        <v>120</v>
      </c>
      <c r="E282" s="218" t="s">
        <v>603</v>
      </c>
      <c r="F282" s="219" t="s">
        <v>604</v>
      </c>
      <c r="G282" s="220" t="s">
        <v>338</v>
      </c>
      <c r="H282" s="221">
        <v>78</v>
      </c>
      <c r="I282" s="222"/>
      <c r="J282" s="223">
        <f>ROUND(I282*H282,2)</f>
        <v>0</v>
      </c>
      <c r="K282" s="219" t="s">
        <v>208</v>
      </c>
      <c r="L282" s="45"/>
      <c r="M282" s="224" t="s">
        <v>19</v>
      </c>
      <c r="N282" s="225" t="s">
        <v>44</v>
      </c>
      <c r="O282" s="85"/>
      <c r="P282" s="226">
        <f>O282*H282</f>
        <v>0</v>
      </c>
      <c r="Q282" s="226">
        <v>0</v>
      </c>
      <c r="R282" s="226">
        <f>Q282*H282</f>
        <v>0</v>
      </c>
      <c r="S282" s="226">
        <v>0</v>
      </c>
      <c r="T282" s="227">
        <f>S282*H282</f>
        <v>0</v>
      </c>
      <c r="U282" s="39"/>
      <c r="V282" s="39"/>
      <c r="W282" s="39"/>
      <c r="X282" s="39"/>
      <c r="Y282" s="39"/>
      <c r="Z282" s="39"/>
      <c r="AA282" s="39"/>
      <c r="AB282" s="39"/>
      <c r="AC282" s="39"/>
      <c r="AD282" s="39"/>
      <c r="AE282" s="39"/>
      <c r="AR282" s="228" t="s">
        <v>125</v>
      </c>
      <c r="AT282" s="228" t="s">
        <v>120</v>
      </c>
      <c r="AU282" s="228" t="s">
        <v>83</v>
      </c>
      <c r="AY282" s="18" t="s">
        <v>118</v>
      </c>
      <c r="BE282" s="229">
        <f>IF(N282="základní",J282,0)</f>
        <v>0</v>
      </c>
      <c r="BF282" s="229">
        <f>IF(N282="snížená",J282,0)</f>
        <v>0</v>
      </c>
      <c r="BG282" s="229">
        <f>IF(N282="zákl. přenesená",J282,0)</f>
        <v>0</v>
      </c>
      <c r="BH282" s="229">
        <f>IF(N282="sníž. přenesená",J282,0)</f>
        <v>0</v>
      </c>
      <c r="BI282" s="229">
        <f>IF(N282="nulová",J282,0)</f>
        <v>0</v>
      </c>
      <c r="BJ282" s="18" t="s">
        <v>81</v>
      </c>
      <c r="BK282" s="229">
        <f>ROUND(I282*H282,2)</f>
        <v>0</v>
      </c>
      <c r="BL282" s="18" t="s">
        <v>125</v>
      </c>
      <c r="BM282" s="228" t="s">
        <v>605</v>
      </c>
    </row>
    <row r="283" spans="1:47" s="2" customFormat="1" ht="12">
      <c r="A283" s="39"/>
      <c r="B283" s="40"/>
      <c r="C283" s="41"/>
      <c r="D283" s="232" t="s">
        <v>203</v>
      </c>
      <c r="E283" s="41"/>
      <c r="F283" s="233" t="s">
        <v>597</v>
      </c>
      <c r="G283" s="41"/>
      <c r="H283" s="41"/>
      <c r="I283" s="137"/>
      <c r="J283" s="41"/>
      <c r="K283" s="41"/>
      <c r="L283" s="45"/>
      <c r="M283" s="234"/>
      <c r="N283" s="235"/>
      <c r="O283" s="85"/>
      <c r="P283" s="85"/>
      <c r="Q283" s="85"/>
      <c r="R283" s="85"/>
      <c r="S283" s="85"/>
      <c r="T283" s="86"/>
      <c r="U283" s="39"/>
      <c r="V283" s="39"/>
      <c r="W283" s="39"/>
      <c r="X283" s="39"/>
      <c r="Y283" s="39"/>
      <c r="Z283" s="39"/>
      <c r="AA283" s="39"/>
      <c r="AB283" s="39"/>
      <c r="AC283" s="39"/>
      <c r="AD283" s="39"/>
      <c r="AE283" s="39"/>
      <c r="AT283" s="18" t="s">
        <v>203</v>
      </c>
      <c r="AU283" s="18" t="s">
        <v>83</v>
      </c>
    </row>
    <row r="284" spans="1:51" s="13" customFormat="1" ht="12">
      <c r="A284" s="13"/>
      <c r="B284" s="236"/>
      <c r="C284" s="237"/>
      <c r="D284" s="232" t="s">
        <v>156</v>
      </c>
      <c r="E284" s="238" t="s">
        <v>19</v>
      </c>
      <c r="F284" s="239" t="s">
        <v>606</v>
      </c>
      <c r="G284" s="237"/>
      <c r="H284" s="240">
        <v>78</v>
      </c>
      <c r="I284" s="241"/>
      <c r="J284" s="237"/>
      <c r="K284" s="237"/>
      <c r="L284" s="242"/>
      <c r="M284" s="243"/>
      <c r="N284" s="244"/>
      <c r="O284" s="244"/>
      <c r="P284" s="244"/>
      <c r="Q284" s="244"/>
      <c r="R284" s="244"/>
      <c r="S284" s="244"/>
      <c r="T284" s="245"/>
      <c r="U284" s="13"/>
      <c r="V284" s="13"/>
      <c r="W284" s="13"/>
      <c r="X284" s="13"/>
      <c r="Y284" s="13"/>
      <c r="Z284" s="13"/>
      <c r="AA284" s="13"/>
      <c r="AB284" s="13"/>
      <c r="AC284" s="13"/>
      <c r="AD284" s="13"/>
      <c r="AE284" s="13"/>
      <c r="AT284" s="246" t="s">
        <v>156</v>
      </c>
      <c r="AU284" s="246" t="s">
        <v>83</v>
      </c>
      <c r="AV284" s="13" t="s">
        <v>83</v>
      </c>
      <c r="AW284" s="13" t="s">
        <v>34</v>
      </c>
      <c r="AX284" s="13" t="s">
        <v>81</v>
      </c>
      <c r="AY284" s="246" t="s">
        <v>118</v>
      </c>
    </row>
    <row r="285" spans="1:65" s="2" customFormat="1" ht="21.75" customHeight="1">
      <c r="A285" s="39"/>
      <c r="B285" s="40"/>
      <c r="C285" s="217" t="s">
        <v>607</v>
      </c>
      <c r="D285" s="217" t="s">
        <v>120</v>
      </c>
      <c r="E285" s="218" t="s">
        <v>608</v>
      </c>
      <c r="F285" s="219" t="s">
        <v>609</v>
      </c>
      <c r="G285" s="220" t="s">
        <v>338</v>
      </c>
      <c r="H285" s="221">
        <v>78</v>
      </c>
      <c r="I285" s="222"/>
      <c r="J285" s="223">
        <f>ROUND(I285*H285,2)</f>
        <v>0</v>
      </c>
      <c r="K285" s="219" t="s">
        <v>208</v>
      </c>
      <c r="L285" s="45"/>
      <c r="M285" s="224" t="s">
        <v>19</v>
      </c>
      <c r="N285" s="225" t="s">
        <v>44</v>
      </c>
      <c r="O285" s="85"/>
      <c r="P285" s="226">
        <f>O285*H285</f>
        <v>0</v>
      </c>
      <c r="Q285" s="226">
        <v>0</v>
      </c>
      <c r="R285" s="226">
        <f>Q285*H285</f>
        <v>0</v>
      </c>
      <c r="S285" s="226">
        <v>0</v>
      </c>
      <c r="T285" s="227">
        <f>S285*H285</f>
        <v>0</v>
      </c>
      <c r="U285" s="39"/>
      <c r="V285" s="39"/>
      <c r="W285" s="39"/>
      <c r="X285" s="39"/>
      <c r="Y285" s="39"/>
      <c r="Z285" s="39"/>
      <c r="AA285" s="39"/>
      <c r="AB285" s="39"/>
      <c r="AC285" s="39"/>
      <c r="AD285" s="39"/>
      <c r="AE285" s="39"/>
      <c r="AR285" s="228" t="s">
        <v>125</v>
      </c>
      <c r="AT285" s="228" t="s">
        <v>120</v>
      </c>
      <c r="AU285" s="228" t="s">
        <v>83</v>
      </c>
      <c r="AY285" s="18" t="s">
        <v>118</v>
      </c>
      <c r="BE285" s="229">
        <f>IF(N285="základní",J285,0)</f>
        <v>0</v>
      </c>
      <c r="BF285" s="229">
        <f>IF(N285="snížená",J285,0)</f>
        <v>0</v>
      </c>
      <c r="BG285" s="229">
        <f>IF(N285="zákl. přenesená",J285,0)</f>
        <v>0</v>
      </c>
      <c r="BH285" s="229">
        <f>IF(N285="sníž. přenesená",J285,0)</f>
        <v>0</v>
      </c>
      <c r="BI285" s="229">
        <f>IF(N285="nulová",J285,0)</f>
        <v>0</v>
      </c>
      <c r="BJ285" s="18" t="s">
        <v>81</v>
      </c>
      <c r="BK285" s="229">
        <f>ROUND(I285*H285,2)</f>
        <v>0</v>
      </c>
      <c r="BL285" s="18" t="s">
        <v>125</v>
      </c>
      <c r="BM285" s="228" t="s">
        <v>610</v>
      </c>
    </row>
    <row r="286" spans="1:47" s="2" customFormat="1" ht="12">
      <c r="A286" s="39"/>
      <c r="B286" s="40"/>
      <c r="C286" s="41"/>
      <c r="D286" s="232" t="s">
        <v>203</v>
      </c>
      <c r="E286" s="41"/>
      <c r="F286" s="233" t="s">
        <v>597</v>
      </c>
      <c r="G286" s="41"/>
      <c r="H286" s="41"/>
      <c r="I286" s="137"/>
      <c r="J286" s="41"/>
      <c r="K286" s="41"/>
      <c r="L286" s="45"/>
      <c r="M286" s="234"/>
      <c r="N286" s="235"/>
      <c r="O286" s="85"/>
      <c r="P286" s="85"/>
      <c r="Q286" s="85"/>
      <c r="R286" s="85"/>
      <c r="S286" s="85"/>
      <c r="T286" s="86"/>
      <c r="U286" s="39"/>
      <c r="V286" s="39"/>
      <c r="W286" s="39"/>
      <c r="X286" s="39"/>
      <c r="Y286" s="39"/>
      <c r="Z286" s="39"/>
      <c r="AA286" s="39"/>
      <c r="AB286" s="39"/>
      <c r="AC286" s="39"/>
      <c r="AD286" s="39"/>
      <c r="AE286" s="39"/>
      <c r="AT286" s="18" t="s">
        <v>203</v>
      </c>
      <c r="AU286" s="18" t="s">
        <v>83</v>
      </c>
    </row>
    <row r="287" spans="1:51" s="13" customFormat="1" ht="12">
      <c r="A287" s="13"/>
      <c r="B287" s="236"/>
      <c r="C287" s="237"/>
      <c r="D287" s="232" t="s">
        <v>156</v>
      </c>
      <c r="E287" s="238" t="s">
        <v>19</v>
      </c>
      <c r="F287" s="239" t="s">
        <v>611</v>
      </c>
      <c r="G287" s="237"/>
      <c r="H287" s="240">
        <v>78</v>
      </c>
      <c r="I287" s="241"/>
      <c r="J287" s="237"/>
      <c r="K287" s="237"/>
      <c r="L287" s="242"/>
      <c r="M287" s="243"/>
      <c r="N287" s="244"/>
      <c r="O287" s="244"/>
      <c r="P287" s="244"/>
      <c r="Q287" s="244"/>
      <c r="R287" s="244"/>
      <c r="S287" s="244"/>
      <c r="T287" s="245"/>
      <c r="U287" s="13"/>
      <c r="V287" s="13"/>
      <c r="W287" s="13"/>
      <c r="X287" s="13"/>
      <c r="Y287" s="13"/>
      <c r="Z287" s="13"/>
      <c r="AA287" s="13"/>
      <c r="AB287" s="13"/>
      <c r="AC287" s="13"/>
      <c r="AD287" s="13"/>
      <c r="AE287" s="13"/>
      <c r="AT287" s="246" t="s">
        <v>156</v>
      </c>
      <c r="AU287" s="246" t="s">
        <v>83</v>
      </c>
      <c r="AV287" s="13" t="s">
        <v>83</v>
      </c>
      <c r="AW287" s="13" t="s">
        <v>34</v>
      </c>
      <c r="AX287" s="13" t="s">
        <v>81</v>
      </c>
      <c r="AY287" s="246" t="s">
        <v>118</v>
      </c>
    </row>
    <row r="288" spans="1:65" s="2" customFormat="1" ht="16.5" customHeight="1">
      <c r="A288" s="39"/>
      <c r="B288" s="40"/>
      <c r="C288" s="217" t="s">
        <v>612</v>
      </c>
      <c r="D288" s="217" t="s">
        <v>120</v>
      </c>
      <c r="E288" s="218" t="s">
        <v>613</v>
      </c>
      <c r="F288" s="219" t="s">
        <v>614</v>
      </c>
      <c r="G288" s="220" t="s">
        <v>338</v>
      </c>
      <c r="H288" s="221">
        <v>5</v>
      </c>
      <c r="I288" s="222"/>
      <c r="J288" s="223">
        <f>ROUND(I288*H288,2)</f>
        <v>0</v>
      </c>
      <c r="K288" s="219" t="s">
        <v>208</v>
      </c>
      <c r="L288" s="45"/>
      <c r="M288" s="224" t="s">
        <v>19</v>
      </c>
      <c r="N288" s="225" t="s">
        <v>44</v>
      </c>
      <c r="O288" s="85"/>
      <c r="P288" s="226">
        <f>O288*H288</f>
        <v>0</v>
      </c>
      <c r="Q288" s="226">
        <v>0</v>
      </c>
      <c r="R288" s="226">
        <f>Q288*H288</f>
        <v>0</v>
      </c>
      <c r="S288" s="226">
        <v>0</v>
      </c>
      <c r="T288" s="227">
        <f>S288*H288</f>
        <v>0</v>
      </c>
      <c r="U288" s="39"/>
      <c r="V288" s="39"/>
      <c r="W288" s="39"/>
      <c r="X288" s="39"/>
      <c r="Y288" s="39"/>
      <c r="Z288" s="39"/>
      <c r="AA288" s="39"/>
      <c r="AB288" s="39"/>
      <c r="AC288" s="39"/>
      <c r="AD288" s="39"/>
      <c r="AE288" s="39"/>
      <c r="AR288" s="228" t="s">
        <v>125</v>
      </c>
      <c r="AT288" s="228" t="s">
        <v>120</v>
      </c>
      <c r="AU288" s="228" t="s">
        <v>83</v>
      </c>
      <c r="AY288" s="18" t="s">
        <v>118</v>
      </c>
      <c r="BE288" s="229">
        <f>IF(N288="základní",J288,0)</f>
        <v>0</v>
      </c>
      <c r="BF288" s="229">
        <f>IF(N288="snížená",J288,0)</f>
        <v>0</v>
      </c>
      <c r="BG288" s="229">
        <f>IF(N288="zákl. přenesená",J288,0)</f>
        <v>0</v>
      </c>
      <c r="BH288" s="229">
        <f>IF(N288="sníž. přenesená",J288,0)</f>
        <v>0</v>
      </c>
      <c r="BI288" s="229">
        <f>IF(N288="nulová",J288,0)</f>
        <v>0</v>
      </c>
      <c r="BJ288" s="18" t="s">
        <v>81</v>
      </c>
      <c r="BK288" s="229">
        <f>ROUND(I288*H288,2)</f>
        <v>0</v>
      </c>
      <c r="BL288" s="18" t="s">
        <v>125</v>
      </c>
      <c r="BM288" s="228" t="s">
        <v>615</v>
      </c>
    </row>
    <row r="289" spans="1:47" s="2" customFormat="1" ht="12">
      <c r="A289" s="39"/>
      <c r="B289" s="40"/>
      <c r="C289" s="41"/>
      <c r="D289" s="232" t="s">
        <v>203</v>
      </c>
      <c r="E289" s="41"/>
      <c r="F289" s="233" t="s">
        <v>616</v>
      </c>
      <c r="G289" s="41"/>
      <c r="H289" s="41"/>
      <c r="I289" s="137"/>
      <c r="J289" s="41"/>
      <c r="K289" s="41"/>
      <c r="L289" s="45"/>
      <c r="M289" s="234"/>
      <c r="N289" s="235"/>
      <c r="O289" s="85"/>
      <c r="P289" s="85"/>
      <c r="Q289" s="85"/>
      <c r="R289" s="85"/>
      <c r="S289" s="85"/>
      <c r="T289" s="86"/>
      <c r="U289" s="39"/>
      <c r="V289" s="39"/>
      <c r="W289" s="39"/>
      <c r="X289" s="39"/>
      <c r="Y289" s="39"/>
      <c r="Z289" s="39"/>
      <c r="AA289" s="39"/>
      <c r="AB289" s="39"/>
      <c r="AC289" s="39"/>
      <c r="AD289" s="39"/>
      <c r="AE289" s="39"/>
      <c r="AT289" s="18" t="s">
        <v>203</v>
      </c>
      <c r="AU289" s="18" t="s">
        <v>83</v>
      </c>
    </row>
    <row r="290" spans="1:65" s="2" customFormat="1" ht="21.75" customHeight="1">
      <c r="A290" s="39"/>
      <c r="B290" s="40"/>
      <c r="C290" s="217" t="s">
        <v>617</v>
      </c>
      <c r="D290" s="217" t="s">
        <v>120</v>
      </c>
      <c r="E290" s="218" t="s">
        <v>618</v>
      </c>
      <c r="F290" s="219" t="s">
        <v>619</v>
      </c>
      <c r="G290" s="220" t="s">
        <v>338</v>
      </c>
      <c r="H290" s="221">
        <v>2</v>
      </c>
      <c r="I290" s="222"/>
      <c r="J290" s="223">
        <f>ROUND(I290*H290,2)</f>
        <v>0</v>
      </c>
      <c r="K290" s="219" t="s">
        <v>208</v>
      </c>
      <c r="L290" s="45"/>
      <c r="M290" s="224" t="s">
        <v>19</v>
      </c>
      <c r="N290" s="225" t="s">
        <v>44</v>
      </c>
      <c r="O290" s="85"/>
      <c r="P290" s="226">
        <f>O290*H290</f>
        <v>0</v>
      </c>
      <c r="Q290" s="226">
        <v>0</v>
      </c>
      <c r="R290" s="226">
        <f>Q290*H290</f>
        <v>0</v>
      </c>
      <c r="S290" s="226">
        <v>0</v>
      </c>
      <c r="T290" s="227">
        <f>S290*H290</f>
        <v>0</v>
      </c>
      <c r="U290" s="39"/>
      <c r="V290" s="39"/>
      <c r="W290" s="39"/>
      <c r="X290" s="39"/>
      <c r="Y290" s="39"/>
      <c r="Z290" s="39"/>
      <c r="AA290" s="39"/>
      <c r="AB290" s="39"/>
      <c r="AC290" s="39"/>
      <c r="AD290" s="39"/>
      <c r="AE290" s="39"/>
      <c r="AR290" s="228" t="s">
        <v>125</v>
      </c>
      <c r="AT290" s="228" t="s">
        <v>120</v>
      </c>
      <c r="AU290" s="228" t="s">
        <v>83</v>
      </c>
      <c r="AY290" s="18" t="s">
        <v>118</v>
      </c>
      <c r="BE290" s="229">
        <f>IF(N290="základní",J290,0)</f>
        <v>0</v>
      </c>
      <c r="BF290" s="229">
        <f>IF(N290="snížená",J290,0)</f>
        <v>0</v>
      </c>
      <c r="BG290" s="229">
        <f>IF(N290="zákl. přenesená",J290,0)</f>
        <v>0</v>
      </c>
      <c r="BH290" s="229">
        <f>IF(N290="sníž. přenesená",J290,0)</f>
        <v>0</v>
      </c>
      <c r="BI290" s="229">
        <f>IF(N290="nulová",J290,0)</f>
        <v>0</v>
      </c>
      <c r="BJ290" s="18" t="s">
        <v>81</v>
      </c>
      <c r="BK290" s="229">
        <f>ROUND(I290*H290,2)</f>
        <v>0</v>
      </c>
      <c r="BL290" s="18" t="s">
        <v>125</v>
      </c>
      <c r="BM290" s="228" t="s">
        <v>620</v>
      </c>
    </row>
    <row r="291" spans="1:47" s="2" customFormat="1" ht="12">
      <c r="A291" s="39"/>
      <c r="B291" s="40"/>
      <c r="C291" s="41"/>
      <c r="D291" s="232" t="s">
        <v>203</v>
      </c>
      <c r="E291" s="41"/>
      <c r="F291" s="233" t="s">
        <v>616</v>
      </c>
      <c r="G291" s="41"/>
      <c r="H291" s="41"/>
      <c r="I291" s="137"/>
      <c r="J291" s="41"/>
      <c r="K291" s="41"/>
      <c r="L291" s="45"/>
      <c r="M291" s="234"/>
      <c r="N291" s="235"/>
      <c r="O291" s="85"/>
      <c r="P291" s="85"/>
      <c r="Q291" s="85"/>
      <c r="R291" s="85"/>
      <c r="S291" s="85"/>
      <c r="T291" s="86"/>
      <c r="U291" s="39"/>
      <c r="V291" s="39"/>
      <c r="W291" s="39"/>
      <c r="X291" s="39"/>
      <c r="Y291" s="39"/>
      <c r="Z291" s="39"/>
      <c r="AA291" s="39"/>
      <c r="AB291" s="39"/>
      <c r="AC291" s="39"/>
      <c r="AD291" s="39"/>
      <c r="AE291" s="39"/>
      <c r="AT291" s="18" t="s">
        <v>203</v>
      </c>
      <c r="AU291" s="18" t="s">
        <v>83</v>
      </c>
    </row>
    <row r="292" spans="1:65" s="2" customFormat="1" ht="21.75" customHeight="1">
      <c r="A292" s="39"/>
      <c r="B292" s="40"/>
      <c r="C292" s="217" t="s">
        <v>621</v>
      </c>
      <c r="D292" s="217" t="s">
        <v>120</v>
      </c>
      <c r="E292" s="218" t="s">
        <v>622</v>
      </c>
      <c r="F292" s="219" t="s">
        <v>623</v>
      </c>
      <c r="G292" s="220" t="s">
        <v>338</v>
      </c>
      <c r="H292" s="221">
        <v>195</v>
      </c>
      <c r="I292" s="222"/>
      <c r="J292" s="223">
        <f>ROUND(I292*H292,2)</f>
        <v>0</v>
      </c>
      <c r="K292" s="219" t="s">
        <v>208</v>
      </c>
      <c r="L292" s="45"/>
      <c r="M292" s="224" t="s">
        <v>19</v>
      </c>
      <c r="N292" s="225" t="s">
        <v>44</v>
      </c>
      <c r="O292" s="85"/>
      <c r="P292" s="226">
        <f>O292*H292</f>
        <v>0</v>
      </c>
      <c r="Q292" s="226">
        <v>0</v>
      </c>
      <c r="R292" s="226">
        <f>Q292*H292</f>
        <v>0</v>
      </c>
      <c r="S292" s="226">
        <v>0</v>
      </c>
      <c r="T292" s="227">
        <f>S292*H292</f>
        <v>0</v>
      </c>
      <c r="U292" s="39"/>
      <c r="V292" s="39"/>
      <c r="W292" s="39"/>
      <c r="X292" s="39"/>
      <c r="Y292" s="39"/>
      <c r="Z292" s="39"/>
      <c r="AA292" s="39"/>
      <c r="AB292" s="39"/>
      <c r="AC292" s="39"/>
      <c r="AD292" s="39"/>
      <c r="AE292" s="39"/>
      <c r="AR292" s="228" t="s">
        <v>125</v>
      </c>
      <c r="AT292" s="228" t="s">
        <v>120</v>
      </c>
      <c r="AU292" s="228" t="s">
        <v>83</v>
      </c>
      <c r="AY292" s="18" t="s">
        <v>118</v>
      </c>
      <c r="BE292" s="229">
        <f>IF(N292="základní",J292,0)</f>
        <v>0</v>
      </c>
      <c r="BF292" s="229">
        <f>IF(N292="snížená",J292,0)</f>
        <v>0</v>
      </c>
      <c r="BG292" s="229">
        <f>IF(N292="zákl. přenesená",J292,0)</f>
        <v>0</v>
      </c>
      <c r="BH292" s="229">
        <f>IF(N292="sníž. přenesená",J292,0)</f>
        <v>0</v>
      </c>
      <c r="BI292" s="229">
        <f>IF(N292="nulová",J292,0)</f>
        <v>0</v>
      </c>
      <c r="BJ292" s="18" t="s">
        <v>81</v>
      </c>
      <c r="BK292" s="229">
        <f>ROUND(I292*H292,2)</f>
        <v>0</v>
      </c>
      <c r="BL292" s="18" t="s">
        <v>125</v>
      </c>
      <c r="BM292" s="228" t="s">
        <v>624</v>
      </c>
    </row>
    <row r="293" spans="1:47" s="2" customFormat="1" ht="12">
      <c r="A293" s="39"/>
      <c r="B293" s="40"/>
      <c r="C293" s="41"/>
      <c r="D293" s="232" t="s">
        <v>203</v>
      </c>
      <c r="E293" s="41"/>
      <c r="F293" s="233" t="s">
        <v>616</v>
      </c>
      <c r="G293" s="41"/>
      <c r="H293" s="41"/>
      <c r="I293" s="137"/>
      <c r="J293" s="41"/>
      <c r="K293" s="41"/>
      <c r="L293" s="45"/>
      <c r="M293" s="234"/>
      <c r="N293" s="235"/>
      <c r="O293" s="85"/>
      <c r="P293" s="85"/>
      <c r="Q293" s="85"/>
      <c r="R293" s="85"/>
      <c r="S293" s="85"/>
      <c r="T293" s="86"/>
      <c r="U293" s="39"/>
      <c r="V293" s="39"/>
      <c r="W293" s="39"/>
      <c r="X293" s="39"/>
      <c r="Y293" s="39"/>
      <c r="Z293" s="39"/>
      <c r="AA293" s="39"/>
      <c r="AB293" s="39"/>
      <c r="AC293" s="39"/>
      <c r="AD293" s="39"/>
      <c r="AE293" s="39"/>
      <c r="AT293" s="18" t="s">
        <v>203</v>
      </c>
      <c r="AU293" s="18" t="s">
        <v>83</v>
      </c>
    </row>
    <row r="294" spans="1:51" s="13" customFormat="1" ht="12">
      <c r="A294" s="13"/>
      <c r="B294" s="236"/>
      <c r="C294" s="237"/>
      <c r="D294" s="232" t="s">
        <v>156</v>
      </c>
      <c r="E294" s="238" t="s">
        <v>19</v>
      </c>
      <c r="F294" s="239" t="s">
        <v>625</v>
      </c>
      <c r="G294" s="237"/>
      <c r="H294" s="240">
        <v>195</v>
      </c>
      <c r="I294" s="241"/>
      <c r="J294" s="237"/>
      <c r="K294" s="237"/>
      <c r="L294" s="242"/>
      <c r="M294" s="243"/>
      <c r="N294" s="244"/>
      <c r="O294" s="244"/>
      <c r="P294" s="244"/>
      <c r="Q294" s="244"/>
      <c r="R294" s="244"/>
      <c r="S294" s="244"/>
      <c r="T294" s="245"/>
      <c r="U294" s="13"/>
      <c r="V294" s="13"/>
      <c r="W294" s="13"/>
      <c r="X294" s="13"/>
      <c r="Y294" s="13"/>
      <c r="Z294" s="13"/>
      <c r="AA294" s="13"/>
      <c r="AB294" s="13"/>
      <c r="AC294" s="13"/>
      <c r="AD294" s="13"/>
      <c r="AE294" s="13"/>
      <c r="AT294" s="246" t="s">
        <v>156</v>
      </c>
      <c r="AU294" s="246" t="s">
        <v>83</v>
      </c>
      <c r="AV294" s="13" t="s">
        <v>83</v>
      </c>
      <c r="AW294" s="13" t="s">
        <v>34</v>
      </c>
      <c r="AX294" s="13" t="s">
        <v>81</v>
      </c>
      <c r="AY294" s="246" t="s">
        <v>118</v>
      </c>
    </row>
    <row r="295" spans="1:65" s="2" customFormat="1" ht="21.75" customHeight="1">
      <c r="A295" s="39"/>
      <c r="B295" s="40"/>
      <c r="C295" s="217" t="s">
        <v>626</v>
      </c>
      <c r="D295" s="217" t="s">
        <v>120</v>
      </c>
      <c r="E295" s="218" t="s">
        <v>627</v>
      </c>
      <c r="F295" s="219" t="s">
        <v>628</v>
      </c>
      <c r="G295" s="220" t="s">
        <v>338</v>
      </c>
      <c r="H295" s="221">
        <v>78</v>
      </c>
      <c r="I295" s="222"/>
      <c r="J295" s="223">
        <f>ROUND(I295*H295,2)</f>
        <v>0</v>
      </c>
      <c r="K295" s="219" t="s">
        <v>208</v>
      </c>
      <c r="L295" s="45"/>
      <c r="M295" s="224" t="s">
        <v>19</v>
      </c>
      <c r="N295" s="225" t="s">
        <v>44</v>
      </c>
      <c r="O295" s="85"/>
      <c r="P295" s="226">
        <f>O295*H295</f>
        <v>0</v>
      </c>
      <c r="Q295" s="226">
        <v>0</v>
      </c>
      <c r="R295" s="226">
        <f>Q295*H295</f>
        <v>0</v>
      </c>
      <c r="S295" s="226">
        <v>0</v>
      </c>
      <c r="T295" s="227">
        <f>S295*H295</f>
        <v>0</v>
      </c>
      <c r="U295" s="39"/>
      <c r="V295" s="39"/>
      <c r="W295" s="39"/>
      <c r="X295" s="39"/>
      <c r="Y295" s="39"/>
      <c r="Z295" s="39"/>
      <c r="AA295" s="39"/>
      <c r="AB295" s="39"/>
      <c r="AC295" s="39"/>
      <c r="AD295" s="39"/>
      <c r="AE295" s="39"/>
      <c r="AR295" s="228" t="s">
        <v>125</v>
      </c>
      <c r="AT295" s="228" t="s">
        <v>120</v>
      </c>
      <c r="AU295" s="228" t="s">
        <v>83</v>
      </c>
      <c r="AY295" s="18" t="s">
        <v>118</v>
      </c>
      <c r="BE295" s="229">
        <f>IF(N295="základní",J295,0)</f>
        <v>0</v>
      </c>
      <c r="BF295" s="229">
        <f>IF(N295="snížená",J295,0)</f>
        <v>0</v>
      </c>
      <c r="BG295" s="229">
        <f>IF(N295="zákl. přenesená",J295,0)</f>
        <v>0</v>
      </c>
      <c r="BH295" s="229">
        <f>IF(N295="sníž. přenesená",J295,0)</f>
        <v>0</v>
      </c>
      <c r="BI295" s="229">
        <f>IF(N295="nulová",J295,0)</f>
        <v>0</v>
      </c>
      <c r="BJ295" s="18" t="s">
        <v>81</v>
      </c>
      <c r="BK295" s="229">
        <f>ROUND(I295*H295,2)</f>
        <v>0</v>
      </c>
      <c r="BL295" s="18" t="s">
        <v>125</v>
      </c>
      <c r="BM295" s="228" t="s">
        <v>629</v>
      </c>
    </row>
    <row r="296" spans="1:47" s="2" customFormat="1" ht="12">
      <c r="A296" s="39"/>
      <c r="B296" s="40"/>
      <c r="C296" s="41"/>
      <c r="D296" s="232" t="s">
        <v>203</v>
      </c>
      <c r="E296" s="41"/>
      <c r="F296" s="233" t="s">
        <v>616</v>
      </c>
      <c r="G296" s="41"/>
      <c r="H296" s="41"/>
      <c r="I296" s="137"/>
      <c r="J296" s="41"/>
      <c r="K296" s="41"/>
      <c r="L296" s="45"/>
      <c r="M296" s="234"/>
      <c r="N296" s="235"/>
      <c r="O296" s="85"/>
      <c r="P296" s="85"/>
      <c r="Q296" s="85"/>
      <c r="R296" s="85"/>
      <c r="S296" s="85"/>
      <c r="T296" s="86"/>
      <c r="U296" s="39"/>
      <c r="V296" s="39"/>
      <c r="W296" s="39"/>
      <c r="X296" s="39"/>
      <c r="Y296" s="39"/>
      <c r="Z296" s="39"/>
      <c r="AA296" s="39"/>
      <c r="AB296" s="39"/>
      <c r="AC296" s="39"/>
      <c r="AD296" s="39"/>
      <c r="AE296" s="39"/>
      <c r="AT296" s="18" t="s">
        <v>203</v>
      </c>
      <c r="AU296" s="18" t="s">
        <v>83</v>
      </c>
    </row>
    <row r="297" spans="1:51" s="13" customFormat="1" ht="12">
      <c r="A297" s="13"/>
      <c r="B297" s="236"/>
      <c r="C297" s="237"/>
      <c r="D297" s="232" t="s">
        <v>156</v>
      </c>
      <c r="E297" s="238" t="s">
        <v>19</v>
      </c>
      <c r="F297" s="239" t="s">
        <v>630</v>
      </c>
      <c r="G297" s="237"/>
      <c r="H297" s="240">
        <v>78</v>
      </c>
      <c r="I297" s="241"/>
      <c r="J297" s="237"/>
      <c r="K297" s="237"/>
      <c r="L297" s="242"/>
      <c r="M297" s="243"/>
      <c r="N297" s="244"/>
      <c r="O297" s="244"/>
      <c r="P297" s="244"/>
      <c r="Q297" s="244"/>
      <c r="R297" s="244"/>
      <c r="S297" s="244"/>
      <c r="T297" s="245"/>
      <c r="U297" s="13"/>
      <c r="V297" s="13"/>
      <c r="W297" s="13"/>
      <c r="X297" s="13"/>
      <c r="Y297" s="13"/>
      <c r="Z297" s="13"/>
      <c r="AA297" s="13"/>
      <c r="AB297" s="13"/>
      <c r="AC297" s="13"/>
      <c r="AD297" s="13"/>
      <c r="AE297" s="13"/>
      <c r="AT297" s="246" t="s">
        <v>156</v>
      </c>
      <c r="AU297" s="246" t="s">
        <v>83</v>
      </c>
      <c r="AV297" s="13" t="s">
        <v>83</v>
      </c>
      <c r="AW297" s="13" t="s">
        <v>34</v>
      </c>
      <c r="AX297" s="13" t="s">
        <v>81</v>
      </c>
      <c r="AY297" s="246" t="s">
        <v>118</v>
      </c>
    </row>
    <row r="298" spans="1:65" s="2" customFormat="1" ht="16.5" customHeight="1">
      <c r="A298" s="39"/>
      <c r="B298" s="40"/>
      <c r="C298" s="217" t="s">
        <v>631</v>
      </c>
      <c r="D298" s="217" t="s">
        <v>120</v>
      </c>
      <c r="E298" s="218" t="s">
        <v>632</v>
      </c>
      <c r="F298" s="219" t="s">
        <v>633</v>
      </c>
      <c r="G298" s="220" t="s">
        <v>338</v>
      </c>
      <c r="H298" s="221">
        <v>1</v>
      </c>
      <c r="I298" s="222"/>
      <c r="J298" s="223">
        <f>ROUND(I298*H298,2)</f>
        <v>0</v>
      </c>
      <c r="K298" s="219" t="s">
        <v>208</v>
      </c>
      <c r="L298" s="45"/>
      <c r="M298" s="224" t="s">
        <v>19</v>
      </c>
      <c r="N298" s="225" t="s">
        <v>44</v>
      </c>
      <c r="O298" s="85"/>
      <c r="P298" s="226">
        <f>O298*H298</f>
        <v>0</v>
      </c>
      <c r="Q298" s="226">
        <v>0</v>
      </c>
      <c r="R298" s="226">
        <f>Q298*H298</f>
        <v>0</v>
      </c>
      <c r="S298" s="226">
        <v>0</v>
      </c>
      <c r="T298" s="227">
        <f>S298*H298</f>
        <v>0</v>
      </c>
      <c r="U298" s="39"/>
      <c r="V298" s="39"/>
      <c r="W298" s="39"/>
      <c r="X298" s="39"/>
      <c r="Y298" s="39"/>
      <c r="Z298" s="39"/>
      <c r="AA298" s="39"/>
      <c r="AB298" s="39"/>
      <c r="AC298" s="39"/>
      <c r="AD298" s="39"/>
      <c r="AE298" s="39"/>
      <c r="AR298" s="228" t="s">
        <v>125</v>
      </c>
      <c r="AT298" s="228" t="s">
        <v>120</v>
      </c>
      <c r="AU298" s="228" t="s">
        <v>83</v>
      </c>
      <c r="AY298" s="18" t="s">
        <v>118</v>
      </c>
      <c r="BE298" s="229">
        <f>IF(N298="základní",J298,0)</f>
        <v>0</v>
      </c>
      <c r="BF298" s="229">
        <f>IF(N298="snížená",J298,0)</f>
        <v>0</v>
      </c>
      <c r="BG298" s="229">
        <f>IF(N298="zákl. přenesená",J298,0)</f>
        <v>0</v>
      </c>
      <c r="BH298" s="229">
        <f>IF(N298="sníž. přenesená",J298,0)</f>
        <v>0</v>
      </c>
      <c r="BI298" s="229">
        <f>IF(N298="nulová",J298,0)</f>
        <v>0</v>
      </c>
      <c r="BJ298" s="18" t="s">
        <v>81</v>
      </c>
      <c r="BK298" s="229">
        <f>ROUND(I298*H298,2)</f>
        <v>0</v>
      </c>
      <c r="BL298" s="18" t="s">
        <v>125</v>
      </c>
      <c r="BM298" s="228" t="s">
        <v>634</v>
      </c>
    </row>
    <row r="299" spans="1:47" s="2" customFormat="1" ht="12">
      <c r="A299" s="39"/>
      <c r="B299" s="40"/>
      <c r="C299" s="41"/>
      <c r="D299" s="232" t="s">
        <v>203</v>
      </c>
      <c r="E299" s="41"/>
      <c r="F299" s="233" t="s">
        <v>635</v>
      </c>
      <c r="G299" s="41"/>
      <c r="H299" s="41"/>
      <c r="I299" s="137"/>
      <c r="J299" s="41"/>
      <c r="K299" s="41"/>
      <c r="L299" s="45"/>
      <c r="M299" s="234"/>
      <c r="N299" s="235"/>
      <c r="O299" s="85"/>
      <c r="P299" s="85"/>
      <c r="Q299" s="85"/>
      <c r="R299" s="85"/>
      <c r="S299" s="85"/>
      <c r="T299" s="86"/>
      <c r="U299" s="39"/>
      <c r="V299" s="39"/>
      <c r="W299" s="39"/>
      <c r="X299" s="39"/>
      <c r="Y299" s="39"/>
      <c r="Z299" s="39"/>
      <c r="AA299" s="39"/>
      <c r="AB299" s="39"/>
      <c r="AC299" s="39"/>
      <c r="AD299" s="39"/>
      <c r="AE299" s="39"/>
      <c r="AT299" s="18" t="s">
        <v>203</v>
      </c>
      <c r="AU299" s="18" t="s">
        <v>83</v>
      </c>
    </row>
    <row r="300" spans="1:65" s="2" customFormat="1" ht="21.75" customHeight="1">
      <c r="A300" s="39"/>
      <c r="B300" s="40"/>
      <c r="C300" s="217" t="s">
        <v>636</v>
      </c>
      <c r="D300" s="217" t="s">
        <v>120</v>
      </c>
      <c r="E300" s="218" t="s">
        <v>637</v>
      </c>
      <c r="F300" s="219" t="s">
        <v>638</v>
      </c>
      <c r="G300" s="220" t="s">
        <v>338</v>
      </c>
      <c r="H300" s="221">
        <v>39</v>
      </c>
      <c r="I300" s="222"/>
      <c r="J300" s="223">
        <f>ROUND(I300*H300,2)</f>
        <v>0</v>
      </c>
      <c r="K300" s="219" t="s">
        <v>208</v>
      </c>
      <c r="L300" s="45"/>
      <c r="M300" s="224" t="s">
        <v>19</v>
      </c>
      <c r="N300" s="225" t="s">
        <v>44</v>
      </c>
      <c r="O300" s="85"/>
      <c r="P300" s="226">
        <f>O300*H300</f>
        <v>0</v>
      </c>
      <c r="Q300" s="226">
        <v>0</v>
      </c>
      <c r="R300" s="226">
        <f>Q300*H300</f>
        <v>0</v>
      </c>
      <c r="S300" s="226">
        <v>0</v>
      </c>
      <c r="T300" s="227">
        <f>S300*H300</f>
        <v>0</v>
      </c>
      <c r="U300" s="39"/>
      <c r="V300" s="39"/>
      <c r="W300" s="39"/>
      <c r="X300" s="39"/>
      <c r="Y300" s="39"/>
      <c r="Z300" s="39"/>
      <c r="AA300" s="39"/>
      <c r="AB300" s="39"/>
      <c r="AC300" s="39"/>
      <c r="AD300" s="39"/>
      <c r="AE300" s="39"/>
      <c r="AR300" s="228" t="s">
        <v>125</v>
      </c>
      <c r="AT300" s="228" t="s">
        <v>120</v>
      </c>
      <c r="AU300" s="228" t="s">
        <v>83</v>
      </c>
      <c r="AY300" s="18" t="s">
        <v>118</v>
      </c>
      <c r="BE300" s="229">
        <f>IF(N300="základní",J300,0)</f>
        <v>0</v>
      </c>
      <c r="BF300" s="229">
        <f>IF(N300="snížená",J300,0)</f>
        <v>0</v>
      </c>
      <c r="BG300" s="229">
        <f>IF(N300="zákl. přenesená",J300,0)</f>
        <v>0</v>
      </c>
      <c r="BH300" s="229">
        <f>IF(N300="sníž. přenesená",J300,0)</f>
        <v>0</v>
      </c>
      <c r="BI300" s="229">
        <f>IF(N300="nulová",J300,0)</f>
        <v>0</v>
      </c>
      <c r="BJ300" s="18" t="s">
        <v>81</v>
      </c>
      <c r="BK300" s="229">
        <f>ROUND(I300*H300,2)</f>
        <v>0</v>
      </c>
      <c r="BL300" s="18" t="s">
        <v>125</v>
      </c>
      <c r="BM300" s="228" t="s">
        <v>639</v>
      </c>
    </row>
    <row r="301" spans="1:47" s="2" customFormat="1" ht="12">
      <c r="A301" s="39"/>
      <c r="B301" s="40"/>
      <c r="C301" s="41"/>
      <c r="D301" s="232" t="s">
        <v>203</v>
      </c>
      <c r="E301" s="41"/>
      <c r="F301" s="233" t="s">
        <v>635</v>
      </c>
      <c r="G301" s="41"/>
      <c r="H301" s="41"/>
      <c r="I301" s="137"/>
      <c r="J301" s="41"/>
      <c r="K301" s="41"/>
      <c r="L301" s="45"/>
      <c r="M301" s="234"/>
      <c r="N301" s="235"/>
      <c r="O301" s="85"/>
      <c r="P301" s="85"/>
      <c r="Q301" s="85"/>
      <c r="R301" s="85"/>
      <c r="S301" s="85"/>
      <c r="T301" s="86"/>
      <c r="U301" s="39"/>
      <c r="V301" s="39"/>
      <c r="W301" s="39"/>
      <c r="X301" s="39"/>
      <c r="Y301" s="39"/>
      <c r="Z301" s="39"/>
      <c r="AA301" s="39"/>
      <c r="AB301" s="39"/>
      <c r="AC301" s="39"/>
      <c r="AD301" s="39"/>
      <c r="AE301" s="39"/>
      <c r="AT301" s="18" t="s">
        <v>203</v>
      </c>
      <c r="AU301" s="18" t="s">
        <v>83</v>
      </c>
    </row>
    <row r="302" spans="1:51" s="13" customFormat="1" ht="12">
      <c r="A302" s="13"/>
      <c r="B302" s="236"/>
      <c r="C302" s="237"/>
      <c r="D302" s="232" t="s">
        <v>156</v>
      </c>
      <c r="E302" s="238" t="s">
        <v>19</v>
      </c>
      <c r="F302" s="239" t="s">
        <v>640</v>
      </c>
      <c r="G302" s="237"/>
      <c r="H302" s="240">
        <v>39</v>
      </c>
      <c r="I302" s="241"/>
      <c r="J302" s="237"/>
      <c r="K302" s="237"/>
      <c r="L302" s="242"/>
      <c r="M302" s="243"/>
      <c r="N302" s="244"/>
      <c r="O302" s="244"/>
      <c r="P302" s="244"/>
      <c r="Q302" s="244"/>
      <c r="R302" s="244"/>
      <c r="S302" s="244"/>
      <c r="T302" s="245"/>
      <c r="U302" s="13"/>
      <c r="V302" s="13"/>
      <c r="W302" s="13"/>
      <c r="X302" s="13"/>
      <c r="Y302" s="13"/>
      <c r="Z302" s="13"/>
      <c r="AA302" s="13"/>
      <c r="AB302" s="13"/>
      <c r="AC302" s="13"/>
      <c r="AD302" s="13"/>
      <c r="AE302" s="13"/>
      <c r="AT302" s="246" t="s">
        <v>156</v>
      </c>
      <c r="AU302" s="246" t="s">
        <v>83</v>
      </c>
      <c r="AV302" s="13" t="s">
        <v>83</v>
      </c>
      <c r="AW302" s="13" t="s">
        <v>34</v>
      </c>
      <c r="AX302" s="13" t="s">
        <v>81</v>
      </c>
      <c r="AY302" s="246" t="s">
        <v>118</v>
      </c>
    </row>
    <row r="303" spans="1:65" s="2" customFormat="1" ht="21.75" customHeight="1">
      <c r="A303" s="39"/>
      <c r="B303" s="40"/>
      <c r="C303" s="217" t="s">
        <v>641</v>
      </c>
      <c r="D303" s="217" t="s">
        <v>120</v>
      </c>
      <c r="E303" s="218" t="s">
        <v>642</v>
      </c>
      <c r="F303" s="219" t="s">
        <v>643</v>
      </c>
      <c r="G303" s="220" t="s">
        <v>338</v>
      </c>
      <c r="H303" s="221">
        <v>1</v>
      </c>
      <c r="I303" s="222"/>
      <c r="J303" s="223">
        <f>ROUND(I303*H303,2)</f>
        <v>0</v>
      </c>
      <c r="K303" s="219" t="s">
        <v>208</v>
      </c>
      <c r="L303" s="45"/>
      <c r="M303" s="224" t="s">
        <v>19</v>
      </c>
      <c r="N303" s="225" t="s">
        <v>44</v>
      </c>
      <c r="O303" s="85"/>
      <c r="P303" s="226">
        <f>O303*H303</f>
        <v>0</v>
      </c>
      <c r="Q303" s="226">
        <v>0</v>
      </c>
      <c r="R303" s="226">
        <f>Q303*H303</f>
        <v>0</v>
      </c>
      <c r="S303" s="226">
        <v>0</v>
      </c>
      <c r="T303" s="227">
        <f>S303*H303</f>
        <v>0</v>
      </c>
      <c r="U303" s="39"/>
      <c r="V303" s="39"/>
      <c r="W303" s="39"/>
      <c r="X303" s="39"/>
      <c r="Y303" s="39"/>
      <c r="Z303" s="39"/>
      <c r="AA303" s="39"/>
      <c r="AB303" s="39"/>
      <c r="AC303" s="39"/>
      <c r="AD303" s="39"/>
      <c r="AE303" s="39"/>
      <c r="AR303" s="228" t="s">
        <v>125</v>
      </c>
      <c r="AT303" s="228" t="s">
        <v>120</v>
      </c>
      <c r="AU303" s="228" t="s">
        <v>83</v>
      </c>
      <c r="AY303" s="18" t="s">
        <v>118</v>
      </c>
      <c r="BE303" s="229">
        <f>IF(N303="základní",J303,0)</f>
        <v>0</v>
      </c>
      <c r="BF303" s="229">
        <f>IF(N303="snížená",J303,0)</f>
        <v>0</v>
      </c>
      <c r="BG303" s="229">
        <f>IF(N303="zákl. přenesená",J303,0)</f>
        <v>0</v>
      </c>
      <c r="BH303" s="229">
        <f>IF(N303="sníž. přenesená",J303,0)</f>
        <v>0</v>
      </c>
      <c r="BI303" s="229">
        <f>IF(N303="nulová",J303,0)</f>
        <v>0</v>
      </c>
      <c r="BJ303" s="18" t="s">
        <v>81</v>
      </c>
      <c r="BK303" s="229">
        <f>ROUND(I303*H303,2)</f>
        <v>0</v>
      </c>
      <c r="BL303" s="18" t="s">
        <v>125</v>
      </c>
      <c r="BM303" s="228" t="s">
        <v>644</v>
      </c>
    </row>
    <row r="304" spans="1:47" s="2" customFormat="1" ht="12">
      <c r="A304" s="39"/>
      <c r="B304" s="40"/>
      <c r="C304" s="41"/>
      <c r="D304" s="232" t="s">
        <v>203</v>
      </c>
      <c r="E304" s="41"/>
      <c r="F304" s="233" t="s">
        <v>645</v>
      </c>
      <c r="G304" s="41"/>
      <c r="H304" s="41"/>
      <c r="I304" s="137"/>
      <c r="J304" s="41"/>
      <c r="K304" s="41"/>
      <c r="L304" s="45"/>
      <c r="M304" s="234"/>
      <c r="N304" s="235"/>
      <c r="O304" s="85"/>
      <c r="P304" s="85"/>
      <c r="Q304" s="85"/>
      <c r="R304" s="85"/>
      <c r="S304" s="85"/>
      <c r="T304" s="86"/>
      <c r="U304" s="39"/>
      <c r="V304" s="39"/>
      <c r="W304" s="39"/>
      <c r="X304" s="39"/>
      <c r="Y304" s="39"/>
      <c r="Z304" s="39"/>
      <c r="AA304" s="39"/>
      <c r="AB304" s="39"/>
      <c r="AC304" s="39"/>
      <c r="AD304" s="39"/>
      <c r="AE304" s="39"/>
      <c r="AT304" s="18" t="s">
        <v>203</v>
      </c>
      <c r="AU304" s="18" t="s">
        <v>83</v>
      </c>
    </row>
    <row r="305" spans="1:65" s="2" customFormat="1" ht="21.75" customHeight="1">
      <c r="A305" s="39"/>
      <c r="B305" s="40"/>
      <c r="C305" s="217" t="s">
        <v>646</v>
      </c>
      <c r="D305" s="217" t="s">
        <v>120</v>
      </c>
      <c r="E305" s="218" t="s">
        <v>647</v>
      </c>
      <c r="F305" s="219" t="s">
        <v>648</v>
      </c>
      <c r="G305" s="220" t="s">
        <v>338</v>
      </c>
      <c r="H305" s="221">
        <v>1</v>
      </c>
      <c r="I305" s="222"/>
      <c r="J305" s="223">
        <f>ROUND(I305*H305,2)</f>
        <v>0</v>
      </c>
      <c r="K305" s="219" t="s">
        <v>208</v>
      </c>
      <c r="L305" s="45"/>
      <c r="M305" s="224" t="s">
        <v>19</v>
      </c>
      <c r="N305" s="225" t="s">
        <v>44</v>
      </c>
      <c r="O305" s="85"/>
      <c r="P305" s="226">
        <f>O305*H305</f>
        <v>0</v>
      </c>
      <c r="Q305" s="226">
        <v>0</v>
      </c>
      <c r="R305" s="226">
        <f>Q305*H305</f>
        <v>0</v>
      </c>
      <c r="S305" s="226">
        <v>0</v>
      </c>
      <c r="T305" s="227">
        <f>S305*H305</f>
        <v>0</v>
      </c>
      <c r="U305" s="39"/>
      <c r="V305" s="39"/>
      <c r="W305" s="39"/>
      <c r="X305" s="39"/>
      <c r="Y305" s="39"/>
      <c r="Z305" s="39"/>
      <c r="AA305" s="39"/>
      <c r="AB305" s="39"/>
      <c r="AC305" s="39"/>
      <c r="AD305" s="39"/>
      <c r="AE305" s="39"/>
      <c r="AR305" s="228" t="s">
        <v>125</v>
      </c>
      <c r="AT305" s="228" t="s">
        <v>120</v>
      </c>
      <c r="AU305" s="228" t="s">
        <v>83</v>
      </c>
      <c r="AY305" s="18" t="s">
        <v>118</v>
      </c>
      <c r="BE305" s="229">
        <f>IF(N305="základní",J305,0)</f>
        <v>0</v>
      </c>
      <c r="BF305" s="229">
        <f>IF(N305="snížená",J305,0)</f>
        <v>0</v>
      </c>
      <c r="BG305" s="229">
        <f>IF(N305="zákl. přenesená",J305,0)</f>
        <v>0</v>
      </c>
      <c r="BH305" s="229">
        <f>IF(N305="sníž. přenesená",J305,0)</f>
        <v>0</v>
      </c>
      <c r="BI305" s="229">
        <f>IF(N305="nulová",J305,0)</f>
        <v>0</v>
      </c>
      <c r="BJ305" s="18" t="s">
        <v>81</v>
      </c>
      <c r="BK305" s="229">
        <f>ROUND(I305*H305,2)</f>
        <v>0</v>
      </c>
      <c r="BL305" s="18" t="s">
        <v>125</v>
      </c>
      <c r="BM305" s="228" t="s">
        <v>649</v>
      </c>
    </row>
    <row r="306" spans="1:47" s="2" customFormat="1" ht="12">
      <c r="A306" s="39"/>
      <c r="B306" s="40"/>
      <c r="C306" s="41"/>
      <c r="D306" s="232" t="s">
        <v>203</v>
      </c>
      <c r="E306" s="41"/>
      <c r="F306" s="233" t="s">
        <v>645</v>
      </c>
      <c r="G306" s="41"/>
      <c r="H306" s="41"/>
      <c r="I306" s="137"/>
      <c r="J306" s="41"/>
      <c r="K306" s="41"/>
      <c r="L306" s="45"/>
      <c r="M306" s="234"/>
      <c r="N306" s="235"/>
      <c r="O306" s="85"/>
      <c r="P306" s="85"/>
      <c r="Q306" s="85"/>
      <c r="R306" s="85"/>
      <c r="S306" s="85"/>
      <c r="T306" s="86"/>
      <c r="U306" s="39"/>
      <c r="V306" s="39"/>
      <c r="W306" s="39"/>
      <c r="X306" s="39"/>
      <c r="Y306" s="39"/>
      <c r="Z306" s="39"/>
      <c r="AA306" s="39"/>
      <c r="AB306" s="39"/>
      <c r="AC306" s="39"/>
      <c r="AD306" s="39"/>
      <c r="AE306" s="39"/>
      <c r="AT306" s="18" t="s">
        <v>203</v>
      </c>
      <c r="AU306" s="18" t="s">
        <v>83</v>
      </c>
    </row>
    <row r="307" spans="1:65" s="2" customFormat="1" ht="21.75" customHeight="1">
      <c r="A307" s="39"/>
      <c r="B307" s="40"/>
      <c r="C307" s="217" t="s">
        <v>650</v>
      </c>
      <c r="D307" s="217" t="s">
        <v>120</v>
      </c>
      <c r="E307" s="218" t="s">
        <v>651</v>
      </c>
      <c r="F307" s="219" t="s">
        <v>652</v>
      </c>
      <c r="G307" s="220" t="s">
        <v>338</v>
      </c>
      <c r="H307" s="221">
        <v>39</v>
      </c>
      <c r="I307" s="222"/>
      <c r="J307" s="223">
        <f>ROUND(I307*H307,2)</f>
        <v>0</v>
      </c>
      <c r="K307" s="219" t="s">
        <v>208</v>
      </c>
      <c r="L307" s="45"/>
      <c r="M307" s="224" t="s">
        <v>19</v>
      </c>
      <c r="N307" s="225" t="s">
        <v>44</v>
      </c>
      <c r="O307" s="85"/>
      <c r="P307" s="226">
        <f>O307*H307</f>
        <v>0</v>
      </c>
      <c r="Q307" s="226">
        <v>0</v>
      </c>
      <c r="R307" s="226">
        <f>Q307*H307</f>
        <v>0</v>
      </c>
      <c r="S307" s="226">
        <v>0</v>
      </c>
      <c r="T307" s="227">
        <f>S307*H307</f>
        <v>0</v>
      </c>
      <c r="U307" s="39"/>
      <c r="V307" s="39"/>
      <c r="W307" s="39"/>
      <c r="X307" s="39"/>
      <c r="Y307" s="39"/>
      <c r="Z307" s="39"/>
      <c r="AA307" s="39"/>
      <c r="AB307" s="39"/>
      <c r="AC307" s="39"/>
      <c r="AD307" s="39"/>
      <c r="AE307" s="39"/>
      <c r="AR307" s="228" t="s">
        <v>125</v>
      </c>
      <c r="AT307" s="228" t="s">
        <v>120</v>
      </c>
      <c r="AU307" s="228" t="s">
        <v>83</v>
      </c>
      <c r="AY307" s="18" t="s">
        <v>118</v>
      </c>
      <c r="BE307" s="229">
        <f>IF(N307="základní",J307,0)</f>
        <v>0</v>
      </c>
      <c r="BF307" s="229">
        <f>IF(N307="snížená",J307,0)</f>
        <v>0</v>
      </c>
      <c r="BG307" s="229">
        <f>IF(N307="zákl. přenesená",J307,0)</f>
        <v>0</v>
      </c>
      <c r="BH307" s="229">
        <f>IF(N307="sníž. přenesená",J307,0)</f>
        <v>0</v>
      </c>
      <c r="BI307" s="229">
        <f>IF(N307="nulová",J307,0)</f>
        <v>0</v>
      </c>
      <c r="BJ307" s="18" t="s">
        <v>81</v>
      </c>
      <c r="BK307" s="229">
        <f>ROUND(I307*H307,2)</f>
        <v>0</v>
      </c>
      <c r="BL307" s="18" t="s">
        <v>125</v>
      </c>
      <c r="BM307" s="228" t="s">
        <v>653</v>
      </c>
    </row>
    <row r="308" spans="1:47" s="2" customFormat="1" ht="12">
      <c r="A308" s="39"/>
      <c r="B308" s="40"/>
      <c r="C308" s="41"/>
      <c r="D308" s="232" t="s">
        <v>203</v>
      </c>
      <c r="E308" s="41"/>
      <c r="F308" s="233" t="s">
        <v>645</v>
      </c>
      <c r="G308" s="41"/>
      <c r="H308" s="41"/>
      <c r="I308" s="137"/>
      <c r="J308" s="41"/>
      <c r="K308" s="41"/>
      <c r="L308" s="45"/>
      <c r="M308" s="234"/>
      <c r="N308" s="235"/>
      <c r="O308" s="85"/>
      <c r="P308" s="85"/>
      <c r="Q308" s="85"/>
      <c r="R308" s="85"/>
      <c r="S308" s="85"/>
      <c r="T308" s="86"/>
      <c r="U308" s="39"/>
      <c r="V308" s="39"/>
      <c r="W308" s="39"/>
      <c r="X308" s="39"/>
      <c r="Y308" s="39"/>
      <c r="Z308" s="39"/>
      <c r="AA308" s="39"/>
      <c r="AB308" s="39"/>
      <c r="AC308" s="39"/>
      <c r="AD308" s="39"/>
      <c r="AE308" s="39"/>
      <c r="AT308" s="18" t="s">
        <v>203</v>
      </c>
      <c r="AU308" s="18" t="s">
        <v>83</v>
      </c>
    </row>
    <row r="309" spans="1:51" s="13" customFormat="1" ht="12">
      <c r="A309" s="13"/>
      <c r="B309" s="236"/>
      <c r="C309" s="237"/>
      <c r="D309" s="232" t="s">
        <v>156</v>
      </c>
      <c r="E309" s="238" t="s">
        <v>19</v>
      </c>
      <c r="F309" s="239" t="s">
        <v>654</v>
      </c>
      <c r="G309" s="237"/>
      <c r="H309" s="240">
        <v>39</v>
      </c>
      <c r="I309" s="241"/>
      <c r="J309" s="237"/>
      <c r="K309" s="237"/>
      <c r="L309" s="242"/>
      <c r="M309" s="243"/>
      <c r="N309" s="244"/>
      <c r="O309" s="244"/>
      <c r="P309" s="244"/>
      <c r="Q309" s="244"/>
      <c r="R309" s="244"/>
      <c r="S309" s="244"/>
      <c r="T309" s="245"/>
      <c r="U309" s="13"/>
      <c r="V309" s="13"/>
      <c r="W309" s="13"/>
      <c r="X309" s="13"/>
      <c r="Y309" s="13"/>
      <c r="Z309" s="13"/>
      <c r="AA309" s="13"/>
      <c r="AB309" s="13"/>
      <c r="AC309" s="13"/>
      <c r="AD309" s="13"/>
      <c r="AE309" s="13"/>
      <c r="AT309" s="246" t="s">
        <v>156</v>
      </c>
      <c r="AU309" s="246" t="s">
        <v>83</v>
      </c>
      <c r="AV309" s="13" t="s">
        <v>83</v>
      </c>
      <c r="AW309" s="13" t="s">
        <v>34</v>
      </c>
      <c r="AX309" s="13" t="s">
        <v>81</v>
      </c>
      <c r="AY309" s="246" t="s">
        <v>118</v>
      </c>
    </row>
    <row r="310" spans="1:65" s="2" customFormat="1" ht="16.5" customHeight="1">
      <c r="A310" s="39"/>
      <c r="B310" s="40"/>
      <c r="C310" s="217" t="s">
        <v>655</v>
      </c>
      <c r="D310" s="217" t="s">
        <v>120</v>
      </c>
      <c r="E310" s="218" t="s">
        <v>656</v>
      </c>
      <c r="F310" s="219" t="s">
        <v>657</v>
      </c>
      <c r="G310" s="220" t="s">
        <v>338</v>
      </c>
      <c r="H310" s="221">
        <v>1</v>
      </c>
      <c r="I310" s="222"/>
      <c r="J310" s="223">
        <f>ROUND(I310*H310,2)</f>
        <v>0</v>
      </c>
      <c r="K310" s="219" t="s">
        <v>208</v>
      </c>
      <c r="L310" s="45"/>
      <c r="M310" s="224" t="s">
        <v>19</v>
      </c>
      <c r="N310" s="225" t="s">
        <v>44</v>
      </c>
      <c r="O310" s="85"/>
      <c r="P310" s="226">
        <f>O310*H310</f>
        <v>0</v>
      </c>
      <c r="Q310" s="226">
        <v>0.0007</v>
      </c>
      <c r="R310" s="226">
        <f>Q310*H310</f>
        <v>0.0007</v>
      </c>
      <c r="S310" s="226">
        <v>0</v>
      </c>
      <c r="T310" s="227">
        <f>S310*H310</f>
        <v>0</v>
      </c>
      <c r="U310" s="39"/>
      <c r="V310" s="39"/>
      <c r="W310" s="39"/>
      <c r="X310" s="39"/>
      <c r="Y310" s="39"/>
      <c r="Z310" s="39"/>
      <c r="AA310" s="39"/>
      <c r="AB310" s="39"/>
      <c r="AC310" s="39"/>
      <c r="AD310" s="39"/>
      <c r="AE310" s="39"/>
      <c r="AR310" s="228" t="s">
        <v>125</v>
      </c>
      <c r="AT310" s="228" t="s">
        <v>120</v>
      </c>
      <c r="AU310" s="228" t="s">
        <v>83</v>
      </c>
      <c r="AY310" s="18" t="s">
        <v>118</v>
      </c>
      <c r="BE310" s="229">
        <f>IF(N310="základní",J310,0)</f>
        <v>0</v>
      </c>
      <c r="BF310" s="229">
        <f>IF(N310="snížená",J310,0)</f>
        <v>0</v>
      </c>
      <c r="BG310" s="229">
        <f>IF(N310="zákl. přenesená",J310,0)</f>
        <v>0</v>
      </c>
      <c r="BH310" s="229">
        <f>IF(N310="sníž. přenesená",J310,0)</f>
        <v>0</v>
      </c>
      <c r="BI310" s="229">
        <f>IF(N310="nulová",J310,0)</f>
        <v>0</v>
      </c>
      <c r="BJ310" s="18" t="s">
        <v>81</v>
      </c>
      <c r="BK310" s="229">
        <f>ROUND(I310*H310,2)</f>
        <v>0</v>
      </c>
      <c r="BL310" s="18" t="s">
        <v>125</v>
      </c>
      <c r="BM310" s="228" t="s">
        <v>658</v>
      </c>
    </row>
    <row r="311" spans="1:47" s="2" customFormat="1" ht="12">
      <c r="A311" s="39"/>
      <c r="B311" s="40"/>
      <c r="C311" s="41"/>
      <c r="D311" s="232" t="s">
        <v>203</v>
      </c>
      <c r="E311" s="41"/>
      <c r="F311" s="233" t="s">
        <v>659</v>
      </c>
      <c r="G311" s="41"/>
      <c r="H311" s="41"/>
      <c r="I311" s="137"/>
      <c r="J311" s="41"/>
      <c r="K311" s="41"/>
      <c r="L311" s="45"/>
      <c r="M311" s="234"/>
      <c r="N311" s="235"/>
      <c r="O311" s="85"/>
      <c r="P311" s="85"/>
      <c r="Q311" s="85"/>
      <c r="R311" s="85"/>
      <c r="S311" s="85"/>
      <c r="T311" s="86"/>
      <c r="U311" s="39"/>
      <c r="V311" s="39"/>
      <c r="W311" s="39"/>
      <c r="X311" s="39"/>
      <c r="Y311" s="39"/>
      <c r="Z311" s="39"/>
      <c r="AA311" s="39"/>
      <c r="AB311" s="39"/>
      <c r="AC311" s="39"/>
      <c r="AD311" s="39"/>
      <c r="AE311" s="39"/>
      <c r="AT311" s="18" t="s">
        <v>203</v>
      </c>
      <c r="AU311" s="18" t="s">
        <v>83</v>
      </c>
    </row>
    <row r="312" spans="1:65" s="2" customFormat="1" ht="16.5" customHeight="1">
      <c r="A312" s="39"/>
      <c r="B312" s="40"/>
      <c r="C312" s="273" t="s">
        <v>660</v>
      </c>
      <c r="D312" s="273" t="s">
        <v>296</v>
      </c>
      <c r="E312" s="274" t="s">
        <v>661</v>
      </c>
      <c r="F312" s="275" t="s">
        <v>662</v>
      </c>
      <c r="G312" s="276" t="s">
        <v>338</v>
      </c>
      <c r="H312" s="277">
        <v>1</v>
      </c>
      <c r="I312" s="278"/>
      <c r="J312" s="279">
        <f>ROUND(I312*H312,2)</f>
        <v>0</v>
      </c>
      <c r="K312" s="275" t="s">
        <v>208</v>
      </c>
      <c r="L312" s="280"/>
      <c r="M312" s="281" t="s">
        <v>19</v>
      </c>
      <c r="N312" s="282" t="s">
        <v>44</v>
      </c>
      <c r="O312" s="85"/>
      <c r="P312" s="226">
        <f>O312*H312</f>
        <v>0</v>
      </c>
      <c r="Q312" s="226">
        <v>0.0035</v>
      </c>
      <c r="R312" s="226">
        <f>Q312*H312</f>
        <v>0.0035</v>
      </c>
      <c r="S312" s="226">
        <v>0</v>
      </c>
      <c r="T312" s="227">
        <f>S312*H312</f>
        <v>0</v>
      </c>
      <c r="U312" s="39"/>
      <c r="V312" s="39"/>
      <c r="W312" s="39"/>
      <c r="X312" s="39"/>
      <c r="Y312" s="39"/>
      <c r="Z312" s="39"/>
      <c r="AA312" s="39"/>
      <c r="AB312" s="39"/>
      <c r="AC312" s="39"/>
      <c r="AD312" s="39"/>
      <c r="AE312" s="39"/>
      <c r="AR312" s="228" t="s">
        <v>169</v>
      </c>
      <c r="AT312" s="228" t="s">
        <v>296</v>
      </c>
      <c r="AU312" s="228" t="s">
        <v>83</v>
      </c>
      <c r="AY312" s="18" t="s">
        <v>118</v>
      </c>
      <c r="BE312" s="229">
        <f>IF(N312="základní",J312,0)</f>
        <v>0</v>
      </c>
      <c r="BF312" s="229">
        <f>IF(N312="snížená",J312,0)</f>
        <v>0</v>
      </c>
      <c r="BG312" s="229">
        <f>IF(N312="zákl. přenesená",J312,0)</f>
        <v>0</v>
      </c>
      <c r="BH312" s="229">
        <f>IF(N312="sníž. přenesená",J312,0)</f>
        <v>0</v>
      </c>
      <c r="BI312" s="229">
        <f>IF(N312="nulová",J312,0)</f>
        <v>0</v>
      </c>
      <c r="BJ312" s="18" t="s">
        <v>81</v>
      </c>
      <c r="BK312" s="229">
        <f>ROUND(I312*H312,2)</f>
        <v>0</v>
      </c>
      <c r="BL312" s="18" t="s">
        <v>125</v>
      </c>
      <c r="BM312" s="228" t="s">
        <v>663</v>
      </c>
    </row>
    <row r="313" spans="1:51" s="13" customFormat="1" ht="12">
      <c r="A313" s="13"/>
      <c r="B313" s="236"/>
      <c r="C313" s="237"/>
      <c r="D313" s="232" t="s">
        <v>156</v>
      </c>
      <c r="E313" s="238" t="s">
        <v>19</v>
      </c>
      <c r="F313" s="239" t="s">
        <v>664</v>
      </c>
      <c r="G313" s="237"/>
      <c r="H313" s="240">
        <v>1</v>
      </c>
      <c r="I313" s="241"/>
      <c r="J313" s="237"/>
      <c r="K313" s="237"/>
      <c r="L313" s="242"/>
      <c r="M313" s="243"/>
      <c r="N313" s="244"/>
      <c r="O313" s="244"/>
      <c r="P313" s="244"/>
      <c r="Q313" s="244"/>
      <c r="R313" s="244"/>
      <c r="S313" s="244"/>
      <c r="T313" s="245"/>
      <c r="U313" s="13"/>
      <c r="V313" s="13"/>
      <c r="W313" s="13"/>
      <c r="X313" s="13"/>
      <c r="Y313" s="13"/>
      <c r="Z313" s="13"/>
      <c r="AA313" s="13"/>
      <c r="AB313" s="13"/>
      <c r="AC313" s="13"/>
      <c r="AD313" s="13"/>
      <c r="AE313" s="13"/>
      <c r="AT313" s="246" t="s">
        <v>156</v>
      </c>
      <c r="AU313" s="246" t="s">
        <v>83</v>
      </c>
      <c r="AV313" s="13" t="s">
        <v>83</v>
      </c>
      <c r="AW313" s="13" t="s">
        <v>34</v>
      </c>
      <c r="AX313" s="13" t="s">
        <v>81</v>
      </c>
      <c r="AY313" s="246" t="s">
        <v>118</v>
      </c>
    </row>
    <row r="314" spans="1:65" s="2" customFormat="1" ht="16.5" customHeight="1">
      <c r="A314" s="39"/>
      <c r="B314" s="40"/>
      <c r="C314" s="217" t="s">
        <v>665</v>
      </c>
      <c r="D314" s="217" t="s">
        <v>120</v>
      </c>
      <c r="E314" s="218" t="s">
        <v>666</v>
      </c>
      <c r="F314" s="219" t="s">
        <v>667</v>
      </c>
      <c r="G314" s="220" t="s">
        <v>338</v>
      </c>
      <c r="H314" s="221">
        <v>1</v>
      </c>
      <c r="I314" s="222"/>
      <c r="J314" s="223">
        <f>ROUND(I314*H314,2)</f>
        <v>0</v>
      </c>
      <c r="K314" s="219" t="s">
        <v>208</v>
      </c>
      <c r="L314" s="45"/>
      <c r="M314" s="224" t="s">
        <v>19</v>
      </c>
      <c r="N314" s="225" t="s">
        <v>44</v>
      </c>
      <c r="O314" s="85"/>
      <c r="P314" s="226">
        <f>O314*H314</f>
        <v>0</v>
      </c>
      <c r="Q314" s="226">
        <v>0.11241</v>
      </c>
      <c r="R314" s="226">
        <f>Q314*H314</f>
        <v>0.11241</v>
      </c>
      <c r="S314" s="226">
        <v>0</v>
      </c>
      <c r="T314" s="227">
        <f>S314*H314</f>
        <v>0</v>
      </c>
      <c r="U314" s="39"/>
      <c r="V314" s="39"/>
      <c r="W314" s="39"/>
      <c r="X314" s="39"/>
      <c r="Y314" s="39"/>
      <c r="Z314" s="39"/>
      <c r="AA314" s="39"/>
      <c r="AB314" s="39"/>
      <c r="AC314" s="39"/>
      <c r="AD314" s="39"/>
      <c r="AE314" s="39"/>
      <c r="AR314" s="228" t="s">
        <v>125</v>
      </c>
      <c r="AT314" s="228" t="s">
        <v>120</v>
      </c>
      <c r="AU314" s="228" t="s">
        <v>83</v>
      </c>
      <c r="AY314" s="18" t="s">
        <v>118</v>
      </c>
      <c r="BE314" s="229">
        <f>IF(N314="základní",J314,0)</f>
        <v>0</v>
      </c>
      <c r="BF314" s="229">
        <f>IF(N314="snížená",J314,0)</f>
        <v>0</v>
      </c>
      <c r="BG314" s="229">
        <f>IF(N314="zákl. přenesená",J314,0)</f>
        <v>0</v>
      </c>
      <c r="BH314" s="229">
        <f>IF(N314="sníž. přenesená",J314,0)</f>
        <v>0</v>
      </c>
      <c r="BI314" s="229">
        <f>IF(N314="nulová",J314,0)</f>
        <v>0</v>
      </c>
      <c r="BJ314" s="18" t="s">
        <v>81</v>
      </c>
      <c r="BK314" s="229">
        <f>ROUND(I314*H314,2)</f>
        <v>0</v>
      </c>
      <c r="BL314" s="18" t="s">
        <v>125</v>
      </c>
      <c r="BM314" s="228" t="s">
        <v>668</v>
      </c>
    </row>
    <row r="315" spans="1:47" s="2" customFormat="1" ht="12">
      <c r="A315" s="39"/>
      <c r="B315" s="40"/>
      <c r="C315" s="41"/>
      <c r="D315" s="232" t="s">
        <v>203</v>
      </c>
      <c r="E315" s="41"/>
      <c r="F315" s="233" t="s">
        <v>669</v>
      </c>
      <c r="G315" s="41"/>
      <c r="H315" s="41"/>
      <c r="I315" s="137"/>
      <c r="J315" s="41"/>
      <c r="K315" s="41"/>
      <c r="L315" s="45"/>
      <c r="M315" s="234"/>
      <c r="N315" s="235"/>
      <c r="O315" s="85"/>
      <c r="P315" s="85"/>
      <c r="Q315" s="85"/>
      <c r="R315" s="85"/>
      <c r="S315" s="85"/>
      <c r="T315" s="86"/>
      <c r="U315" s="39"/>
      <c r="V315" s="39"/>
      <c r="W315" s="39"/>
      <c r="X315" s="39"/>
      <c r="Y315" s="39"/>
      <c r="Z315" s="39"/>
      <c r="AA315" s="39"/>
      <c r="AB315" s="39"/>
      <c r="AC315" s="39"/>
      <c r="AD315" s="39"/>
      <c r="AE315" s="39"/>
      <c r="AT315" s="18" t="s">
        <v>203</v>
      </c>
      <c r="AU315" s="18" t="s">
        <v>83</v>
      </c>
    </row>
    <row r="316" spans="1:65" s="2" customFormat="1" ht="16.5" customHeight="1">
      <c r="A316" s="39"/>
      <c r="B316" s="40"/>
      <c r="C316" s="273" t="s">
        <v>670</v>
      </c>
      <c r="D316" s="273" t="s">
        <v>296</v>
      </c>
      <c r="E316" s="274" t="s">
        <v>671</v>
      </c>
      <c r="F316" s="275" t="s">
        <v>672</v>
      </c>
      <c r="G316" s="276" t="s">
        <v>338</v>
      </c>
      <c r="H316" s="277">
        <v>1</v>
      </c>
      <c r="I316" s="278"/>
      <c r="J316" s="279">
        <f>ROUND(I316*H316,2)</f>
        <v>0</v>
      </c>
      <c r="K316" s="275" t="s">
        <v>208</v>
      </c>
      <c r="L316" s="280"/>
      <c r="M316" s="281" t="s">
        <v>19</v>
      </c>
      <c r="N316" s="282" t="s">
        <v>44</v>
      </c>
      <c r="O316" s="85"/>
      <c r="P316" s="226">
        <f>O316*H316</f>
        <v>0</v>
      </c>
      <c r="Q316" s="226">
        <v>0.0061</v>
      </c>
      <c r="R316" s="226">
        <f>Q316*H316</f>
        <v>0.0061</v>
      </c>
      <c r="S316" s="226">
        <v>0</v>
      </c>
      <c r="T316" s="227">
        <f>S316*H316</f>
        <v>0</v>
      </c>
      <c r="U316" s="39"/>
      <c r="V316" s="39"/>
      <c r="W316" s="39"/>
      <c r="X316" s="39"/>
      <c r="Y316" s="39"/>
      <c r="Z316" s="39"/>
      <c r="AA316" s="39"/>
      <c r="AB316" s="39"/>
      <c r="AC316" s="39"/>
      <c r="AD316" s="39"/>
      <c r="AE316" s="39"/>
      <c r="AR316" s="228" t="s">
        <v>169</v>
      </c>
      <c r="AT316" s="228" t="s">
        <v>296</v>
      </c>
      <c r="AU316" s="228" t="s">
        <v>83</v>
      </c>
      <c r="AY316" s="18" t="s">
        <v>118</v>
      </c>
      <c r="BE316" s="229">
        <f>IF(N316="základní",J316,0)</f>
        <v>0</v>
      </c>
      <c r="BF316" s="229">
        <f>IF(N316="snížená",J316,0)</f>
        <v>0</v>
      </c>
      <c r="BG316" s="229">
        <f>IF(N316="zákl. přenesená",J316,0)</f>
        <v>0</v>
      </c>
      <c r="BH316" s="229">
        <f>IF(N316="sníž. přenesená",J316,0)</f>
        <v>0</v>
      </c>
      <c r="BI316" s="229">
        <f>IF(N316="nulová",J316,0)</f>
        <v>0</v>
      </c>
      <c r="BJ316" s="18" t="s">
        <v>81</v>
      </c>
      <c r="BK316" s="229">
        <f>ROUND(I316*H316,2)</f>
        <v>0</v>
      </c>
      <c r="BL316" s="18" t="s">
        <v>125</v>
      </c>
      <c r="BM316" s="228" t="s">
        <v>673</v>
      </c>
    </row>
    <row r="317" spans="1:65" s="2" customFormat="1" ht="16.5" customHeight="1">
      <c r="A317" s="39"/>
      <c r="B317" s="40"/>
      <c r="C317" s="217" t="s">
        <v>674</v>
      </c>
      <c r="D317" s="217" t="s">
        <v>120</v>
      </c>
      <c r="E317" s="218" t="s">
        <v>675</v>
      </c>
      <c r="F317" s="219" t="s">
        <v>676</v>
      </c>
      <c r="G317" s="220" t="s">
        <v>196</v>
      </c>
      <c r="H317" s="221">
        <v>6</v>
      </c>
      <c r="I317" s="222"/>
      <c r="J317" s="223">
        <f>ROUND(I317*H317,2)</f>
        <v>0</v>
      </c>
      <c r="K317" s="219" t="s">
        <v>208</v>
      </c>
      <c r="L317" s="45"/>
      <c r="M317" s="224" t="s">
        <v>19</v>
      </c>
      <c r="N317" s="225" t="s">
        <v>44</v>
      </c>
      <c r="O317" s="85"/>
      <c r="P317" s="226">
        <f>O317*H317</f>
        <v>0</v>
      </c>
      <c r="Q317" s="226">
        <v>0.00201</v>
      </c>
      <c r="R317" s="226">
        <f>Q317*H317</f>
        <v>0.012060000000000001</v>
      </c>
      <c r="S317" s="226">
        <v>0</v>
      </c>
      <c r="T317" s="227">
        <f>S317*H317</f>
        <v>0</v>
      </c>
      <c r="U317" s="39"/>
      <c r="V317" s="39"/>
      <c r="W317" s="39"/>
      <c r="X317" s="39"/>
      <c r="Y317" s="39"/>
      <c r="Z317" s="39"/>
      <c r="AA317" s="39"/>
      <c r="AB317" s="39"/>
      <c r="AC317" s="39"/>
      <c r="AD317" s="39"/>
      <c r="AE317" s="39"/>
      <c r="AR317" s="228" t="s">
        <v>125</v>
      </c>
      <c r="AT317" s="228" t="s">
        <v>120</v>
      </c>
      <c r="AU317" s="228" t="s">
        <v>83</v>
      </c>
      <c r="AY317" s="18" t="s">
        <v>118</v>
      </c>
      <c r="BE317" s="229">
        <f>IF(N317="základní",J317,0)</f>
        <v>0</v>
      </c>
      <c r="BF317" s="229">
        <f>IF(N317="snížená",J317,0)</f>
        <v>0</v>
      </c>
      <c r="BG317" s="229">
        <f>IF(N317="zákl. přenesená",J317,0)</f>
        <v>0</v>
      </c>
      <c r="BH317" s="229">
        <f>IF(N317="sníž. přenesená",J317,0)</f>
        <v>0</v>
      </c>
      <c r="BI317" s="229">
        <f>IF(N317="nulová",J317,0)</f>
        <v>0</v>
      </c>
      <c r="BJ317" s="18" t="s">
        <v>81</v>
      </c>
      <c r="BK317" s="229">
        <f>ROUND(I317*H317,2)</f>
        <v>0</v>
      </c>
      <c r="BL317" s="18" t="s">
        <v>125</v>
      </c>
      <c r="BM317" s="228" t="s">
        <v>677</v>
      </c>
    </row>
    <row r="318" spans="1:47" s="2" customFormat="1" ht="12">
      <c r="A318" s="39"/>
      <c r="B318" s="40"/>
      <c r="C318" s="41"/>
      <c r="D318" s="232" t="s">
        <v>203</v>
      </c>
      <c r="E318" s="41"/>
      <c r="F318" s="233" t="s">
        <v>678</v>
      </c>
      <c r="G318" s="41"/>
      <c r="H318" s="41"/>
      <c r="I318" s="137"/>
      <c r="J318" s="41"/>
      <c r="K318" s="41"/>
      <c r="L318" s="45"/>
      <c r="M318" s="234"/>
      <c r="N318" s="235"/>
      <c r="O318" s="85"/>
      <c r="P318" s="85"/>
      <c r="Q318" s="85"/>
      <c r="R318" s="85"/>
      <c r="S318" s="85"/>
      <c r="T318" s="86"/>
      <c r="U318" s="39"/>
      <c r="V318" s="39"/>
      <c r="W318" s="39"/>
      <c r="X318" s="39"/>
      <c r="Y318" s="39"/>
      <c r="Z318" s="39"/>
      <c r="AA318" s="39"/>
      <c r="AB318" s="39"/>
      <c r="AC318" s="39"/>
      <c r="AD318" s="39"/>
      <c r="AE318" s="39"/>
      <c r="AT318" s="18" t="s">
        <v>203</v>
      </c>
      <c r="AU318" s="18" t="s">
        <v>83</v>
      </c>
    </row>
    <row r="319" spans="1:65" s="2" customFormat="1" ht="16.5" customHeight="1">
      <c r="A319" s="39"/>
      <c r="B319" s="40"/>
      <c r="C319" s="217" t="s">
        <v>679</v>
      </c>
      <c r="D319" s="217" t="s">
        <v>120</v>
      </c>
      <c r="E319" s="218" t="s">
        <v>680</v>
      </c>
      <c r="F319" s="219" t="s">
        <v>681</v>
      </c>
      <c r="G319" s="220" t="s">
        <v>196</v>
      </c>
      <c r="H319" s="221">
        <v>6</v>
      </c>
      <c r="I319" s="222"/>
      <c r="J319" s="223">
        <f>ROUND(I319*H319,2)</f>
        <v>0</v>
      </c>
      <c r="K319" s="219" t="s">
        <v>208</v>
      </c>
      <c r="L319" s="45"/>
      <c r="M319" s="224" t="s">
        <v>19</v>
      </c>
      <c r="N319" s="225" t="s">
        <v>44</v>
      </c>
      <c r="O319" s="85"/>
      <c r="P319" s="226">
        <f>O319*H319</f>
        <v>0</v>
      </c>
      <c r="Q319" s="226">
        <v>0</v>
      </c>
      <c r="R319" s="226">
        <f>Q319*H319</f>
        <v>0</v>
      </c>
      <c r="S319" s="226">
        <v>0</v>
      </c>
      <c r="T319" s="227">
        <f>S319*H319</f>
        <v>0</v>
      </c>
      <c r="U319" s="39"/>
      <c r="V319" s="39"/>
      <c r="W319" s="39"/>
      <c r="X319" s="39"/>
      <c r="Y319" s="39"/>
      <c r="Z319" s="39"/>
      <c r="AA319" s="39"/>
      <c r="AB319" s="39"/>
      <c r="AC319" s="39"/>
      <c r="AD319" s="39"/>
      <c r="AE319" s="39"/>
      <c r="AR319" s="228" t="s">
        <v>125</v>
      </c>
      <c r="AT319" s="228" t="s">
        <v>120</v>
      </c>
      <c r="AU319" s="228" t="s">
        <v>83</v>
      </c>
      <c r="AY319" s="18" t="s">
        <v>118</v>
      </c>
      <c r="BE319" s="229">
        <f>IF(N319="základní",J319,0)</f>
        <v>0</v>
      </c>
      <c r="BF319" s="229">
        <f>IF(N319="snížená",J319,0)</f>
        <v>0</v>
      </c>
      <c r="BG319" s="229">
        <f>IF(N319="zákl. přenesená",J319,0)</f>
        <v>0</v>
      </c>
      <c r="BH319" s="229">
        <f>IF(N319="sníž. přenesená",J319,0)</f>
        <v>0</v>
      </c>
      <c r="BI319" s="229">
        <f>IF(N319="nulová",J319,0)</f>
        <v>0</v>
      </c>
      <c r="BJ319" s="18" t="s">
        <v>81</v>
      </c>
      <c r="BK319" s="229">
        <f>ROUND(I319*H319,2)</f>
        <v>0</v>
      </c>
      <c r="BL319" s="18" t="s">
        <v>125</v>
      </c>
      <c r="BM319" s="228" t="s">
        <v>682</v>
      </c>
    </row>
    <row r="320" spans="1:47" s="2" customFormat="1" ht="12">
      <c r="A320" s="39"/>
      <c r="B320" s="40"/>
      <c r="C320" s="41"/>
      <c r="D320" s="232" t="s">
        <v>203</v>
      </c>
      <c r="E320" s="41"/>
      <c r="F320" s="233" t="s">
        <v>678</v>
      </c>
      <c r="G320" s="41"/>
      <c r="H320" s="41"/>
      <c r="I320" s="137"/>
      <c r="J320" s="41"/>
      <c r="K320" s="41"/>
      <c r="L320" s="45"/>
      <c r="M320" s="234"/>
      <c r="N320" s="235"/>
      <c r="O320" s="85"/>
      <c r="P320" s="85"/>
      <c r="Q320" s="85"/>
      <c r="R320" s="85"/>
      <c r="S320" s="85"/>
      <c r="T320" s="86"/>
      <c r="U320" s="39"/>
      <c r="V320" s="39"/>
      <c r="W320" s="39"/>
      <c r="X320" s="39"/>
      <c r="Y320" s="39"/>
      <c r="Z320" s="39"/>
      <c r="AA320" s="39"/>
      <c r="AB320" s="39"/>
      <c r="AC320" s="39"/>
      <c r="AD320" s="39"/>
      <c r="AE320" s="39"/>
      <c r="AT320" s="18" t="s">
        <v>203</v>
      </c>
      <c r="AU320" s="18" t="s">
        <v>83</v>
      </c>
    </row>
    <row r="321" spans="1:65" s="2" customFormat="1" ht="33" customHeight="1">
      <c r="A321" s="39"/>
      <c r="B321" s="40"/>
      <c r="C321" s="217" t="s">
        <v>683</v>
      </c>
      <c r="D321" s="217" t="s">
        <v>120</v>
      </c>
      <c r="E321" s="218" t="s">
        <v>684</v>
      </c>
      <c r="F321" s="219" t="s">
        <v>685</v>
      </c>
      <c r="G321" s="220" t="s">
        <v>196</v>
      </c>
      <c r="H321" s="221">
        <v>56.7</v>
      </c>
      <c r="I321" s="222"/>
      <c r="J321" s="223">
        <f>ROUND(I321*H321,2)</f>
        <v>0</v>
      </c>
      <c r="K321" s="219" t="s">
        <v>208</v>
      </c>
      <c r="L321" s="45"/>
      <c r="M321" s="224" t="s">
        <v>19</v>
      </c>
      <c r="N321" s="225" t="s">
        <v>44</v>
      </c>
      <c r="O321" s="85"/>
      <c r="P321" s="226">
        <f>O321*H321</f>
        <v>0</v>
      </c>
      <c r="Q321" s="226">
        <v>0.08978</v>
      </c>
      <c r="R321" s="226">
        <f>Q321*H321</f>
        <v>5.0905260000000006</v>
      </c>
      <c r="S321" s="226">
        <v>0</v>
      </c>
      <c r="T321" s="227">
        <f>S321*H321</f>
        <v>0</v>
      </c>
      <c r="U321" s="39"/>
      <c r="V321" s="39"/>
      <c r="W321" s="39"/>
      <c r="X321" s="39"/>
      <c r="Y321" s="39"/>
      <c r="Z321" s="39"/>
      <c r="AA321" s="39"/>
      <c r="AB321" s="39"/>
      <c r="AC321" s="39"/>
      <c r="AD321" s="39"/>
      <c r="AE321" s="39"/>
      <c r="AR321" s="228" t="s">
        <v>125</v>
      </c>
      <c r="AT321" s="228" t="s">
        <v>120</v>
      </c>
      <c r="AU321" s="228" t="s">
        <v>83</v>
      </c>
      <c r="AY321" s="18" t="s">
        <v>118</v>
      </c>
      <c r="BE321" s="229">
        <f>IF(N321="základní",J321,0)</f>
        <v>0</v>
      </c>
      <c r="BF321" s="229">
        <f>IF(N321="snížená",J321,0)</f>
        <v>0</v>
      </c>
      <c r="BG321" s="229">
        <f>IF(N321="zákl. přenesená",J321,0)</f>
        <v>0</v>
      </c>
      <c r="BH321" s="229">
        <f>IF(N321="sníž. přenesená",J321,0)</f>
        <v>0</v>
      </c>
      <c r="BI321" s="229">
        <f>IF(N321="nulová",J321,0)</f>
        <v>0</v>
      </c>
      <c r="BJ321" s="18" t="s">
        <v>81</v>
      </c>
      <c r="BK321" s="229">
        <f>ROUND(I321*H321,2)</f>
        <v>0</v>
      </c>
      <c r="BL321" s="18" t="s">
        <v>125</v>
      </c>
      <c r="BM321" s="228" t="s">
        <v>686</v>
      </c>
    </row>
    <row r="322" spans="1:47" s="2" customFormat="1" ht="12">
      <c r="A322" s="39"/>
      <c r="B322" s="40"/>
      <c r="C322" s="41"/>
      <c r="D322" s="232" t="s">
        <v>203</v>
      </c>
      <c r="E322" s="41"/>
      <c r="F322" s="233" t="s">
        <v>687</v>
      </c>
      <c r="G322" s="41"/>
      <c r="H322" s="41"/>
      <c r="I322" s="137"/>
      <c r="J322" s="41"/>
      <c r="K322" s="41"/>
      <c r="L322" s="45"/>
      <c r="M322" s="234"/>
      <c r="N322" s="235"/>
      <c r="O322" s="85"/>
      <c r="P322" s="85"/>
      <c r="Q322" s="85"/>
      <c r="R322" s="85"/>
      <c r="S322" s="85"/>
      <c r="T322" s="86"/>
      <c r="U322" s="39"/>
      <c r="V322" s="39"/>
      <c r="W322" s="39"/>
      <c r="X322" s="39"/>
      <c r="Y322" s="39"/>
      <c r="Z322" s="39"/>
      <c r="AA322" s="39"/>
      <c r="AB322" s="39"/>
      <c r="AC322" s="39"/>
      <c r="AD322" s="39"/>
      <c r="AE322" s="39"/>
      <c r="AT322" s="18" t="s">
        <v>203</v>
      </c>
      <c r="AU322" s="18" t="s">
        <v>83</v>
      </c>
    </row>
    <row r="323" spans="1:51" s="13" customFormat="1" ht="12">
      <c r="A323" s="13"/>
      <c r="B323" s="236"/>
      <c r="C323" s="237"/>
      <c r="D323" s="232" t="s">
        <v>156</v>
      </c>
      <c r="E323" s="238" t="s">
        <v>19</v>
      </c>
      <c r="F323" s="239" t="s">
        <v>688</v>
      </c>
      <c r="G323" s="237"/>
      <c r="H323" s="240">
        <v>56.7</v>
      </c>
      <c r="I323" s="241"/>
      <c r="J323" s="237"/>
      <c r="K323" s="237"/>
      <c r="L323" s="242"/>
      <c r="M323" s="243"/>
      <c r="N323" s="244"/>
      <c r="O323" s="244"/>
      <c r="P323" s="244"/>
      <c r="Q323" s="244"/>
      <c r="R323" s="244"/>
      <c r="S323" s="244"/>
      <c r="T323" s="245"/>
      <c r="U323" s="13"/>
      <c r="V323" s="13"/>
      <c r="W323" s="13"/>
      <c r="X323" s="13"/>
      <c r="Y323" s="13"/>
      <c r="Z323" s="13"/>
      <c r="AA323" s="13"/>
      <c r="AB323" s="13"/>
      <c r="AC323" s="13"/>
      <c r="AD323" s="13"/>
      <c r="AE323" s="13"/>
      <c r="AT323" s="246" t="s">
        <v>156</v>
      </c>
      <c r="AU323" s="246" t="s">
        <v>83</v>
      </c>
      <c r="AV323" s="13" t="s">
        <v>83</v>
      </c>
      <c r="AW323" s="13" t="s">
        <v>34</v>
      </c>
      <c r="AX323" s="13" t="s">
        <v>81</v>
      </c>
      <c r="AY323" s="246" t="s">
        <v>118</v>
      </c>
    </row>
    <row r="324" spans="1:65" s="2" customFormat="1" ht="16.5" customHeight="1">
      <c r="A324" s="39"/>
      <c r="B324" s="40"/>
      <c r="C324" s="273" t="s">
        <v>689</v>
      </c>
      <c r="D324" s="273" t="s">
        <v>296</v>
      </c>
      <c r="E324" s="274" t="s">
        <v>690</v>
      </c>
      <c r="F324" s="275" t="s">
        <v>691</v>
      </c>
      <c r="G324" s="276" t="s">
        <v>131</v>
      </c>
      <c r="H324" s="277">
        <v>229.068</v>
      </c>
      <c r="I324" s="278"/>
      <c r="J324" s="279">
        <f>ROUND(I324*H324,2)</f>
        <v>0</v>
      </c>
      <c r="K324" s="275" t="s">
        <v>19</v>
      </c>
      <c r="L324" s="280"/>
      <c r="M324" s="281" t="s">
        <v>19</v>
      </c>
      <c r="N324" s="282" t="s">
        <v>44</v>
      </c>
      <c r="O324" s="85"/>
      <c r="P324" s="226">
        <f>O324*H324</f>
        <v>0</v>
      </c>
      <c r="Q324" s="226">
        <v>0.0065</v>
      </c>
      <c r="R324" s="226">
        <f>Q324*H324</f>
        <v>1.488942</v>
      </c>
      <c r="S324" s="226">
        <v>0</v>
      </c>
      <c r="T324" s="227">
        <f>S324*H324</f>
        <v>0</v>
      </c>
      <c r="U324" s="39"/>
      <c r="V324" s="39"/>
      <c r="W324" s="39"/>
      <c r="X324" s="39"/>
      <c r="Y324" s="39"/>
      <c r="Z324" s="39"/>
      <c r="AA324" s="39"/>
      <c r="AB324" s="39"/>
      <c r="AC324" s="39"/>
      <c r="AD324" s="39"/>
      <c r="AE324" s="39"/>
      <c r="AR324" s="228" t="s">
        <v>169</v>
      </c>
      <c r="AT324" s="228" t="s">
        <v>296</v>
      </c>
      <c r="AU324" s="228" t="s">
        <v>83</v>
      </c>
      <c r="AY324" s="18" t="s">
        <v>118</v>
      </c>
      <c r="BE324" s="229">
        <f>IF(N324="základní",J324,0)</f>
        <v>0</v>
      </c>
      <c r="BF324" s="229">
        <f>IF(N324="snížená",J324,0)</f>
        <v>0</v>
      </c>
      <c r="BG324" s="229">
        <f>IF(N324="zákl. přenesená",J324,0)</f>
        <v>0</v>
      </c>
      <c r="BH324" s="229">
        <f>IF(N324="sníž. přenesená",J324,0)</f>
        <v>0</v>
      </c>
      <c r="BI324" s="229">
        <f>IF(N324="nulová",J324,0)</f>
        <v>0</v>
      </c>
      <c r="BJ324" s="18" t="s">
        <v>81</v>
      </c>
      <c r="BK324" s="229">
        <f>ROUND(I324*H324,2)</f>
        <v>0</v>
      </c>
      <c r="BL324" s="18" t="s">
        <v>125</v>
      </c>
      <c r="BM324" s="228" t="s">
        <v>692</v>
      </c>
    </row>
    <row r="325" spans="1:51" s="13" customFormat="1" ht="12">
      <c r="A325" s="13"/>
      <c r="B325" s="236"/>
      <c r="C325" s="237"/>
      <c r="D325" s="232" t="s">
        <v>156</v>
      </c>
      <c r="E325" s="238" t="s">
        <v>19</v>
      </c>
      <c r="F325" s="239" t="s">
        <v>693</v>
      </c>
      <c r="G325" s="237"/>
      <c r="H325" s="240">
        <v>229.068</v>
      </c>
      <c r="I325" s="241"/>
      <c r="J325" s="237"/>
      <c r="K325" s="237"/>
      <c r="L325" s="242"/>
      <c r="M325" s="243"/>
      <c r="N325" s="244"/>
      <c r="O325" s="244"/>
      <c r="P325" s="244"/>
      <c r="Q325" s="244"/>
      <c r="R325" s="244"/>
      <c r="S325" s="244"/>
      <c r="T325" s="245"/>
      <c r="U325" s="13"/>
      <c r="V325" s="13"/>
      <c r="W325" s="13"/>
      <c r="X325" s="13"/>
      <c r="Y325" s="13"/>
      <c r="Z325" s="13"/>
      <c r="AA325" s="13"/>
      <c r="AB325" s="13"/>
      <c r="AC325" s="13"/>
      <c r="AD325" s="13"/>
      <c r="AE325" s="13"/>
      <c r="AT325" s="246" t="s">
        <v>156</v>
      </c>
      <c r="AU325" s="246" t="s">
        <v>83</v>
      </c>
      <c r="AV325" s="13" t="s">
        <v>83</v>
      </c>
      <c r="AW325" s="13" t="s">
        <v>34</v>
      </c>
      <c r="AX325" s="13" t="s">
        <v>81</v>
      </c>
      <c r="AY325" s="246" t="s">
        <v>118</v>
      </c>
    </row>
    <row r="326" spans="1:65" s="2" customFormat="1" ht="21.75" customHeight="1">
      <c r="A326" s="39"/>
      <c r="B326" s="40"/>
      <c r="C326" s="217" t="s">
        <v>694</v>
      </c>
      <c r="D326" s="217" t="s">
        <v>120</v>
      </c>
      <c r="E326" s="218" t="s">
        <v>695</v>
      </c>
      <c r="F326" s="219" t="s">
        <v>696</v>
      </c>
      <c r="G326" s="220" t="s">
        <v>196</v>
      </c>
      <c r="H326" s="221">
        <v>58.9</v>
      </c>
      <c r="I326" s="222"/>
      <c r="J326" s="223">
        <f>ROUND(I326*H326,2)</f>
        <v>0</v>
      </c>
      <c r="K326" s="219" t="s">
        <v>208</v>
      </c>
      <c r="L326" s="45"/>
      <c r="M326" s="224" t="s">
        <v>19</v>
      </c>
      <c r="N326" s="225" t="s">
        <v>44</v>
      </c>
      <c r="O326" s="85"/>
      <c r="P326" s="226">
        <f>O326*H326</f>
        <v>0</v>
      </c>
      <c r="Q326" s="226">
        <v>0.1554</v>
      </c>
      <c r="R326" s="226">
        <f>Q326*H326</f>
        <v>9.15306</v>
      </c>
      <c r="S326" s="226">
        <v>0</v>
      </c>
      <c r="T326" s="227">
        <f>S326*H326</f>
        <v>0</v>
      </c>
      <c r="U326" s="39"/>
      <c r="V326" s="39"/>
      <c r="W326" s="39"/>
      <c r="X326" s="39"/>
      <c r="Y326" s="39"/>
      <c r="Z326" s="39"/>
      <c r="AA326" s="39"/>
      <c r="AB326" s="39"/>
      <c r="AC326" s="39"/>
      <c r="AD326" s="39"/>
      <c r="AE326" s="39"/>
      <c r="AR326" s="228" t="s">
        <v>125</v>
      </c>
      <c r="AT326" s="228" t="s">
        <v>120</v>
      </c>
      <c r="AU326" s="228" t="s">
        <v>83</v>
      </c>
      <c r="AY326" s="18" t="s">
        <v>118</v>
      </c>
      <c r="BE326" s="229">
        <f>IF(N326="základní",J326,0)</f>
        <v>0</v>
      </c>
      <c r="BF326" s="229">
        <f>IF(N326="snížená",J326,0)</f>
        <v>0</v>
      </c>
      <c r="BG326" s="229">
        <f>IF(N326="zákl. přenesená",J326,0)</f>
        <v>0</v>
      </c>
      <c r="BH326" s="229">
        <f>IF(N326="sníž. přenesená",J326,0)</f>
        <v>0</v>
      </c>
      <c r="BI326" s="229">
        <f>IF(N326="nulová",J326,0)</f>
        <v>0</v>
      </c>
      <c r="BJ326" s="18" t="s">
        <v>81</v>
      </c>
      <c r="BK326" s="229">
        <f>ROUND(I326*H326,2)</f>
        <v>0</v>
      </c>
      <c r="BL326" s="18" t="s">
        <v>125</v>
      </c>
      <c r="BM326" s="228" t="s">
        <v>697</v>
      </c>
    </row>
    <row r="327" spans="1:47" s="2" customFormat="1" ht="12">
      <c r="A327" s="39"/>
      <c r="B327" s="40"/>
      <c r="C327" s="41"/>
      <c r="D327" s="232" t="s">
        <v>203</v>
      </c>
      <c r="E327" s="41"/>
      <c r="F327" s="233" t="s">
        <v>698</v>
      </c>
      <c r="G327" s="41"/>
      <c r="H327" s="41"/>
      <c r="I327" s="137"/>
      <c r="J327" s="41"/>
      <c r="K327" s="41"/>
      <c r="L327" s="45"/>
      <c r="M327" s="234"/>
      <c r="N327" s="235"/>
      <c r="O327" s="85"/>
      <c r="P327" s="85"/>
      <c r="Q327" s="85"/>
      <c r="R327" s="85"/>
      <c r="S327" s="85"/>
      <c r="T327" s="86"/>
      <c r="U327" s="39"/>
      <c r="V327" s="39"/>
      <c r="W327" s="39"/>
      <c r="X327" s="39"/>
      <c r="Y327" s="39"/>
      <c r="Z327" s="39"/>
      <c r="AA327" s="39"/>
      <c r="AB327" s="39"/>
      <c r="AC327" s="39"/>
      <c r="AD327" s="39"/>
      <c r="AE327" s="39"/>
      <c r="AT327" s="18" t="s">
        <v>203</v>
      </c>
      <c r="AU327" s="18" t="s">
        <v>83</v>
      </c>
    </row>
    <row r="328" spans="1:65" s="2" customFormat="1" ht="16.5" customHeight="1">
      <c r="A328" s="39"/>
      <c r="B328" s="40"/>
      <c r="C328" s="273" t="s">
        <v>699</v>
      </c>
      <c r="D328" s="273" t="s">
        <v>296</v>
      </c>
      <c r="E328" s="274" t="s">
        <v>700</v>
      </c>
      <c r="F328" s="275" t="s">
        <v>701</v>
      </c>
      <c r="G328" s="276" t="s">
        <v>196</v>
      </c>
      <c r="H328" s="277">
        <v>60.6</v>
      </c>
      <c r="I328" s="278"/>
      <c r="J328" s="279">
        <f>ROUND(I328*H328,2)</f>
        <v>0</v>
      </c>
      <c r="K328" s="275" t="s">
        <v>208</v>
      </c>
      <c r="L328" s="280"/>
      <c r="M328" s="281" t="s">
        <v>19</v>
      </c>
      <c r="N328" s="282" t="s">
        <v>44</v>
      </c>
      <c r="O328" s="85"/>
      <c r="P328" s="226">
        <f>O328*H328</f>
        <v>0</v>
      </c>
      <c r="Q328" s="226">
        <v>0.085</v>
      </c>
      <c r="R328" s="226">
        <f>Q328*H328</f>
        <v>5.151000000000001</v>
      </c>
      <c r="S328" s="226">
        <v>0</v>
      </c>
      <c r="T328" s="227">
        <f>S328*H328</f>
        <v>0</v>
      </c>
      <c r="U328" s="39"/>
      <c r="V328" s="39"/>
      <c r="W328" s="39"/>
      <c r="X328" s="39"/>
      <c r="Y328" s="39"/>
      <c r="Z328" s="39"/>
      <c r="AA328" s="39"/>
      <c r="AB328" s="39"/>
      <c r="AC328" s="39"/>
      <c r="AD328" s="39"/>
      <c r="AE328" s="39"/>
      <c r="AR328" s="228" t="s">
        <v>169</v>
      </c>
      <c r="AT328" s="228" t="s">
        <v>296</v>
      </c>
      <c r="AU328" s="228" t="s">
        <v>83</v>
      </c>
      <c r="AY328" s="18" t="s">
        <v>118</v>
      </c>
      <c r="BE328" s="229">
        <f>IF(N328="základní",J328,0)</f>
        <v>0</v>
      </c>
      <c r="BF328" s="229">
        <f>IF(N328="snížená",J328,0)</f>
        <v>0</v>
      </c>
      <c r="BG328" s="229">
        <f>IF(N328="zákl. přenesená",J328,0)</f>
        <v>0</v>
      </c>
      <c r="BH328" s="229">
        <f>IF(N328="sníž. přenesená",J328,0)</f>
        <v>0</v>
      </c>
      <c r="BI328" s="229">
        <f>IF(N328="nulová",J328,0)</f>
        <v>0</v>
      </c>
      <c r="BJ328" s="18" t="s">
        <v>81</v>
      </c>
      <c r="BK328" s="229">
        <f>ROUND(I328*H328,2)</f>
        <v>0</v>
      </c>
      <c r="BL328" s="18" t="s">
        <v>125</v>
      </c>
      <c r="BM328" s="228" t="s">
        <v>702</v>
      </c>
    </row>
    <row r="329" spans="1:51" s="13" customFormat="1" ht="12">
      <c r="A329" s="13"/>
      <c r="B329" s="236"/>
      <c r="C329" s="237"/>
      <c r="D329" s="232" t="s">
        <v>156</v>
      </c>
      <c r="E329" s="238" t="s">
        <v>19</v>
      </c>
      <c r="F329" s="239" t="s">
        <v>703</v>
      </c>
      <c r="G329" s="237"/>
      <c r="H329" s="240">
        <v>60.6</v>
      </c>
      <c r="I329" s="241"/>
      <c r="J329" s="237"/>
      <c r="K329" s="237"/>
      <c r="L329" s="242"/>
      <c r="M329" s="243"/>
      <c r="N329" s="244"/>
      <c r="O329" s="244"/>
      <c r="P329" s="244"/>
      <c r="Q329" s="244"/>
      <c r="R329" s="244"/>
      <c r="S329" s="244"/>
      <c r="T329" s="245"/>
      <c r="U329" s="13"/>
      <c r="V329" s="13"/>
      <c r="W329" s="13"/>
      <c r="X329" s="13"/>
      <c r="Y329" s="13"/>
      <c r="Z329" s="13"/>
      <c r="AA329" s="13"/>
      <c r="AB329" s="13"/>
      <c r="AC329" s="13"/>
      <c r="AD329" s="13"/>
      <c r="AE329" s="13"/>
      <c r="AT329" s="246" t="s">
        <v>156</v>
      </c>
      <c r="AU329" s="246" t="s">
        <v>83</v>
      </c>
      <c r="AV329" s="13" t="s">
        <v>83</v>
      </c>
      <c r="AW329" s="13" t="s">
        <v>34</v>
      </c>
      <c r="AX329" s="13" t="s">
        <v>81</v>
      </c>
      <c r="AY329" s="246" t="s">
        <v>118</v>
      </c>
    </row>
    <row r="330" spans="1:63" s="12" customFormat="1" ht="22.8" customHeight="1">
      <c r="A330" s="12"/>
      <c r="B330" s="203"/>
      <c r="C330" s="204"/>
      <c r="D330" s="205" t="s">
        <v>72</v>
      </c>
      <c r="E330" s="230" t="s">
        <v>704</v>
      </c>
      <c r="F330" s="230" t="s">
        <v>705</v>
      </c>
      <c r="G330" s="204"/>
      <c r="H330" s="204"/>
      <c r="I330" s="207"/>
      <c r="J330" s="231">
        <f>BK330</f>
        <v>0</v>
      </c>
      <c r="K330" s="204"/>
      <c r="L330" s="209"/>
      <c r="M330" s="210"/>
      <c r="N330" s="211"/>
      <c r="O330" s="211"/>
      <c r="P330" s="212">
        <f>SUM(P331:P342)</f>
        <v>0</v>
      </c>
      <c r="Q330" s="211"/>
      <c r="R330" s="212">
        <f>SUM(R331:R342)</f>
        <v>0</v>
      </c>
      <c r="S330" s="211"/>
      <c r="T330" s="213">
        <f>SUM(T331:T342)</f>
        <v>0</v>
      </c>
      <c r="U330" s="12"/>
      <c r="V330" s="12"/>
      <c r="W330" s="12"/>
      <c r="X330" s="12"/>
      <c r="Y330" s="12"/>
      <c r="Z330" s="12"/>
      <c r="AA330" s="12"/>
      <c r="AB330" s="12"/>
      <c r="AC330" s="12"/>
      <c r="AD330" s="12"/>
      <c r="AE330" s="12"/>
      <c r="AR330" s="214" t="s">
        <v>81</v>
      </c>
      <c r="AT330" s="215" t="s">
        <v>72</v>
      </c>
      <c r="AU330" s="215" t="s">
        <v>81</v>
      </c>
      <c r="AY330" s="214" t="s">
        <v>118</v>
      </c>
      <c r="BK330" s="216">
        <f>SUM(BK331:BK342)</f>
        <v>0</v>
      </c>
    </row>
    <row r="331" spans="1:65" s="2" customFormat="1" ht="21.75" customHeight="1">
      <c r="A331" s="39"/>
      <c r="B331" s="40"/>
      <c r="C331" s="217" t="s">
        <v>706</v>
      </c>
      <c r="D331" s="217" t="s">
        <v>120</v>
      </c>
      <c r="E331" s="218" t="s">
        <v>707</v>
      </c>
      <c r="F331" s="219" t="s">
        <v>708</v>
      </c>
      <c r="G331" s="220" t="s">
        <v>299</v>
      </c>
      <c r="H331" s="221">
        <v>33.233</v>
      </c>
      <c r="I331" s="222"/>
      <c r="J331" s="223">
        <f>ROUND(I331*H331,2)</f>
        <v>0</v>
      </c>
      <c r="K331" s="219" t="s">
        <v>208</v>
      </c>
      <c r="L331" s="45"/>
      <c r="M331" s="224" t="s">
        <v>19</v>
      </c>
      <c r="N331" s="225" t="s">
        <v>44</v>
      </c>
      <c r="O331" s="85"/>
      <c r="P331" s="226">
        <f>O331*H331</f>
        <v>0</v>
      </c>
      <c r="Q331" s="226">
        <v>0</v>
      </c>
      <c r="R331" s="226">
        <f>Q331*H331</f>
        <v>0</v>
      </c>
      <c r="S331" s="226">
        <v>0</v>
      </c>
      <c r="T331" s="227">
        <f>S331*H331</f>
        <v>0</v>
      </c>
      <c r="U331" s="39"/>
      <c r="V331" s="39"/>
      <c r="W331" s="39"/>
      <c r="X331" s="39"/>
      <c r="Y331" s="39"/>
      <c r="Z331" s="39"/>
      <c r="AA331" s="39"/>
      <c r="AB331" s="39"/>
      <c r="AC331" s="39"/>
      <c r="AD331" s="39"/>
      <c r="AE331" s="39"/>
      <c r="AR331" s="228" t="s">
        <v>125</v>
      </c>
      <c r="AT331" s="228" t="s">
        <v>120</v>
      </c>
      <c r="AU331" s="228" t="s">
        <v>83</v>
      </c>
      <c r="AY331" s="18" t="s">
        <v>118</v>
      </c>
      <c r="BE331" s="229">
        <f>IF(N331="základní",J331,0)</f>
        <v>0</v>
      </c>
      <c r="BF331" s="229">
        <f>IF(N331="snížená",J331,0)</f>
        <v>0</v>
      </c>
      <c r="BG331" s="229">
        <f>IF(N331="zákl. přenesená",J331,0)</f>
        <v>0</v>
      </c>
      <c r="BH331" s="229">
        <f>IF(N331="sníž. přenesená",J331,0)</f>
        <v>0</v>
      </c>
      <c r="BI331" s="229">
        <f>IF(N331="nulová",J331,0)</f>
        <v>0</v>
      </c>
      <c r="BJ331" s="18" t="s">
        <v>81</v>
      </c>
      <c r="BK331" s="229">
        <f>ROUND(I331*H331,2)</f>
        <v>0</v>
      </c>
      <c r="BL331" s="18" t="s">
        <v>125</v>
      </c>
      <c r="BM331" s="228" t="s">
        <v>709</v>
      </c>
    </row>
    <row r="332" spans="1:47" s="2" customFormat="1" ht="12">
      <c r="A332" s="39"/>
      <c r="B332" s="40"/>
      <c r="C332" s="41"/>
      <c r="D332" s="232" t="s">
        <v>203</v>
      </c>
      <c r="E332" s="41"/>
      <c r="F332" s="233" t="s">
        <v>710</v>
      </c>
      <c r="G332" s="41"/>
      <c r="H332" s="41"/>
      <c r="I332" s="137"/>
      <c r="J332" s="41"/>
      <c r="K332" s="41"/>
      <c r="L332" s="45"/>
      <c r="M332" s="234"/>
      <c r="N332" s="235"/>
      <c r="O332" s="85"/>
      <c r="P332" s="85"/>
      <c r="Q332" s="85"/>
      <c r="R332" s="85"/>
      <c r="S332" s="85"/>
      <c r="T332" s="86"/>
      <c r="U332" s="39"/>
      <c r="V332" s="39"/>
      <c r="W332" s="39"/>
      <c r="X332" s="39"/>
      <c r="Y332" s="39"/>
      <c r="Z332" s="39"/>
      <c r="AA332" s="39"/>
      <c r="AB332" s="39"/>
      <c r="AC332" s="39"/>
      <c r="AD332" s="39"/>
      <c r="AE332" s="39"/>
      <c r="AT332" s="18" t="s">
        <v>203</v>
      </c>
      <c r="AU332" s="18" t="s">
        <v>83</v>
      </c>
    </row>
    <row r="333" spans="1:65" s="2" customFormat="1" ht="21.75" customHeight="1">
      <c r="A333" s="39"/>
      <c r="B333" s="40"/>
      <c r="C333" s="217" t="s">
        <v>711</v>
      </c>
      <c r="D333" s="217" t="s">
        <v>120</v>
      </c>
      <c r="E333" s="218" t="s">
        <v>712</v>
      </c>
      <c r="F333" s="219" t="s">
        <v>713</v>
      </c>
      <c r="G333" s="220" t="s">
        <v>299</v>
      </c>
      <c r="H333" s="221">
        <v>631.427</v>
      </c>
      <c r="I333" s="222"/>
      <c r="J333" s="223">
        <f>ROUND(I333*H333,2)</f>
        <v>0</v>
      </c>
      <c r="K333" s="219" t="s">
        <v>208</v>
      </c>
      <c r="L333" s="45"/>
      <c r="M333" s="224" t="s">
        <v>19</v>
      </c>
      <c r="N333" s="225" t="s">
        <v>44</v>
      </c>
      <c r="O333" s="85"/>
      <c r="P333" s="226">
        <f>O333*H333</f>
        <v>0</v>
      </c>
      <c r="Q333" s="226">
        <v>0</v>
      </c>
      <c r="R333" s="226">
        <f>Q333*H333</f>
        <v>0</v>
      </c>
      <c r="S333" s="226">
        <v>0</v>
      </c>
      <c r="T333" s="227">
        <f>S333*H333</f>
        <v>0</v>
      </c>
      <c r="U333" s="39"/>
      <c r="V333" s="39"/>
      <c r="W333" s="39"/>
      <c r="X333" s="39"/>
      <c r="Y333" s="39"/>
      <c r="Z333" s="39"/>
      <c r="AA333" s="39"/>
      <c r="AB333" s="39"/>
      <c r="AC333" s="39"/>
      <c r="AD333" s="39"/>
      <c r="AE333" s="39"/>
      <c r="AR333" s="228" t="s">
        <v>125</v>
      </c>
      <c r="AT333" s="228" t="s">
        <v>120</v>
      </c>
      <c r="AU333" s="228" t="s">
        <v>83</v>
      </c>
      <c r="AY333" s="18" t="s">
        <v>118</v>
      </c>
      <c r="BE333" s="229">
        <f>IF(N333="základní",J333,0)</f>
        <v>0</v>
      </c>
      <c r="BF333" s="229">
        <f>IF(N333="snížená",J333,0)</f>
        <v>0</v>
      </c>
      <c r="BG333" s="229">
        <f>IF(N333="zákl. přenesená",J333,0)</f>
        <v>0</v>
      </c>
      <c r="BH333" s="229">
        <f>IF(N333="sníž. přenesená",J333,0)</f>
        <v>0</v>
      </c>
      <c r="BI333" s="229">
        <f>IF(N333="nulová",J333,0)</f>
        <v>0</v>
      </c>
      <c r="BJ333" s="18" t="s">
        <v>81</v>
      </c>
      <c r="BK333" s="229">
        <f>ROUND(I333*H333,2)</f>
        <v>0</v>
      </c>
      <c r="BL333" s="18" t="s">
        <v>125</v>
      </c>
      <c r="BM333" s="228" t="s">
        <v>714</v>
      </c>
    </row>
    <row r="334" spans="1:47" s="2" customFormat="1" ht="12">
      <c r="A334" s="39"/>
      <c r="B334" s="40"/>
      <c r="C334" s="41"/>
      <c r="D334" s="232" t="s">
        <v>203</v>
      </c>
      <c r="E334" s="41"/>
      <c r="F334" s="233" t="s">
        <v>710</v>
      </c>
      <c r="G334" s="41"/>
      <c r="H334" s="41"/>
      <c r="I334" s="137"/>
      <c r="J334" s="41"/>
      <c r="K334" s="41"/>
      <c r="L334" s="45"/>
      <c r="M334" s="234"/>
      <c r="N334" s="235"/>
      <c r="O334" s="85"/>
      <c r="P334" s="85"/>
      <c r="Q334" s="85"/>
      <c r="R334" s="85"/>
      <c r="S334" s="85"/>
      <c r="T334" s="86"/>
      <c r="U334" s="39"/>
      <c r="V334" s="39"/>
      <c r="W334" s="39"/>
      <c r="X334" s="39"/>
      <c r="Y334" s="39"/>
      <c r="Z334" s="39"/>
      <c r="AA334" s="39"/>
      <c r="AB334" s="39"/>
      <c r="AC334" s="39"/>
      <c r="AD334" s="39"/>
      <c r="AE334" s="39"/>
      <c r="AT334" s="18" t="s">
        <v>203</v>
      </c>
      <c r="AU334" s="18" t="s">
        <v>83</v>
      </c>
    </row>
    <row r="335" spans="1:51" s="13" customFormat="1" ht="12">
      <c r="A335" s="13"/>
      <c r="B335" s="236"/>
      <c r="C335" s="237"/>
      <c r="D335" s="232" t="s">
        <v>156</v>
      </c>
      <c r="E335" s="238" t="s">
        <v>19</v>
      </c>
      <c r="F335" s="239" t="s">
        <v>715</v>
      </c>
      <c r="G335" s="237"/>
      <c r="H335" s="240">
        <v>631.427</v>
      </c>
      <c r="I335" s="241"/>
      <c r="J335" s="237"/>
      <c r="K335" s="237"/>
      <c r="L335" s="242"/>
      <c r="M335" s="243"/>
      <c r="N335" s="244"/>
      <c r="O335" s="244"/>
      <c r="P335" s="244"/>
      <c r="Q335" s="244"/>
      <c r="R335" s="244"/>
      <c r="S335" s="244"/>
      <c r="T335" s="245"/>
      <c r="U335" s="13"/>
      <c r="V335" s="13"/>
      <c r="W335" s="13"/>
      <c r="X335" s="13"/>
      <c r="Y335" s="13"/>
      <c r="Z335" s="13"/>
      <c r="AA335" s="13"/>
      <c r="AB335" s="13"/>
      <c r="AC335" s="13"/>
      <c r="AD335" s="13"/>
      <c r="AE335" s="13"/>
      <c r="AT335" s="246" t="s">
        <v>156</v>
      </c>
      <c r="AU335" s="246" t="s">
        <v>83</v>
      </c>
      <c r="AV335" s="13" t="s">
        <v>83</v>
      </c>
      <c r="AW335" s="13" t="s">
        <v>34</v>
      </c>
      <c r="AX335" s="13" t="s">
        <v>81</v>
      </c>
      <c r="AY335" s="246" t="s">
        <v>118</v>
      </c>
    </row>
    <row r="336" spans="1:65" s="2" customFormat="1" ht="21.75" customHeight="1">
      <c r="A336" s="39"/>
      <c r="B336" s="40"/>
      <c r="C336" s="217" t="s">
        <v>563</v>
      </c>
      <c r="D336" s="217" t="s">
        <v>120</v>
      </c>
      <c r="E336" s="218" t="s">
        <v>716</v>
      </c>
      <c r="F336" s="219" t="s">
        <v>717</v>
      </c>
      <c r="G336" s="220" t="s">
        <v>299</v>
      </c>
      <c r="H336" s="221">
        <v>14.01</v>
      </c>
      <c r="I336" s="222"/>
      <c r="J336" s="223">
        <f>ROUND(I336*H336,2)</f>
        <v>0</v>
      </c>
      <c r="K336" s="219" t="s">
        <v>201</v>
      </c>
      <c r="L336" s="45"/>
      <c r="M336" s="224" t="s">
        <v>19</v>
      </c>
      <c r="N336" s="225" t="s">
        <v>44</v>
      </c>
      <c r="O336" s="85"/>
      <c r="P336" s="226">
        <f>O336*H336</f>
        <v>0</v>
      </c>
      <c r="Q336" s="226">
        <v>0</v>
      </c>
      <c r="R336" s="226">
        <f>Q336*H336</f>
        <v>0</v>
      </c>
      <c r="S336" s="226">
        <v>0</v>
      </c>
      <c r="T336" s="227">
        <f>S336*H336</f>
        <v>0</v>
      </c>
      <c r="U336" s="39"/>
      <c r="V336" s="39"/>
      <c r="W336" s="39"/>
      <c r="X336" s="39"/>
      <c r="Y336" s="39"/>
      <c r="Z336" s="39"/>
      <c r="AA336" s="39"/>
      <c r="AB336" s="39"/>
      <c r="AC336" s="39"/>
      <c r="AD336" s="39"/>
      <c r="AE336" s="39"/>
      <c r="AR336" s="228" t="s">
        <v>125</v>
      </c>
      <c r="AT336" s="228" t="s">
        <v>120</v>
      </c>
      <c r="AU336" s="228" t="s">
        <v>83</v>
      </c>
      <c r="AY336" s="18" t="s">
        <v>118</v>
      </c>
      <c r="BE336" s="229">
        <f>IF(N336="základní",J336,0)</f>
        <v>0</v>
      </c>
      <c r="BF336" s="229">
        <f>IF(N336="snížená",J336,0)</f>
        <v>0</v>
      </c>
      <c r="BG336" s="229">
        <f>IF(N336="zákl. přenesená",J336,0)</f>
        <v>0</v>
      </c>
      <c r="BH336" s="229">
        <f>IF(N336="sníž. přenesená",J336,0)</f>
        <v>0</v>
      </c>
      <c r="BI336" s="229">
        <f>IF(N336="nulová",J336,0)</f>
        <v>0</v>
      </c>
      <c r="BJ336" s="18" t="s">
        <v>81</v>
      </c>
      <c r="BK336" s="229">
        <f>ROUND(I336*H336,2)</f>
        <v>0</v>
      </c>
      <c r="BL336" s="18" t="s">
        <v>125</v>
      </c>
      <c r="BM336" s="228" t="s">
        <v>718</v>
      </c>
    </row>
    <row r="337" spans="1:47" s="2" customFormat="1" ht="12">
      <c r="A337" s="39"/>
      <c r="B337" s="40"/>
      <c r="C337" s="41"/>
      <c r="D337" s="232" t="s">
        <v>203</v>
      </c>
      <c r="E337" s="41"/>
      <c r="F337" s="233" t="s">
        <v>719</v>
      </c>
      <c r="G337" s="41"/>
      <c r="H337" s="41"/>
      <c r="I337" s="137"/>
      <c r="J337" s="41"/>
      <c r="K337" s="41"/>
      <c r="L337" s="45"/>
      <c r="M337" s="234"/>
      <c r="N337" s="235"/>
      <c r="O337" s="85"/>
      <c r="P337" s="85"/>
      <c r="Q337" s="85"/>
      <c r="R337" s="85"/>
      <c r="S337" s="85"/>
      <c r="T337" s="86"/>
      <c r="U337" s="39"/>
      <c r="V337" s="39"/>
      <c r="W337" s="39"/>
      <c r="X337" s="39"/>
      <c r="Y337" s="39"/>
      <c r="Z337" s="39"/>
      <c r="AA337" s="39"/>
      <c r="AB337" s="39"/>
      <c r="AC337" s="39"/>
      <c r="AD337" s="39"/>
      <c r="AE337" s="39"/>
      <c r="AT337" s="18" t="s">
        <v>203</v>
      </c>
      <c r="AU337" s="18" t="s">
        <v>83</v>
      </c>
    </row>
    <row r="338" spans="1:51" s="13" customFormat="1" ht="12">
      <c r="A338" s="13"/>
      <c r="B338" s="236"/>
      <c r="C338" s="237"/>
      <c r="D338" s="232" t="s">
        <v>156</v>
      </c>
      <c r="E338" s="238" t="s">
        <v>19</v>
      </c>
      <c r="F338" s="239" t="s">
        <v>720</v>
      </c>
      <c r="G338" s="237"/>
      <c r="H338" s="240">
        <v>14.01</v>
      </c>
      <c r="I338" s="241"/>
      <c r="J338" s="237"/>
      <c r="K338" s="237"/>
      <c r="L338" s="242"/>
      <c r="M338" s="243"/>
      <c r="N338" s="244"/>
      <c r="O338" s="244"/>
      <c r="P338" s="244"/>
      <c r="Q338" s="244"/>
      <c r="R338" s="244"/>
      <c r="S338" s="244"/>
      <c r="T338" s="245"/>
      <c r="U338" s="13"/>
      <c r="V338" s="13"/>
      <c r="W338" s="13"/>
      <c r="X338" s="13"/>
      <c r="Y338" s="13"/>
      <c r="Z338" s="13"/>
      <c r="AA338" s="13"/>
      <c r="AB338" s="13"/>
      <c r="AC338" s="13"/>
      <c r="AD338" s="13"/>
      <c r="AE338" s="13"/>
      <c r="AT338" s="246" t="s">
        <v>156</v>
      </c>
      <c r="AU338" s="246" t="s">
        <v>83</v>
      </c>
      <c r="AV338" s="13" t="s">
        <v>83</v>
      </c>
      <c r="AW338" s="13" t="s">
        <v>34</v>
      </c>
      <c r="AX338" s="13" t="s">
        <v>81</v>
      </c>
      <c r="AY338" s="246" t="s">
        <v>118</v>
      </c>
    </row>
    <row r="339" spans="1:65" s="2" customFormat="1" ht="21.75" customHeight="1">
      <c r="A339" s="39"/>
      <c r="B339" s="40"/>
      <c r="C339" s="217" t="s">
        <v>721</v>
      </c>
      <c r="D339" s="217" t="s">
        <v>120</v>
      </c>
      <c r="E339" s="218" t="s">
        <v>722</v>
      </c>
      <c r="F339" s="219" t="s">
        <v>723</v>
      </c>
      <c r="G339" s="220" t="s">
        <v>299</v>
      </c>
      <c r="H339" s="221">
        <v>19.223</v>
      </c>
      <c r="I339" s="222"/>
      <c r="J339" s="223">
        <f>ROUND(I339*H339,2)</f>
        <v>0</v>
      </c>
      <c r="K339" s="219" t="s">
        <v>201</v>
      </c>
      <c r="L339" s="45"/>
      <c r="M339" s="224" t="s">
        <v>19</v>
      </c>
      <c r="N339" s="225" t="s">
        <v>44</v>
      </c>
      <c r="O339" s="85"/>
      <c r="P339" s="226">
        <f>O339*H339</f>
        <v>0</v>
      </c>
      <c r="Q339" s="226">
        <v>0</v>
      </c>
      <c r="R339" s="226">
        <f>Q339*H339</f>
        <v>0</v>
      </c>
      <c r="S339" s="226">
        <v>0</v>
      </c>
      <c r="T339" s="227">
        <f>S339*H339</f>
        <v>0</v>
      </c>
      <c r="U339" s="39"/>
      <c r="V339" s="39"/>
      <c r="W339" s="39"/>
      <c r="X339" s="39"/>
      <c r="Y339" s="39"/>
      <c r="Z339" s="39"/>
      <c r="AA339" s="39"/>
      <c r="AB339" s="39"/>
      <c r="AC339" s="39"/>
      <c r="AD339" s="39"/>
      <c r="AE339" s="39"/>
      <c r="AR339" s="228" t="s">
        <v>125</v>
      </c>
      <c r="AT339" s="228" t="s">
        <v>120</v>
      </c>
      <c r="AU339" s="228" t="s">
        <v>83</v>
      </c>
      <c r="AY339" s="18" t="s">
        <v>118</v>
      </c>
      <c r="BE339" s="229">
        <f>IF(N339="základní",J339,0)</f>
        <v>0</v>
      </c>
      <c r="BF339" s="229">
        <f>IF(N339="snížená",J339,0)</f>
        <v>0</v>
      </c>
      <c r="BG339" s="229">
        <f>IF(N339="zákl. přenesená",J339,0)</f>
        <v>0</v>
      </c>
      <c r="BH339" s="229">
        <f>IF(N339="sníž. přenesená",J339,0)</f>
        <v>0</v>
      </c>
      <c r="BI339" s="229">
        <f>IF(N339="nulová",J339,0)</f>
        <v>0</v>
      </c>
      <c r="BJ339" s="18" t="s">
        <v>81</v>
      </c>
      <c r="BK339" s="229">
        <f>ROUND(I339*H339,2)</f>
        <v>0</v>
      </c>
      <c r="BL339" s="18" t="s">
        <v>125</v>
      </c>
      <c r="BM339" s="228" t="s">
        <v>724</v>
      </c>
    </row>
    <row r="340" spans="1:47" s="2" customFormat="1" ht="12">
      <c r="A340" s="39"/>
      <c r="B340" s="40"/>
      <c r="C340" s="41"/>
      <c r="D340" s="232" t="s">
        <v>203</v>
      </c>
      <c r="E340" s="41"/>
      <c r="F340" s="233" t="s">
        <v>719</v>
      </c>
      <c r="G340" s="41"/>
      <c r="H340" s="41"/>
      <c r="I340" s="137"/>
      <c r="J340" s="41"/>
      <c r="K340" s="41"/>
      <c r="L340" s="45"/>
      <c r="M340" s="234"/>
      <c r="N340" s="235"/>
      <c r="O340" s="85"/>
      <c r="P340" s="85"/>
      <c r="Q340" s="85"/>
      <c r="R340" s="85"/>
      <c r="S340" s="85"/>
      <c r="T340" s="86"/>
      <c r="U340" s="39"/>
      <c r="V340" s="39"/>
      <c r="W340" s="39"/>
      <c r="X340" s="39"/>
      <c r="Y340" s="39"/>
      <c r="Z340" s="39"/>
      <c r="AA340" s="39"/>
      <c r="AB340" s="39"/>
      <c r="AC340" s="39"/>
      <c r="AD340" s="39"/>
      <c r="AE340" s="39"/>
      <c r="AT340" s="18" t="s">
        <v>203</v>
      </c>
      <c r="AU340" s="18" t="s">
        <v>83</v>
      </c>
    </row>
    <row r="341" spans="1:47" s="2" customFormat="1" ht="12">
      <c r="A341" s="39"/>
      <c r="B341" s="40"/>
      <c r="C341" s="41"/>
      <c r="D341" s="232" t="s">
        <v>135</v>
      </c>
      <c r="E341" s="41"/>
      <c r="F341" s="233" t="s">
        <v>725</v>
      </c>
      <c r="G341" s="41"/>
      <c r="H341" s="41"/>
      <c r="I341" s="137"/>
      <c r="J341" s="41"/>
      <c r="K341" s="41"/>
      <c r="L341" s="45"/>
      <c r="M341" s="234"/>
      <c r="N341" s="235"/>
      <c r="O341" s="85"/>
      <c r="P341" s="85"/>
      <c r="Q341" s="85"/>
      <c r="R341" s="85"/>
      <c r="S341" s="85"/>
      <c r="T341" s="86"/>
      <c r="U341" s="39"/>
      <c r="V341" s="39"/>
      <c r="W341" s="39"/>
      <c r="X341" s="39"/>
      <c r="Y341" s="39"/>
      <c r="Z341" s="39"/>
      <c r="AA341" s="39"/>
      <c r="AB341" s="39"/>
      <c r="AC341" s="39"/>
      <c r="AD341" s="39"/>
      <c r="AE341" s="39"/>
      <c r="AT341" s="18" t="s">
        <v>135</v>
      </c>
      <c r="AU341" s="18" t="s">
        <v>83</v>
      </c>
    </row>
    <row r="342" spans="1:51" s="13" customFormat="1" ht="12">
      <c r="A342" s="13"/>
      <c r="B342" s="236"/>
      <c r="C342" s="237"/>
      <c r="D342" s="232" t="s">
        <v>156</v>
      </c>
      <c r="E342" s="238" t="s">
        <v>19</v>
      </c>
      <c r="F342" s="239" t="s">
        <v>726</v>
      </c>
      <c r="G342" s="237"/>
      <c r="H342" s="240">
        <v>19.223</v>
      </c>
      <c r="I342" s="241"/>
      <c r="J342" s="237"/>
      <c r="K342" s="237"/>
      <c r="L342" s="242"/>
      <c r="M342" s="243"/>
      <c r="N342" s="244"/>
      <c r="O342" s="244"/>
      <c r="P342" s="244"/>
      <c r="Q342" s="244"/>
      <c r="R342" s="244"/>
      <c r="S342" s="244"/>
      <c r="T342" s="245"/>
      <c r="U342" s="13"/>
      <c r="V342" s="13"/>
      <c r="W342" s="13"/>
      <c r="X342" s="13"/>
      <c r="Y342" s="13"/>
      <c r="Z342" s="13"/>
      <c r="AA342" s="13"/>
      <c r="AB342" s="13"/>
      <c r="AC342" s="13"/>
      <c r="AD342" s="13"/>
      <c r="AE342" s="13"/>
      <c r="AT342" s="246" t="s">
        <v>156</v>
      </c>
      <c r="AU342" s="246" t="s">
        <v>83</v>
      </c>
      <c r="AV342" s="13" t="s">
        <v>83</v>
      </c>
      <c r="AW342" s="13" t="s">
        <v>34</v>
      </c>
      <c r="AX342" s="13" t="s">
        <v>81</v>
      </c>
      <c r="AY342" s="246" t="s">
        <v>118</v>
      </c>
    </row>
    <row r="343" spans="1:63" s="12" customFormat="1" ht="22.8" customHeight="1">
      <c r="A343" s="12"/>
      <c r="B343" s="203"/>
      <c r="C343" s="204"/>
      <c r="D343" s="205" t="s">
        <v>72</v>
      </c>
      <c r="E343" s="230" t="s">
        <v>727</v>
      </c>
      <c r="F343" s="230" t="s">
        <v>728</v>
      </c>
      <c r="G343" s="204"/>
      <c r="H343" s="204"/>
      <c r="I343" s="207"/>
      <c r="J343" s="231">
        <f>BK343</f>
        <v>0</v>
      </c>
      <c r="K343" s="204"/>
      <c r="L343" s="209"/>
      <c r="M343" s="210"/>
      <c r="N343" s="211"/>
      <c r="O343" s="211"/>
      <c r="P343" s="212">
        <f>SUM(P344:P345)</f>
        <v>0</v>
      </c>
      <c r="Q343" s="211"/>
      <c r="R343" s="212">
        <f>SUM(R344:R345)</f>
        <v>0</v>
      </c>
      <c r="S343" s="211"/>
      <c r="T343" s="213">
        <f>SUM(T344:T345)</f>
        <v>0</v>
      </c>
      <c r="U343" s="12"/>
      <c r="V343" s="12"/>
      <c r="W343" s="12"/>
      <c r="X343" s="12"/>
      <c r="Y343" s="12"/>
      <c r="Z343" s="12"/>
      <c r="AA343" s="12"/>
      <c r="AB343" s="12"/>
      <c r="AC343" s="12"/>
      <c r="AD343" s="12"/>
      <c r="AE343" s="12"/>
      <c r="AR343" s="214" t="s">
        <v>81</v>
      </c>
      <c r="AT343" s="215" t="s">
        <v>72</v>
      </c>
      <c r="AU343" s="215" t="s">
        <v>81</v>
      </c>
      <c r="AY343" s="214" t="s">
        <v>118</v>
      </c>
      <c r="BK343" s="216">
        <f>SUM(BK344:BK345)</f>
        <v>0</v>
      </c>
    </row>
    <row r="344" spans="1:65" s="2" customFormat="1" ht="21.75" customHeight="1">
      <c r="A344" s="39"/>
      <c r="B344" s="40"/>
      <c r="C344" s="217" t="s">
        <v>729</v>
      </c>
      <c r="D344" s="217" t="s">
        <v>120</v>
      </c>
      <c r="E344" s="218" t="s">
        <v>730</v>
      </c>
      <c r="F344" s="219" t="s">
        <v>731</v>
      </c>
      <c r="G344" s="220" t="s">
        <v>299</v>
      </c>
      <c r="H344" s="221">
        <v>82.862</v>
      </c>
      <c r="I344" s="222"/>
      <c r="J344" s="223">
        <f>ROUND(I344*H344,2)</f>
        <v>0</v>
      </c>
      <c r="K344" s="219" t="s">
        <v>208</v>
      </c>
      <c r="L344" s="45"/>
      <c r="M344" s="224" t="s">
        <v>19</v>
      </c>
      <c r="N344" s="225" t="s">
        <v>44</v>
      </c>
      <c r="O344" s="85"/>
      <c r="P344" s="226">
        <f>O344*H344</f>
        <v>0</v>
      </c>
      <c r="Q344" s="226">
        <v>0</v>
      </c>
      <c r="R344" s="226">
        <f>Q344*H344</f>
        <v>0</v>
      </c>
      <c r="S344" s="226">
        <v>0</v>
      </c>
      <c r="T344" s="227">
        <f>S344*H344</f>
        <v>0</v>
      </c>
      <c r="U344" s="39"/>
      <c r="V344" s="39"/>
      <c r="W344" s="39"/>
      <c r="X344" s="39"/>
      <c r="Y344" s="39"/>
      <c r="Z344" s="39"/>
      <c r="AA344" s="39"/>
      <c r="AB344" s="39"/>
      <c r="AC344" s="39"/>
      <c r="AD344" s="39"/>
      <c r="AE344" s="39"/>
      <c r="AR344" s="228" t="s">
        <v>125</v>
      </c>
      <c r="AT344" s="228" t="s">
        <v>120</v>
      </c>
      <c r="AU344" s="228" t="s">
        <v>83</v>
      </c>
      <c r="AY344" s="18" t="s">
        <v>118</v>
      </c>
      <c r="BE344" s="229">
        <f>IF(N344="základní",J344,0)</f>
        <v>0</v>
      </c>
      <c r="BF344" s="229">
        <f>IF(N344="snížená",J344,0)</f>
        <v>0</v>
      </c>
      <c r="BG344" s="229">
        <f>IF(N344="zákl. přenesená",J344,0)</f>
        <v>0</v>
      </c>
      <c r="BH344" s="229">
        <f>IF(N344="sníž. přenesená",J344,0)</f>
        <v>0</v>
      </c>
      <c r="BI344" s="229">
        <f>IF(N344="nulová",J344,0)</f>
        <v>0</v>
      </c>
      <c r="BJ344" s="18" t="s">
        <v>81</v>
      </c>
      <c r="BK344" s="229">
        <f>ROUND(I344*H344,2)</f>
        <v>0</v>
      </c>
      <c r="BL344" s="18" t="s">
        <v>125</v>
      </c>
      <c r="BM344" s="228" t="s">
        <v>732</v>
      </c>
    </row>
    <row r="345" spans="1:47" s="2" customFormat="1" ht="12">
      <c r="A345" s="39"/>
      <c r="B345" s="40"/>
      <c r="C345" s="41"/>
      <c r="D345" s="232" t="s">
        <v>203</v>
      </c>
      <c r="E345" s="41"/>
      <c r="F345" s="233" t="s">
        <v>733</v>
      </c>
      <c r="G345" s="41"/>
      <c r="H345" s="41"/>
      <c r="I345" s="137"/>
      <c r="J345" s="41"/>
      <c r="K345" s="41"/>
      <c r="L345" s="45"/>
      <c r="M345" s="283"/>
      <c r="N345" s="284"/>
      <c r="O345" s="249"/>
      <c r="P345" s="249"/>
      <c r="Q345" s="249"/>
      <c r="R345" s="249"/>
      <c r="S345" s="249"/>
      <c r="T345" s="285"/>
      <c r="U345" s="39"/>
      <c r="V345" s="39"/>
      <c r="W345" s="39"/>
      <c r="X345" s="39"/>
      <c r="Y345" s="39"/>
      <c r="Z345" s="39"/>
      <c r="AA345" s="39"/>
      <c r="AB345" s="39"/>
      <c r="AC345" s="39"/>
      <c r="AD345" s="39"/>
      <c r="AE345" s="39"/>
      <c r="AT345" s="18" t="s">
        <v>203</v>
      </c>
      <c r="AU345" s="18" t="s">
        <v>83</v>
      </c>
    </row>
    <row r="346" spans="1:31" s="2" customFormat="1" ht="6.95" customHeight="1">
      <c r="A346" s="39"/>
      <c r="B346" s="60"/>
      <c r="C346" s="61"/>
      <c r="D346" s="61"/>
      <c r="E346" s="61"/>
      <c r="F346" s="61"/>
      <c r="G346" s="61"/>
      <c r="H346" s="61"/>
      <c r="I346" s="167"/>
      <c r="J346" s="61"/>
      <c r="K346" s="61"/>
      <c r="L346" s="45"/>
      <c r="M346" s="39"/>
      <c r="O346" s="39"/>
      <c r="P346" s="39"/>
      <c r="Q346" s="39"/>
      <c r="R346" s="39"/>
      <c r="S346" s="39"/>
      <c r="T346" s="39"/>
      <c r="U346" s="39"/>
      <c r="V346" s="39"/>
      <c r="W346" s="39"/>
      <c r="X346" s="39"/>
      <c r="Y346" s="39"/>
      <c r="Z346" s="39"/>
      <c r="AA346" s="39"/>
      <c r="AB346" s="39"/>
      <c r="AC346" s="39"/>
      <c r="AD346" s="39"/>
      <c r="AE346" s="39"/>
    </row>
  </sheetData>
  <sheetProtection password="CC35" sheet="1" objects="1" scenarios="1" formatColumns="0" formatRows="0" autoFilter="0"/>
  <autoFilter ref="C87:K345"/>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89</v>
      </c>
    </row>
    <row r="3" spans="2:46" s="1" customFormat="1" ht="6.95" customHeight="1">
      <c r="B3" s="130"/>
      <c r="C3" s="131"/>
      <c r="D3" s="131"/>
      <c r="E3" s="131"/>
      <c r="F3" s="131"/>
      <c r="G3" s="131"/>
      <c r="H3" s="131"/>
      <c r="I3" s="132"/>
      <c r="J3" s="131"/>
      <c r="K3" s="131"/>
      <c r="L3" s="21"/>
      <c r="AT3" s="18" t="s">
        <v>83</v>
      </c>
    </row>
    <row r="4" spans="2:46" s="1" customFormat="1" ht="24.95" customHeight="1">
      <c r="B4" s="21"/>
      <c r="D4" s="133" t="s">
        <v>90</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stavby'!K6</f>
        <v>Parkovací pruh Procházkova ulice Klatovy</v>
      </c>
      <c r="F7" s="135"/>
      <c r="G7" s="135"/>
      <c r="H7" s="135"/>
      <c r="I7" s="129"/>
      <c r="L7" s="21"/>
    </row>
    <row r="8" spans="1:31" s="2" customFormat="1" ht="12" customHeight="1">
      <c r="A8" s="39"/>
      <c r="B8" s="45"/>
      <c r="C8" s="39"/>
      <c r="D8" s="135" t="s">
        <v>91</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734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stavby'!AN8</f>
        <v>23. 2. 2020</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stavby'!AN10="","",'Rekapitulace stavby'!AN10)</f>
        <v>255661</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stavby'!E11="","",'Rekapitulace stavby'!E11)</f>
        <v>Mšsto Klatovy</v>
      </c>
      <c r="F15" s="39"/>
      <c r="G15" s="39"/>
      <c r="H15" s="39"/>
      <c r="I15" s="141" t="s">
        <v>29</v>
      </c>
      <c r="J15" s="140" t="str">
        <f>IF('Rekapitulace stavby'!AN11="","",'Rekapitulace stavby'!AN11)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30</v>
      </c>
      <c r="E17" s="39"/>
      <c r="F17" s="39"/>
      <c r="G17" s="39"/>
      <c r="H17" s="39"/>
      <c r="I17" s="141" t="s">
        <v>26</v>
      </c>
      <c r="J17" s="34" t="str">
        <f>'Rekapitulace stavby'!AN13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0"/>
      <c r="G18" s="140"/>
      <c r="H18" s="140"/>
      <c r="I18" s="141" t="s">
        <v>29</v>
      </c>
      <c r="J18" s="34" t="str">
        <f>'Rekapitulace stavby'!AN14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32</v>
      </c>
      <c r="E20" s="39"/>
      <c r="F20" s="39"/>
      <c r="G20" s="39"/>
      <c r="H20" s="39"/>
      <c r="I20" s="141" t="s">
        <v>26</v>
      </c>
      <c r="J20" s="140" t="str">
        <f>IF('Rekapitulace stavby'!AN16="","",'Rekapitulace stavby'!AN16)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stavby'!E17="","",'Rekapitulace stavby'!E17)</f>
        <v>Ing.Čeměk Stehlík</v>
      </c>
      <c r="F21" s="39"/>
      <c r="G21" s="39"/>
      <c r="H21" s="39"/>
      <c r="I21" s="141" t="s">
        <v>29</v>
      </c>
      <c r="J21" s="140" t="str">
        <f>IF('Rekapitulace stavby'!AN17="","",'Rekapitulace stavby'!AN17)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35</v>
      </c>
      <c r="E23" s="39"/>
      <c r="F23" s="39"/>
      <c r="G23" s="39"/>
      <c r="H23" s="39"/>
      <c r="I23" s="141" t="s">
        <v>26</v>
      </c>
      <c r="J23" s="140" t="str">
        <f>IF('Rekapitulace stavby'!AN19="","",'Rekapitulace stavby'!AN19)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stavby'!E20="","",'Rekapitulace stavby'!E20)</f>
        <v>Ing. Stehlík</v>
      </c>
      <c r="F24" s="39"/>
      <c r="G24" s="39"/>
      <c r="H24" s="39"/>
      <c r="I24" s="141" t="s">
        <v>29</v>
      </c>
      <c r="J24" s="140" t="str">
        <f>IF('Rekapitulace stavby'!AN20="","",'Rekapitulace stavby'!AN20)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37</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39</v>
      </c>
      <c r="E30" s="39"/>
      <c r="F30" s="39"/>
      <c r="G30" s="39"/>
      <c r="H30" s="39"/>
      <c r="I30" s="137"/>
      <c r="J30" s="151">
        <f>ROUND(J85,2)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41</v>
      </c>
      <c r="G32" s="39"/>
      <c r="H32" s="39"/>
      <c r="I32" s="153" t="s">
        <v>40</v>
      </c>
      <c r="J32" s="152" t="s">
        <v>42</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43</v>
      </c>
      <c r="E33" s="135" t="s">
        <v>44</v>
      </c>
      <c r="F33" s="155">
        <f>ROUND((SUM(BE85:BE182)),2)</f>
        <v>0</v>
      </c>
      <c r="G33" s="39"/>
      <c r="H33" s="39"/>
      <c r="I33" s="156">
        <v>0.21</v>
      </c>
      <c r="J33" s="155">
        <f>ROUND(((SUM(BE85:BE182))*I33),2)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45</v>
      </c>
      <c r="F34" s="155">
        <f>ROUND((SUM(BF85:BF182)),2)</f>
        <v>0</v>
      </c>
      <c r="G34" s="39"/>
      <c r="H34" s="39"/>
      <c r="I34" s="156">
        <v>0.15</v>
      </c>
      <c r="J34" s="155">
        <f>ROUND(((SUM(BF85:BF182))*I34),2)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46</v>
      </c>
      <c r="F35" s="155">
        <f>ROUND((SUM(BG85:BG182)),2)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47</v>
      </c>
      <c r="F36" s="155">
        <f>ROUND((SUM(BH85:BH182)),2)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48</v>
      </c>
      <c r="F37" s="155">
        <f>ROUND((SUM(BI85:BI182)),2)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49</v>
      </c>
      <c r="E39" s="159"/>
      <c r="F39" s="159"/>
      <c r="G39" s="160" t="s">
        <v>50</v>
      </c>
      <c r="H39" s="161" t="s">
        <v>51</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94</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Parkovací pruh Procházkova ulice Klatovy</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91</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501 - Přeložka NTL plynovodu</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Klatovy</v>
      </c>
      <c r="G52" s="41"/>
      <c r="H52" s="41"/>
      <c r="I52" s="141" t="s">
        <v>23</v>
      </c>
      <c r="J52" s="73" t="str">
        <f>IF(J12="","",J12)</f>
        <v>23. 2. 2020</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Mšsto Klatovy</v>
      </c>
      <c r="G54" s="41"/>
      <c r="H54" s="41"/>
      <c r="I54" s="141" t="s">
        <v>32</v>
      </c>
      <c r="J54" s="37" t="str">
        <f>E21</f>
        <v>Ing.Čeměk Stehlík</v>
      </c>
      <c r="K54" s="41"/>
      <c r="L54" s="138"/>
      <c r="S54" s="39"/>
      <c r="T54" s="39"/>
      <c r="U54" s="39"/>
      <c r="V54" s="39"/>
      <c r="W54" s="39"/>
      <c r="X54" s="39"/>
      <c r="Y54" s="39"/>
      <c r="Z54" s="39"/>
      <c r="AA54" s="39"/>
      <c r="AB54" s="39"/>
      <c r="AC54" s="39"/>
      <c r="AD54" s="39"/>
      <c r="AE54" s="39"/>
    </row>
    <row r="55" spans="1:31" s="2" customFormat="1" ht="15.15" customHeight="1">
      <c r="A55" s="39"/>
      <c r="B55" s="40"/>
      <c r="C55" s="33" t="s">
        <v>30</v>
      </c>
      <c r="D55" s="41"/>
      <c r="E55" s="41"/>
      <c r="F55" s="28" t="str">
        <f>IF(E18="","",E18)</f>
        <v>Vyplň údaj</v>
      </c>
      <c r="G55" s="41"/>
      <c r="H55" s="41"/>
      <c r="I55" s="141" t="s">
        <v>35</v>
      </c>
      <c r="J55" s="37" t="str">
        <f>E24</f>
        <v>Ing. Stehlík</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95</v>
      </c>
      <c r="D57" s="173"/>
      <c r="E57" s="173"/>
      <c r="F57" s="173"/>
      <c r="G57" s="173"/>
      <c r="H57" s="173"/>
      <c r="I57" s="174"/>
      <c r="J57" s="175" t="s">
        <v>96</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71</v>
      </c>
      <c r="D59" s="41"/>
      <c r="E59" s="41"/>
      <c r="F59" s="41"/>
      <c r="G59" s="41"/>
      <c r="H59" s="41"/>
      <c r="I59" s="137"/>
      <c r="J59" s="103">
        <f>J85</f>
        <v>0</v>
      </c>
      <c r="K59" s="41"/>
      <c r="L59" s="138"/>
      <c r="S59" s="39"/>
      <c r="T59" s="39"/>
      <c r="U59" s="39"/>
      <c r="V59" s="39"/>
      <c r="W59" s="39"/>
      <c r="X59" s="39"/>
      <c r="Y59" s="39"/>
      <c r="Z59" s="39"/>
      <c r="AA59" s="39"/>
      <c r="AB59" s="39"/>
      <c r="AC59" s="39"/>
      <c r="AD59" s="39"/>
      <c r="AE59" s="39"/>
      <c r="AU59" s="18" t="s">
        <v>97</v>
      </c>
    </row>
    <row r="60" spans="1:31" s="9" customFormat="1" ht="24.95" customHeight="1">
      <c r="A60" s="9"/>
      <c r="B60" s="177"/>
      <c r="C60" s="178"/>
      <c r="D60" s="179" t="s">
        <v>735</v>
      </c>
      <c r="E60" s="180"/>
      <c r="F60" s="180"/>
      <c r="G60" s="180"/>
      <c r="H60" s="180"/>
      <c r="I60" s="181"/>
      <c r="J60" s="182">
        <f>J86</f>
        <v>0</v>
      </c>
      <c r="K60" s="178"/>
      <c r="L60" s="183"/>
      <c r="S60" s="9"/>
      <c r="T60" s="9"/>
      <c r="U60" s="9"/>
      <c r="V60" s="9"/>
      <c r="W60" s="9"/>
      <c r="X60" s="9"/>
      <c r="Y60" s="9"/>
      <c r="Z60" s="9"/>
      <c r="AA60" s="9"/>
      <c r="AB60" s="9"/>
      <c r="AC60" s="9"/>
      <c r="AD60" s="9"/>
      <c r="AE60" s="9"/>
    </row>
    <row r="61" spans="1:31" s="10" customFormat="1" ht="19.9" customHeight="1">
      <c r="A61" s="10"/>
      <c r="B61" s="184"/>
      <c r="C61" s="185"/>
      <c r="D61" s="186" t="s">
        <v>182</v>
      </c>
      <c r="E61" s="187"/>
      <c r="F61" s="187"/>
      <c r="G61" s="187"/>
      <c r="H61" s="187"/>
      <c r="I61" s="188"/>
      <c r="J61" s="189">
        <f>J87</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186</v>
      </c>
      <c r="E62" s="187"/>
      <c r="F62" s="187"/>
      <c r="G62" s="187"/>
      <c r="H62" s="187"/>
      <c r="I62" s="188"/>
      <c r="J62" s="189">
        <f>J136</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736</v>
      </c>
      <c r="E63" s="187"/>
      <c r="F63" s="187"/>
      <c r="G63" s="187"/>
      <c r="H63" s="187"/>
      <c r="I63" s="188"/>
      <c r="J63" s="189">
        <f>J142</f>
        <v>0</v>
      </c>
      <c r="K63" s="185"/>
      <c r="L63" s="190"/>
      <c r="S63" s="10"/>
      <c r="T63" s="10"/>
      <c r="U63" s="10"/>
      <c r="V63" s="10"/>
      <c r="W63" s="10"/>
      <c r="X63" s="10"/>
      <c r="Y63" s="10"/>
      <c r="Z63" s="10"/>
      <c r="AA63" s="10"/>
      <c r="AB63" s="10"/>
      <c r="AC63" s="10"/>
      <c r="AD63" s="10"/>
      <c r="AE63" s="10"/>
    </row>
    <row r="64" spans="1:31" s="9" customFormat="1" ht="24.95" customHeight="1">
      <c r="A64" s="9"/>
      <c r="B64" s="177"/>
      <c r="C64" s="178"/>
      <c r="D64" s="179" t="s">
        <v>737</v>
      </c>
      <c r="E64" s="180"/>
      <c r="F64" s="180"/>
      <c r="G64" s="180"/>
      <c r="H64" s="180"/>
      <c r="I64" s="181"/>
      <c r="J64" s="182">
        <f>J148</f>
        <v>0</v>
      </c>
      <c r="K64" s="178"/>
      <c r="L64" s="183"/>
      <c r="S64" s="9"/>
      <c r="T64" s="9"/>
      <c r="U64" s="9"/>
      <c r="V64" s="9"/>
      <c r="W64" s="9"/>
      <c r="X64" s="9"/>
      <c r="Y64" s="9"/>
      <c r="Z64" s="9"/>
      <c r="AA64" s="9"/>
      <c r="AB64" s="9"/>
      <c r="AC64" s="9"/>
      <c r="AD64" s="9"/>
      <c r="AE64" s="9"/>
    </row>
    <row r="65" spans="1:31" s="10" customFormat="1" ht="19.9" customHeight="1">
      <c r="A65" s="10"/>
      <c r="B65" s="184"/>
      <c r="C65" s="185"/>
      <c r="D65" s="186" t="s">
        <v>738</v>
      </c>
      <c r="E65" s="187"/>
      <c r="F65" s="187"/>
      <c r="G65" s="187"/>
      <c r="H65" s="187"/>
      <c r="I65" s="188"/>
      <c r="J65" s="189">
        <f>J149</f>
        <v>0</v>
      </c>
      <c r="K65" s="185"/>
      <c r="L65" s="190"/>
      <c r="S65" s="10"/>
      <c r="T65" s="10"/>
      <c r="U65" s="10"/>
      <c r="V65" s="10"/>
      <c r="W65" s="10"/>
      <c r="X65" s="10"/>
      <c r="Y65" s="10"/>
      <c r="Z65" s="10"/>
      <c r="AA65" s="10"/>
      <c r="AB65" s="10"/>
      <c r="AC65" s="10"/>
      <c r="AD65" s="10"/>
      <c r="AE65" s="10"/>
    </row>
    <row r="66" spans="1:31" s="2" customFormat="1" ht="21.8" customHeight="1">
      <c r="A66" s="39"/>
      <c r="B66" s="40"/>
      <c r="C66" s="41"/>
      <c r="D66" s="41"/>
      <c r="E66" s="41"/>
      <c r="F66" s="41"/>
      <c r="G66" s="41"/>
      <c r="H66" s="41"/>
      <c r="I66" s="137"/>
      <c r="J66" s="41"/>
      <c r="K66" s="41"/>
      <c r="L66" s="138"/>
      <c r="S66" s="39"/>
      <c r="T66" s="39"/>
      <c r="U66" s="39"/>
      <c r="V66" s="39"/>
      <c r="W66" s="39"/>
      <c r="X66" s="39"/>
      <c r="Y66" s="39"/>
      <c r="Z66" s="39"/>
      <c r="AA66" s="39"/>
      <c r="AB66" s="39"/>
      <c r="AC66" s="39"/>
      <c r="AD66" s="39"/>
      <c r="AE66" s="39"/>
    </row>
    <row r="67" spans="1:31" s="2" customFormat="1" ht="6.95" customHeight="1">
      <c r="A67" s="39"/>
      <c r="B67" s="60"/>
      <c r="C67" s="61"/>
      <c r="D67" s="61"/>
      <c r="E67" s="61"/>
      <c r="F67" s="61"/>
      <c r="G67" s="61"/>
      <c r="H67" s="61"/>
      <c r="I67" s="167"/>
      <c r="J67" s="61"/>
      <c r="K67" s="61"/>
      <c r="L67" s="138"/>
      <c r="S67" s="39"/>
      <c r="T67" s="39"/>
      <c r="U67" s="39"/>
      <c r="V67" s="39"/>
      <c r="W67" s="39"/>
      <c r="X67" s="39"/>
      <c r="Y67" s="39"/>
      <c r="Z67" s="39"/>
      <c r="AA67" s="39"/>
      <c r="AB67" s="39"/>
      <c r="AC67" s="39"/>
      <c r="AD67" s="39"/>
      <c r="AE67" s="39"/>
    </row>
    <row r="71" spans="1:31" s="2" customFormat="1" ht="6.95" customHeight="1">
      <c r="A71" s="39"/>
      <c r="B71" s="62"/>
      <c r="C71" s="63"/>
      <c r="D71" s="63"/>
      <c r="E71" s="63"/>
      <c r="F71" s="63"/>
      <c r="G71" s="63"/>
      <c r="H71" s="63"/>
      <c r="I71" s="170"/>
      <c r="J71" s="63"/>
      <c r="K71" s="63"/>
      <c r="L71" s="138"/>
      <c r="S71" s="39"/>
      <c r="T71" s="39"/>
      <c r="U71" s="39"/>
      <c r="V71" s="39"/>
      <c r="W71" s="39"/>
      <c r="X71" s="39"/>
      <c r="Y71" s="39"/>
      <c r="Z71" s="39"/>
      <c r="AA71" s="39"/>
      <c r="AB71" s="39"/>
      <c r="AC71" s="39"/>
      <c r="AD71" s="39"/>
      <c r="AE71" s="39"/>
    </row>
    <row r="72" spans="1:31" s="2" customFormat="1" ht="24.95" customHeight="1">
      <c r="A72" s="39"/>
      <c r="B72" s="40"/>
      <c r="C72" s="24" t="s">
        <v>103</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40"/>
      <c r="C73" s="41"/>
      <c r="D73" s="41"/>
      <c r="E73" s="41"/>
      <c r="F73" s="41"/>
      <c r="G73" s="41"/>
      <c r="H73" s="41"/>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16</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171" t="str">
        <f>E7</f>
        <v>Parkovací pruh Procházkova ulice Klatovy</v>
      </c>
      <c r="F75" s="33"/>
      <c r="G75" s="33"/>
      <c r="H75" s="33"/>
      <c r="I75" s="137"/>
      <c r="J75" s="41"/>
      <c r="K75" s="41"/>
      <c r="L75" s="138"/>
      <c r="S75" s="39"/>
      <c r="T75" s="39"/>
      <c r="U75" s="39"/>
      <c r="V75" s="39"/>
      <c r="W75" s="39"/>
      <c r="X75" s="39"/>
      <c r="Y75" s="39"/>
      <c r="Z75" s="39"/>
      <c r="AA75" s="39"/>
      <c r="AB75" s="39"/>
      <c r="AC75" s="39"/>
      <c r="AD75" s="39"/>
      <c r="AE75" s="39"/>
    </row>
    <row r="76" spans="1:31" s="2" customFormat="1" ht="12" customHeight="1">
      <c r="A76" s="39"/>
      <c r="B76" s="40"/>
      <c r="C76" s="33" t="s">
        <v>91</v>
      </c>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6.5" customHeight="1">
      <c r="A77" s="39"/>
      <c r="B77" s="40"/>
      <c r="C77" s="41"/>
      <c r="D77" s="41"/>
      <c r="E77" s="70" t="str">
        <f>E9</f>
        <v>SO 501 - Přeložka NTL plynovodu</v>
      </c>
      <c r="F77" s="41"/>
      <c r="G77" s="41"/>
      <c r="H77" s="41"/>
      <c r="I77" s="137"/>
      <c r="J77" s="41"/>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21</v>
      </c>
      <c r="D79" s="41"/>
      <c r="E79" s="41"/>
      <c r="F79" s="28" t="str">
        <f>F12</f>
        <v>Klatovy</v>
      </c>
      <c r="G79" s="41"/>
      <c r="H79" s="41"/>
      <c r="I79" s="141" t="s">
        <v>23</v>
      </c>
      <c r="J79" s="73" t="str">
        <f>IF(J12="","",J12)</f>
        <v>23. 2. 2020</v>
      </c>
      <c r="K79" s="41"/>
      <c r="L79" s="13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5.15" customHeight="1">
      <c r="A81" s="39"/>
      <c r="B81" s="40"/>
      <c r="C81" s="33" t="s">
        <v>25</v>
      </c>
      <c r="D81" s="41"/>
      <c r="E81" s="41"/>
      <c r="F81" s="28" t="str">
        <f>E15</f>
        <v>Mšsto Klatovy</v>
      </c>
      <c r="G81" s="41"/>
      <c r="H81" s="41"/>
      <c r="I81" s="141" t="s">
        <v>32</v>
      </c>
      <c r="J81" s="37" t="str">
        <f>E21</f>
        <v>Ing.Čeměk Stehlík</v>
      </c>
      <c r="K81" s="41"/>
      <c r="L81" s="138"/>
      <c r="S81" s="39"/>
      <c r="T81" s="39"/>
      <c r="U81" s="39"/>
      <c r="V81" s="39"/>
      <c r="W81" s="39"/>
      <c r="X81" s="39"/>
      <c r="Y81" s="39"/>
      <c r="Z81" s="39"/>
      <c r="AA81" s="39"/>
      <c r="AB81" s="39"/>
      <c r="AC81" s="39"/>
      <c r="AD81" s="39"/>
      <c r="AE81" s="39"/>
    </row>
    <row r="82" spans="1:31" s="2" customFormat="1" ht="15.15" customHeight="1">
      <c r="A82" s="39"/>
      <c r="B82" s="40"/>
      <c r="C82" s="33" t="s">
        <v>30</v>
      </c>
      <c r="D82" s="41"/>
      <c r="E82" s="41"/>
      <c r="F82" s="28" t="str">
        <f>IF(E18="","",E18)</f>
        <v>Vyplň údaj</v>
      </c>
      <c r="G82" s="41"/>
      <c r="H82" s="41"/>
      <c r="I82" s="141" t="s">
        <v>35</v>
      </c>
      <c r="J82" s="37" t="str">
        <f>E24</f>
        <v>Ing. Stehlík</v>
      </c>
      <c r="K82" s="41"/>
      <c r="L82" s="138"/>
      <c r="S82" s="39"/>
      <c r="T82" s="39"/>
      <c r="U82" s="39"/>
      <c r="V82" s="39"/>
      <c r="W82" s="39"/>
      <c r="X82" s="39"/>
      <c r="Y82" s="39"/>
      <c r="Z82" s="39"/>
      <c r="AA82" s="39"/>
      <c r="AB82" s="39"/>
      <c r="AC82" s="39"/>
      <c r="AD82" s="39"/>
      <c r="AE82" s="39"/>
    </row>
    <row r="83" spans="1:31" s="2" customFormat="1" ht="10.3"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11" customFormat="1" ht="29.25" customHeight="1">
      <c r="A84" s="191"/>
      <c r="B84" s="192"/>
      <c r="C84" s="193" t="s">
        <v>104</v>
      </c>
      <c r="D84" s="194" t="s">
        <v>58</v>
      </c>
      <c r="E84" s="194" t="s">
        <v>54</v>
      </c>
      <c r="F84" s="194" t="s">
        <v>55</v>
      </c>
      <c r="G84" s="194" t="s">
        <v>105</v>
      </c>
      <c r="H84" s="194" t="s">
        <v>106</v>
      </c>
      <c r="I84" s="195" t="s">
        <v>107</v>
      </c>
      <c r="J84" s="194" t="s">
        <v>96</v>
      </c>
      <c r="K84" s="196" t="s">
        <v>108</v>
      </c>
      <c r="L84" s="197"/>
      <c r="M84" s="93" t="s">
        <v>19</v>
      </c>
      <c r="N84" s="94" t="s">
        <v>43</v>
      </c>
      <c r="O84" s="94" t="s">
        <v>109</v>
      </c>
      <c r="P84" s="94" t="s">
        <v>110</v>
      </c>
      <c r="Q84" s="94" t="s">
        <v>111</v>
      </c>
      <c r="R84" s="94" t="s">
        <v>112</v>
      </c>
      <c r="S84" s="94" t="s">
        <v>113</v>
      </c>
      <c r="T84" s="95" t="s">
        <v>114</v>
      </c>
      <c r="U84" s="191"/>
      <c r="V84" s="191"/>
      <c r="W84" s="191"/>
      <c r="X84" s="191"/>
      <c r="Y84" s="191"/>
      <c r="Z84" s="191"/>
      <c r="AA84" s="191"/>
      <c r="AB84" s="191"/>
      <c r="AC84" s="191"/>
      <c r="AD84" s="191"/>
      <c r="AE84" s="191"/>
    </row>
    <row r="85" spans="1:63" s="2" customFormat="1" ht="22.8" customHeight="1">
      <c r="A85" s="39"/>
      <c r="B85" s="40"/>
      <c r="C85" s="100" t="s">
        <v>115</v>
      </c>
      <c r="D85" s="41"/>
      <c r="E85" s="41"/>
      <c r="F85" s="41"/>
      <c r="G85" s="41"/>
      <c r="H85" s="41"/>
      <c r="I85" s="137"/>
      <c r="J85" s="198">
        <f>BK85</f>
        <v>0</v>
      </c>
      <c r="K85" s="41"/>
      <c r="L85" s="45"/>
      <c r="M85" s="96"/>
      <c r="N85" s="199"/>
      <c r="O85" s="97"/>
      <c r="P85" s="200">
        <f>P86+P148</f>
        <v>0</v>
      </c>
      <c r="Q85" s="97"/>
      <c r="R85" s="200">
        <f>R86+R148</f>
        <v>0.282142</v>
      </c>
      <c r="S85" s="97"/>
      <c r="T85" s="201">
        <f>T86+T148</f>
        <v>28.13</v>
      </c>
      <c r="U85" s="39"/>
      <c r="V85" s="39"/>
      <c r="W85" s="39"/>
      <c r="X85" s="39"/>
      <c r="Y85" s="39"/>
      <c r="Z85" s="39"/>
      <c r="AA85" s="39"/>
      <c r="AB85" s="39"/>
      <c r="AC85" s="39"/>
      <c r="AD85" s="39"/>
      <c r="AE85" s="39"/>
      <c r="AT85" s="18" t="s">
        <v>72</v>
      </c>
      <c r="AU85" s="18" t="s">
        <v>97</v>
      </c>
      <c r="BK85" s="202">
        <f>BK86+BK148</f>
        <v>0</v>
      </c>
    </row>
    <row r="86" spans="1:63" s="12" customFormat="1" ht="25.9" customHeight="1">
      <c r="A86" s="12"/>
      <c r="B86" s="203"/>
      <c r="C86" s="204"/>
      <c r="D86" s="205" t="s">
        <v>72</v>
      </c>
      <c r="E86" s="206" t="s">
        <v>190</v>
      </c>
      <c r="F86" s="206" t="s">
        <v>190</v>
      </c>
      <c r="G86" s="204"/>
      <c r="H86" s="204"/>
      <c r="I86" s="207"/>
      <c r="J86" s="208">
        <f>BK86</f>
        <v>0</v>
      </c>
      <c r="K86" s="204"/>
      <c r="L86" s="209"/>
      <c r="M86" s="210"/>
      <c r="N86" s="211"/>
      <c r="O86" s="211"/>
      <c r="P86" s="212">
        <f>P87+P136+P142</f>
        <v>0</v>
      </c>
      <c r="Q86" s="211"/>
      <c r="R86" s="212">
        <f>R87+R136+R142</f>
        <v>0.279322</v>
      </c>
      <c r="S86" s="211"/>
      <c r="T86" s="213">
        <f>T87+T136+T142</f>
        <v>28.13</v>
      </c>
      <c r="U86" s="12"/>
      <c r="V86" s="12"/>
      <c r="W86" s="12"/>
      <c r="X86" s="12"/>
      <c r="Y86" s="12"/>
      <c r="Z86" s="12"/>
      <c r="AA86" s="12"/>
      <c r="AB86" s="12"/>
      <c r="AC86" s="12"/>
      <c r="AD86" s="12"/>
      <c r="AE86" s="12"/>
      <c r="AR86" s="214" t="s">
        <v>81</v>
      </c>
      <c r="AT86" s="215" t="s">
        <v>72</v>
      </c>
      <c r="AU86" s="215" t="s">
        <v>73</v>
      </c>
      <c r="AY86" s="214" t="s">
        <v>118</v>
      </c>
      <c r="BK86" s="216">
        <f>BK87+BK136+BK142</f>
        <v>0</v>
      </c>
    </row>
    <row r="87" spans="1:63" s="12" customFormat="1" ht="22.8" customHeight="1">
      <c r="A87" s="12"/>
      <c r="B87" s="203"/>
      <c r="C87" s="204"/>
      <c r="D87" s="205" t="s">
        <v>72</v>
      </c>
      <c r="E87" s="230" t="s">
        <v>81</v>
      </c>
      <c r="F87" s="230" t="s">
        <v>192</v>
      </c>
      <c r="G87" s="204"/>
      <c r="H87" s="204"/>
      <c r="I87" s="207"/>
      <c r="J87" s="231">
        <f>BK87</f>
        <v>0</v>
      </c>
      <c r="K87" s="204"/>
      <c r="L87" s="209"/>
      <c r="M87" s="210"/>
      <c r="N87" s="211"/>
      <c r="O87" s="211"/>
      <c r="P87" s="212">
        <f>SUM(P88:P135)</f>
        <v>0</v>
      </c>
      <c r="Q87" s="211"/>
      <c r="R87" s="212">
        <f>SUM(R88:R135)</f>
        <v>0.262102</v>
      </c>
      <c r="S87" s="211"/>
      <c r="T87" s="213">
        <f>SUM(T88:T135)</f>
        <v>28.13</v>
      </c>
      <c r="U87" s="12"/>
      <c r="V87" s="12"/>
      <c r="W87" s="12"/>
      <c r="X87" s="12"/>
      <c r="Y87" s="12"/>
      <c r="Z87" s="12"/>
      <c r="AA87" s="12"/>
      <c r="AB87" s="12"/>
      <c r="AC87" s="12"/>
      <c r="AD87" s="12"/>
      <c r="AE87" s="12"/>
      <c r="AR87" s="214" t="s">
        <v>81</v>
      </c>
      <c r="AT87" s="215" t="s">
        <v>72</v>
      </c>
      <c r="AU87" s="215" t="s">
        <v>81</v>
      </c>
      <c r="AY87" s="214" t="s">
        <v>118</v>
      </c>
      <c r="BK87" s="216">
        <f>SUM(BK88:BK135)</f>
        <v>0</v>
      </c>
    </row>
    <row r="88" spans="1:65" s="2" customFormat="1" ht="33" customHeight="1">
      <c r="A88" s="39"/>
      <c r="B88" s="40"/>
      <c r="C88" s="217" t="s">
        <v>81</v>
      </c>
      <c r="D88" s="217" t="s">
        <v>120</v>
      </c>
      <c r="E88" s="218" t="s">
        <v>739</v>
      </c>
      <c r="F88" s="219" t="s">
        <v>740</v>
      </c>
      <c r="G88" s="220" t="s">
        <v>200</v>
      </c>
      <c r="H88" s="221">
        <v>97</v>
      </c>
      <c r="I88" s="222"/>
      <c r="J88" s="223">
        <f>ROUND(I88*H88,2)</f>
        <v>0</v>
      </c>
      <c r="K88" s="219" t="s">
        <v>208</v>
      </c>
      <c r="L88" s="45"/>
      <c r="M88" s="224" t="s">
        <v>19</v>
      </c>
      <c r="N88" s="225" t="s">
        <v>44</v>
      </c>
      <c r="O88" s="85"/>
      <c r="P88" s="226">
        <f>O88*H88</f>
        <v>0</v>
      </c>
      <c r="Q88" s="226">
        <v>0</v>
      </c>
      <c r="R88" s="226">
        <f>Q88*H88</f>
        <v>0</v>
      </c>
      <c r="S88" s="226">
        <v>0.29</v>
      </c>
      <c r="T88" s="227">
        <f>S88*H88</f>
        <v>28.13</v>
      </c>
      <c r="U88" s="39"/>
      <c r="V88" s="39"/>
      <c r="W88" s="39"/>
      <c r="X88" s="39"/>
      <c r="Y88" s="39"/>
      <c r="Z88" s="39"/>
      <c r="AA88" s="39"/>
      <c r="AB88" s="39"/>
      <c r="AC88" s="39"/>
      <c r="AD88" s="39"/>
      <c r="AE88" s="39"/>
      <c r="AR88" s="228" t="s">
        <v>125</v>
      </c>
      <c r="AT88" s="228" t="s">
        <v>120</v>
      </c>
      <c r="AU88" s="228" t="s">
        <v>83</v>
      </c>
      <c r="AY88" s="18" t="s">
        <v>118</v>
      </c>
      <c r="BE88" s="229">
        <f>IF(N88="základní",J88,0)</f>
        <v>0</v>
      </c>
      <c r="BF88" s="229">
        <f>IF(N88="snížená",J88,0)</f>
        <v>0</v>
      </c>
      <c r="BG88" s="229">
        <f>IF(N88="zákl. přenesená",J88,0)</f>
        <v>0</v>
      </c>
      <c r="BH88" s="229">
        <f>IF(N88="sníž. přenesená",J88,0)</f>
        <v>0</v>
      </c>
      <c r="BI88" s="229">
        <f>IF(N88="nulová",J88,0)</f>
        <v>0</v>
      </c>
      <c r="BJ88" s="18" t="s">
        <v>81</v>
      </c>
      <c r="BK88" s="229">
        <f>ROUND(I88*H88,2)</f>
        <v>0</v>
      </c>
      <c r="BL88" s="18" t="s">
        <v>125</v>
      </c>
      <c r="BM88" s="228" t="s">
        <v>81</v>
      </c>
    </row>
    <row r="89" spans="1:47" s="2" customFormat="1" ht="12">
      <c r="A89" s="39"/>
      <c r="B89" s="40"/>
      <c r="C89" s="41"/>
      <c r="D89" s="232" t="s">
        <v>203</v>
      </c>
      <c r="E89" s="41"/>
      <c r="F89" s="233" t="s">
        <v>210</v>
      </c>
      <c r="G89" s="41"/>
      <c r="H89" s="41"/>
      <c r="I89" s="137"/>
      <c r="J89" s="41"/>
      <c r="K89" s="41"/>
      <c r="L89" s="45"/>
      <c r="M89" s="234"/>
      <c r="N89" s="235"/>
      <c r="O89" s="85"/>
      <c r="P89" s="85"/>
      <c r="Q89" s="85"/>
      <c r="R89" s="85"/>
      <c r="S89" s="85"/>
      <c r="T89" s="86"/>
      <c r="U89" s="39"/>
      <c r="V89" s="39"/>
      <c r="W89" s="39"/>
      <c r="X89" s="39"/>
      <c r="Y89" s="39"/>
      <c r="Z89" s="39"/>
      <c r="AA89" s="39"/>
      <c r="AB89" s="39"/>
      <c r="AC89" s="39"/>
      <c r="AD89" s="39"/>
      <c r="AE89" s="39"/>
      <c r="AT89" s="18" t="s">
        <v>203</v>
      </c>
      <c r="AU89" s="18" t="s">
        <v>83</v>
      </c>
    </row>
    <row r="90" spans="1:51" s="13" customFormat="1" ht="12">
      <c r="A90" s="13"/>
      <c r="B90" s="236"/>
      <c r="C90" s="237"/>
      <c r="D90" s="232" t="s">
        <v>156</v>
      </c>
      <c r="E90" s="238" t="s">
        <v>19</v>
      </c>
      <c r="F90" s="239" t="s">
        <v>741</v>
      </c>
      <c r="G90" s="237"/>
      <c r="H90" s="240">
        <v>97</v>
      </c>
      <c r="I90" s="241"/>
      <c r="J90" s="237"/>
      <c r="K90" s="237"/>
      <c r="L90" s="242"/>
      <c r="M90" s="243"/>
      <c r="N90" s="244"/>
      <c r="O90" s="244"/>
      <c r="P90" s="244"/>
      <c r="Q90" s="244"/>
      <c r="R90" s="244"/>
      <c r="S90" s="244"/>
      <c r="T90" s="245"/>
      <c r="U90" s="13"/>
      <c r="V90" s="13"/>
      <c r="W90" s="13"/>
      <c r="X90" s="13"/>
      <c r="Y90" s="13"/>
      <c r="Z90" s="13"/>
      <c r="AA90" s="13"/>
      <c r="AB90" s="13"/>
      <c r="AC90" s="13"/>
      <c r="AD90" s="13"/>
      <c r="AE90" s="13"/>
      <c r="AT90" s="246" t="s">
        <v>156</v>
      </c>
      <c r="AU90" s="246" t="s">
        <v>83</v>
      </c>
      <c r="AV90" s="13" t="s">
        <v>83</v>
      </c>
      <c r="AW90" s="13" t="s">
        <v>34</v>
      </c>
      <c r="AX90" s="13" t="s">
        <v>81</v>
      </c>
      <c r="AY90" s="246" t="s">
        <v>118</v>
      </c>
    </row>
    <row r="91" spans="1:65" s="2" customFormat="1" ht="16.5" customHeight="1">
      <c r="A91" s="39"/>
      <c r="B91" s="40"/>
      <c r="C91" s="217" t="s">
        <v>83</v>
      </c>
      <c r="D91" s="217" t="s">
        <v>120</v>
      </c>
      <c r="E91" s="218" t="s">
        <v>742</v>
      </c>
      <c r="F91" s="219" t="s">
        <v>743</v>
      </c>
      <c r="G91" s="220" t="s">
        <v>744</v>
      </c>
      <c r="H91" s="221">
        <v>8</v>
      </c>
      <c r="I91" s="222"/>
      <c r="J91" s="223">
        <f>ROUND(I91*H91,2)</f>
        <v>0</v>
      </c>
      <c r="K91" s="219" t="s">
        <v>208</v>
      </c>
      <c r="L91" s="45"/>
      <c r="M91" s="224" t="s">
        <v>19</v>
      </c>
      <c r="N91" s="225" t="s">
        <v>44</v>
      </c>
      <c r="O91" s="85"/>
      <c r="P91" s="226">
        <f>O91*H91</f>
        <v>0</v>
      </c>
      <c r="Q91" s="226">
        <v>3E-05</v>
      </c>
      <c r="R91" s="226">
        <f>Q91*H91</f>
        <v>0.00024</v>
      </c>
      <c r="S91" s="226">
        <v>0</v>
      </c>
      <c r="T91" s="227">
        <f>S91*H91</f>
        <v>0</v>
      </c>
      <c r="U91" s="39"/>
      <c r="V91" s="39"/>
      <c r="W91" s="39"/>
      <c r="X91" s="39"/>
      <c r="Y91" s="39"/>
      <c r="Z91" s="39"/>
      <c r="AA91" s="39"/>
      <c r="AB91" s="39"/>
      <c r="AC91" s="39"/>
      <c r="AD91" s="39"/>
      <c r="AE91" s="39"/>
      <c r="AR91" s="228" t="s">
        <v>125</v>
      </c>
      <c r="AT91" s="228" t="s">
        <v>120</v>
      </c>
      <c r="AU91" s="228" t="s">
        <v>83</v>
      </c>
      <c r="AY91" s="18" t="s">
        <v>118</v>
      </c>
      <c r="BE91" s="229">
        <f>IF(N91="základní",J91,0)</f>
        <v>0</v>
      </c>
      <c r="BF91" s="229">
        <f>IF(N91="snížená",J91,0)</f>
        <v>0</v>
      </c>
      <c r="BG91" s="229">
        <f>IF(N91="zákl. přenesená",J91,0)</f>
        <v>0</v>
      </c>
      <c r="BH91" s="229">
        <f>IF(N91="sníž. přenesená",J91,0)</f>
        <v>0</v>
      </c>
      <c r="BI91" s="229">
        <f>IF(N91="nulová",J91,0)</f>
        <v>0</v>
      </c>
      <c r="BJ91" s="18" t="s">
        <v>81</v>
      </c>
      <c r="BK91" s="229">
        <f>ROUND(I91*H91,2)</f>
        <v>0</v>
      </c>
      <c r="BL91" s="18" t="s">
        <v>125</v>
      </c>
      <c r="BM91" s="228" t="s">
        <v>83</v>
      </c>
    </row>
    <row r="92" spans="1:47" s="2" customFormat="1" ht="12">
      <c r="A92" s="39"/>
      <c r="B92" s="40"/>
      <c r="C92" s="41"/>
      <c r="D92" s="232" t="s">
        <v>203</v>
      </c>
      <c r="E92" s="41"/>
      <c r="F92" s="233" t="s">
        <v>745</v>
      </c>
      <c r="G92" s="41"/>
      <c r="H92" s="41"/>
      <c r="I92" s="137"/>
      <c r="J92" s="41"/>
      <c r="K92" s="41"/>
      <c r="L92" s="45"/>
      <c r="M92" s="234"/>
      <c r="N92" s="235"/>
      <c r="O92" s="85"/>
      <c r="P92" s="85"/>
      <c r="Q92" s="85"/>
      <c r="R92" s="85"/>
      <c r="S92" s="85"/>
      <c r="T92" s="86"/>
      <c r="U92" s="39"/>
      <c r="V92" s="39"/>
      <c r="W92" s="39"/>
      <c r="X92" s="39"/>
      <c r="Y92" s="39"/>
      <c r="Z92" s="39"/>
      <c r="AA92" s="39"/>
      <c r="AB92" s="39"/>
      <c r="AC92" s="39"/>
      <c r="AD92" s="39"/>
      <c r="AE92" s="39"/>
      <c r="AT92" s="18" t="s">
        <v>203</v>
      </c>
      <c r="AU92" s="18" t="s">
        <v>83</v>
      </c>
    </row>
    <row r="93" spans="1:65" s="2" customFormat="1" ht="21.75" customHeight="1">
      <c r="A93" s="39"/>
      <c r="B93" s="40"/>
      <c r="C93" s="217" t="s">
        <v>141</v>
      </c>
      <c r="D93" s="217" t="s">
        <v>120</v>
      </c>
      <c r="E93" s="218" t="s">
        <v>746</v>
      </c>
      <c r="F93" s="219" t="s">
        <v>747</v>
      </c>
      <c r="G93" s="220" t="s">
        <v>748</v>
      </c>
      <c r="H93" s="221">
        <v>1</v>
      </c>
      <c r="I93" s="222"/>
      <c r="J93" s="223">
        <f>ROUND(I93*H93,2)</f>
        <v>0</v>
      </c>
      <c r="K93" s="219" t="s">
        <v>208</v>
      </c>
      <c r="L93" s="45"/>
      <c r="M93" s="224" t="s">
        <v>19</v>
      </c>
      <c r="N93" s="225" t="s">
        <v>44</v>
      </c>
      <c r="O93" s="85"/>
      <c r="P93" s="226">
        <f>O93*H93</f>
        <v>0</v>
      </c>
      <c r="Q93" s="226">
        <v>0</v>
      </c>
      <c r="R93" s="226">
        <f>Q93*H93</f>
        <v>0</v>
      </c>
      <c r="S93" s="226">
        <v>0</v>
      </c>
      <c r="T93" s="227">
        <f>S93*H93</f>
        <v>0</v>
      </c>
      <c r="U93" s="39"/>
      <c r="V93" s="39"/>
      <c r="W93" s="39"/>
      <c r="X93" s="39"/>
      <c r="Y93" s="39"/>
      <c r="Z93" s="39"/>
      <c r="AA93" s="39"/>
      <c r="AB93" s="39"/>
      <c r="AC93" s="39"/>
      <c r="AD93" s="39"/>
      <c r="AE93" s="39"/>
      <c r="AR93" s="228" t="s">
        <v>125</v>
      </c>
      <c r="AT93" s="228" t="s">
        <v>120</v>
      </c>
      <c r="AU93" s="228" t="s">
        <v>83</v>
      </c>
      <c r="AY93" s="18" t="s">
        <v>118</v>
      </c>
      <c r="BE93" s="229">
        <f>IF(N93="základní",J93,0)</f>
        <v>0</v>
      </c>
      <c r="BF93" s="229">
        <f>IF(N93="snížená",J93,0)</f>
        <v>0</v>
      </c>
      <c r="BG93" s="229">
        <f>IF(N93="zákl. přenesená",J93,0)</f>
        <v>0</v>
      </c>
      <c r="BH93" s="229">
        <f>IF(N93="sníž. přenesená",J93,0)</f>
        <v>0</v>
      </c>
      <c r="BI93" s="229">
        <f>IF(N93="nulová",J93,0)</f>
        <v>0</v>
      </c>
      <c r="BJ93" s="18" t="s">
        <v>81</v>
      </c>
      <c r="BK93" s="229">
        <f>ROUND(I93*H93,2)</f>
        <v>0</v>
      </c>
      <c r="BL93" s="18" t="s">
        <v>125</v>
      </c>
      <c r="BM93" s="228" t="s">
        <v>141</v>
      </c>
    </row>
    <row r="94" spans="1:47" s="2" customFormat="1" ht="12">
      <c r="A94" s="39"/>
      <c r="B94" s="40"/>
      <c r="C94" s="41"/>
      <c r="D94" s="232" t="s">
        <v>203</v>
      </c>
      <c r="E94" s="41"/>
      <c r="F94" s="233" t="s">
        <v>749</v>
      </c>
      <c r="G94" s="41"/>
      <c r="H94" s="41"/>
      <c r="I94" s="137"/>
      <c r="J94" s="41"/>
      <c r="K94" s="41"/>
      <c r="L94" s="45"/>
      <c r="M94" s="234"/>
      <c r="N94" s="235"/>
      <c r="O94" s="85"/>
      <c r="P94" s="85"/>
      <c r="Q94" s="85"/>
      <c r="R94" s="85"/>
      <c r="S94" s="85"/>
      <c r="T94" s="86"/>
      <c r="U94" s="39"/>
      <c r="V94" s="39"/>
      <c r="W94" s="39"/>
      <c r="X94" s="39"/>
      <c r="Y94" s="39"/>
      <c r="Z94" s="39"/>
      <c r="AA94" s="39"/>
      <c r="AB94" s="39"/>
      <c r="AC94" s="39"/>
      <c r="AD94" s="39"/>
      <c r="AE94" s="39"/>
      <c r="AT94" s="18" t="s">
        <v>203</v>
      </c>
      <c r="AU94" s="18" t="s">
        <v>83</v>
      </c>
    </row>
    <row r="95" spans="1:65" s="2" customFormat="1" ht="44.25" customHeight="1">
      <c r="A95" s="39"/>
      <c r="B95" s="40"/>
      <c r="C95" s="217" t="s">
        <v>125</v>
      </c>
      <c r="D95" s="217" t="s">
        <v>120</v>
      </c>
      <c r="E95" s="218" t="s">
        <v>750</v>
      </c>
      <c r="F95" s="219" t="s">
        <v>751</v>
      </c>
      <c r="G95" s="220" t="s">
        <v>196</v>
      </c>
      <c r="H95" s="221">
        <v>8</v>
      </c>
      <c r="I95" s="222"/>
      <c r="J95" s="223">
        <f>ROUND(I95*H95,2)</f>
        <v>0</v>
      </c>
      <c r="K95" s="219" t="s">
        <v>208</v>
      </c>
      <c r="L95" s="45"/>
      <c r="M95" s="224" t="s">
        <v>19</v>
      </c>
      <c r="N95" s="225" t="s">
        <v>44</v>
      </c>
      <c r="O95" s="85"/>
      <c r="P95" s="226">
        <f>O95*H95</f>
        <v>0</v>
      </c>
      <c r="Q95" s="226">
        <v>0.00868</v>
      </c>
      <c r="R95" s="226">
        <f>Q95*H95</f>
        <v>0.06944</v>
      </c>
      <c r="S95" s="226">
        <v>0</v>
      </c>
      <c r="T95" s="227">
        <f>S95*H95</f>
        <v>0</v>
      </c>
      <c r="U95" s="39"/>
      <c r="V95" s="39"/>
      <c r="W95" s="39"/>
      <c r="X95" s="39"/>
      <c r="Y95" s="39"/>
      <c r="Z95" s="39"/>
      <c r="AA95" s="39"/>
      <c r="AB95" s="39"/>
      <c r="AC95" s="39"/>
      <c r="AD95" s="39"/>
      <c r="AE95" s="39"/>
      <c r="AR95" s="228" t="s">
        <v>125</v>
      </c>
      <c r="AT95" s="228" t="s">
        <v>120</v>
      </c>
      <c r="AU95" s="228" t="s">
        <v>83</v>
      </c>
      <c r="AY95" s="18" t="s">
        <v>118</v>
      </c>
      <c r="BE95" s="229">
        <f>IF(N95="základní",J95,0)</f>
        <v>0</v>
      </c>
      <c r="BF95" s="229">
        <f>IF(N95="snížená",J95,0)</f>
        <v>0</v>
      </c>
      <c r="BG95" s="229">
        <f>IF(N95="zákl. přenesená",J95,0)</f>
        <v>0</v>
      </c>
      <c r="BH95" s="229">
        <f>IF(N95="sníž. přenesená",J95,0)</f>
        <v>0</v>
      </c>
      <c r="BI95" s="229">
        <f>IF(N95="nulová",J95,0)</f>
        <v>0</v>
      </c>
      <c r="BJ95" s="18" t="s">
        <v>81</v>
      </c>
      <c r="BK95" s="229">
        <f>ROUND(I95*H95,2)</f>
        <v>0</v>
      </c>
      <c r="BL95" s="18" t="s">
        <v>125</v>
      </c>
      <c r="BM95" s="228" t="s">
        <v>125</v>
      </c>
    </row>
    <row r="96" spans="1:47" s="2" customFormat="1" ht="12">
      <c r="A96" s="39"/>
      <c r="B96" s="40"/>
      <c r="C96" s="41"/>
      <c r="D96" s="232" t="s">
        <v>203</v>
      </c>
      <c r="E96" s="41"/>
      <c r="F96" s="233" t="s">
        <v>230</v>
      </c>
      <c r="G96" s="41"/>
      <c r="H96" s="41"/>
      <c r="I96" s="137"/>
      <c r="J96" s="41"/>
      <c r="K96" s="41"/>
      <c r="L96" s="45"/>
      <c r="M96" s="234"/>
      <c r="N96" s="235"/>
      <c r="O96" s="85"/>
      <c r="P96" s="85"/>
      <c r="Q96" s="85"/>
      <c r="R96" s="85"/>
      <c r="S96" s="85"/>
      <c r="T96" s="86"/>
      <c r="U96" s="39"/>
      <c r="V96" s="39"/>
      <c r="W96" s="39"/>
      <c r="X96" s="39"/>
      <c r="Y96" s="39"/>
      <c r="Z96" s="39"/>
      <c r="AA96" s="39"/>
      <c r="AB96" s="39"/>
      <c r="AC96" s="39"/>
      <c r="AD96" s="39"/>
      <c r="AE96" s="39"/>
      <c r="AT96" s="18" t="s">
        <v>203</v>
      </c>
      <c r="AU96" s="18" t="s">
        <v>83</v>
      </c>
    </row>
    <row r="97" spans="1:65" s="2" customFormat="1" ht="44.25" customHeight="1">
      <c r="A97" s="39"/>
      <c r="B97" s="40"/>
      <c r="C97" s="217" t="s">
        <v>117</v>
      </c>
      <c r="D97" s="217" t="s">
        <v>120</v>
      </c>
      <c r="E97" s="218" t="s">
        <v>227</v>
      </c>
      <c r="F97" s="219" t="s">
        <v>228</v>
      </c>
      <c r="G97" s="220" t="s">
        <v>196</v>
      </c>
      <c r="H97" s="221">
        <v>4</v>
      </c>
      <c r="I97" s="222"/>
      <c r="J97" s="223">
        <f>ROUND(I97*H97,2)</f>
        <v>0</v>
      </c>
      <c r="K97" s="219" t="s">
        <v>208</v>
      </c>
      <c r="L97" s="45"/>
      <c r="M97" s="224" t="s">
        <v>19</v>
      </c>
      <c r="N97" s="225" t="s">
        <v>44</v>
      </c>
      <c r="O97" s="85"/>
      <c r="P97" s="226">
        <f>O97*H97</f>
        <v>0</v>
      </c>
      <c r="Q97" s="226">
        <v>0.0369</v>
      </c>
      <c r="R97" s="226">
        <f>Q97*H97</f>
        <v>0.1476</v>
      </c>
      <c r="S97" s="226">
        <v>0</v>
      </c>
      <c r="T97" s="227">
        <f>S97*H97</f>
        <v>0</v>
      </c>
      <c r="U97" s="39"/>
      <c r="V97" s="39"/>
      <c r="W97" s="39"/>
      <c r="X97" s="39"/>
      <c r="Y97" s="39"/>
      <c r="Z97" s="39"/>
      <c r="AA97" s="39"/>
      <c r="AB97" s="39"/>
      <c r="AC97" s="39"/>
      <c r="AD97" s="39"/>
      <c r="AE97" s="39"/>
      <c r="AR97" s="228" t="s">
        <v>125</v>
      </c>
      <c r="AT97" s="228" t="s">
        <v>120</v>
      </c>
      <c r="AU97" s="228" t="s">
        <v>83</v>
      </c>
      <c r="AY97" s="18" t="s">
        <v>118</v>
      </c>
      <c r="BE97" s="229">
        <f>IF(N97="základní",J97,0)</f>
        <v>0</v>
      </c>
      <c r="BF97" s="229">
        <f>IF(N97="snížená",J97,0)</f>
        <v>0</v>
      </c>
      <c r="BG97" s="229">
        <f>IF(N97="zákl. přenesená",J97,0)</f>
        <v>0</v>
      </c>
      <c r="BH97" s="229">
        <f>IF(N97="sníž. přenesená",J97,0)</f>
        <v>0</v>
      </c>
      <c r="BI97" s="229">
        <f>IF(N97="nulová",J97,0)</f>
        <v>0</v>
      </c>
      <c r="BJ97" s="18" t="s">
        <v>81</v>
      </c>
      <c r="BK97" s="229">
        <f>ROUND(I97*H97,2)</f>
        <v>0</v>
      </c>
      <c r="BL97" s="18" t="s">
        <v>125</v>
      </c>
      <c r="BM97" s="228" t="s">
        <v>117</v>
      </c>
    </row>
    <row r="98" spans="1:47" s="2" customFormat="1" ht="12">
      <c r="A98" s="39"/>
      <c r="B98" s="40"/>
      <c r="C98" s="41"/>
      <c r="D98" s="232" t="s">
        <v>203</v>
      </c>
      <c r="E98" s="41"/>
      <c r="F98" s="233" t="s">
        <v>230</v>
      </c>
      <c r="G98" s="41"/>
      <c r="H98" s="41"/>
      <c r="I98" s="137"/>
      <c r="J98" s="41"/>
      <c r="K98" s="41"/>
      <c r="L98" s="45"/>
      <c r="M98" s="234"/>
      <c r="N98" s="235"/>
      <c r="O98" s="85"/>
      <c r="P98" s="85"/>
      <c r="Q98" s="85"/>
      <c r="R98" s="85"/>
      <c r="S98" s="85"/>
      <c r="T98" s="86"/>
      <c r="U98" s="39"/>
      <c r="V98" s="39"/>
      <c r="W98" s="39"/>
      <c r="X98" s="39"/>
      <c r="Y98" s="39"/>
      <c r="Z98" s="39"/>
      <c r="AA98" s="39"/>
      <c r="AB98" s="39"/>
      <c r="AC98" s="39"/>
      <c r="AD98" s="39"/>
      <c r="AE98" s="39"/>
      <c r="AT98" s="18" t="s">
        <v>203</v>
      </c>
      <c r="AU98" s="18" t="s">
        <v>83</v>
      </c>
    </row>
    <row r="99" spans="1:65" s="2" customFormat="1" ht="21.75" customHeight="1">
      <c r="A99" s="39"/>
      <c r="B99" s="40"/>
      <c r="C99" s="217" t="s">
        <v>157</v>
      </c>
      <c r="D99" s="217" t="s">
        <v>120</v>
      </c>
      <c r="E99" s="218" t="s">
        <v>752</v>
      </c>
      <c r="F99" s="219" t="s">
        <v>753</v>
      </c>
      <c r="G99" s="220" t="s">
        <v>338</v>
      </c>
      <c r="H99" s="221">
        <v>2</v>
      </c>
      <c r="I99" s="222"/>
      <c r="J99" s="223">
        <f>ROUND(I99*H99,2)</f>
        <v>0</v>
      </c>
      <c r="K99" s="219" t="s">
        <v>208</v>
      </c>
      <c r="L99" s="45"/>
      <c r="M99" s="224" t="s">
        <v>19</v>
      </c>
      <c r="N99" s="225" t="s">
        <v>44</v>
      </c>
      <c r="O99" s="85"/>
      <c r="P99" s="226">
        <f>O99*H99</f>
        <v>0</v>
      </c>
      <c r="Q99" s="226">
        <v>0.00065</v>
      </c>
      <c r="R99" s="226">
        <f>Q99*H99</f>
        <v>0.0013</v>
      </c>
      <c r="S99" s="226">
        <v>0</v>
      </c>
      <c r="T99" s="227">
        <f>S99*H99</f>
        <v>0</v>
      </c>
      <c r="U99" s="39"/>
      <c r="V99" s="39"/>
      <c r="W99" s="39"/>
      <c r="X99" s="39"/>
      <c r="Y99" s="39"/>
      <c r="Z99" s="39"/>
      <c r="AA99" s="39"/>
      <c r="AB99" s="39"/>
      <c r="AC99" s="39"/>
      <c r="AD99" s="39"/>
      <c r="AE99" s="39"/>
      <c r="AR99" s="228" t="s">
        <v>125</v>
      </c>
      <c r="AT99" s="228" t="s">
        <v>120</v>
      </c>
      <c r="AU99" s="228" t="s">
        <v>83</v>
      </c>
      <c r="AY99" s="18" t="s">
        <v>118</v>
      </c>
      <c r="BE99" s="229">
        <f>IF(N99="základní",J99,0)</f>
        <v>0</v>
      </c>
      <c r="BF99" s="229">
        <f>IF(N99="snížená",J99,0)</f>
        <v>0</v>
      </c>
      <c r="BG99" s="229">
        <f>IF(N99="zákl. přenesená",J99,0)</f>
        <v>0</v>
      </c>
      <c r="BH99" s="229">
        <f>IF(N99="sníž. přenesená",J99,0)</f>
        <v>0</v>
      </c>
      <c r="BI99" s="229">
        <f>IF(N99="nulová",J99,0)</f>
        <v>0</v>
      </c>
      <c r="BJ99" s="18" t="s">
        <v>81</v>
      </c>
      <c r="BK99" s="229">
        <f>ROUND(I99*H99,2)</f>
        <v>0</v>
      </c>
      <c r="BL99" s="18" t="s">
        <v>125</v>
      </c>
      <c r="BM99" s="228" t="s">
        <v>157</v>
      </c>
    </row>
    <row r="100" spans="1:47" s="2" customFormat="1" ht="12">
      <c r="A100" s="39"/>
      <c r="B100" s="40"/>
      <c r="C100" s="41"/>
      <c r="D100" s="232" t="s">
        <v>203</v>
      </c>
      <c r="E100" s="41"/>
      <c r="F100" s="233" t="s">
        <v>754</v>
      </c>
      <c r="G100" s="41"/>
      <c r="H100" s="41"/>
      <c r="I100" s="137"/>
      <c r="J100" s="41"/>
      <c r="K100" s="41"/>
      <c r="L100" s="45"/>
      <c r="M100" s="234"/>
      <c r="N100" s="235"/>
      <c r="O100" s="85"/>
      <c r="P100" s="85"/>
      <c r="Q100" s="85"/>
      <c r="R100" s="85"/>
      <c r="S100" s="85"/>
      <c r="T100" s="86"/>
      <c r="U100" s="39"/>
      <c r="V100" s="39"/>
      <c r="W100" s="39"/>
      <c r="X100" s="39"/>
      <c r="Y100" s="39"/>
      <c r="Z100" s="39"/>
      <c r="AA100" s="39"/>
      <c r="AB100" s="39"/>
      <c r="AC100" s="39"/>
      <c r="AD100" s="39"/>
      <c r="AE100" s="39"/>
      <c r="AT100" s="18" t="s">
        <v>203</v>
      </c>
      <c r="AU100" s="18" t="s">
        <v>83</v>
      </c>
    </row>
    <row r="101" spans="1:65" s="2" customFormat="1" ht="21.75" customHeight="1">
      <c r="A101" s="39"/>
      <c r="B101" s="40"/>
      <c r="C101" s="217" t="s">
        <v>162</v>
      </c>
      <c r="D101" s="217" t="s">
        <v>120</v>
      </c>
      <c r="E101" s="218" t="s">
        <v>755</v>
      </c>
      <c r="F101" s="219" t="s">
        <v>756</v>
      </c>
      <c r="G101" s="220" t="s">
        <v>338</v>
      </c>
      <c r="H101" s="221">
        <v>2</v>
      </c>
      <c r="I101" s="222"/>
      <c r="J101" s="223">
        <f>ROUND(I101*H101,2)</f>
        <v>0</v>
      </c>
      <c r="K101" s="219" t="s">
        <v>208</v>
      </c>
      <c r="L101" s="45"/>
      <c r="M101" s="224" t="s">
        <v>19</v>
      </c>
      <c r="N101" s="225" t="s">
        <v>44</v>
      </c>
      <c r="O101" s="85"/>
      <c r="P101" s="226">
        <f>O101*H101</f>
        <v>0</v>
      </c>
      <c r="Q101" s="226">
        <v>0</v>
      </c>
      <c r="R101" s="226">
        <f>Q101*H101</f>
        <v>0</v>
      </c>
      <c r="S101" s="226">
        <v>0</v>
      </c>
      <c r="T101" s="227">
        <f>S101*H101</f>
        <v>0</v>
      </c>
      <c r="U101" s="39"/>
      <c r="V101" s="39"/>
      <c r="W101" s="39"/>
      <c r="X101" s="39"/>
      <c r="Y101" s="39"/>
      <c r="Z101" s="39"/>
      <c r="AA101" s="39"/>
      <c r="AB101" s="39"/>
      <c r="AC101" s="39"/>
      <c r="AD101" s="39"/>
      <c r="AE101" s="39"/>
      <c r="AR101" s="228" t="s">
        <v>125</v>
      </c>
      <c r="AT101" s="228" t="s">
        <v>120</v>
      </c>
      <c r="AU101" s="228" t="s">
        <v>83</v>
      </c>
      <c r="AY101" s="18" t="s">
        <v>118</v>
      </c>
      <c r="BE101" s="229">
        <f>IF(N101="základní",J101,0)</f>
        <v>0</v>
      </c>
      <c r="BF101" s="229">
        <f>IF(N101="snížená",J101,0)</f>
        <v>0</v>
      </c>
      <c r="BG101" s="229">
        <f>IF(N101="zákl. přenesená",J101,0)</f>
        <v>0</v>
      </c>
      <c r="BH101" s="229">
        <f>IF(N101="sníž. přenesená",J101,0)</f>
        <v>0</v>
      </c>
      <c r="BI101" s="229">
        <f>IF(N101="nulová",J101,0)</f>
        <v>0</v>
      </c>
      <c r="BJ101" s="18" t="s">
        <v>81</v>
      </c>
      <c r="BK101" s="229">
        <f>ROUND(I101*H101,2)</f>
        <v>0</v>
      </c>
      <c r="BL101" s="18" t="s">
        <v>125</v>
      </c>
      <c r="BM101" s="228" t="s">
        <v>162</v>
      </c>
    </row>
    <row r="102" spans="1:47" s="2" customFormat="1" ht="12">
      <c r="A102" s="39"/>
      <c r="B102" s="40"/>
      <c r="C102" s="41"/>
      <c r="D102" s="232" t="s">
        <v>203</v>
      </c>
      <c r="E102" s="41"/>
      <c r="F102" s="233" t="s">
        <v>754</v>
      </c>
      <c r="G102" s="41"/>
      <c r="H102" s="41"/>
      <c r="I102" s="137"/>
      <c r="J102" s="41"/>
      <c r="K102" s="41"/>
      <c r="L102" s="45"/>
      <c r="M102" s="234"/>
      <c r="N102" s="235"/>
      <c r="O102" s="85"/>
      <c r="P102" s="85"/>
      <c r="Q102" s="85"/>
      <c r="R102" s="85"/>
      <c r="S102" s="85"/>
      <c r="T102" s="86"/>
      <c r="U102" s="39"/>
      <c r="V102" s="39"/>
      <c r="W102" s="39"/>
      <c r="X102" s="39"/>
      <c r="Y102" s="39"/>
      <c r="Z102" s="39"/>
      <c r="AA102" s="39"/>
      <c r="AB102" s="39"/>
      <c r="AC102" s="39"/>
      <c r="AD102" s="39"/>
      <c r="AE102" s="39"/>
      <c r="AT102" s="18" t="s">
        <v>203</v>
      </c>
      <c r="AU102" s="18" t="s">
        <v>83</v>
      </c>
    </row>
    <row r="103" spans="1:65" s="2" customFormat="1" ht="21.75" customHeight="1">
      <c r="A103" s="39"/>
      <c r="B103" s="40"/>
      <c r="C103" s="217" t="s">
        <v>169</v>
      </c>
      <c r="D103" s="217" t="s">
        <v>120</v>
      </c>
      <c r="E103" s="218" t="s">
        <v>757</v>
      </c>
      <c r="F103" s="219" t="s">
        <v>758</v>
      </c>
      <c r="G103" s="220" t="s">
        <v>196</v>
      </c>
      <c r="H103" s="221">
        <v>128</v>
      </c>
      <c r="I103" s="222"/>
      <c r="J103" s="223">
        <f>ROUND(I103*H103,2)</f>
        <v>0</v>
      </c>
      <c r="K103" s="219" t="s">
        <v>208</v>
      </c>
      <c r="L103" s="45"/>
      <c r="M103" s="224" t="s">
        <v>19</v>
      </c>
      <c r="N103" s="225" t="s">
        <v>44</v>
      </c>
      <c r="O103" s="85"/>
      <c r="P103" s="226">
        <f>O103*H103</f>
        <v>0</v>
      </c>
      <c r="Q103" s="226">
        <v>0.00014</v>
      </c>
      <c r="R103" s="226">
        <f>Q103*H103</f>
        <v>0.01792</v>
      </c>
      <c r="S103" s="226">
        <v>0</v>
      </c>
      <c r="T103" s="227">
        <f>S103*H103</f>
        <v>0</v>
      </c>
      <c r="U103" s="39"/>
      <c r="V103" s="39"/>
      <c r="W103" s="39"/>
      <c r="X103" s="39"/>
      <c r="Y103" s="39"/>
      <c r="Z103" s="39"/>
      <c r="AA103" s="39"/>
      <c r="AB103" s="39"/>
      <c r="AC103" s="39"/>
      <c r="AD103" s="39"/>
      <c r="AE103" s="39"/>
      <c r="AR103" s="228" t="s">
        <v>125</v>
      </c>
      <c r="AT103" s="228" t="s">
        <v>120</v>
      </c>
      <c r="AU103" s="228" t="s">
        <v>83</v>
      </c>
      <c r="AY103" s="18" t="s">
        <v>118</v>
      </c>
      <c r="BE103" s="229">
        <f>IF(N103="základní",J103,0)</f>
        <v>0</v>
      </c>
      <c r="BF103" s="229">
        <f>IF(N103="snížená",J103,0)</f>
        <v>0</v>
      </c>
      <c r="BG103" s="229">
        <f>IF(N103="zákl. přenesená",J103,0)</f>
        <v>0</v>
      </c>
      <c r="BH103" s="229">
        <f>IF(N103="sníž. přenesená",J103,0)</f>
        <v>0</v>
      </c>
      <c r="BI103" s="229">
        <f>IF(N103="nulová",J103,0)</f>
        <v>0</v>
      </c>
      <c r="BJ103" s="18" t="s">
        <v>81</v>
      </c>
      <c r="BK103" s="229">
        <f>ROUND(I103*H103,2)</f>
        <v>0</v>
      </c>
      <c r="BL103" s="18" t="s">
        <v>125</v>
      </c>
      <c r="BM103" s="228" t="s">
        <v>169</v>
      </c>
    </row>
    <row r="104" spans="1:47" s="2" customFormat="1" ht="12">
      <c r="A104" s="39"/>
      <c r="B104" s="40"/>
      <c r="C104" s="41"/>
      <c r="D104" s="232" t="s">
        <v>203</v>
      </c>
      <c r="E104" s="41"/>
      <c r="F104" s="233" t="s">
        <v>754</v>
      </c>
      <c r="G104" s="41"/>
      <c r="H104" s="41"/>
      <c r="I104" s="137"/>
      <c r="J104" s="41"/>
      <c r="K104" s="41"/>
      <c r="L104" s="45"/>
      <c r="M104" s="234"/>
      <c r="N104" s="235"/>
      <c r="O104" s="85"/>
      <c r="P104" s="85"/>
      <c r="Q104" s="85"/>
      <c r="R104" s="85"/>
      <c r="S104" s="85"/>
      <c r="T104" s="86"/>
      <c r="U104" s="39"/>
      <c r="V104" s="39"/>
      <c r="W104" s="39"/>
      <c r="X104" s="39"/>
      <c r="Y104" s="39"/>
      <c r="Z104" s="39"/>
      <c r="AA104" s="39"/>
      <c r="AB104" s="39"/>
      <c r="AC104" s="39"/>
      <c r="AD104" s="39"/>
      <c r="AE104" s="39"/>
      <c r="AT104" s="18" t="s">
        <v>203</v>
      </c>
      <c r="AU104" s="18" t="s">
        <v>83</v>
      </c>
    </row>
    <row r="105" spans="1:65" s="2" customFormat="1" ht="21.75" customHeight="1">
      <c r="A105" s="39"/>
      <c r="B105" s="40"/>
      <c r="C105" s="217" t="s">
        <v>176</v>
      </c>
      <c r="D105" s="217" t="s">
        <v>120</v>
      </c>
      <c r="E105" s="218" t="s">
        <v>759</v>
      </c>
      <c r="F105" s="219" t="s">
        <v>760</v>
      </c>
      <c r="G105" s="220" t="s">
        <v>196</v>
      </c>
      <c r="H105" s="221">
        <v>128</v>
      </c>
      <c r="I105" s="222"/>
      <c r="J105" s="223">
        <f>ROUND(I105*H105,2)</f>
        <v>0</v>
      </c>
      <c r="K105" s="219" t="s">
        <v>208</v>
      </c>
      <c r="L105" s="45"/>
      <c r="M105" s="224" t="s">
        <v>19</v>
      </c>
      <c r="N105" s="225" t="s">
        <v>44</v>
      </c>
      <c r="O105" s="85"/>
      <c r="P105" s="226">
        <f>O105*H105</f>
        <v>0</v>
      </c>
      <c r="Q105" s="226">
        <v>0</v>
      </c>
      <c r="R105" s="226">
        <f>Q105*H105</f>
        <v>0</v>
      </c>
      <c r="S105" s="226">
        <v>0</v>
      </c>
      <c r="T105" s="227">
        <f>S105*H105</f>
        <v>0</v>
      </c>
      <c r="U105" s="39"/>
      <c r="V105" s="39"/>
      <c r="W105" s="39"/>
      <c r="X105" s="39"/>
      <c r="Y105" s="39"/>
      <c r="Z105" s="39"/>
      <c r="AA105" s="39"/>
      <c r="AB105" s="39"/>
      <c r="AC105" s="39"/>
      <c r="AD105" s="39"/>
      <c r="AE105" s="39"/>
      <c r="AR105" s="228" t="s">
        <v>125</v>
      </c>
      <c r="AT105" s="228" t="s">
        <v>120</v>
      </c>
      <c r="AU105" s="228" t="s">
        <v>83</v>
      </c>
      <c r="AY105" s="18" t="s">
        <v>118</v>
      </c>
      <c r="BE105" s="229">
        <f>IF(N105="základní",J105,0)</f>
        <v>0</v>
      </c>
      <c r="BF105" s="229">
        <f>IF(N105="snížená",J105,0)</f>
        <v>0</v>
      </c>
      <c r="BG105" s="229">
        <f>IF(N105="zákl. přenesená",J105,0)</f>
        <v>0</v>
      </c>
      <c r="BH105" s="229">
        <f>IF(N105="sníž. přenesená",J105,0)</f>
        <v>0</v>
      </c>
      <c r="BI105" s="229">
        <f>IF(N105="nulová",J105,0)</f>
        <v>0</v>
      </c>
      <c r="BJ105" s="18" t="s">
        <v>81</v>
      </c>
      <c r="BK105" s="229">
        <f>ROUND(I105*H105,2)</f>
        <v>0</v>
      </c>
      <c r="BL105" s="18" t="s">
        <v>125</v>
      </c>
      <c r="BM105" s="228" t="s">
        <v>176</v>
      </c>
    </row>
    <row r="106" spans="1:47" s="2" customFormat="1" ht="12">
      <c r="A106" s="39"/>
      <c r="B106" s="40"/>
      <c r="C106" s="41"/>
      <c r="D106" s="232" t="s">
        <v>203</v>
      </c>
      <c r="E106" s="41"/>
      <c r="F106" s="233" t="s">
        <v>754</v>
      </c>
      <c r="G106" s="41"/>
      <c r="H106" s="41"/>
      <c r="I106" s="137"/>
      <c r="J106" s="41"/>
      <c r="K106" s="41"/>
      <c r="L106" s="45"/>
      <c r="M106" s="234"/>
      <c r="N106" s="235"/>
      <c r="O106" s="85"/>
      <c r="P106" s="85"/>
      <c r="Q106" s="85"/>
      <c r="R106" s="85"/>
      <c r="S106" s="85"/>
      <c r="T106" s="86"/>
      <c r="U106" s="39"/>
      <c r="V106" s="39"/>
      <c r="W106" s="39"/>
      <c r="X106" s="39"/>
      <c r="Y106" s="39"/>
      <c r="Z106" s="39"/>
      <c r="AA106" s="39"/>
      <c r="AB106" s="39"/>
      <c r="AC106" s="39"/>
      <c r="AD106" s="39"/>
      <c r="AE106" s="39"/>
      <c r="AT106" s="18" t="s">
        <v>203</v>
      </c>
      <c r="AU106" s="18" t="s">
        <v>83</v>
      </c>
    </row>
    <row r="107" spans="1:65" s="2" customFormat="1" ht="16.5" customHeight="1">
      <c r="A107" s="39"/>
      <c r="B107" s="40"/>
      <c r="C107" s="217" t="s">
        <v>119</v>
      </c>
      <c r="D107" s="217" t="s">
        <v>120</v>
      </c>
      <c r="E107" s="218" t="s">
        <v>761</v>
      </c>
      <c r="F107" s="219" t="s">
        <v>762</v>
      </c>
      <c r="G107" s="220" t="s">
        <v>196</v>
      </c>
      <c r="H107" s="221">
        <v>3</v>
      </c>
      <c r="I107" s="222"/>
      <c r="J107" s="223">
        <f>ROUND(I107*H107,2)</f>
        <v>0</v>
      </c>
      <c r="K107" s="219" t="s">
        <v>208</v>
      </c>
      <c r="L107" s="45"/>
      <c r="M107" s="224" t="s">
        <v>19</v>
      </c>
      <c r="N107" s="225" t="s">
        <v>44</v>
      </c>
      <c r="O107" s="85"/>
      <c r="P107" s="226">
        <f>O107*H107</f>
        <v>0</v>
      </c>
      <c r="Q107" s="226">
        <v>0.00047</v>
      </c>
      <c r="R107" s="226">
        <f>Q107*H107</f>
        <v>0.00141</v>
      </c>
      <c r="S107" s="226">
        <v>0</v>
      </c>
      <c r="T107" s="227">
        <f>S107*H107</f>
        <v>0</v>
      </c>
      <c r="U107" s="39"/>
      <c r="V107" s="39"/>
      <c r="W107" s="39"/>
      <c r="X107" s="39"/>
      <c r="Y107" s="39"/>
      <c r="Z107" s="39"/>
      <c r="AA107" s="39"/>
      <c r="AB107" s="39"/>
      <c r="AC107" s="39"/>
      <c r="AD107" s="39"/>
      <c r="AE107" s="39"/>
      <c r="AR107" s="228" t="s">
        <v>125</v>
      </c>
      <c r="AT107" s="228" t="s">
        <v>120</v>
      </c>
      <c r="AU107" s="228" t="s">
        <v>83</v>
      </c>
      <c r="AY107" s="18" t="s">
        <v>118</v>
      </c>
      <c r="BE107" s="229">
        <f>IF(N107="základní",J107,0)</f>
        <v>0</v>
      </c>
      <c r="BF107" s="229">
        <f>IF(N107="snížená",J107,0)</f>
        <v>0</v>
      </c>
      <c r="BG107" s="229">
        <f>IF(N107="zákl. přenesená",J107,0)</f>
        <v>0</v>
      </c>
      <c r="BH107" s="229">
        <f>IF(N107="sníž. přenesená",J107,0)</f>
        <v>0</v>
      </c>
      <c r="BI107" s="229">
        <f>IF(N107="nulová",J107,0)</f>
        <v>0</v>
      </c>
      <c r="BJ107" s="18" t="s">
        <v>81</v>
      </c>
      <c r="BK107" s="229">
        <f>ROUND(I107*H107,2)</f>
        <v>0</v>
      </c>
      <c r="BL107" s="18" t="s">
        <v>125</v>
      </c>
      <c r="BM107" s="228" t="s">
        <v>119</v>
      </c>
    </row>
    <row r="108" spans="1:47" s="2" customFormat="1" ht="12">
      <c r="A108" s="39"/>
      <c r="B108" s="40"/>
      <c r="C108" s="41"/>
      <c r="D108" s="232" t="s">
        <v>203</v>
      </c>
      <c r="E108" s="41"/>
      <c r="F108" s="233" t="s">
        <v>754</v>
      </c>
      <c r="G108" s="41"/>
      <c r="H108" s="41"/>
      <c r="I108" s="137"/>
      <c r="J108" s="41"/>
      <c r="K108" s="41"/>
      <c r="L108" s="45"/>
      <c r="M108" s="234"/>
      <c r="N108" s="235"/>
      <c r="O108" s="85"/>
      <c r="P108" s="85"/>
      <c r="Q108" s="85"/>
      <c r="R108" s="85"/>
      <c r="S108" s="85"/>
      <c r="T108" s="86"/>
      <c r="U108" s="39"/>
      <c r="V108" s="39"/>
      <c r="W108" s="39"/>
      <c r="X108" s="39"/>
      <c r="Y108" s="39"/>
      <c r="Z108" s="39"/>
      <c r="AA108" s="39"/>
      <c r="AB108" s="39"/>
      <c r="AC108" s="39"/>
      <c r="AD108" s="39"/>
      <c r="AE108" s="39"/>
      <c r="AT108" s="18" t="s">
        <v>203</v>
      </c>
      <c r="AU108" s="18" t="s">
        <v>83</v>
      </c>
    </row>
    <row r="109" spans="1:65" s="2" customFormat="1" ht="16.5" customHeight="1">
      <c r="A109" s="39"/>
      <c r="B109" s="40"/>
      <c r="C109" s="217" t="s">
        <v>307</v>
      </c>
      <c r="D109" s="217" t="s">
        <v>120</v>
      </c>
      <c r="E109" s="218" t="s">
        <v>763</v>
      </c>
      <c r="F109" s="219" t="s">
        <v>764</v>
      </c>
      <c r="G109" s="220" t="s">
        <v>196</v>
      </c>
      <c r="H109" s="221">
        <v>3</v>
      </c>
      <c r="I109" s="222"/>
      <c r="J109" s="223">
        <f>ROUND(I109*H109,2)</f>
        <v>0</v>
      </c>
      <c r="K109" s="219" t="s">
        <v>208</v>
      </c>
      <c r="L109" s="45"/>
      <c r="M109" s="224" t="s">
        <v>19</v>
      </c>
      <c r="N109" s="225" t="s">
        <v>44</v>
      </c>
      <c r="O109" s="85"/>
      <c r="P109" s="226">
        <f>O109*H109</f>
        <v>0</v>
      </c>
      <c r="Q109" s="226">
        <v>0</v>
      </c>
      <c r="R109" s="226">
        <f>Q109*H109</f>
        <v>0</v>
      </c>
      <c r="S109" s="226">
        <v>0</v>
      </c>
      <c r="T109" s="227">
        <f>S109*H109</f>
        <v>0</v>
      </c>
      <c r="U109" s="39"/>
      <c r="V109" s="39"/>
      <c r="W109" s="39"/>
      <c r="X109" s="39"/>
      <c r="Y109" s="39"/>
      <c r="Z109" s="39"/>
      <c r="AA109" s="39"/>
      <c r="AB109" s="39"/>
      <c r="AC109" s="39"/>
      <c r="AD109" s="39"/>
      <c r="AE109" s="39"/>
      <c r="AR109" s="228" t="s">
        <v>125</v>
      </c>
      <c r="AT109" s="228" t="s">
        <v>120</v>
      </c>
      <c r="AU109" s="228" t="s">
        <v>83</v>
      </c>
      <c r="AY109" s="18" t="s">
        <v>118</v>
      </c>
      <c r="BE109" s="229">
        <f>IF(N109="základní",J109,0)</f>
        <v>0</v>
      </c>
      <c r="BF109" s="229">
        <f>IF(N109="snížená",J109,0)</f>
        <v>0</v>
      </c>
      <c r="BG109" s="229">
        <f>IF(N109="zákl. přenesená",J109,0)</f>
        <v>0</v>
      </c>
      <c r="BH109" s="229">
        <f>IF(N109="sníž. přenesená",J109,0)</f>
        <v>0</v>
      </c>
      <c r="BI109" s="229">
        <f>IF(N109="nulová",J109,0)</f>
        <v>0</v>
      </c>
      <c r="BJ109" s="18" t="s">
        <v>81</v>
      </c>
      <c r="BK109" s="229">
        <f>ROUND(I109*H109,2)</f>
        <v>0</v>
      </c>
      <c r="BL109" s="18" t="s">
        <v>125</v>
      </c>
      <c r="BM109" s="228" t="s">
        <v>307</v>
      </c>
    </row>
    <row r="110" spans="1:47" s="2" customFormat="1" ht="12">
      <c r="A110" s="39"/>
      <c r="B110" s="40"/>
      <c r="C110" s="41"/>
      <c r="D110" s="232" t="s">
        <v>203</v>
      </c>
      <c r="E110" s="41"/>
      <c r="F110" s="233" t="s">
        <v>754</v>
      </c>
      <c r="G110" s="41"/>
      <c r="H110" s="41"/>
      <c r="I110" s="137"/>
      <c r="J110" s="41"/>
      <c r="K110" s="41"/>
      <c r="L110" s="45"/>
      <c r="M110" s="234"/>
      <c r="N110" s="235"/>
      <c r="O110" s="85"/>
      <c r="P110" s="85"/>
      <c r="Q110" s="85"/>
      <c r="R110" s="85"/>
      <c r="S110" s="85"/>
      <c r="T110" s="86"/>
      <c r="U110" s="39"/>
      <c r="V110" s="39"/>
      <c r="W110" s="39"/>
      <c r="X110" s="39"/>
      <c r="Y110" s="39"/>
      <c r="Z110" s="39"/>
      <c r="AA110" s="39"/>
      <c r="AB110" s="39"/>
      <c r="AC110" s="39"/>
      <c r="AD110" s="39"/>
      <c r="AE110" s="39"/>
      <c r="AT110" s="18" t="s">
        <v>203</v>
      </c>
      <c r="AU110" s="18" t="s">
        <v>83</v>
      </c>
    </row>
    <row r="111" spans="1:65" s="2" customFormat="1" ht="21.75" customHeight="1">
      <c r="A111" s="39"/>
      <c r="B111" s="40"/>
      <c r="C111" s="217" t="s">
        <v>267</v>
      </c>
      <c r="D111" s="217" t="s">
        <v>120</v>
      </c>
      <c r="E111" s="218" t="s">
        <v>765</v>
      </c>
      <c r="F111" s="219" t="s">
        <v>766</v>
      </c>
      <c r="G111" s="220" t="s">
        <v>233</v>
      </c>
      <c r="H111" s="221">
        <v>4.8</v>
      </c>
      <c r="I111" s="222"/>
      <c r="J111" s="223">
        <f>ROUND(I111*H111,2)</f>
        <v>0</v>
      </c>
      <c r="K111" s="219" t="s">
        <v>208</v>
      </c>
      <c r="L111" s="45"/>
      <c r="M111" s="224" t="s">
        <v>19</v>
      </c>
      <c r="N111" s="225" t="s">
        <v>44</v>
      </c>
      <c r="O111" s="85"/>
      <c r="P111" s="226">
        <f>O111*H111</f>
        <v>0</v>
      </c>
      <c r="Q111" s="226">
        <v>0</v>
      </c>
      <c r="R111" s="226">
        <f>Q111*H111</f>
        <v>0</v>
      </c>
      <c r="S111" s="226">
        <v>0</v>
      </c>
      <c r="T111" s="227">
        <f>S111*H111</f>
        <v>0</v>
      </c>
      <c r="U111" s="39"/>
      <c r="V111" s="39"/>
      <c r="W111" s="39"/>
      <c r="X111" s="39"/>
      <c r="Y111" s="39"/>
      <c r="Z111" s="39"/>
      <c r="AA111" s="39"/>
      <c r="AB111" s="39"/>
      <c r="AC111" s="39"/>
      <c r="AD111" s="39"/>
      <c r="AE111" s="39"/>
      <c r="AR111" s="228" t="s">
        <v>125</v>
      </c>
      <c r="AT111" s="228" t="s">
        <v>120</v>
      </c>
      <c r="AU111" s="228" t="s">
        <v>83</v>
      </c>
      <c r="AY111" s="18" t="s">
        <v>118</v>
      </c>
      <c r="BE111" s="229">
        <f>IF(N111="základní",J111,0)</f>
        <v>0</v>
      </c>
      <c r="BF111" s="229">
        <f>IF(N111="snížená",J111,0)</f>
        <v>0</v>
      </c>
      <c r="BG111" s="229">
        <f>IF(N111="zákl. přenesená",J111,0)</f>
        <v>0</v>
      </c>
      <c r="BH111" s="229">
        <f>IF(N111="sníž. přenesená",J111,0)</f>
        <v>0</v>
      </c>
      <c r="BI111" s="229">
        <f>IF(N111="nulová",J111,0)</f>
        <v>0</v>
      </c>
      <c r="BJ111" s="18" t="s">
        <v>81</v>
      </c>
      <c r="BK111" s="229">
        <f>ROUND(I111*H111,2)</f>
        <v>0</v>
      </c>
      <c r="BL111" s="18" t="s">
        <v>125</v>
      </c>
      <c r="BM111" s="228" t="s">
        <v>267</v>
      </c>
    </row>
    <row r="112" spans="1:47" s="2" customFormat="1" ht="12">
      <c r="A112" s="39"/>
      <c r="B112" s="40"/>
      <c r="C112" s="41"/>
      <c r="D112" s="232" t="s">
        <v>203</v>
      </c>
      <c r="E112" s="41"/>
      <c r="F112" s="233" t="s">
        <v>767</v>
      </c>
      <c r="G112" s="41"/>
      <c r="H112" s="41"/>
      <c r="I112" s="137"/>
      <c r="J112" s="41"/>
      <c r="K112" s="41"/>
      <c r="L112" s="45"/>
      <c r="M112" s="234"/>
      <c r="N112" s="235"/>
      <c r="O112" s="85"/>
      <c r="P112" s="85"/>
      <c r="Q112" s="85"/>
      <c r="R112" s="85"/>
      <c r="S112" s="85"/>
      <c r="T112" s="86"/>
      <c r="U112" s="39"/>
      <c r="V112" s="39"/>
      <c r="W112" s="39"/>
      <c r="X112" s="39"/>
      <c r="Y112" s="39"/>
      <c r="Z112" s="39"/>
      <c r="AA112" s="39"/>
      <c r="AB112" s="39"/>
      <c r="AC112" s="39"/>
      <c r="AD112" s="39"/>
      <c r="AE112" s="39"/>
      <c r="AT112" s="18" t="s">
        <v>203</v>
      </c>
      <c r="AU112" s="18" t="s">
        <v>83</v>
      </c>
    </row>
    <row r="113" spans="1:51" s="13" customFormat="1" ht="12">
      <c r="A113" s="13"/>
      <c r="B113" s="236"/>
      <c r="C113" s="237"/>
      <c r="D113" s="232" t="s">
        <v>156</v>
      </c>
      <c r="E113" s="238" t="s">
        <v>19</v>
      </c>
      <c r="F113" s="239" t="s">
        <v>768</v>
      </c>
      <c r="G113" s="237"/>
      <c r="H113" s="240">
        <v>4.8</v>
      </c>
      <c r="I113" s="241"/>
      <c r="J113" s="237"/>
      <c r="K113" s="237"/>
      <c r="L113" s="242"/>
      <c r="M113" s="243"/>
      <c r="N113" s="244"/>
      <c r="O113" s="244"/>
      <c r="P113" s="244"/>
      <c r="Q113" s="244"/>
      <c r="R113" s="244"/>
      <c r="S113" s="244"/>
      <c r="T113" s="245"/>
      <c r="U113" s="13"/>
      <c r="V113" s="13"/>
      <c r="W113" s="13"/>
      <c r="X113" s="13"/>
      <c r="Y113" s="13"/>
      <c r="Z113" s="13"/>
      <c r="AA113" s="13"/>
      <c r="AB113" s="13"/>
      <c r="AC113" s="13"/>
      <c r="AD113" s="13"/>
      <c r="AE113" s="13"/>
      <c r="AT113" s="246" t="s">
        <v>156</v>
      </c>
      <c r="AU113" s="246" t="s">
        <v>83</v>
      </c>
      <c r="AV113" s="13" t="s">
        <v>83</v>
      </c>
      <c r="AW113" s="13" t="s">
        <v>34</v>
      </c>
      <c r="AX113" s="13" t="s">
        <v>81</v>
      </c>
      <c r="AY113" s="246" t="s">
        <v>118</v>
      </c>
    </row>
    <row r="114" spans="1:65" s="2" customFormat="1" ht="16.5" customHeight="1">
      <c r="A114" s="39"/>
      <c r="B114" s="40"/>
      <c r="C114" s="217" t="s">
        <v>278</v>
      </c>
      <c r="D114" s="217" t="s">
        <v>120</v>
      </c>
      <c r="E114" s="218" t="s">
        <v>262</v>
      </c>
      <c r="F114" s="219" t="s">
        <v>769</v>
      </c>
      <c r="G114" s="220" t="s">
        <v>233</v>
      </c>
      <c r="H114" s="221">
        <v>97.83</v>
      </c>
      <c r="I114" s="222"/>
      <c r="J114" s="223">
        <f>ROUND(I114*H114,2)</f>
        <v>0</v>
      </c>
      <c r="K114" s="219" t="s">
        <v>19</v>
      </c>
      <c r="L114" s="45"/>
      <c r="M114" s="224" t="s">
        <v>19</v>
      </c>
      <c r="N114" s="225" t="s">
        <v>44</v>
      </c>
      <c r="O114" s="85"/>
      <c r="P114" s="226">
        <f>O114*H114</f>
        <v>0</v>
      </c>
      <c r="Q114" s="226">
        <v>0</v>
      </c>
      <c r="R114" s="226">
        <f>Q114*H114</f>
        <v>0</v>
      </c>
      <c r="S114" s="226">
        <v>0</v>
      </c>
      <c r="T114" s="227">
        <f>S114*H114</f>
        <v>0</v>
      </c>
      <c r="U114" s="39"/>
      <c r="V114" s="39"/>
      <c r="W114" s="39"/>
      <c r="X114" s="39"/>
      <c r="Y114" s="39"/>
      <c r="Z114" s="39"/>
      <c r="AA114" s="39"/>
      <c r="AB114" s="39"/>
      <c r="AC114" s="39"/>
      <c r="AD114" s="39"/>
      <c r="AE114" s="39"/>
      <c r="AR114" s="228" t="s">
        <v>125</v>
      </c>
      <c r="AT114" s="228" t="s">
        <v>120</v>
      </c>
      <c r="AU114" s="228" t="s">
        <v>83</v>
      </c>
      <c r="AY114" s="18" t="s">
        <v>118</v>
      </c>
      <c r="BE114" s="229">
        <f>IF(N114="základní",J114,0)</f>
        <v>0</v>
      </c>
      <c r="BF114" s="229">
        <f>IF(N114="snížená",J114,0)</f>
        <v>0</v>
      </c>
      <c r="BG114" s="229">
        <f>IF(N114="zákl. přenesená",J114,0)</f>
        <v>0</v>
      </c>
      <c r="BH114" s="229">
        <f>IF(N114="sníž. přenesená",J114,0)</f>
        <v>0</v>
      </c>
      <c r="BI114" s="229">
        <f>IF(N114="nulová",J114,0)</f>
        <v>0</v>
      </c>
      <c r="BJ114" s="18" t="s">
        <v>81</v>
      </c>
      <c r="BK114" s="229">
        <f>ROUND(I114*H114,2)</f>
        <v>0</v>
      </c>
      <c r="BL114" s="18" t="s">
        <v>125</v>
      </c>
      <c r="BM114" s="228" t="s">
        <v>278</v>
      </c>
    </row>
    <row r="115" spans="1:51" s="13" customFormat="1" ht="12">
      <c r="A115" s="13"/>
      <c r="B115" s="236"/>
      <c r="C115" s="237"/>
      <c r="D115" s="232" t="s">
        <v>156</v>
      </c>
      <c r="E115" s="238" t="s">
        <v>19</v>
      </c>
      <c r="F115" s="239" t="s">
        <v>770</v>
      </c>
      <c r="G115" s="237"/>
      <c r="H115" s="240">
        <v>97.83</v>
      </c>
      <c r="I115" s="241"/>
      <c r="J115" s="237"/>
      <c r="K115" s="237"/>
      <c r="L115" s="242"/>
      <c r="M115" s="243"/>
      <c r="N115" s="244"/>
      <c r="O115" s="244"/>
      <c r="P115" s="244"/>
      <c r="Q115" s="244"/>
      <c r="R115" s="244"/>
      <c r="S115" s="244"/>
      <c r="T115" s="245"/>
      <c r="U115" s="13"/>
      <c r="V115" s="13"/>
      <c r="W115" s="13"/>
      <c r="X115" s="13"/>
      <c r="Y115" s="13"/>
      <c r="Z115" s="13"/>
      <c r="AA115" s="13"/>
      <c r="AB115" s="13"/>
      <c r="AC115" s="13"/>
      <c r="AD115" s="13"/>
      <c r="AE115" s="13"/>
      <c r="AT115" s="246" t="s">
        <v>156</v>
      </c>
      <c r="AU115" s="246" t="s">
        <v>83</v>
      </c>
      <c r="AV115" s="13" t="s">
        <v>83</v>
      </c>
      <c r="AW115" s="13" t="s">
        <v>34</v>
      </c>
      <c r="AX115" s="13" t="s">
        <v>81</v>
      </c>
      <c r="AY115" s="246" t="s">
        <v>118</v>
      </c>
    </row>
    <row r="116" spans="1:65" s="2" customFormat="1" ht="16.5" customHeight="1">
      <c r="A116" s="39"/>
      <c r="B116" s="40"/>
      <c r="C116" s="217" t="s">
        <v>283</v>
      </c>
      <c r="D116" s="217" t="s">
        <v>120</v>
      </c>
      <c r="E116" s="218" t="s">
        <v>771</v>
      </c>
      <c r="F116" s="219" t="s">
        <v>772</v>
      </c>
      <c r="G116" s="220" t="s">
        <v>200</v>
      </c>
      <c r="H116" s="221">
        <v>28.8</v>
      </c>
      <c r="I116" s="222"/>
      <c r="J116" s="223">
        <f>ROUND(I116*H116,2)</f>
        <v>0</v>
      </c>
      <c r="K116" s="219" t="s">
        <v>208</v>
      </c>
      <c r="L116" s="45"/>
      <c r="M116" s="224" t="s">
        <v>19</v>
      </c>
      <c r="N116" s="225" t="s">
        <v>44</v>
      </c>
      <c r="O116" s="85"/>
      <c r="P116" s="226">
        <f>O116*H116</f>
        <v>0</v>
      </c>
      <c r="Q116" s="226">
        <v>0.00084</v>
      </c>
      <c r="R116" s="226">
        <f>Q116*H116</f>
        <v>0.024192</v>
      </c>
      <c r="S116" s="226">
        <v>0</v>
      </c>
      <c r="T116" s="227">
        <f>S116*H116</f>
        <v>0</v>
      </c>
      <c r="U116" s="39"/>
      <c r="V116" s="39"/>
      <c r="W116" s="39"/>
      <c r="X116" s="39"/>
      <c r="Y116" s="39"/>
      <c r="Z116" s="39"/>
      <c r="AA116" s="39"/>
      <c r="AB116" s="39"/>
      <c r="AC116" s="39"/>
      <c r="AD116" s="39"/>
      <c r="AE116" s="39"/>
      <c r="AR116" s="228" t="s">
        <v>125</v>
      </c>
      <c r="AT116" s="228" t="s">
        <v>120</v>
      </c>
      <c r="AU116" s="228" t="s">
        <v>83</v>
      </c>
      <c r="AY116" s="18" t="s">
        <v>118</v>
      </c>
      <c r="BE116" s="229">
        <f>IF(N116="základní",J116,0)</f>
        <v>0</v>
      </c>
      <c r="BF116" s="229">
        <f>IF(N116="snížená",J116,0)</f>
        <v>0</v>
      </c>
      <c r="BG116" s="229">
        <f>IF(N116="zákl. přenesená",J116,0)</f>
        <v>0</v>
      </c>
      <c r="BH116" s="229">
        <f>IF(N116="sníž. přenesená",J116,0)</f>
        <v>0</v>
      </c>
      <c r="BI116" s="229">
        <f>IF(N116="nulová",J116,0)</f>
        <v>0</v>
      </c>
      <c r="BJ116" s="18" t="s">
        <v>81</v>
      </c>
      <c r="BK116" s="229">
        <f>ROUND(I116*H116,2)</f>
        <v>0</v>
      </c>
      <c r="BL116" s="18" t="s">
        <v>125</v>
      </c>
      <c r="BM116" s="228" t="s">
        <v>283</v>
      </c>
    </row>
    <row r="117" spans="1:47" s="2" customFormat="1" ht="12">
      <c r="A117" s="39"/>
      <c r="B117" s="40"/>
      <c r="C117" s="41"/>
      <c r="D117" s="232" t="s">
        <v>203</v>
      </c>
      <c r="E117" s="41"/>
      <c r="F117" s="233" t="s">
        <v>773</v>
      </c>
      <c r="G117" s="41"/>
      <c r="H117" s="41"/>
      <c r="I117" s="137"/>
      <c r="J117" s="41"/>
      <c r="K117" s="41"/>
      <c r="L117" s="45"/>
      <c r="M117" s="234"/>
      <c r="N117" s="235"/>
      <c r="O117" s="85"/>
      <c r="P117" s="85"/>
      <c r="Q117" s="85"/>
      <c r="R117" s="85"/>
      <c r="S117" s="85"/>
      <c r="T117" s="86"/>
      <c r="U117" s="39"/>
      <c r="V117" s="39"/>
      <c r="W117" s="39"/>
      <c r="X117" s="39"/>
      <c r="Y117" s="39"/>
      <c r="Z117" s="39"/>
      <c r="AA117" s="39"/>
      <c r="AB117" s="39"/>
      <c r="AC117" s="39"/>
      <c r="AD117" s="39"/>
      <c r="AE117" s="39"/>
      <c r="AT117" s="18" t="s">
        <v>203</v>
      </c>
      <c r="AU117" s="18" t="s">
        <v>83</v>
      </c>
    </row>
    <row r="118" spans="1:51" s="13" customFormat="1" ht="12">
      <c r="A118" s="13"/>
      <c r="B118" s="236"/>
      <c r="C118" s="237"/>
      <c r="D118" s="232" t="s">
        <v>156</v>
      </c>
      <c r="E118" s="238" t="s">
        <v>19</v>
      </c>
      <c r="F118" s="239" t="s">
        <v>774</v>
      </c>
      <c r="G118" s="237"/>
      <c r="H118" s="240">
        <v>28.8</v>
      </c>
      <c r="I118" s="241"/>
      <c r="J118" s="237"/>
      <c r="K118" s="237"/>
      <c r="L118" s="242"/>
      <c r="M118" s="243"/>
      <c r="N118" s="244"/>
      <c r="O118" s="244"/>
      <c r="P118" s="244"/>
      <c r="Q118" s="244"/>
      <c r="R118" s="244"/>
      <c r="S118" s="244"/>
      <c r="T118" s="245"/>
      <c r="U118" s="13"/>
      <c r="V118" s="13"/>
      <c r="W118" s="13"/>
      <c r="X118" s="13"/>
      <c r="Y118" s="13"/>
      <c r="Z118" s="13"/>
      <c r="AA118" s="13"/>
      <c r="AB118" s="13"/>
      <c r="AC118" s="13"/>
      <c r="AD118" s="13"/>
      <c r="AE118" s="13"/>
      <c r="AT118" s="246" t="s">
        <v>156</v>
      </c>
      <c r="AU118" s="246" t="s">
        <v>83</v>
      </c>
      <c r="AV118" s="13" t="s">
        <v>83</v>
      </c>
      <c r="AW118" s="13" t="s">
        <v>34</v>
      </c>
      <c r="AX118" s="13" t="s">
        <v>81</v>
      </c>
      <c r="AY118" s="246" t="s">
        <v>118</v>
      </c>
    </row>
    <row r="119" spans="1:65" s="2" customFormat="1" ht="21.75" customHeight="1">
      <c r="A119" s="39"/>
      <c r="B119" s="40"/>
      <c r="C119" s="217" t="s">
        <v>8</v>
      </c>
      <c r="D119" s="217" t="s">
        <v>120</v>
      </c>
      <c r="E119" s="218" t="s">
        <v>775</v>
      </c>
      <c r="F119" s="219" t="s">
        <v>776</v>
      </c>
      <c r="G119" s="220" t="s">
        <v>200</v>
      </c>
      <c r="H119" s="221">
        <v>28.8</v>
      </c>
      <c r="I119" s="222"/>
      <c r="J119" s="223">
        <f>ROUND(I119*H119,2)</f>
        <v>0</v>
      </c>
      <c r="K119" s="219" t="s">
        <v>208</v>
      </c>
      <c r="L119" s="45"/>
      <c r="M119" s="224" t="s">
        <v>19</v>
      </c>
      <c r="N119" s="225" t="s">
        <v>44</v>
      </c>
      <c r="O119" s="85"/>
      <c r="P119" s="226">
        <f>O119*H119</f>
        <v>0</v>
      </c>
      <c r="Q119" s="226">
        <v>0</v>
      </c>
      <c r="R119" s="226">
        <f>Q119*H119</f>
        <v>0</v>
      </c>
      <c r="S119" s="226">
        <v>0</v>
      </c>
      <c r="T119" s="227">
        <f>S119*H119</f>
        <v>0</v>
      </c>
      <c r="U119" s="39"/>
      <c r="V119" s="39"/>
      <c r="W119" s="39"/>
      <c r="X119" s="39"/>
      <c r="Y119" s="39"/>
      <c r="Z119" s="39"/>
      <c r="AA119" s="39"/>
      <c r="AB119" s="39"/>
      <c r="AC119" s="39"/>
      <c r="AD119" s="39"/>
      <c r="AE119" s="39"/>
      <c r="AR119" s="228" t="s">
        <v>125</v>
      </c>
      <c r="AT119" s="228" t="s">
        <v>120</v>
      </c>
      <c r="AU119" s="228" t="s">
        <v>83</v>
      </c>
      <c r="AY119" s="18" t="s">
        <v>118</v>
      </c>
      <c r="BE119" s="229">
        <f>IF(N119="základní",J119,0)</f>
        <v>0</v>
      </c>
      <c r="BF119" s="229">
        <f>IF(N119="snížená",J119,0)</f>
        <v>0</v>
      </c>
      <c r="BG119" s="229">
        <f>IF(N119="zákl. přenesená",J119,0)</f>
        <v>0</v>
      </c>
      <c r="BH119" s="229">
        <f>IF(N119="sníž. přenesená",J119,0)</f>
        <v>0</v>
      </c>
      <c r="BI119" s="229">
        <f>IF(N119="nulová",J119,0)</f>
        <v>0</v>
      </c>
      <c r="BJ119" s="18" t="s">
        <v>81</v>
      </c>
      <c r="BK119" s="229">
        <f>ROUND(I119*H119,2)</f>
        <v>0</v>
      </c>
      <c r="BL119" s="18" t="s">
        <v>125</v>
      </c>
      <c r="BM119" s="228" t="s">
        <v>8</v>
      </c>
    </row>
    <row r="120" spans="1:65" s="2" customFormat="1" ht="16.5" customHeight="1">
      <c r="A120" s="39"/>
      <c r="B120" s="40"/>
      <c r="C120" s="217" t="s">
        <v>372</v>
      </c>
      <c r="D120" s="217" t="s">
        <v>120</v>
      </c>
      <c r="E120" s="218" t="s">
        <v>777</v>
      </c>
      <c r="F120" s="219" t="s">
        <v>778</v>
      </c>
      <c r="G120" s="220" t="s">
        <v>233</v>
      </c>
      <c r="H120" s="221">
        <v>97.83</v>
      </c>
      <c r="I120" s="222"/>
      <c r="J120" s="223">
        <f>ROUND(I120*H120,2)</f>
        <v>0</v>
      </c>
      <c r="K120" s="219" t="s">
        <v>19</v>
      </c>
      <c r="L120" s="45"/>
      <c r="M120" s="224" t="s">
        <v>19</v>
      </c>
      <c r="N120" s="225" t="s">
        <v>44</v>
      </c>
      <c r="O120" s="85"/>
      <c r="P120" s="226">
        <f>O120*H120</f>
        <v>0</v>
      </c>
      <c r="Q120" s="226">
        <v>0</v>
      </c>
      <c r="R120" s="226">
        <f>Q120*H120</f>
        <v>0</v>
      </c>
      <c r="S120" s="226">
        <v>0</v>
      </c>
      <c r="T120" s="227">
        <f>S120*H120</f>
        <v>0</v>
      </c>
      <c r="U120" s="39"/>
      <c r="V120" s="39"/>
      <c r="W120" s="39"/>
      <c r="X120" s="39"/>
      <c r="Y120" s="39"/>
      <c r="Z120" s="39"/>
      <c r="AA120" s="39"/>
      <c r="AB120" s="39"/>
      <c r="AC120" s="39"/>
      <c r="AD120" s="39"/>
      <c r="AE120" s="39"/>
      <c r="AR120" s="228" t="s">
        <v>125</v>
      </c>
      <c r="AT120" s="228" t="s">
        <v>120</v>
      </c>
      <c r="AU120" s="228" t="s">
        <v>83</v>
      </c>
      <c r="AY120" s="18" t="s">
        <v>118</v>
      </c>
      <c r="BE120" s="229">
        <f>IF(N120="základní",J120,0)</f>
        <v>0</v>
      </c>
      <c r="BF120" s="229">
        <f>IF(N120="snížená",J120,0)</f>
        <v>0</v>
      </c>
      <c r="BG120" s="229">
        <f>IF(N120="zákl. přenesená",J120,0)</f>
        <v>0</v>
      </c>
      <c r="BH120" s="229">
        <f>IF(N120="sníž. přenesená",J120,0)</f>
        <v>0</v>
      </c>
      <c r="BI120" s="229">
        <f>IF(N120="nulová",J120,0)</f>
        <v>0</v>
      </c>
      <c r="BJ120" s="18" t="s">
        <v>81</v>
      </c>
      <c r="BK120" s="229">
        <f>ROUND(I120*H120,2)</f>
        <v>0</v>
      </c>
      <c r="BL120" s="18" t="s">
        <v>125</v>
      </c>
      <c r="BM120" s="228" t="s">
        <v>372</v>
      </c>
    </row>
    <row r="121" spans="1:51" s="13" customFormat="1" ht="12">
      <c r="A121" s="13"/>
      <c r="B121" s="236"/>
      <c r="C121" s="237"/>
      <c r="D121" s="232" t="s">
        <v>156</v>
      </c>
      <c r="E121" s="238" t="s">
        <v>19</v>
      </c>
      <c r="F121" s="239" t="s">
        <v>779</v>
      </c>
      <c r="G121" s="237"/>
      <c r="H121" s="240">
        <v>97.83</v>
      </c>
      <c r="I121" s="241"/>
      <c r="J121" s="237"/>
      <c r="K121" s="237"/>
      <c r="L121" s="242"/>
      <c r="M121" s="243"/>
      <c r="N121" s="244"/>
      <c r="O121" s="244"/>
      <c r="P121" s="244"/>
      <c r="Q121" s="244"/>
      <c r="R121" s="244"/>
      <c r="S121" s="244"/>
      <c r="T121" s="245"/>
      <c r="U121" s="13"/>
      <c r="V121" s="13"/>
      <c r="W121" s="13"/>
      <c r="X121" s="13"/>
      <c r="Y121" s="13"/>
      <c r="Z121" s="13"/>
      <c r="AA121" s="13"/>
      <c r="AB121" s="13"/>
      <c r="AC121" s="13"/>
      <c r="AD121" s="13"/>
      <c r="AE121" s="13"/>
      <c r="AT121" s="246" t="s">
        <v>156</v>
      </c>
      <c r="AU121" s="246" t="s">
        <v>83</v>
      </c>
      <c r="AV121" s="13" t="s">
        <v>83</v>
      </c>
      <c r="AW121" s="13" t="s">
        <v>34</v>
      </c>
      <c r="AX121" s="13" t="s">
        <v>81</v>
      </c>
      <c r="AY121" s="246" t="s">
        <v>118</v>
      </c>
    </row>
    <row r="122" spans="1:65" s="2" customFormat="1" ht="16.5" customHeight="1">
      <c r="A122" s="39"/>
      <c r="B122" s="40"/>
      <c r="C122" s="217" t="s">
        <v>378</v>
      </c>
      <c r="D122" s="217" t="s">
        <v>120</v>
      </c>
      <c r="E122" s="218" t="s">
        <v>780</v>
      </c>
      <c r="F122" s="219" t="s">
        <v>781</v>
      </c>
      <c r="G122" s="220" t="s">
        <v>233</v>
      </c>
      <c r="H122" s="221">
        <v>98.83</v>
      </c>
      <c r="I122" s="222"/>
      <c r="J122" s="223">
        <f>ROUND(I122*H122,2)</f>
        <v>0</v>
      </c>
      <c r="K122" s="219" t="s">
        <v>19</v>
      </c>
      <c r="L122" s="45"/>
      <c r="M122" s="224" t="s">
        <v>19</v>
      </c>
      <c r="N122" s="225" t="s">
        <v>44</v>
      </c>
      <c r="O122" s="85"/>
      <c r="P122" s="226">
        <f>O122*H122</f>
        <v>0</v>
      </c>
      <c r="Q122" s="226">
        <v>0</v>
      </c>
      <c r="R122" s="226">
        <f>Q122*H122</f>
        <v>0</v>
      </c>
      <c r="S122" s="226">
        <v>0</v>
      </c>
      <c r="T122" s="227">
        <f>S122*H122</f>
        <v>0</v>
      </c>
      <c r="U122" s="39"/>
      <c r="V122" s="39"/>
      <c r="W122" s="39"/>
      <c r="X122" s="39"/>
      <c r="Y122" s="39"/>
      <c r="Z122" s="39"/>
      <c r="AA122" s="39"/>
      <c r="AB122" s="39"/>
      <c r="AC122" s="39"/>
      <c r="AD122" s="39"/>
      <c r="AE122" s="39"/>
      <c r="AR122" s="228" t="s">
        <v>125</v>
      </c>
      <c r="AT122" s="228" t="s">
        <v>120</v>
      </c>
      <c r="AU122" s="228" t="s">
        <v>83</v>
      </c>
      <c r="AY122" s="18" t="s">
        <v>118</v>
      </c>
      <c r="BE122" s="229">
        <f>IF(N122="základní",J122,0)</f>
        <v>0</v>
      </c>
      <c r="BF122" s="229">
        <f>IF(N122="snížená",J122,0)</f>
        <v>0</v>
      </c>
      <c r="BG122" s="229">
        <f>IF(N122="zákl. přenesená",J122,0)</f>
        <v>0</v>
      </c>
      <c r="BH122" s="229">
        <f>IF(N122="sníž. přenesená",J122,0)</f>
        <v>0</v>
      </c>
      <c r="BI122" s="229">
        <f>IF(N122="nulová",J122,0)</f>
        <v>0</v>
      </c>
      <c r="BJ122" s="18" t="s">
        <v>81</v>
      </c>
      <c r="BK122" s="229">
        <f>ROUND(I122*H122,2)</f>
        <v>0</v>
      </c>
      <c r="BL122" s="18" t="s">
        <v>125</v>
      </c>
      <c r="BM122" s="228" t="s">
        <v>378</v>
      </c>
    </row>
    <row r="123" spans="1:51" s="13" customFormat="1" ht="12">
      <c r="A123" s="13"/>
      <c r="B123" s="236"/>
      <c r="C123" s="237"/>
      <c r="D123" s="232" t="s">
        <v>156</v>
      </c>
      <c r="E123" s="238" t="s">
        <v>19</v>
      </c>
      <c r="F123" s="239" t="s">
        <v>782</v>
      </c>
      <c r="G123" s="237"/>
      <c r="H123" s="240">
        <v>98.83</v>
      </c>
      <c r="I123" s="241"/>
      <c r="J123" s="237"/>
      <c r="K123" s="237"/>
      <c r="L123" s="242"/>
      <c r="M123" s="243"/>
      <c r="N123" s="244"/>
      <c r="O123" s="244"/>
      <c r="P123" s="244"/>
      <c r="Q123" s="244"/>
      <c r="R123" s="244"/>
      <c r="S123" s="244"/>
      <c r="T123" s="245"/>
      <c r="U123" s="13"/>
      <c r="V123" s="13"/>
      <c r="W123" s="13"/>
      <c r="X123" s="13"/>
      <c r="Y123" s="13"/>
      <c r="Z123" s="13"/>
      <c r="AA123" s="13"/>
      <c r="AB123" s="13"/>
      <c r="AC123" s="13"/>
      <c r="AD123" s="13"/>
      <c r="AE123" s="13"/>
      <c r="AT123" s="246" t="s">
        <v>156</v>
      </c>
      <c r="AU123" s="246" t="s">
        <v>83</v>
      </c>
      <c r="AV123" s="13" t="s">
        <v>83</v>
      </c>
      <c r="AW123" s="13" t="s">
        <v>34</v>
      </c>
      <c r="AX123" s="13" t="s">
        <v>81</v>
      </c>
      <c r="AY123" s="246" t="s">
        <v>118</v>
      </c>
    </row>
    <row r="124" spans="1:65" s="2" customFormat="1" ht="16.5" customHeight="1">
      <c r="A124" s="39"/>
      <c r="B124" s="40"/>
      <c r="C124" s="217" t="s">
        <v>384</v>
      </c>
      <c r="D124" s="217" t="s">
        <v>120</v>
      </c>
      <c r="E124" s="218" t="s">
        <v>302</v>
      </c>
      <c r="F124" s="219" t="s">
        <v>783</v>
      </c>
      <c r="G124" s="220" t="s">
        <v>299</v>
      </c>
      <c r="H124" s="221">
        <v>176.04</v>
      </c>
      <c r="I124" s="222"/>
      <c r="J124" s="223">
        <f>ROUND(I124*H124,2)</f>
        <v>0</v>
      </c>
      <c r="K124" s="219" t="s">
        <v>19</v>
      </c>
      <c r="L124" s="45"/>
      <c r="M124" s="224" t="s">
        <v>19</v>
      </c>
      <c r="N124" s="225" t="s">
        <v>44</v>
      </c>
      <c r="O124" s="85"/>
      <c r="P124" s="226">
        <f>O124*H124</f>
        <v>0</v>
      </c>
      <c r="Q124" s="226">
        <v>0</v>
      </c>
      <c r="R124" s="226">
        <f>Q124*H124</f>
        <v>0</v>
      </c>
      <c r="S124" s="226">
        <v>0</v>
      </c>
      <c r="T124" s="227">
        <f>S124*H124</f>
        <v>0</v>
      </c>
      <c r="U124" s="39"/>
      <c r="V124" s="39"/>
      <c r="W124" s="39"/>
      <c r="X124" s="39"/>
      <c r="Y124" s="39"/>
      <c r="Z124" s="39"/>
      <c r="AA124" s="39"/>
      <c r="AB124" s="39"/>
      <c r="AC124" s="39"/>
      <c r="AD124" s="39"/>
      <c r="AE124" s="39"/>
      <c r="AR124" s="228" t="s">
        <v>125</v>
      </c>
      <c r="AT124" s="228" t="s">
        <v>120</v>
      </c>
      <c r="AU124" s="228" t="s">
        <v>83</v>
      </c>
      <c r="AY124" s="18" t="s">
        <v>118</v>
      </c>
      <c r="BE124" s="229">
        <f>IF(N124="základní",J124,0)</f>
        <v>0</v>
      </c>
      <c r="BF124" s="229">
        <f>IF(N124="snížená",J124,0)</f>
        <v>0</v>
      </c>
      <c r="BG124" s="229">
        <f>IF(N124="zákl. přenesená",J124,0)</f>
        <v>0</v>
      </c>
      <c r="BH124" s="229">
        <f>IF(N124="sníž. přenesená",J124,0)</f>
        <v>0</v>
      </c>
      <c r="BI124" s="229">
        <f>IF(N124="nulová",J124,0)</f>
        <v>0</v>
      </c>
      <c r="BJ124" s="18" t="s">
        <v>81</v>
      </c>
      <c r="BK124" s="229">
        <f>ROUND(I124*H124,2)</f>
        <v>0</v>
      </c>
      <c r="BL124" s="18" t="s">
        <v>125</v>
      </c>
      <c r="BM124" s="228" t="s">
        <v>384</v>
      </c>
    </row>
    <row r="125" spans="1:51" s="13" customFormat="1" ht="12">
      <c r="A125" s="13"/>
      <c r="B125" s="236"/>
      <c r="C125" s="237"/>
      <c r="D125" s="232" t="s">
        <v>156</v>
      </c>
      <c r="E125" s="238" t="s">
        <v>19</v>
      </c>
      <c r="F125" s="239" t="s">
        <v>784</v>
      </c>
      <c r="G125" s="237"/>
      <c r="H125" s="240">
        <v>176.04</v>
      </c>
      <c r="I125" s="241"/>
      <c r="J125" s="237"/>
      <c r="K125" s="237"/>
      <c r="L125" s="242"/>
      <c r="M125" s="243"/>
      <c r="N125" s="244"/>
      <c r="O125" s="244"/>
      <c r="P125" s="244"/>
      <c r="Q125" s="244"/>
      <c r="R125" s="244"/>
      <c r="S125" s="244"/>
      <c r="T125" s="245"/>
      <c r="U125" s="13"/>
      <c r="V125" s="13"/>
      <c r="W125" s="13"/>
      <c r="X125" s="13"/>
      <c r="Y125" s="13"/>
      <c r="Z125" s="13"/>
      <c r="AA125" s="13"/>
      <c r="AB125" s="13"/>
      <c r="AC125" s="13"/>
      <c r="AD125" s="13"/>
      <c r="AE125" s="13"/>
      <c r="AT125" s="246" t="s">
        <v>156</v>
      </c>
      <c r="AU125" s="246" t="s">
        <v>83</v>
      </c>
      <c r="AV125" s="13" t="s">
        <v>83</v>
      </c>
      <c r="AW125" s="13" t="s">
        <v>34</v>
      </c>
      <c r="AX125" s="13" t="s">
        <v>81</v>
      </c>
      <c r="AY125" s="246" t="s">
        <v>118</v>
      </c>
    </row>
    <row r="126" spans="1:65" s="2" customFormat="1" ht="21.75" customHeight="1">
      <c r="A126" s="39"/>
      <c r="B126" s="40"/>
      <c r="C126" s="217" t="s">
        <v>389</v>
      </c>
      <c r="D126" s="217" t="s">
        <v>120</v>
      </c>
      <c r="E126" s="218" t="s">
        <v>308</v>
      </c>
      <c r="F126" s="219" t="s">
        <v>309</v>
      </c>
      <c r="G126" s="220" t="s">
        <v>233</v>
      </c>
      <c r="H126" s="221">
        <v>106.141</v>
      </c>
      <c r="I126" s="222"/>
      <c r="J126" s="223">
        <f>ROUND(I126*H126,2)</f>
        <v>0</v>
      </c>
      <c r="K126" s="219" t="s">
        <v>208</v>
      </c>
      <c r="L126" s="45"/>
      <c r="M126" s="224" t="s">
        <v>19</v>
      </c>
      <c r="N126" s="225" t="s">
        <v>44</v>
      </c>
      <c r="O126" s="85"/>
      <c r="P126" s="226">
        <f>O126*H126</f>
        <v>0</v>
      </c>
      <c r="Q126" s="226">
        <v>0</v>
      </c>
      <c r="R126" s="226">
        <f>Q126*H126</f>
        <v>0</v>
      </c>
      <c r="S126" s="226">
        <v>0</v>
      </c>
      <c r="T126" s="227">
        <f>S126*H126</f>
        <v>0</v>
      </c>
      <c r="U126" s="39"/>
      <c r="V126" s="39"/>
      <c r="W126" s="39"/>
      <c r="X126" s="39"/>
      <c r="Y126" s="39"/>
      <c r="Z126" s="39"/>
      <c r="AA126" s="39"/>
      <c r="AB126" s="39"/>
      <c r="AC126" s="39"/>
      <c r="AD126" s="39"/>
      <c r="AE126" s="39"/>
      <c r="AR126" s="228" t="s">
        <v>125</v>
      </c>
      <c r="AT126" s="228" t="s">
        <v>120</v>
      </c>
      <c r="AU126" s="228" t="s">
        <v>83</v>
      </c>
      <c r="AY126" s="18" t="s">
        <v>118</v>
      </c>
      <c r="BE126" s="229">
        <f>IF(N126="základní",J126,0)</f>
        <v>0</v>
      </c>
      <c r="BF126" s="229">
        <f>IF(N126="snížená",J126,0)</f>
        <v>0</v>
      </c>
      <c r="BG126" s="229">
        <f>IF(N126="zákl. přenesená",J126,0)</f>
        <v>0</v>
      </c>
      <c r="BH126" s="229">
        <f>IF(N126="sníž. přenesená",J126,0)</f>
        <v>0</v>
      </c>
      <c r="BI126" s="229">
        <f>IF(N126="nulová",J126,0)</f>
        <v>0</v>
      </c>
      <c r="BJ126" s="18" t="s">
        <v>81</v>
      </c>
      <c r="BK126" s="229">
        <f>ROUND(I126*H126,2)</f>
        <v>0</v>
      </c>
      <c r="BL126" s="18" t="s">
        <v>125</v>
      </c>
      <c r="BM126" s="228" t="s">
        <v>389</v>
      </c>
    </row>
    <row r="127" spans="1:47" s="2" customFormat="1" ht="12">
      <c r="A127" s="39"/>
      <c r="B127" s="40"/>
      <c r="C127" s="41"/>
      <c r="D127" s="232" t="s">
        <v>203</v>
      </c>
      <c r="E127" s="41"/>
      <c r="F127" s="233" t="s">
        <v>311</v>
      </c>
      <c r="G127" s="41"/>
      <c r="H127" s="41"/>
      <c r="I127" s="137"/>
      <c r="J127" s="41"/>
      <c r="K127" s="41"/>
      <c r="L127" s="45"/>
      <c r="M127" s="234"/>
      <c r="N127" s="235"/>
      <c r="O127" s="85"/>
      <c r="P127" s="85"/>
      <c r="Q127" s="85"/>
      <c r="R127" s="85"/>
      <c r="S127" s="85"/>
      <c r="T127" s="86"/>
      <c r="U127" s="39"/>
      <c r="V127" s="39"/>
      <c r="W127" s="39"/>
      <c r="X127" s="39"/>
      <c r="Y127" s="39"/>
      <c r="Z127" s="39"/>
      <c r="AA127" s="39"/>
      <c r="AB127" s="39"/>
      <c r="AC127" s="39"/>
      <c r="AD127" s="39"/>
      <c r="AE127" s="39"/>
      <c r="AT127" s="18" t="s">
        <v>203</v>
      </c>
      <c r="AU127" s="18" t="s">
        <v>83</v>
      </c>
    </row>
    <row r="128" spans="1:51" s="13" customFormat="1" ht="12">
      <c r="A128" s="13"/>
      <c r="B128" s="236"/>
      <c r="C128" s="237"/>
      <c r="D128" s="232" t="s">
        <v>156</v>
      </c>
      <c r="E128" s="238" t="s">
        <v>19</v>
      </c>
      <c r="F128" s="239" t="s">
        <v>785</v>
      </c>
      <c r="G128" s="237"/>
      <c r="H128" s="240">
        <v>106.141</v>
      </c>
      <c r="I128" s="241"/>
      <c r="J128" s="237"/>
      <c r="K128" s="237"/>
      <c r="L128" s="242"/>
      <c r="M128" s="243"/>
      <c r="N128" s="244"/>
      <c r="O128" s="244"/>
      <c r="P128" s="244"/>
      <c r="Q128" s="244"/>
      <c r="R128" s="244"/>
      <c r="S128" s="244"/>
      <c r="T128" s="245"/>
      <c r="U128" s="13"/>
      <c r="V128" s="13"/>
      <c r="W128" s="13"/>
      <c r="X128" s="13"/>
      <c r="Y128" s="13"/>
      <c r="Z128" s="13"/>
      <c r="AA128" s="13"/>
      <c r="AB128" s="13"/>
      <c r="AC128" s="13"/>
      <c r="AD128" s="13"/>
      <c r="AE128" s="13"/>
      <c r="AT128" s="246" t="s">
        <v>156</v>
      </c>
      <c r="AU128" s="246" t="s">
        <v>83</v>
      </c>
      <c r="AV128" s="13" t="s">
        <v>83</v>
      </c>
      <c r="AW128" s="13" t="s">
        <v>34</v>
      </c>
      <c r="AX128" s="13" t="s">
        <v>81</v>
      </c>
      <c r="AY128" s="246" t="s">
        <v>118</v>
      </c>
    </row>
    <row r="129" spans="1:65" s="2" customFormat="1" ht="16.5" customHeight="1">
      <c r="A129" s="39"/>
      <c r="B129" s="40"/>
      <c r="C129" s="217" t="s">
        <v>394</v>
      </c>
      <c r="D129" s="217" t="s">
        <v>120</v>
      </c>
      <c r="E129" s="218" t="s">
        <v>786</v>
      </c>
      <c r="F129" s="219" t="s">
        <v>787</v>
      </c>
      <c r="G129" s="220" t="s">
        <v>299</v>
      </c>
      <c r="H129" s="221">
        <v>192.964</v>
      </c>
      <c r="I129" s="222"/>
      <c r="J129" s="223">
        <f>ROUND(I129*H129,2)</f>
        <v>0</v>
      </c>
      <c r="K129" s="219" t="s">
        <v>19</v>
      </c>
      <c r="L129" s="45"/>
      <c r="M129" s="224" t="s">
        <v>19</v>
      </c>
      <c r="N129" s="225" t="s">
        <v>44</v>
      </c>
      <c r="O129" s="85"/>
      <c r="P129" s="226">
        <f>O129*H129</f>
        <v>0</v>
      </c>
      <c r="Q129" s="226">
        <v>0</v>
      </c>
      <c r="R129" s="226">
        <f>Q129*H129</f>
        <v>0</v>
      </c>
      <c r="S129" s="226">
        <v>0</v>
      </c>
      <c r="T129" s="227">
        <f>S129*H129</f>
        <v>0</v>
      </c>
      <c r="U129" s="39"/>
      <c r="V129" s="39"/>
      <c r="W129" s="39"/>
      <c r="X129" s="39"/>
      <c r="Y129" s="39"/>
      <c r="Z129" s="39"/>
      <c r="AA129" s="39"/>
      <c r="AB129" s="39"/>
      <c r="AC129" s="39"/>
      <c r="AD129" s="39"/>
      <c r="AE129" s="39"/>
      <c r="AR129" s="228" t="s">
        <v>125</v>
      </c>
      <c r="AT129" s="228" t="s">
        <v>120</v>
      </c>
      <c r="AU129" s="228" t="s">
        <v>83</v>
      </c>
      <c r="AY129" s="18" t="s">
        <v>118</v>
      </c>
      <c r="BE129" s="229">
        <f>IF(N129="základní",J129,0)</f>
        <v>0</v>
      </c>
      <c r="BF129" s="229">
        <f>IF(N129="snížená",J129,0)</f>
        <v>0</v>
      </c>
      <c r="BG129" s="229">
        <f>IF(N129="zákl. přenesená",J129,0)</f>
        <v>0</v>
      </c>
      <c r="BH129" s="229">
        <f>IF(N129="sníž. přenesená",J129,0)</f>
        <v>0</v>
      </c>
      <c r="BI129" s="229">
        <f>IF(N129="nulová",J129,0)</f>
        <v>0</v>
      </c>
      <c r="BJ129" s="18" t="s">
        <v>81</v>
      </c>
      <c r="BK129" s="229">
        <f>ROUND(I129*H129,2)</f>
        <v>0</v>
      </c>
      <c r="BL129" s="18" t="s">
        <v>125</v>
      </c>
      <c r="BM129" s="228" t="s">
        <v>394</v>
      </c>
    </row>
    <row r="130" spans="1:51" s="13" customFormat="1" ht="12">
      <c r="A130" s="13"/>
      <c r="B130" s="236"/>
      <c r="C130" s="237"/>
      <c r="D130" s="232" t="s">
        <v>156</v>
      </c>
      <c r="E130" s="238" t="s">
        <v>19</v>
      </c>
      <c r="F130" s="239" t="s">
        <v>788</v>
      </c>
      <c r="G130" s="237"/>
      <c r="H130" s="240">
        <v>192.964</v>
      </c>
      <c r="I130" s="241"/>
      <c r="J130" s="237"/>
      <c r="K130" s="237"/>
      <c r="L130" s="242"/>
      <c r="M130" s="243"/>
      <c r="N130" s="244"/>
      <c r="O130" s="244"/>
      <c r="P130" s="244"/>
      <c r="Q130" s="244"/>
      <c r="R130" s="244"/>
      <c r="S130" s="244"/>
      <c r="T130" s="245"/>
      <c r="U130" s="13"/>
      <c r="V130" s="13"/>
      <c r="W130" s="13"/>
      <c r="X130" s="13"/>
      <c r="Y130" s="13"/>
      <c r="Z130" s="13"/>
      <c r="AA130" s="13"/>
      <c r="AB130" s="13"/>
      <c r="AC130" s="13"/>
      <c r="AD130" s="13"/>
      <c r="AE130" s="13"/>
      <c r="AT130" s="246" t="s">
        <v>156</v>
      </c>
      <c r="AU130" s="246" t="s">
        <v>83</v>
      </c>
      <c r="AV130" s="13" t="s">
        <v>83</v>
      </c>
      <c r="AW130" s="13" t="s">
        <v>34</v>
      </c>
      <c r="AX130" s="13" t="s">
        <v>81</v>
      </c>
      <c r="AY130" s="246" t="s">
        <v>118</v>
      </c>
    </row>
    <row r="131" spans="1:65" s="2" customFormat="1" ht="16.5" customHeight="1">
      <c r="A131" s="39"/>
      <c r="B131" s="40"/>
      <c r="C131" s="217" t="s">
        <v>7</v>
      </c>
      <c r="D131" s="217" t="s">
        <v>120</v>
      </c>
      <c r="E131" s="218" t="s">
        <v>789</v>
      </c>
      <c r="F131" s="219" t="s">
        <v>790</v>
      </c>
      <c r="G131" s="220" t="s">
        <v>233</v>
      </c>
      <c r="H131" s="221">
        <v>24.064</v>
      </c>
      <c r="I131" s="222"/>
      <c r="J131" s="223">
        <f>ROUND(I131*H131,2)</f>
        <v>0</v>
      </c>
      <c r="K131" s="219" t="s">
        <v>19</v>
      </c>
      <c r="L131" s="45"/>
      <c r="M131" s="224" t="s">
        <v>19</v>
      </c>
      <c r="N131" s="225" t="s">
        <v>44</v>
      </c>
      <c r="O131" s="85"/>
      <c r="P131" s="226">
        <f>O131*H131</f>
        <v>0</v>
      </c>
      <c r="Q131" s="226">
        <v>0</v>
      </c>
      <c r="R131" s="226">
        <f>Q131*H131</f>
        <v>0</v>
      </c>
      <c r="S131" s="226">
        <v>0</v>
      </c>
      <c r="T131" s="227">
        <f>S131*H131</f>
        <v>0</v>
      </c>
      <c r="U131" s="39"/>
      <c r="V131" s="39"/>
      <c r="W131" s="39"/>
      <c r="X131" s="39"/>
      <c r="Y131" s="39"/>
      <c r="Z131" s="39"/>
      <c r="AA131" s="39"/>
      <c r="AB131" s="39"/>
      <c r="AC131" s="39"/>
      <c r="AD131" s="39"/>
      <c r="AE131" s="39"/>
      <c r="AR131" s="228" t="s">
        <v>125</v>
      </c>
      <c r="AT131" s="228" t="s">
        <v>120</v>
      </c>
      <c r="AU131" s="228" t="s">
        <v>83</v>
      </c>
      <c r="AY131" s="18" t="s">
        <v>118</v>
      </c>
      <c r="BE131" s="229">
        <f>IF(N131="základní",J131,0)</f>
        <v>0</v>
      </c>
      <c r="BF131" s="229">
        <f>IF(N131="snížená",J131,0)</f>
        <v>0</v>
      </c>
      <c r="BG131" s="229">
        <f>IF(N131="zákl. přenesená",J131,0)</f>
        <v>0</v>
      </c>
      <c r="BH131" s="229">
        <f>IF(N131="sníž. přenesená",J131,0)</f>
        <v>0</v>
      </c>
      <c r="BI131" s="229">
        <f>IF(N131="nulová",J131,0)</f>
        <v>0</v>
      </c>
      <c r="BJ131" s="18" t="s">
        <v>81</v>
      </c>
      <c r="BK131" s="229">
        <f>ROUND(I131*H131,2)</f>
        <v>0</v>
      </c>
      <c r="BL131" s="18" t="s">
        <v>125</v>
      </c>
      <c r="BM131" s="228" t="s">
        <v>7</v>
      </c>
    </row>
    <row r="132" spans="1:51" s="13" customFormat="1" ht="12">
      <c r="A132" s="13"/>
      <c r="B132" s="236"/>
      <c r="C132" s="237"/>
      <c r="D132" s="232" t="s">
        <v>156</v>
      </c>
      <c r="E132" s="238" t="s">
        <v>19</v>
      </c>
      <c r="F132" s="239" t="s">
        <v>791</v>
      </c>
      <c r="G132" s="237"/>
      <c r="H132" s="240">
        <v>24.064</v>
      </c>
      <c r="I132" s="241"/>
      <c r="J132" s="237"/>
      <c r="K132" s="237"/>
      <c r="L132" s="242"/>
      <c r="M132" s="243"/>
      <c r="N132" s="244"/>
      <c r="O132" s="244"/>
      <c r="P132" s="244"/>
      <c r="Q132" s="244"/>
      <c r="R132" s="244"/>
      <c r="S132" s="244"/>
      <c r="T132" s="245"/>
      <c r="U132" s="13"/>
      <c r="V132" s="13"/>
      <c r="W132" s="13"/>
      <c r="X132" s="13"/>
      <c r="Y132" s="13"/>
      <c r="Z132" s="13"/>
      <c r="AA132" s="13"/>
      <c r="AB132" s="13"/>
      <c r="AC132" s="13"/>
      <c r="AD132" s="13"/>
      <c r="AE132" s="13"/>
      <c r="AT132" s="246" t="s">
        <v>156</v>
      </c>
      <c r="AU132" s="246" t="s">
        <v>83</v>
      </c>
      <c r="AV132" s="13" t="s">
        <v>83</v>
      </c>
      <c r="AW132" s="13" t="s">
        <v>34</v>
      </c>
      <c r="AX132" s="13" t="s">
        <v>81</v>
      </c>
      <c r="AY132" s="246" t="s">
        <v>118</v>
      </c>
    </row>
    <row r="133" spans="1:65" s="2" customFormat="1" ht="16.5" customHeight="1">
      <c r="A133" s="39"/>
      <c r="B133" s="40"/>
      <c r="C133" s="217" t="s">
        <v>289</v>
      </c>
      <c r="D133" s="217" t="s">
        <v>120</v>
      </c>
      <c r="E133" s="218" t="s">
        <v>792</v>
      </c>
      <c r="F133" s="219" t="s">
        <v>793</v>
      </c>
      <c r="G133" s="220" t="s">
        <v>299</v>
      </c>
      <c r="H133" s="221">
        <v>43.748</v>
      </c>
      <c r="I133" s="222"/>
      <c r="J133" s="223">
        <f>ROUND(I133*H133,2)</f>
        <v>0</v>
      </c>
      <c r="K133" s="219" t="s">
        <v>19</v>
      </c>
      <c r="L133" s="45"/>
      <c r="M133" s="224" t="s">
        <v>19</v>
      </c>
      <c r="N133" s="225" t="s">
        <v>44</v>
      </c>
      <c r="O133" s="85"/>
      <c r="P133" s="226">
        <f>O133*H133</f>
        <v>0</v>
      </c>
      <c r="Q133" s="226">
        <v>0</v>
      </c>
      <c r="R133" s="226">
        <f>Q133*H133</f>
        <v>0</v>
      </c>
      <c r="S133" s="226">
        <v>0</v>
      </c>
      <c r="T133" s="227">
        <f>S133*H133</f>
        <v>0</v>
      </c>
      <c r="U133" s="39"/>
      <c r="V133" s="39"/>
      <c r="W133" s="39"/>
      <c r="X133" s="39"/>
      <c r="Y133" s="39"/>
      <c r="Z133" s="39"/>
      <c r="AA133" s="39"/>
      <c r="AB133" s="39"/>
      <c r="AC133" s="39"/>
      <c r="AD133" s="39"/>
      <c r="AE133" s="39"/>
      <c r="AR133" s="228" t="s">
        <v>125</v>
      </c>
      <c r="AT133" s="228" t="s">
        <v>120</v>
      </c>
      <c r="AU133" s="228" t="s">
        <v>83</v>
      </c>
      <c r="AY133" s="18" t="s">
        <v>118</v>
      </c>
      <c r="BE133" s="229">
        <f>IF(N133="základní",J133,0)</f>
        <v>0</v>
      </c>
      <c r="BF133" s="229">
        <f>IF(N133="snížená",J133,0)</f>
        <v>0</v>
      </c>
      <c r="BG133" s="229">
        <f>IF(N133="zákl. přenesená",J133,0)</f>
        <v>0</v>
      </c>
      <c r="BH133" s="229">
        <f>IF(N133="sníž. přenesená",J133,0)</f>
        <v>0</v>
      </c>
      <c r="BI133" s="229">
        <f>IF(N133="nulová",J133,0)</f>
        <v>0</v>
      </c>
      <c r="BJ133" s="18" t="s">
        <v>81</v>
      </c>
      <c r="BK133" s="229">
        <f>ROUND(I133*H133,2)</f>
        <v>0</v>
      </c>
      <c r="BL133" s="18" t="s">
        <v>125</v>
      </c>
      <c r="BM133" s="228" t="s">
        <v>289</v>
      </c>
    </row>
    <row r="134" spans="1:51" s="13" customFormat="1" ht="12">
      <c r="A134" s="13"/>
      <c r="B134" s="236"/>
      <c r="C134" s="237"/>
      <c r="D134" s="232" t="s">
        <v>156</v>
      </c>
      <c r="E134" s="238" t="s">
        <v>19</v>
      </c>
      <c r="F134" s="239" t="s">
        <v>794</v>
      </c>
      <c r="G134" s="237"/>
      <c r="H134" s="240">
        <v>43.748</v>
      </c>
      <c r="I134" s="241"/>
      <c r="J134" s="237"/>
      <c r="K134" s="237"/>
      <c r="L134" s="242"/>
      <c r="M134" s="243"/>
      <c r="N134" s="244"/>
      <c r="O134" s="244"/>
      <c r="P134" s="244"/>
      <c r="Q134" s="244"/>
      <c r="R134" s="244"/>
      <c r="S134" s="244"/>
      <c r="T134" s="245"/>
      <c r="U134" s="13"/>
      <c r="V134" s="13"/>
      <c r="W134" s="13"/>
      <c r="X134" s="13"/>
      <c r="Y134" s="13"/>
      <c r="Z134" s="13"/>
      <c r="AA134" s="13"/>
      <c r="AB134" s="13"/>
      <c r="AC134" s="13"/>
      <c r="AD134" s="13"/>
      <c r="AE134" s="13"/>
      <c r="AT134" s="246" t="s">
        <v>156</v>
      </c>
      <c r="AU134" s="246" t="s">
        <v>83</v>
      </c>
      <c r="AV134" s="13" t="s">
        <v>83</v>
      </c>
      <c r="AW134" s="13" t="s">
        <v>34</v>
      </c>
      <c r="AX134" s="13" t="s">
        <v>81</v>
      </c>
      <c r="AY134" s="246" t="s">
        <v>118</v>
      </c>
    </row>
    <row r="135" spans="1:65" s="2" customFormat="1" ht="16.5" customHeight="1">
      <c r="A135" s="39"/>
      <c r="B135" s="40"/>
      <c r="C135" s="217" t="s">
        <v>295</v>
      </c>
      <c r="D135" s="217" t="s">
        <v>120</v>
      </c>
      <c r="E135" s="218" t="s">
        <v>795</v>
      </c>
      <c r="F135" s="219" t="s">
        <v>796</v>
      </c>
      <c r="G135" s="220" t="s">
        <v>338</v>
      </c>
      <c r="H135" s="221">
        <v>3</v>
      </c>
      <c r="I135" s="222"/>
      <c r="J135" s="223">
        <f>ROUND(I135*H135,2)</f>
        <v>0</v>
      </c>
      <c r="K135" s="219" t="s">
        <v>19</v>
      </c>
      <c r="L135" s="45"/>
      <c r="M135" s="224" t="s">
        <v>19</v>
      </c>
      <c r="N135" s="225" t="s">
        <v>44</v>
      </c>
      <c r="O135" s="85"/>
      <c r="P135" s="226">
        <f>O135*H135</f>
        <v>0</v>
      </c>
      <c r="Q135" s="226">
        <v>0</v>
      </c>
      <c r="R135" s="226">
        <f>Q135*H135</f>
        <v>0</v>
      </c>
      <c r="S135" s="226">
        <v>0</v>
      </c>
      <c r="T135" s="227">
        <f>S135*H135</f>
        <v>0</v>
      </c>
      <c r="U135" s="39"/>
      <c r="V135" s="39"/>
      <c r="W135" s="39"/>
      <c r="X135" s="39"/>
      <c r="Y135" s="39"/>
      <c r="Z135" s="39"/>
      <c r="AA135" s="39"/>
      <c r="AB135" s="39"/>
      <c r="AC135" s="39"/>
      <c r="AD135" s="39"/>
      <c r="AE135" s="39"/>
      <c r="AR135" s="228" t="s">
        <v>125</v>
      </c>
      <c r="AT135" s="228" t="s">
        <v>120</v>
      </c>
      <c r="AU135" s="228" t="s">
        <v>83</v>
      </c>
      <c r="AY135" s="18" t="s">
        <v>118</v>
      </c>
      <c r="BE135" s="229">
        <f>IF(N135="základní",J135,0)</f>
        <v>0</v>
      </c>
      <c r="BF135" s="229">
        <f>IF(N135="snížená",J135,0)</f>
        <v>0</v>
      </c>
      <c r="BG135" s="229">
        <f>IF(N135="zákl. přenesená",J135,0)</f>
        <v>0</v>
      </c>
      <c r="BH135" s="229">
        <f>IF(N135="sníž. přenesená",J135,0)</f>
        <v>0</v>
      </c>
      <c r="BI135" s="229">
        <f>IF(N135="nulová",J135,0)</f>
        <v>0</v>
      </c>
      <c r="BJ135" s="18" t="s">
        <v>81</v>
      </c>
      <c r="BK135" s="229">
        <f>ROUND(I135*H135,2)</f>
        <v>0</v>
      </c>
      <c r="BL135" s="18" t="s">
        <v>125</v>
      </c>
      <c r="BM135" s="228" t="s">
        <v>295</v>
      </c>
    </row>
    <row r="136" spans="1:63" s="12" customFormat="1" ht="22.8" customHeight="1">
      <c r="A136" s="12"/>
      <c r="B136" s="203"/>
      <c r="C136" s="204"/>
      <c r="D136" s="205" t="s">
        <v>72</v>
      </c>
      <c r="E136" s="230" t="s">
        <v>169</v>
      </c>
      <c r="F136" s="230" t="s">
        <v>507</v>
      </c>
      <c r="G136" s="204"/>
      <c r="H136" s="204"/>
      <c r="I136" s="207"/>
      <c r="J136" s="231">
        <f>BK136</f>
        <v>0</v>
      </c>
      <c r="K136" s="204"/>
      <c r="L136" s="209"/>
      <c r="M136" s="210"/>
      <c r="N136" s="211"/>
      <c r="O136" s="211"/>
      <c r="P136" s="212">
        <f>SUM(P137:P141)</f>
        <v>0</v>
      </c>
      <c r="Q136" s="211"/>
      <c r="R136" s="212">
        <f>SUM(R137:R141)</f>
        <v>0.01722</v>
      </c>
      <c r="S136" s="211"/>
      <c r="T136" s="213">
        <f>SUM(T137:T141)</f>
        <v>0</v>
      </c>
      <c r="U136" s="12"/>
      <c r="V136" s="12"/>
      <c r="W136" s="12"/>
      <c r="X136" s="12"/>
      <c r="Y136" s="12"/>
      <c r="Z136" s="12"/>
      <c r="AA136" s="12"/>
      <c r="AB136" s="12"/>
      <c r="AC136" s="12"/>
      <c r="AD136" s="12"/>
      <c r="AE136" s="12"/>
      <c r="AR136" s="214" t="s">
        <v>81</v>
      </c>
      <c r="AT136" s="215" t="s">
        <v>72</v>
      </c>
      <c r="AU136" s="215" t="s">
        <v>81</v>
      </c>
      <c r="AY136" s="214" t="s">
        <v>118</v>
      </c>
      <c r="BK136" s="216">
        <f>SUM(BK137:BK141)</f>
        <v>0</v>
      </c>
    </row>
    <row r="137" spans="1:65" s="2" customFormat="1" ht="16.5" customHeight="1">
      <c r="A137" s="39"/>
      <c r="B137" s="40"/>
      <c r="C137" s="217" t="s">
        <v>399</v>
      </c>
      <c r="D137" s="217" t="s">
        <v>120</v>
      </c>
      <c r="E137" s="218" t="s">
        <v>797</v>
      </c>
      <c r="F137" s="219" t="s">
        <v>798</v>
      </c>
      <c r="G137" s="220" t="s">
        <v>338</v>
      </c>
      <c r="H137" s="221">
        <v>2</v>
      </c>
      <c r="I137" s="222"/>
      <c r="J137" s="223">
        <f>ROUND(I137*H137,2)</f>
        <v>0</v>
      </c>
      <c r="K137" s="219" t="s">
        <v>208</v>
      </c>
      <c r="L137" s="45"/>
      <c r="M137" s="224" t="s">
        <v>19</v>
      </c>
      <c r="N137" s="225" t="s">
        <v>44</v>
      </c>
      <c r="O137" s="85"/>
      <c r="P137" s="226">
        <f>O137*H137</f>
        <v>0</v>
      </c>
      <c r="Q137" s="226">
        <v>0.00011</v>
      </c>
      <c r="R137" s="226">
        <f>Q137*H137</f>
        <v>0.00022</v>
      </c>
      <c r="S137" s="226">
        <v>0</v>
      </c>
      <c r="T137" s="227">
        <f>S137*H137</f>
        <v>0</v>
      </c>
      <c r="U137" s="39"/>
      <c r="V137" s="39"/>
      <c r="W137" s="39"/>
      <c r="X137" s="39"/>
      <c r="Y137" s="39"/>
      <c r="Z137" s="39"/>
      <c r="AA137" s="39"/>
      <c r="AB137" s="39"/>
      <c r="AC137" s="39"/>
      <c r="AD137" s="39"/>
      <c r="AE137" s="39"/>
      <c r="AR137" s="228" t="s">
        <v>125</v>
      </c>
      <c r="AT137" s="228" t="s">
        <v>120</v>
      </c>
      <c r="AU137" s="228" t="s">
        <v>83</v>
      </c>
      <c r="AY137" s="18" t="s">
        <v>118</v>
      </c>
      <c r="BE137" s="229">
        <f>IF(N137="základní",J137,0)</f>
        <v>0</v>
      </c>
      <c r="BF137" s="229">
        <f>IF(N137="snížená",J137,0)</f>
        <v>0</v>
      </c>
      <c r="BG137" s="229">
        <f>IF(N137="zákl. přenesená",J137,0)</f>
        <v>0</v>
      </c>
      <c r="BH137" s="229">
        <f>IF(N137="sníž. přenesená",J137,0)</f>
        <v>0</v>
      </c>
      <c r="BI137" s="229">
        <f>IF(N137="nulová",J137,0)</f>
        <v>0</v>
      </c>
      <c r="BJ137" s="18" t="s">
        <v>81</v>
      </c>
      <c r="BK137" s="229">
        <f>ROUND(I137*H137,2)</f>
        <v>0</v>
      </c>
      <c r="BL137" s="18" t="s">
        <v>125</v>
      </c>
      <c r="BM137" s="228" t="s">
        <v>399</v>
      </c>
    </row>
    <row r="138" spans="1:47" s="2" customFormat="1" ht="12">
      <c r="A138" s="39"/>
      <c r="B138" s="40"/>
      <c r="C138" s="41"/>
      <c r="D138" s="232" t="s">
        <v>203</v>
      </c>
      <c r="E138" s="41"/>
      <c r="F138" s="233" t="s">
        <v>799</v>
      </c>
      <c r="G138" s="41"/>
      <c r="H138" s="41"/>
      <c r="I138" s="137"/>
      <c r="J138" s="41"/>
      <c r="K138" s="41"/>
      <c r="L138" s="45"/>
      <c r="M138" s="234"/>
      <c r="N138" s="235"/>
      <c r="O138" s="85"/>
      <c r="P138" s="85"/>
      <c r="Q138" s="85"/>
      <c r="R138" s="85"/>
      <c r="S138" s="85"/>
      <c r="T138" s="86"/>
      <c r="U138" s="39"/>
      <c r="V138" s="39"/>
      <c r="W138" s="39"/>
      <c r="X138" s="39"/>
      <c r="Y138" s="39"/>
      <c r="Z138" s="39"/>
      <c r="AA138" s="39"/>
      <c r="AB138" s="39"/>
      <c r="AC138" s="39"/>
      <c r="AD138" s="39"/>
      <c r="AE138" s="39"/>
      <c r="AT138" s="18" t="s">
        <v>203</v>
      </c>
      <c r="AU138" s="18" t="s">
        <v>83</v>
      </c>
    </row>
    <row r="139" spans="1:65" s="2" customFormat="1" ht="16.5" customHeight="1">
      <c r="A139" s="39"/>
      <c r="B139" s="40"/>
      <c r="C139" s="217" t="s">
        <v>404</v>
      </c>
      <c r="D139" s="217" t="s">
        <v>120</v>
      </c>
      <c r="E139" s="218" t="s">
        <v>800</v>
      </c>
      <c r="F139" s="219" t="s">
        <v>801</v>
      </c>
      <c r="G139" s="220" t="s">
        <v>338</v>
      </c>
      <c r="H139" s="221">
        <v>5</v>
      </c>
      <c r="I139" s="222"/>
      <c r="J139" s="223">
        <f>ROUND(I139*H139,2)</f>
        <v>0</v>
      </c>
      <c r="K139" s="219" t="s">
        <v>19</v>
      </c>
      <c r="L139" s="45"/>
      <c r="M139" s="224" t="s">
        <v>19</v>
      </c>
      <c r="N139" s="225" t="s">
        <v>44</v>
      </c>
      <c r="O139" s="85"/>
      <c r="P139" s="226">
        <f>O139*H139</f>
        <v>0</v>
      </c>
      <c r="Q139" s="226">
        <v>0</v>
      </c>
      <c r="R139" s="226">
        <f>Q139*H139</f>
        <v>0</v>
      </c>
      <c r="S139" s="226">
        <v>0</v>
      </c>
      <c r="T139" s="227">
        <f>S139*H139</f>
        <v>0</v>
      </c>
      <c r="U139" s="39"/>
      <c r="V139" s="39"/>
      <c r="W139" s="39"/>
      <c r="X139" s="39"/>
      <c r="Y139" s="39"/>
      <c r="Z139" s="39"/>
      <c r="AA139" s="39"/>
      <c r="AB139" s="39"/>
      <c r="AC139" s="39"/>
      <c r="AD139" s="39"/>
      <c r="AE139" s="39"/>
      <c r="AR139" s="228" t="s">
        <v>125</v>
      </c>
      <c r="AT139" s="228" t="s">
        <v>120</v>
      </c>
      <c r="AU139" s="228" t="s">
        <v>83</v>
      </c>
      <c r="AY139" s="18" t="s">
        <v>118</v>
      </c>
      <c r="BE139" s="229">
        <f>IF(N139="základní",J139,0)</f>
        <v>0</v>
      </c>
      <c r="BF139" s="229">
        <f>IF(N139="snížená",J139,0)</f>
        <v>0</v>
      </c>
      <c r="BG139" s="229">
        <f>IF(N139="zákl. přenesená",J139,0)</f>
        <v>0</v>
      </c>
      <c r="BH139" s="229">
        <f>IF(N139="sníž. přenesená",J139,0)</f>
        <v>0</v>
      </c>
      <c r="BI139" s="229">
        <f>IF(N139="nulová",J139,0)</f>
        <v>0</v>
      </c>
      <c r="BJ139" s="18" t="s">
        <v>81</v>
      </c>
      <c r="BK139" s="229">
        <f>ROUND(I139*H139,2)</f>
        <v>0</v>
      </c>
      <c r="BL139" s="18" t="s">
        <v>125</v>
      </c>
      <c r="BM139" s="228" t="s">
        <v>404</v>
      </c>
    </row>
    <row r="140" spans="1:65" s="2" customFormat="1" ht="16.5" customHeight="1">
      <c r="A140" s="39"/>
      <c r="B140" s="40"/>
      <c r="C140" s="217" t="s">
        <v>205</v>
      </c>
      <c r="D140" s="217" t="s">
        <v>120</v>
      </c>
      <c r="E140" s="218" t="s">
        <v>802</v>
      </c>
      <c r="F140" s="219" t="s">
        <v>803</v>
      </c>
      <c r="G140" s="220" t="s">
        <v>196</v>
      </c>
      <c r="H140" s="221">
        <v>68</v>
      </c>
      <c r="I140" s="222"/>
      <c r="J140" s="223">
        <f>ROUND(I140*H140,2)</f>
        <v>0</v>
      </c>
      <c r="K140" s="219" t="s">
        <v>208</v>
      </c>
      <c r="L140" s="45"/>
      <c r="M140" s="224" t="s">
        <v>19</v>
      </c>
      <c r="N140" s="225" t="s">
        <v>44</v>
      </c>
      <c r="O140" s="85"/>
      <c r="P140" s="226">
        <f>O140*H140</f>
        <v>0</v>
      </c>
      <c r="Q140" s="226">
        <v>0.00019</v>
      </c>
      <c r="R140" s="226">
        <f>Q140*H140</f>
        <v>0.012920000000000001</v>
      </c>
      <c r="S140" s="226">
        <v>0</v>
      </c>
      <c r="T140" s="227">
        <f>S140*H140</f>
        <v>0</v>
      </c>
      <c r="U140" s="39"/>
      <c r="V140" s="39"/>
      <c r="W140" s="39"/>
      <c r="X140" s="39"/>
      <c r="Y140" s="39"/>
      <c r="Z140" s="39"/>
      <c r="AA140" s="39"/>
      <c r="AB140" s="39"/>
      <c r="AC140" s="39"/>
      <c r="AD140" s="39"/>
      <c r="AE140" s="39"/>
      <c r="AR140" s="228" t="s">
        <v>125</v>
      </c>
      <c r="AT140" s="228" t="s">
        <v>120</v>
      </c>
      <c r="AU140" s="228" t="s">
        <v>83</v>
      </c>
      <c r="AY140" s="18" t="s">
        <v>118</v>
      </c>
      <c r="BE140" s="229">
        <f>IF(N140="základní",J140,0)</f>
        <v>0</v>
      </c>
      <c r="BF140" s="229">
        <f>IF(N140="snížená",J140,0)</f>
        <v>0</v>
      </c>
      <c r="BG140" s="229">
        <f>IF(N140="zákl. přenesená",J140,0)</f>
        <v>0</v>
      </c>
      <c r="BH140" s="229">
        <f>IF(N140="sníž. přenesená",J140,0)</f>
        <v>0</v>
      </c>
      <c r="BI140" s="229">
        <f>IF(N140="nulová",J140,0)</f>
        <v>0</v>
      </c>
      <c r="BJ140" s="18" t="s">
        <v>81</v>
      </c>
      <c r="BK140" s="229">
        <f>ROUND(I140*H140,2)</f>
        <v>0</v>
      </c>
      <c r="BL140" s="18" t="s">
        <v>125</v>
      </c>
      <c r="BM140" s="228" t="s">
        <v>205</v>
      </c>
    </row>
    <row r="141" spans="1:65" s="2" customFormat="1" ht="16.5" customHeight="1">
      <c r="A141" s="39"/>
      <c r="B141" s="40"/>
      <c r="C141" s="217" t="s">
        <v>804</v>
      </c>
      <c r="D141" s="217" t="s">
        <v>120</v>
      </c>
      <c r="E141" s="218" t="s">
        <v>805</v>
      </c>
      <c r="F141" s="219" t="s">
        <v>806</v>
      </c>
      <c r="G141" s="220" t="s">
        <v>196</v>
      </c>
      <c r="H141" s="221">
        <v>68</v>
      </c>
      <c r="I141" s="222"/>
      <c r="J141" s="223">
        <f>ROUND(I141*H141,2)</f>
        <v>0</v>
      </c>
      <c r="K141" s="219" t="s">
        <v>208</v>
      </c>
      <c r="L141" s="45"/>
      <c r="M141" s="224" t="s">
        <v>19</v>
      </c>
      <c r="N141" s="225" t="s">
        <v>44</v>
      </c>
      <c r="O141" s="85"/>
      <c r="P141" s="226">
        <f>O141*H141</f>
        <v>0</v>
      </c>
      <c r="Q141" s="226">
        <v>6E-05</v>
      </c>
      <c r="R141" s="226">
        <f>Q141*H141</f>
        <v>0.00408</v>
      </c>
      <c r="S141" s="226">
        <v>0</v>
      </c>
      <c r="T141" s="227">
        <f>S141*H141</f>
        <v>0</v>
      </c>
      <c r="U141" s="39"/>
      <c r="V141" s="39"/>
      <c r="W141" s="39"/>
      <c r="X141" s="39"/>
      <c r="Y141" s="39"/>
      <c r="Z141" s="39"/>
      <c r="AA141" s="39"/>
      <c r="AB141" s="39"/>
      <c r="AC141" s="39"/>
      <c r="AD141" s="39"/>
      <c r="AE141" s="39"/>
      <c r="AR141" s="228" t="s">
        <v>125</v>
      </c>
      <c r="AT141" s="228" t="s">
        <v>120</v>
      </c>
      <c r="AU141" s="228" t="s">
        <v>83</v>
      </c>
      <c r="AY141" s="18" t="s">
        <v>118</v>
      </c>
      <c r="BE141" s="229">
        <f>IF(N141="základní",J141,0)</f>
        <v>0</v>
      </c>
      <c r="BF141" s="229">
        <f>IF(N141="snížená",J141,0)</f>
        <v>0</v>
      </c>
      <c r="BG141" s="229">
        <f>IF(N141="zákl. přenesená",J141,0)</f>
        <v>0</v>
      </c>
      <c r="BH141" s="229">
        <f>IF(N141="sníž. přenesená",J141,0)</f>
        <v>0</v>
      </c>
      <c r="BI141" s="229">
        <f>IF(N141="nulová",J141,0)</f>
        <v>0</v>
      </c>
      <c r="BJ141" s="18" t="s">
        <v>81</v>
      </c>
      <c r="BK141" s="229">
        <f>ROUND(I141*H141,2)</f>
        <v>0</v>
      </c>
      <c r="BL141" s="18" t="s">
        <v>125</v>
      </c>
      <c r="BM141" s="228" t="s">
        <v>804</v>
      </c>
    </row>
    <row r="142" spans="1:63" s="12" customFormat="1" ht="22.8" customHeight="1">
      <c r="A142" s="12"/>
      <c r="B142" s="203"/>
      <c r="C142" s="204"/>
      <c r="D142" s="205" t="s">
        <v>72</v>
      </c>
      <c r="E142" s="230" t="s">
        <v>542</v>
      </c>
      <c r="F142" s="230" t="s">
        <v>728</v>
      </c>
      <c r="G142" s="204"/>
      <c r="H142" s="204"/>
      <c r="I142" s="207"/>
      <c r="J142" s="231">
        <f>BK142</f>
        <v>0</v>
      </c>
      <c r="K142" s="204"/>
      <c r="L142" s="209"/>
      <c r="M142" s="210"/>
      <c r="N142" s="211"/>
      <c r="O142" s="211"/>
      <c r="P142" s="212">
        <f>SUM(P143:P147)</f>
        <v>0</v>
      </c>
      <c r="Q142" s="211"/>
      <c r="R142" s="212">
        <f>SUM(R143:R147)</f>
        <v>0</v>
      </c>
      <c r="S142" s="211"/>
      <c r="T142" s="213">
        <f>SUM(T143:T147)</f>
        <v>0</v>
      </c>
      <c r="U142" s="12"/>
      <c r="V142" s="12"/>
      <c r="W142" s="12"/>
      <c r="X142" s="12"/>
      <c r="Y142" s="12"/>
      <c r="Z142" s="12"/>
      <c r="AA142" s="12"/>
      <c r="AB142" s="12"/>
      <c r="AC142" s="12"/>
      <c r="AD142" s="12"/>
      <c r="AE142" s="12"/>
      <c r="AR142" s="214" t="s">
        <v>81</v>
      </c>
      <c r="AT142" s="215" t="s">
        <v>72</v>
      </c>
      <c r="AU142" s="215" t="s">
        <v>81</v>
      </c>
      <c r="AY142" s="214" t="s">
        <v>118</v>
      </c>
      <c r="BK142" s="216">
        <f>SUM(BK143:BK147)</f>
        <v>0</v>
      </c>
    </row>
    <row r="143" spans="1:65" s="2" customFormat="1" ht="21.75" customHeight="1">
      <c r="A143" s="39"/>
      <c r="B143" s="40"/>
      <c r="C143" s="217" t="s">
        <v>217</v>
      </c>
      <c r="D143" s="217" t="s">
        <v>120</v>
      </c>
      <c r="E143" s="218" t="s">
        <v>807</v>
      </c>
      <c r="F143" s="219" t="s">
        <v>808</v>
      </c>
      <c r="G143" s="220" t="s">
        <v>299</v>
      </c>
      <c r="H143" s="221">
        <v>36.86</v>
      </c>
      <c r="I143" s="222"/>
      <c r="J143" s="223">
        <f>ROUND(I143*H143,2)</f>
        <v>0</v>
      </c>
      <c r="K143" s="219" t="s">
        <v>208</v>
      </c>
      <c r="L143" s="45"/>
      <c r="M143" s="224" t="s">
        <v>19</v>
      </c>
      <c r="N143" s="225" t="s">
        <v>44</v>
      </c>
      <c r="O143" s="85"/>
      <c r="P143" s="226">
        <f>O143*H143</f>
        <v>0</v>
      </c>
      <c r="Q143" s="226">
        <v>0</v>
      </c>
      <c r="R143" s="226">
        <f>Q143*H143</f>
        <v>0</v>
      </c>
      <c r="S143" s="226">
        <v>0</v>
      </c>
      <c r="T143" s="227">
        <f>S143*H143</f>
        <v>0</v>
      </c>
      <c r="U143" s="39"/>
      <c r="V143" s="39"/>
      <c r="W143" s="39"/>
      <c r="X143" s="39"/>
      <c r="Y143" s="39"/>
      <c r="Z143" s="39"/>
      <c r="AA143" s="39"/>
      <c r="AB143" s="39"/>
      <c r="AC143" s="39"/>
      <c r="AD143" s="39"/>
      <c r="AE143" s="39"/>
      <c r="AR143" s="228" t="s">
        <v>125</v>
      </c>
      <c r="AT143" s="228" t="s">
        <v>120</v>
      </c>
      <c r="AU143" s="228" t="s">
        <v>83</v>
      </c>
      <c r="AY143" s="18" t="s">
        <v>118</v>
      </c>
      <c r="BE143" s="229">
        <f>IF(N143="základní",J143,0)</f>
        <v>0</v>
      </c>
      <c r="BF143" s="229">
        <f>IF(N143="snížená",J143,0)</f>
        <v>0</v>
      </c>
      <c r="BG143" s="229">
        <f>IF(N143="zákl. přenesená",J143,0)</f>
        <v>0</v>
      </c>
      <c r="BH143" s="229">
        <f>IF(N143="sníž. přenesená",J143,0)</f>
        <v>0</v>
      </c>
      <c r="BI143" s="229">
        <f>IF(N143="nulová",J143,0)</f>
        <v>0</v>
      </c>
      <c r="BJ143" s="18" t="s">
        <v>81</v>
      </c>
      <c r="BK143" s="229">
        <f>ROUND(I143*H143,2)</f>
        <v>0</v>
      </c>
      <c r="BL143" s="18" t="s">
        <v>125</v>
      </c>
      <c r="BM143" s="228" t="s">
        <v>217</v>
      </c>
    </row>
    <row r="144" spans="1:47" s="2" customFormat="1" ht="12">
      <c r="A144" s="39"/>
      <c r="B144" s="40"/>
      <c r="C144" s="41"/>
      <c r="D144" s="232" t="s">
        <v>203</v>
      </c>
      <c r="E144" s="41"/>
      <c r="F144" s="233" t="s">
        <v>710</v>
      </c>
      <c r="G144" s="41"/>
      <c r="H144" s="41"/>
      <c r="I144" s="137"/>
      <c r="J144" s="41"/>
      <c r="K144" s="41"/>
      <c r="L144" s="45"/>
      <c r="M144" s="234"/>
      <c r="N144" s="235"/>
      <c r="O144" s="85"/>
      <c r="P144" s="85"/>
      <c r="Q144" s="85"/>
      <c r="R144" s="85"/>
      <c r="S144" s="85"/>
      <c r="T144" s="86"/>
      <c r="U144" s="39"/>
      <c r="V144" s="39"/>
      <c r="W144" s="39"/>
      <c r="X144" s="39"/>
      <c r="Y144" s="39"/>
      <c r="Z144" s="39"/>
      <c r="AA144" s="39"/>
      <c r="AB144" s="39"/>
      <c r="AC144" s="39"/>
      <c r="AD144" s="39"/>
      <c r="AE144" s="39"/>
      <c r="AT144" s="18" t="s">
        <v>203</v>
      </c>
      <c r="AU144" s="18" t="s">
        <v>83</v>
      </c>
    </row>
    <row r="145" spans="1:65" s="2" customFormat="1" ht="21.75" customHeight="1">
      <c r="A145" s="39"/>
      <c r="B145" s="40"/>
      <c r="C145" s="217" t="s">
        <v>223</v>
      </c>
      <c r="D145" s="217" t="s">
        <v>120</v>
      </c>
      <c r="E145" s="218" t="s">
        <v>809</v>
      </c>
      <c r="F145" s="219" t="s">
        <v>713</v>
      </c>
      <c r="G145" s="220" t="s">
        <v>299</v>
      </c>
      <c r="H145" s="221">
        <v>331.74</v>
      </c>
      <c r="I145" s="222"/>
      <c r="J145" s="223">
        <f>ROUND(I145*H145,2)</f>
        <v>0</v>
      </c>
      <c r="K145" s="219" t="s">
        <v>208</v>
      </c>
      <c r="L145" s="45"/>
      <c r="M145" s="224" t="s">
        <v>19</v>
      </c>
      <c r="N145" s="225" t="s">
        <v>44</v>
      </c>
      <c r="O145" s="85"/>
      <c r="P145" s="226">
        <f>O145*H145</f>
        <v>0</v>
      </c>
      <c r="Q145" s="226">
        <v>0</v>
      </c>
      <c r="R145" s="226">
        <f>Q145*H145</f>
        <v>0</v>
      </c>
      <c r="S145" s="226">
        <v>0</v>
      </c>
      <c r="T145" s="227">
        <f>S145*H145</f>
        <v>0</v>
      </c>
      <c r="U145" s="39"/>
      <c r="V145" s="39"/>
      <c r="W145" s="39"/>
      <c r="X145" s="39"/>
      <c r="Y145" s="39"/>
      <c r="Z145" s="39"/>
      <c r="AA145" s="39"/>
      <c r="AB145" s="39"/>
      <c r="AC145" s="39"/>
      <c r="AD145" s="39"/>
      <c r="AE145" s="39"/>
      <c r="AR145" s="228" t="s">
        <v>125</v>
      </c>
      <c r="AT145" s="228" t="s">
        <v>120</v>
      </c>
      <c r="AU145" s="228" t="s">
        <v>83</v>
      </c>
      <c r="AY145" s="18" t="s">
        <v>118</v>
      </c>
      <c r="BE145" s="229">
        <f>IF(N145="základní",J145,0)</f>
        <v>0</v>
      </c>
      <c r="BF145" s="229">
        <f>IF(N145="snížená",J145,0)</f>
        <v>0</v>
      </c>
      <c r="BG145" s="229">
        <f>IF(N145="zákl. přenesená",J145,0)</f>
        <v>0</v>
      </c>
      <c r="BH145" s="229">
        <f>IF(N145="sníž. přenesená",J145,0)</f>
        <v>0</v>
      </c>
      <c r="BI145" s="229">
        <f>IF(N145="nulová",J145,0)</f>
        <v>0</v>
      </c>
      <c r="BJ145" s="18" t="s">
        <v>81</v>
      </c>
      <c r="BK145" s="229">
        <f>ROUND(I145*H145,2)</f>
        <v>0</v>
      </c>
      <c r="BL145" s="18" t="s">
        <v>125</v>
      </c>
      <c r="BM145" s="228" t="s">
        <v>223</v>
      </c>
    </row>
    <row r="146" spans="1:47" s="2" customFormat="1" ht="12">
      <c r="A146" s="39"/>
      <c r="B146" s="40"/>
      <c r="C146" s="41"/>
      <c r="D146" s="232" t="s">
        <v>203</v>
      </c>
      <c r="E146" s="41"/>
      <c r="F146" s="233" t="s">
        <v>710</v>
      </c>
      <c r="G146" s="41"/>
      <c r="H146" s="41"/>
      <c r="I146" s="137"/>
      <c r="J146" s="41"/>
      <c r="K146" s="41"/>
      <c r="L146" s="45"/>
      <c r="M146" s="234"/>
      <c r="N146" s="235"/>
      <c r="O146" s="85"/>
      <c r="P146" s="85"/>
      <c r="Q146" s="85"/>
      <c r="R146" s="85"/>
      <c r="S146" s="85"/>
      <c r="T146" s="86"/>
      <c r="U146" s="39"/>
      <c r="V146" s="39"/>
      <c r="W146" s="39"/>
      <c r="X146" s="39"/>
      <c r="Y146" s="39"/>
      <c r="Z146" s="39"/>
      <c r="AA146" s="39"/>
      <c r="AB146" s="39"/>
      <c r="AC146" s="39"/>
      <c r="AD146" s="39"/>
      <c r="AE146" s="39"/>
      <c r="AT146" s="18" t="s">
        <v>203</v>
      </c>
      <c r="AU146" s="18" t="s">
        <v>83</v>
      </c>
    </row>
    <row r="147" spans="1:65" s="2" customFormat="1" ht="16.5" customHeight="1">
      <c r="A147" s="39"/>
      <c r="B147" s="40"/>
      <c r="C147" s="217" t="s">
        <v>193</v>
      </c>
      <c r="D147" s="217" t="s">
        <v>120</v>
      </c>
      <c r="E147" s="218" t="s">
        <v>810</v>
      </c>
      <c r="F147" s="219" t="s">
        <v>811</v>
      </c>
      <c r="G147" s="220" t="s">
        <v>299</v>
      </c>
      <c r="H147" s="221">
        <v>36.86</v>
      </c>
      <c r="I147" s="222"/>
      <c r="J147" s="223">
        <f>ROUND(I147*H147,2)</f>
        <v>0</v>
      </c>
      <c r="K147" s="219" t="s">
        <v>19</v>
      </c>
      <c r="L147" s="45"/>
      <c r="M147" s="224" t="s">
        <v>19</v>
      </c>
      <c r="N147" s="225" t="s">
        <v>44</v>
      </c>
      <c r="O147" s="85"/>
      <c r="P147" s="226">
        <f>O147*H147</f>
        <v>0</v>
      </c>
      <c r="Q147" s="226">
        <v>0</v>
      </c>
      <c r="R147" s="226">
        <f>Q147*H147</f>
        <v>0</v>
      </c>
      <c r="S147" s="226">
        <v>0</v>
      </c>
      <c r="T147" s="227">
        <f>S147*H147</f>
        <v>0</v>
      </c>
      <c r="U147" s="39"/>
      <c r="V147" s="39"/>
      <c r="W147" s="39"/>
      <c r="X147" s="39"/>
      <c r="Y147" s="39"/>
      <c r="Z147" s="39"/>
      <c r="AA147" s="39"/>
      <c r="AB147" s="39"/>
      <c r="AC147" s="39"/>
      <c r="AD147" s="39"/>
      <c r="AE147" s="39"/>
      <c r="AR147" s="228" t="s">
        <v>125</v>
      </c>
      <c r="AT147" s="228" t="s">
        <v>120</v>
      </c>
      <c r="AU147" s="228" t="s">
        <v>83</v>
      </c>
      <c r="AY147" s="18" t="s">
        <v>118</v>
      </c>
      <c r="BE147" s="229">
        <f>IF(N147="základní",J147,0)</f>
        <v>0</v>
      </c>
      <c r="BF147" s="229">
        <f>IF(N147="snížená",J147,0)</f>
        <v>0</v>
      </c>
      <c r="BG147" s="229">
        <f>IF(N147="zákl. přenesená",J147,0)</f>
        <v>0</v>
      </c>
      <c r="BH147" s="229">
        <f>IF(N147="sníž. přenesená",J147,0)</f>
        <v>0</v>
      </c>
      <c r="BI147" s="229">
        <f>IF(N147="nulová",J147,0)</f>
        <v>0</v>
      </c>
      <c r="BJ147" s="18" t="s">
        <v>81</v>
      </c>
      <c r="BK147" s="229">
        <f>ROUND(I147*H147,2)</f>
        <v>0</v>
      </c>
      <c r="BL147" s="18" t="s">
        <v>125</v>
      </c>
      <c r="BM147" s="228" t="s">
        <v>193</v>
      </c>
    </row>
    <row r="148" spans="1:63" s="12" customFormat="1" ht="25.9" customHeight="1">
      <c r="A148" s="12"/>
      <c r="B148" s="203"/>
      <c r="C148" s="204"/>
      <c r="D148" s="205" t="s">
        <v>72</v>
      </c>
      <c r="E148" s="206" t="s">
        <v>296</v>
      </c>
      <c r="F148" s="206" t="s">
        <v>296</v>
      </c>
      <c r="G148" s="204"/>
      <c r="H148" s="204"/>
      <c r="I148" s="207"/>
      <c r="J148" s="208">
        <f>BK148</f>
        <v>0</v>
      </c>
      <c r="K148" s="204"/>
      <c r="L148" s="209"/>
      <c r="M148" s="210"/>
      <c r="N148" s="211"/>
      <c r="O148" s="211"/>
      <c r="P148" s="212">
        <f>P149</f>
        <v>0</v>
      </c>
      <c r="Q148" s="211"/>
      <c r="R148" s="212">
        <f>R149</f>
        <v>0.0028200000000000005</v>
      </c>
      <c r="S148" s="211"/>
      <c r="T148" s="213">
        <f>T149</f>
        <v>0</v>
      </c>
      <c r="U148" s="12"/>
      <c r="V148" s="12"/>
      <c r="W148" s="12"/>
      <c r="X148" s="12"/>
      <c r="Y148" s="12"/>
      <c r="Z148" s="12"/>
      <c r="AA148" s="12"/>
      <c r="AB148" s="12"/>
      <c r="AC148" s="12"/>
      <c r="AD148" s="12"/>
      <c r="AE148" s="12"/>
      <c r="AR148" s="214" t="s">
        <v>141</v>
      </c>
      <c r="AT148" s="215" t="s">
        <v>72</v>
      </c>
      <c r="AU148" s="215" t="s">
        <v>73</v>
      </c>
      <c r="AY148" s="214" t="s">
        <v>118</v>
      </c>
      <c r="BK148" s="216">
        <f>BK149</f>
        <v>0</v>
      </c>
    </row>
    <row r="149" spans="1:63" s="12" customFormat="1" ht="22.8" customHeight="1">
      <c r="A149" s="12"/>
      <c r="B149" s="203"/>
      <c r="C149" s="204"/>
      <c r="D149" s="205" t="s">
        <v>72</v>
      </c>
      <c r="E149" s="230" t="s">
        <v>812</v>
      </c>
      <c r="F149" s="230" t="s">
        <v>813</v>
      </c>
      <c r="G149" s="204"/>
      <c r="H149" s="204"/>
      <c r="I149" s="207"/>
      <c r="J149" s="231">
        <f>BK149</f>
        <v>0</v>
      </c>
      <c r="K149" s="204"/>
      <c r="L149" s="209"/>
      <c r="M149" s="210"/>
      <c r="N149" s="211"/>
      <c r="O149" s="211"/>
      <c r="P149" s="212">
        <f>SUM(P150:P182)</f>
        <v>0</v>
      </c>
      <c r="Q149" s="211"/>
      <c r="R149" s="212">
        <f>SUM(R150:R182)</f>
        <v>0.0028200000000000005</v>
      </c>
      <c r="S149" s="211"/>
      <c r="T149" s="213">
        <f>SUM(T150:T182)</f>
        <v>0</v>
      </c>
      <c r="U149" s="12"/>
      <c r="V149" s="12"/>
      <c r="W149" s="12"/>
      <c r="X149" s="12"/>
      <c r="Y149" s="12"/>
      <c r="Z149" s="12"/>
      <c r="AA149" s="12"/>
      <c r="AB149" s="12"/>
      <c r="AC149" s="12"/>
      <c r="AD149" s="12"/>
      <c r="AE149" s="12"/>
      <c r="AR149" s="214" t="s">
        <v>141</v>
      </c>
      <c r="AT149" s="215" t="s">
        <v>72</v>
      </c>
      <c r="AU149" s="215" t="s">
        <v>81</v>
      </c>
      <c r="AY149" s="214" t="s">
        <v>118</v>
      </c>
      <c r="BK149" s="216">
        <f>SUM(BK150:BK182)</f>
        <v>0</v>
      </c>
    </row>
    <row r="150" spans="1:65" s="2" customFormat="1" ht="21.75" customHeight="1">
      <c r="A150" s="39"/>
      <c r="B150" s="40"/>
      <c r="C150" s="217" t="s">
        <v>329</v>
      </c>
      <c r="D150" s="217" t="s">
        <v>120</v>
      </c>
      <c r="E150" s="218" t="s">
        <v>814</v>
      </c>
      <c r="F150" s="219" t="s">
        <v>815</v>
      </c>
      <c r="G150" s="220" t="s">
        <v>338</v>
      </c>
      <c r="H150" s="221">
        <v>2</v>
      </c>
      <c r="I150" s="222"/>
      <c r="J150" s="223">
        <f>ROUND(I150*H150,2)</f>
        <v>0</v>
      </c>
      <c r="K150" s="219" t="s">
        <v>208</v>
      </c>
      <c r="L150" s="45"/>
      <c r="M150" s="224" t="s">
        <v>19</v>
      </c>
      <c r="N150" s="225" t="s">
        <v>44</v>
      </c>
      <c r="O150" s="85"/>
      <c r="P150" s="226">
        <f>O150*H150</f>
        <v>0</v>
      </c>
      <c r="Q150" s="226">
        <v>0.00029</v>
      </c>
      <c r="R150" s="226">
        <f>Q150*H150</f>
        <v>0.00058</v>
      </c>
      <c r="S150" s="226">
        <v>0</v>
      </c>
      <c r="T150" s="227">
        <f>S150*H150</f>
        <v>0</v>
      </c>
      <c r="U150" s="39"/>
      <c r="V150" s="39"/>
      <c r="W150" s="39"/>
      <c r="X150" s="39"/>
      <c r="Y150" s="39"/>
      <c r="Z150" s="39"/>
      <c r="AA150" s="39"/>
      <c r="AB150" s="39"/>
      <c r="AC150" s="39"/>
      <c r="AD150" s="39"/>
      <c r="AE150" s="39"/>
      <c r="AR150" s="228" t="s">
        <v>125</v>
      </c>
      <c r="AT150" s="228" t="s">
        <v>120</v>
      </c>
      <c r="AU150" s="228" t="s">
        <v>83</v>
      </c>
      <c r="AY150" s="18" t="s">
        <v>118</v>
      </c>
      <c r="BE150" s="229">
        <f>IF(N150="základní",J150,0)</f>
        <v>0</v>
      </c>
      <c r="BF150" s="229">
        <f>IF(N150="snížená",J150,0)</f>
        <v>0</v>
      </c>
      <c r="BG150" s="229">
        <f>IF(N150="zákl. přenesená",J150,0)</f>
        <v>0</v>
      </c>
      <c r="BH150" s="229">
        <f>IF(N150="sníž. přenesená",J150,0)</f>
        <v>0</v>
      </c>
      <c r="BI150" s="229">
        <f>IF(N150="nulová",J150,0)</f>
        <v>0</v>
      </c>
      <c r="BJ150" s="18" t="s">
        <v>81</v>
      </c>
      <c r="BK150" s="229">
        <f>ROUND(I150*H150,2)</f>
        <v>0</v>
      </c>
      <c r="BL150" s="18" t="s">
        <v>125</v>
      </c>
      <c r="BM150" s="228" t="s">
        <v>329</v>
      </c>
    </row>
    <row r="151" spans="1:47" s="2" customFormat="1" ht="12">
      <c r="A151" s="39"/>
      <c r="B151" s="40"/>
      <c r="C151" s="41"/>
      <c r="D151" s="232" t="s">
        <v>203</v>
      </c>
      <c r="E151" s="41"/>
      <c r="F151" s="233" t="s">
        <v>816</v>
      </c>
      <c r="G151" s="41"/>
      <c r="H151" s="41"/>
      <c r="I151" s="137"/>
      <c r="J151" s="41"/>
      <c r="K151" s="41"/>
      <c r="L151" s="45"/>
      <c r="M151" s="234"/>
      <c r="N151" s="235"/>
      <c r="O151" s="85"/>
      <c r="P151" s="85"/>
      <c r="Q151" s="85"/>
      <c r="R151" s="85"/>
      <c r="S151" s="85"/>
      <c r="T151" s="86"/>
      <c r="U151" s="39"/>
      <c r="V151" s="39"/>
      <c r="W151" s="39"/>
      <c r="X151" s="39"/>
      <c r="Y151" s="39"/>
      <c r="Z151" s="39"/>
      <c r="AA151" s="39"/>
      <c r="AB151" s="39"/>
      <c r="AC151" s="39"/>
      <c r="AD151" s="39"/>
      <c r="AE151" s="39"/>
      <c r="AT151" s="18" t="s">
        <v>203</v>
      </c>
      <c r="AU151" s="18" t="s">
        <v>83</v>
      </c>
    </row>
    <row r="152" spans="1:65" s="2" customFormat="1" ht="16.5" customHeight="1">
      <c r="A152" s="39"/>
      <c r="B152" s="40"/>
      <c r="C152" s="217" t="s">
        <v>313</v>
      </c>
      <c r="D152" s="217" t="s">
        <v>120</v>
      </c>
      <c r="E152" s="218" t="s">
        <v>817</v>
      </c>
      <c r="F152" s="219" t="s">
        <v>818</v>
      </c>
      <c r="G152" s="220" t="s">
        <v>338</v>
      </c>
      <c r="H152" s="221">
        <v>4</v>
      </c>
      <c r="I152" s="222"/>
      <c r="J152" s="223">
        <f>ROUND(I152*H152,2)</f>
        <v>0</v>
      </c>
      <c r="K152" s="219" t="s">
        <v>19</v>
      </c>
      <c r="L152" s="45"/>
      <c r="M152" s="224" t="s">
        <v>19</v>
      </c>
      <c r="N152" s="225" t="s">
        <v>44</v>
      </c>
      <c r="O152" s="85"/>
      <c r="P152" s="226">
        <f>O152*H152</f>
        <v>0</v>
      </c>
      <c r="Q152" s="226">
        <v>0</v>
      </c>
      <c r="R152" s="226">
        <f>Q152*H152</f>
        <v>0</v>
      </c>
      <c r="S152" s="226">
        <v>0</v>
      </c>
      <c r="T152" s="227">
        <f>S152*H152</f>
        <v>0</v>
      </c>
      <c r="U152" s="39"/>
      <c r="V152" s="39"/>
      <c r="W152" s="39"/>
      <c r="X152" s="39"/>
      <c r="Y152" s="39"/>
      <c r="Z152" s="39"/>
      <c r="AA152" s="39"/>
      <c r="AB152" s="39"/>
      <c r="AC152" s="39"/>
      <c r="AD152" s="39"/>
      <c r="AE152" s="39"/>
      <c r="AR152" s="228" t="s">
        <v>125</v>
      </c>
      <c r="AT152" s="228" t="s">
        <v>120</v>
      </c>
      <c r="AU152" s="228" t="s">
        <v>83</v>
      </c>
      <c r="AY152" s="18" t="s">
        <v>118</v>
      </c>
      <c r="BE152" s="229">
        <f>IF(N152="základní",J152,0)</f>
        <v>0</v>
      </c>
      <c r="BF152" s="229">
        <f>IF(N152="snížená",J152,0)</f>
        <v>0</v>
      </c>
      <c r="BG152" s="229">
        <f>IF(N152="zákl. přenesená",J152,0)</f>
        <v>0</v>
      </c>
      <c r="BH152" s="229">
        <f>IF(N152="sníž. přenesená",J152,0)</f>
        <v>0</v>
      </c>
      <c r="BI152" s="229">
        <f>IF(N152="nulová",J152,0)</f>
        <v>0</v>
      </c>
      <c r="BJ152" s="18" t="s">
        <v>81</v>
      </c>
      <c r="BK152" s="229">
        <f>ROUND(I152*H152,2)</f>
        <v>0</v>
      </c>
      <c r="BL152" s="18" t="s">
        <v>125</v>
      </c>
      <c r="BM152" s="228" t="s">
        <v>313</v>
      </c>
    </row>
    <row r="153" spans="1:65" s="2" customFormat="1" ht="16.5" customHeight="1">
      <c r="A153" s="39"/>
      <c r="B153" s="40"/>
      <c r="C153" s="217" t="s">
        <v>318</v>
      </c>
      <c r="D153" s="217" t="s">
        <v>120</v>
      </c>
      <c r="E153" s="218" t="s">
        <v>819</v>
      </c>
      <c r="F153" s="219" t="s">
        <v>820</v>
      </c>
      <c r="G153" s="220" t="s">
        <v>338</v>
      </c>
      <c r="H153" s="221">
        <v>9</v>
      </c>
      <c r="I153" s="222"/>
      <c r="J153" s="223">
        <f>ROUND(I153*H153,2)</f>
        <v>0</v>
      </c>
      <c r="K153" s="219" t="s">
        <v>208</v>
      </c>
      <c r="L153" s="45"/>
      <c r="M153" s="224" t="s">
        <v>19</v>
      </c>
      <c r="N153" s="225" t="s">
        <v>44</v>
      </c>
      <c r="O153" s="85"/>
      <c r="P153" s="226">
        <f>O153*H153</f>
        <v>0</v>
      </c>
      <c r="Q153" s="226">
        <v>0</v>
      </c>
      <c r="R153" s="226">
        <f>Q153*H153</f>
        <v>0</v>
      </c>
      <c r="S153" s="226">
        <v>0</v>
      </c>
      <c r="T153" s="227">
        <f>S153*H153</f>
        <v>0</v>
      </c>
      <c r="U153" s="39"/>
      <c r="V153" s="39"/>
      <c r="W153" s="39"/>
      <c r="X153" s="39"/>
      <c r="Y153" s="39"/>
      <c r="Z153" s="39"/>
      <c r="AA153" s="39"/>
      <c r="AB153" s="39"/>
      <c r="AC153" s="39"/>
      <c r="AD153" s="39"/>
      <c r="AE153" s="39"/>
      <c r="AR153" s="228" t="s">
        <v>125</v>
      </c>
      <c r="AT153" s="228" t="s">
        <v>120</v>
      </c>
      <c r="AU153" s="228" t="s">
        <v>83</v>
      </c>
      <c r="AY153" s="18" t="s">
        <v>118</v>
      </c>
      <c r="BE153" s="229">
        <f>IF(N153="základní",J153,0)</f>
        <v>0</v>
      </c>
      <c r="BF153" s="229">
        <f>IF(N153="snížená",J153,0)</f>
        <v>0</v>
      </c>
      <c r="BG153" s="229">
        <f>IF(N153="zákl. přenesená",J153,0)</f>
        <v>0</v>
      </c>
      <c r="BH153" s="229">
        <f>IF(N153="sníž. přenesená",J153,0)</f>
        <v>0</v>
      </c>
      <c r="BI153" s="229">
        <f>IF(N153="nulová",J153,0)</f>
        <v>0</v>
      </c>
      <c r="BJ153" s="18" t="s">
        <v>81</v>
      </c>
      <c r="BK153" s="229">
        <f>ROUND(I153*H153,2)</f>
        <v>0</v>
      </c>
      <c r="BL153" s="18" t="s">
        <v>125</v>
      </c>
      <c r="BM153" s="228" t="s">
        <v>318</v>
      </c>
    </row>
    <row r="154" spans="1:47" s="2" customFormat="1" ht="12">
      <c r="A154" s="39"/>
      <c r="B154" s="40"/>
      <c r="C154" s="41"/>
      <c r="D154" s="232" t="s">
        <v>203</v>
      </c>
      <c r="E154" s="41"/>
      <c r="F154" s="233" t="s">
        <v>821</v>
      </c>
      <c r="G154" s="41"/>
      <c r="H154" s="41"/>
      <c r="I154" s="137"/>
      <c r="J154" s="41"/>
      <c r="K154" s="41"/>
      <c r="L154" s="45"/>
      <c r="M154" s="234"/>
      <c r="N154" s="235"/>
      <c r="O154" s="85"/>
      <c r="P154" s="85"/>
      <c r="Q154" s="85"/>
      <c r="R154" s="85"/>
      <c r="S154" s="85"/>
      <c r="T154" s="86"/>
      <c r="U154" s="39"/>
      <c r="V154" s="39"/>
      <c r="W154" s="39"/>
      <c r="X154" s="39"/>
      <c r="Y154" s="39"/>
      <c r="Z154" s="39"/>
      <c r="AA154" s="39"/>
      <c r="AB154" s="39"/>
      <c r="AC154" s="39"/>
      <c r="AD154" s="39"/>
      <c r="AE154" s="39"/>
      <c r="AT154" s="18" t="s">
        <v>203</v>
      </c>
      <c r="AU154" s="18" t="s">
        <v>83</v>
      </c>
    </row>
    <row r="155" spans="1:65" s="2" customFormat="1" ht="16.5" customHeight="1">
      <c r="A155" s="39"/>
      <c r="B155" s="40"/>
      <c r="C155" s="217" t="s">
        <v>323</v>
      </c>
      <c r="D155" s="217" t="s">
        <v>120</v>
      </c>
      <c r="E155" s="218" t="s">
        <v>822</v>
      </c>
      <c r="F155" s="219" t="s">
        <v>823</v>
      </c>
      <c r="G155" s="220" t="s">
        <v>338</v>
      </c>
      <c r="H155" s="221">
        <v>6</v>
      </c>
      <c r="I155" s="222"/>
      <c r="J155" s="223">
        <f>ROUND(I155*H155,2)</f>
        <v>0</v>
      </c>
      <c r="K155" s="219" t="s">
        <v>19</v>
      </c>
      <c r="L155" s="45"/>
      <c r="M155" s="224" t="s">
        <v>19</v>
      </c>
      <c r="N155" s="225" t="s">
        <v>44</v>
      </c>
      <c r="O155" s="85"/>
      <c r="P155" s="226">
        <f>O155*H155</f>
        <v>0</v>
      </c>
      <c r="Q155" s="226">
        <v>0</v>
      </c>
      <c r="R155" s="226">
        <f>Q155*H155</f>
        <v>0</v>
      </c>
      <c r="S155" s="226">
        <v>0</v>
      </c>
      <c r="T155" s="227">
        <f>S155*H155</f>
        <v>0</v>
      </c>
      <c r="U155" s="39"/>
      <c r="V155" s="39"/>
      <c r="W155" s="39"/>
      <c r="X155" s="39"/>
      <c r="Y155" s="39"/>
      <c r="Z155" s="39"/>
      <c r="AA155" s="39"/>
      <c r="AB155" s="39"/>
      <c r="AC155" s="39"/>
      <c r="AD155" s="39"/>
      <c r="AE155" s="39"/>
      <c r="AR155" s="228" t="s">
        <v>125</v>
      </c>
      <c r="AT155" s="228" t="s">
        <v>120</v>
      </c>
      <c r="AU155" s="228" t="s">
        <v>83</v>
      </c>
      <c r="AY155" s="18" t="s">
        <v>118</v>
      </c>
      <c r="BE155" s="229">
        <f>IF(N155="základní",J155,0)</f>
        <v>0</v>
      </c>
      <c r="BF155" s="229">
        <f>IF(N155="snížená",J155,0)</f>
        <v>0</v>
      </c>
      <c r="BG155" s="229">
        <f>IF(N155="zákl. přenesená",J155,0)</f>
        <v>0</v>
      </c>
      <c r="BH155" s="229">
        <f>IF(N155="sníž. přenesená",J155,0)</f>
        <v>0</v>
      </c>
      <c r="BI155" s="229">
        <f>IF(N155="nulová",J155,0)</f>
        <v>0</v>
      </c>
      <c r="BJ155" s="18" t="s">
        <v>81</v>
      </c>
      <c r="BK155" s="229">
        <f>ROUND(I155*H155,2)</f>
        <v>0</v>
      </c>
      <c r="BL155" s="18" t="s">
        <v>125</v>
      </c>
      <c r="BM155" s="228" t="s">
        <v>323</v>
      </c>
    </row>
    <row r="156" spans="1:65" s="2" customFormat="1" ht="16.5" customHeight="1">
      <c r="A156" s="39"/>
      <c r="B156" s="40"/>
      <c r="C156" s="217" t="s">
        <v>449</v>
      </c>
      <c r="D156" s="217" t="s">
        <v>120</v>
      </c>
      <c r="E156" s="218" t="s">
        <v>824</v>
      </c>
      <c r="F156" s="219" t="s">
        <v>825</v>
      </c>
      <c r="G156" s="220" t="s">
        <v>338</v>
      </c>
      <c r="H156" s="221">
        <v>3</v>
      </c>
      <c r="I156" s="222"/>
      <c r="J156" s="223">
        <f>ROUND(I156*H156,2)</f>
        <v>0</v>
      </c>
      <c r="K156" s="219" t="s">
        <v>19</v>
      </c>
      <c r="L156" s="45"/>
      <c r="M156" s="224" t="s">
        <v>19</v>
      </c>
      <c r="N156" s="225" t="s">
        <v>44</v>
      </c>
      <c r="O156" s="85"/>
      <c r="P156" s="226">
        <f>O156*H156</f>
        <v>0</v>
      </c>
      <c r="Q156" s="226">
        <v>0</v>
      </c>
      <c r="R156" s="226">
        <f>Q156*H156</f>
        <v>0</v>
      </c>
      <c r="S156" s="226">
        <v>0</v>
      </c>
      <c r="T156" s="227">
        <f>S156*H156</f>
        <v>0</v>
      </c>
      <c r="U156" s="39"/>
      <c r="V156" s="39"/>
      <c r="W156" s="39"/>
      <c r="X156" s="39"/>
      <c r="Y156" s="39"/>
      <c r="Z156" s="39"/>
      <c r="AA156" s="39"/>
      <c r="AB156" s="39"/>
      <c r="AC156" s="39"/>
      <c r="AD156" s="39"/>
      <c r="AE156" s="39"/>
      <c r="AR156" s="228" t="s">
        <v>125</v>
      </c>
      <c r="AT156" s="228" t="s">
        <v>120</v>
      </c>
      <c r="AU156" s="228" t="s">
        <v>83</v>
      </c>
      <c r="AY156" s="18" t="s">
        <v>118</v>
      </c>
      <c r="BE156" s="229">
        <f>IF(N156="základní",J156,0)</f>
        <v>0</v>
      </c>
      <c r="BF156" s="229">
        <f>IF(N156="snížená",J156,0)</f>
        <v>0</v>
      </c>
      <c r="BG156" s="229">
        <f>IF(N156="zákl. přenesená",J156,0)</f>
        <v>0</v>
      </c>
      <c r="BH156" s="229">
        <f>IF(N156="sníž. přenesená",J156,0)</f>
        <v>0</v>
      </c>
      <c r="BI156" s="229">
        <f>IF(N156="nulová",J156,0)</f>
        <v>0</v>
      </c>
      <c r="BJ156" s="18" t="s">
        <v>81</v>
      </c>
      <c r="BK156" s="229">
        <f>ROUND(I156*H156,2)</f>
        <v>0</v>
      </c>
      <c r="BL156" s="18" t="s">
        <v>125</v>
      </c>
      <c r="BM156" s="228" t="s">
        <v>449</v>
      </c>
    </row>
    <row r="157" spans="1:65" s="2" customFormat="1" ht="21.75" customHeight="1">
      <c r="A157" s="39"/>
      <c r="B157" s="40"/>
      <c r="C157" s="217" t="s">
        <v>458</v>
      </c>
      <c r="D157" s="217" t="s">
        <v>120</v>
      </c>
      <c r="E157" s="218" t="s">
        <v>826</v>
      </c>
      <c r="F157" s="219" t="s">
        <v>827</v>
      </c>
      <c r="G157" s="220" t="s">
        <v>196</v>
      </c>
      <c r="H157" s="221">
        <v>3.5</v>
      </c>
      <c r="I157" s="222"/>
      <c r="J157" s="223">
        <f>ROUND(I157*H157,2)</f>
        <v>0</v>
      </c>
      <c r="K157" s="219" t="s">
        <v>208</v>
      </c>
      <c r="L157" s="45"/>
      <c r="M157" s="224" t="s">
        <v>19</v>
      </c>
      <c r="N157" s="225" t="s">
        <v>44</v>
      </c>
      <c r="O157" s="85"/>
      <c r="P157" s="226">
        <f>O157*H157</f>
        <v>0</v>
      </c>
      <c r="Q157" s="226">
        <v>0</v>
      </c>
      <c r="R157" s="226">
        <f>Q157*H157</f>
        <v>0</v>
      </c>
      <c r="S157" s="226">
        <v>0</v>
      </c>
      <c r="T157" s="227">
        <f>S157*H157</f>
        <v>0</v>
      </c>
      <c r="U157" s="39"/>
      <c r="V157" s="39"/>
      <c r="W157" s="39"/>
      <c r="X157" s="39"/>
      <c r="Y157" s="39"/>
      <c r="Z157" s="39"/>
      <c r="AA157" s="39"/>
      <c r="AB157" s="39"/>
      <c r="AC157" s="39"/>
      <c r="AD157" s="39"/>
      <c r="AE157" s="39"/>
      <c r="AR157" s="228" t="s">
        <v>125</v>
      </c>
      <c r="AT157" s="228" t="s">
        <v>120</v>
      </c>
      <c r="AU157" s="228" t="s">
        <v>83</v>
      </c>
      <c r="AY157" s="18" t="s">
        <v>118</v>
      </c>
      <c r="BE157" s="229">
        <f>IF(N157="základní",J157,0)</f>
        <v>0</v>
      </c>
      <c r="BF157" s="229">
        <f>IF(N157="snížená",J157,0)</f>
        <v>0</v>
      </c>
      <c r="BG157" s="229">
        <f>IF(N157="zákl. přenesená",J157,0)</f>
        <v>0</v>
      </c>
      <c r="BH157" s="229">
        <f>IF(N157="sníž. přenesená",J157,0)</f>
        <v>0</v>
      </c>
      <c r="BI157" s="229">
        <f>IF(N157="nulová",J157,0)</f>
        <v>0</v>
      </c>
      <c r="BJ157" s="18" t="s">
        <v>81</v>
      </c>
      <c r="BK157" s="229">
        <f>ROUND(I157*H157,2)</f>
        <v>0</v>
      </c>
      <c r="BL157" s="18" t="s">
        <v>125</v>
      </c>
      <c r="BM157" s="228" t="s">
        <v>458</v>
      </c>
    </row>
    <row r="158" spans="1:47" s="2" customFormat="1" ht="12">
      <c r="A158" s="39"/>
      <c r="B158" s="40"/>
      <c r="C158" s="41"/>
      <c r="D158" s="232" t="s">
        <v>203</v>
      </c>
      <c r="E158" s="41"/>
      <c r="F158" s="233" t="s">
        <v>828</v>
      </c>
      <c r="G158" s="41"/>
      <c r="H158" s="41"/>
      <c r="I158" s="137"/>
      <c r="J158" s="41"/>
      <c r="K158" s="41"/>
      <c r="L158" s="45"/>
      <c r="M158" s="234"/>
      <c r="N158" s="235"/>
      <c r="O158" s="85"/>
      <c r="P158" s="85"/>
      <c r="Q158" s="85"/>
      <c r="R158" s="85"/>
      <c r="S158" s="85"/>
      <c r="T158" s="86"/>
      <c r="U158" s="39"/>
      <c r="V158" s="39"/>
      <c r="W158" s="39"/>
      <c r="X158" s="39"/>
      <c r="Y158" s="39"/>
      <c r="Z158" s="39"/>
      <c r="AA158" s="39"/>
      <c r="AB158" s="39"/>
      <c r="AC158" s="39"/>
      <c r="AD158" s="39"/>
      <c r="AE158" s="39"/>
      <c r="AT158" s="18" t="s">
        <v>203</v>
      </c>
      <c r="AU158" s="18" t="s">
        <v>83</v>
      </c>
    </row>
    <row r="159" spans="1:65" s="2" customFormat="1" ht="16.5" customHeight="1">
      <c r="A159" s="39"/>
      <c r="B159" s="40"/>
      <c r="C159" s="217" t="s">
        <v>463</v>
      </c>
      <c r="D159" s="217" t="s">
        <v>120</v>
      </c>
      <c r="E159" s="218" t="s">
        <v>829</v>
      </c>
      <c r="F159" s="219" t="s">
        <v>830</v>
      </c>
      <c r="G159" s="220" t="s">
        <v>196</v>
      </c>
      <c r="H159" s="221">
        <v>3.553</v>
      </c>
      <c r="I159" s="222"/>
      <c r="J159" s="223">
        <f>ROUND(I159*H159,2)</f>
        <v>0</v>
      </c>
      <c r="K159" s="219" t="s">
        <v>19</v>
      </c>
      <c r="L159" s="45"/>
      <c r="M159" s="224" t="s">
        <v>19</v>
      </c>
      <c r="N159" s="225" t="s">
        <v>44</v>
      </c>
      <c r="O159" s="85"/>
      <c r="P159" s="226">
        <f>O159*H159</f>
        <v>0</v>
      </c>
      <c r="Q159" s="226">
        <v>0</v>
      </c>
      <c r="R159" s="226">
        <f>Q159*H159</f>
        <v>0</v>
      </c>
      <c r="S159" s="226">
        <v>0</v>
      </c>
      <c r="T159" s="227">
        <f>S159*H159</f>
        <v>0</v>
      </c>
      <c r="U159" s="39"/>
      <c r="V159" s="39"/>
      <c r="W159" s="39"/>
      <c r="X159" s="39"/>
      <c r="Y159" s="39"/>
      <c r="Z159" s="39"/>
      <c r="AA159" s="39"/>
      <c r="AB159" s="39"/>
      <c r="AC159" s="39"/>
      <c r="AD159" s="39"/>
      <c r="AE159" s="39"/>
      <c r="AR159" s="228" t="s">
        <v>125</v>
      </c>
      <c r="AT159" s="228" t="s">
        <v>120</v>
      </c>
      <c r="AU159" s="228" t="s">
        <v>83</v>
      </c>
      <c r="AY159" s="18" t="s">
        <v>118</v>
      </c>
      <c r="BE159" s="229">
        <f>IF(N159="základní",J159,0)</f>
        <v>0</v>
      </c>
      <c r="BF159" s="229">
        <f>IF(N159="snížená",J159,0)</f>
        <v>0</v>
      </c>
      <c r="BG159" s="229">
        <f>IF(N159="zákl. přenesená",J159,0)</f>
        <v>0</v>
      </c>
      <c r="BH159" s="229">
        <f>IF(N159="sníž. přenesená",J159,0)</f>
        <v>0</v>
      </c>
      <c r="BI159" s="229">
        <f>IF(N159="nulová",J159,0)</f>
        <v>0</v>
      </c>
      <c r="BJ159" s="18" t="s">
        <v>81</v>
      </c>
      <c r="BK159" s="229">
        <f>ROUND(I159*H159,2)</f>
        <v>0</v>
      </c>
      <c r="BL159" s="18" t="s">
        <v>125</v>
      </c>
      <c r="BM159" s="228" t="s">
        <v>463</v>
      </c>
    </row>
    <row r="160" spans="1:51" s="13" customFormat="1" ht="12">
      <c r="A160" s="13"/>
      <c r="B160" s="236"/>
      <c r="C160" s="237"/>
      <c r="D160" s="232" t="s">
        <v>156</v>
      </c>
      <c r="E160" s="238" t="s">
        <v>19</v>
      </c>
      <c r="F160" s="239" t="s">
        <v>831</v>
      </c>
      <c r="G160" s="237"/>
      <c r="H160" s="240">
        <v>3.553</v>
      </c>
      <c r="I160" s="241"/>
      <c r="J160" s="237"/>
      <c r="K160" s="237"/>
      <c r="L160" s="242"/>
      <c r="M160" s="243"/>
      <c r="N160" s="244"/>
      <c r="O160" s="244"/>
      <c r="P160" s="244"/>
      <c r="Q160" s="244"/>
      <c r="R160" s="244"/>
      <c r="S160" s="244"/>
      <c r="T160" s="245"/>
      <c r="U160" s="13"/>
      <c r="V160" s="13"/>
      <c r="W160" s="13"/>
      <c r="X160" s="13"/>
      <c r="Y160" s="13"/>
      <c r="Z160" s="13"/>
      <c r="AA160" s="13"/>
      <c r="AB160" s="13"/>
      <c r="AC160" s="13"/>
      <c r="AD160" s="13"/>
      <c r="AE160" s="13"/>
      <c r="AT160" s="246" t="s">
        <v>156</v>
      </c>
      <c r="AU160" s="246" t="s">
        <v>83</v>
      </c>
      <c r="AV160" s="13" t="s">
        <v>83</v>
      </c>
      <c r="AW160" s="13" t="s">
        <v>34</v>
      </c>
      <c r="AX160" s="13" t="s">
        <v>81</v>
      </c>
      <c r="AY160" s="246" t="s">
        <v>118</v>
      </c>
    </row>
    <row r="161" spans="1:65" s="2" customFormat="1" ht="16.5" customHeight="1">
      <c r="A161" s="39"/>
      <c r="B161" s="40"/>
      <c r="C161" s="217" t="s">
        <v>467</v>
      </c>
      <c r="D161" s="217" t="s">
        <v>120</v>
      </c>
      <c r="E161" s="218" t="s">
        <v>832</v>
      </c>
      <c r="F161" s="219" t="s">
        <v>833</v>
      </c>
      <c r="G161" s="220" t="s">
        <v>196</v>
      </c>
      <c r="H161" s="221">
        <v>57</v>
      </c>
      <c r="I161" s="222"/>
      <c r="J161" s="223">
        <f>ROUND(I161*H161,2)</f>
        <v>0</v>
      </c>
      <c r="K161" s="219" t="s">
        <v>208</v>
      </c>
      <c r="L161" s="45"/>
      <c r="M161" s="224" t="s">
        <v>19</v>
      </c>
      <c r="N161" s="225" t="s">
        <v>44</v>
      </c>
      <c r="O161" s="85"/>
      <c r="P161" s="226">
        <f>O161*H161</f>
        <v>0</v>
      </c>
      <c r="Q161" s="226">
        <v>0</v>
      </c>
      <c r="R161" s="226">
        <f>Q161*H161</f>
        <v>0</v>
      </c>
      <c r="S161" s="226">
        <v>0</v>
      </c>
      <c r="T161" s="227">
        <f>S161*H161</f>
        <v>0</v>
      </c>
      <c r="U161" s="39"/>
      <c r="V161" s="39"/>
      <c r="W161" s="39"/>
      <c r="X161" s="39"/>
      <c r="Y161" s="39"/>
      <c r="Z161" s="39"/>
      <c r="AA161" s="39"/>
      <c r="AB161" s="39"/>
      <c r="AC161" s="39"/>
      <c r="AD161" s="39"/>
      <c r="AE161" s="39"/>
      <c r="AR161" s="228" t="s">
        <v>125</v>
      </c>
      <c r="AT161" s="228" t="s">
        <v>120</v>
      </c>
      <c r="AU161" s="228" t="s">
        <v>83</v>
      </c>
      <c r="AY161" s="18" t="s">
        <v>118</v>
      </c>
      <c r="BE161" s="229">
        <f>IF(N161="základní",J161,0)</f>
        <v>0</v>
      </c>
      <c r="BF161" s="229">
        <f>IF(N161="snížená",J161,0)</f>
        <v>0</v>
      </c>
      <c r="BG161" s="229">
        <f>IF(N161="zákl. přenesená",J161,0)</f>
        <v>0</v>
      </c>
      <c r="BH161" s="229">
        <f>IF(N161="sníž. přenesená",J161,0)</f>
        <v>0</v>
      </c>
      <c r="BI161" s="229">
        <f>IF(N161="nulová",J161,0)</f>
        <v>0</v>
      </c>
      <c r="BJ161" s="18" t="s">
        <v>81</v>
      </c>
      <c r="BK161" s="229">
        <f>ROUND(I161*H161,2)</f>
        <v>0</v>
      </c>
      <c r="BL161" s="18" t="s">
        <v>125</v>
      </c>
      <c r="BM161" s="228" t="s">
        <v>467</v>
      </c>
    </row>
    <row r="162" spans="1:47" s="2" customFormat="1" ht="12">
      <c r="A162" s="39"/>
      <c r="B162" s="40"/>
      <c r="C162" s="41"/>
      <c r="D162" s="232" t="s">
        <v>203</v>
      </c>
      <c r="E162" s="41"/>
      <c r="F162" s="233" t="s">
        <v>828</v>
      </c>
      <c r="G162" s="41"/>
      <c r="H162" s="41"/>
      <c r="I162" s="137"/>
      <c r="J162" s="41"/>
      <c r="K162" s="41"/>
      <c r="L162" s="45"/>
      <c r="M162" s="234"/>
      <c r="N162" s="235"/>
      <c r="O162" s="85"/>
      <c r="P162" s="85"/>
      <c r="Q162" s="85"/>
      <c r="R162" s="85"/>
      <c r="S162" s="85"/>
      <c r="T162" s="86"/>
      <c r="U162" s="39"/>
      <c r="V162" s="39"/>
      <c r="W162" s="39"/>
      <c r="X162" s="39"/>
      <c r="Y162" s="39"/>
      <c r="Z162" s="39"/>
      <c r="AA162" s="39"/>
      <c r="AB162" s="39"/>
      <c r="AC162" s="39"/>
      <c r="AD162" s="39"/>
      <c r="AE162" s="39"/>
      <c r="AT162" s="18" t="s">
        <v>203</v>
      </c>
      <c r="AU162" s="18" t="s">
        <v>83</v>
      </c>
    </row>
    <row r="163" spans="1:65" s="2" customFormat="1" ht="16.5" customHeight="1">
      <c r="A163" s="39"/>
      <c r="B163" s="40"/>
      <c r="C163" s="217" t="s">
        <v>472</v>
      </c>
      <c r="D163" s="217" t="s">
        <v>120</v>
      </c>
      <c r="E163" s="218" t="s">
        <v>834</v>
      </c>
      <c r="F163" s="219" t="s">
        <v>835</v>
      </c>
      <c r="G163" s="220" t="s">
        <v>196</v>
      </c>
      <c r="H163" s="221">
        <v>57.855</v>
      </c>
      <c r="I163" s="222"/>
      <c r="J163" s="223">
        <f>ROUND(I163*H163,2)</f>
        <v>0</v>
      </c>
      <c r="K163" s="219" t="s">
        <v>19</v>
      </c>
      <c r="L163" s="45"/>
      <c r="M163" s="224" t="s">
        <v>19</v>
      </c>
      <c r="N163" s="225" t="s">
        <v>44</v>
      </c>
      <c r="O163" s="85"/>
      <c r="P163" s="226">
        <f>O163*H163</f>
        <v>0</v>
      </c>
      <c r="Q163" s="226">
        <v>0</v>
      </c>
      <c r="R163" s="226">
        <f>Q163*H163</f>
        <v>0</v>
      </c>
      <c r="S163" s="226">
        <v>0</v>
      </c>
      <c r="T163" s="227">
        <f>S163*H163</f>
        <v>0</v>
      </c>
      <c r="U163" s="39"/>
      <c r="V163" s="39"/>
      <c r="W163" s="39"/>
      <c r="X163" s="39"/>
      <c r="Y163" s="39"/>
      <c r="Z163" s="39"/>
      <c r="AA163" s="39"/>
      <c r="AB163" s="39"/>
      <c r="AC163" s="39"/>
      <c r="AD163" s="39"/>
      <c r="AE163" s="39"/>
      <c r="AR163" s="228" t="s">
        <v>125</v>
      </c>
      <c r="AT163" s="228" t="s">
        <v>120</v>
      </c>
      <c r="AU163" s="228" t="s">
        <v>83</v>
      </c>
      <c r="AY163" s="18" t="s">
        <v>118</v>
      </c>
      <c r="BE163" s="229">
        <f>IF(N163="základní",J163,0)</f>
        <v>0</v>
      </c>
      <c r="BF163" s="229">
        <f>IF(N163="snížená",J163,0)</f>
        <v>0</v>
      </c>
      <c r="BG163" s="229">
        <f>IF(N163="zákl. přenesená",J163,0)</f>
        <v>0</v>
      </c>
      <c r="BH163" s="229">
        <f>IF(N163="sníž. přenesená",J163,0)</f>
        <v>0</v>
      </c>
      <c r="BI163" s="229">
        <f>IF(N163="nulová",J163,0)</f>
        <v>0</v>
      </c>
      <c r="BJ163" s="18" t="s">
        <v>81</v>
      </c>
      <c r="BK163" s="229">
        <f>ROUND(I163*H163,2)</f>
        <v>0</v>
      </c>
      <c r="BL163" s="18" t="s">
        <v>125</v>
      </c>
      <c r="BM163" s="228" t="s">
        <v>472</v>
      </c>
    </row>
    <row r="164" spans="1:51" s="13" customFormat="1" ht="12">
      <c r="A164" s="13"/>
      <c r="B164" s="236"/>
      <c r="C164" s="237"/>
      <c r="D164" s="232" t="s">
        <v>156</v>
      </c>
      <c r="E164" s="238" t="s">
        <v>19</v>
      </c>
      <c r="F164" s="239" t="s">
        <v>836</v>
      </c>
      <c r="G164" s="237"/>
      <c r="H164" s="240">
        <v>57.855</v>
      </c>
      <c r="I164" s="241"/>
      <c r="J164" s="237"/>
      <c r="K164" s="237"/>
      <c r="L164" s="242"/>
      <c r="M164" s="243"/>
      <c r="N164" s="244"/>
      <c r="O164" s="244"/>
      <c r="P164" s="244"/>
      <c r="Q164" s="244"/>
      <c r="R164" s="244"/>
      <c r="S164" s="244"/>
      <c r="T164" s="245"/>
      <c r="U164" s="13"/>
      <c r="V164" s="13"/>
      <c r="W164" s="13"/>
      <c r="X164" s="13"/>
      <c r="Y164" s="13"/>
      <c r="Z164" s="13"/>
      <c r="AA164" s="13"/>
      <c r="AB164" s="13"/>
      <c r="AC164" s="13"/>
      <c r="AD164" s="13"/>
      <c r="AE164" s="13"/>
      <c r="AT164" s="246" t="s">
        <v>156</v>
      </c>
      <c r="AU164" s="246" t="s">
        <v>83</v>
      </c>
      <c r="AV164" s="13" t="s">
        <v>83</v>
      </c>
      <c r="AW164" s="13" t="s">
        <v>34</v>
      </c>
      <c r="AX164" s="13" t="s">
        <v>81</v>
      </c>
      <c r="AY164" s="246" t="s">
        <v>118</v>
      </c>
    </row>
    <row r="165" spans="1:65" s="2" customFormat="1" ht="16.5" customHeight="1">
      <c r="A165" s="39"/>
      <c r="B165" s="40"/>
      <c r="C165" s="217" t="s">
        <v>482</v>
      </c>
      <c r="D165" s="217" t="s">
        <v>120</v>
      </c>
      <c r="E165" s="218" t="s">
        <v>837</v>
      </c>
      <c r="F165" s="219" t="s">
        <v>838</v>
      </c>
      <c r="G165" s="220" t="s">
        <v>338</v>
      </c>
      <c r="H165" s="221">
        <v>3</v>
      </c>
      <c r="I165" s="222"/>
      <c r="J165" s="223">
        <f>ROUND(I165*H165,2)</f>
        <v>0</v>
      </c>
      <c r="K165" s="219" t="s">
        <v>208</v>
      </c>
      <c r="L165" s="45"/>
      <c r="M165" s="224" t="s">
        <v>19</v>
      </c>
      <c r="N165" s="225" t="s">
        <v>44</v>
      </c>
      <c r="O165" s="85"/>
      <c r="P165" s="226">
        <f>O165*H165</f>
        <v>0</v>
      </c>
      <c r="Q165" s="226">
        <v>0</v>
      </c>
      <c r="R165" s="226">
        <f>Q165*H165</f>
        <v>0</v>
      </c>
      <c r="S165" s="226">
        <v>0</v>
      </c>
      <c r="T165" s="227">
        <f>S165*H165</f>
        <v>0</v>
      </c>
      <c r="U165" s="39"/>
      <c r="V165" s="39"/>
      <c r="W165" s="39"/>
      <c r="X165" s="39"/>
      <c r="Y165" s="39"/>
      <c r="Z165" s="39"/>
      <c r="AA165" s="39"/>
      <c r="AB165" s="39"/>
      <c r="AC165" s="39"/>
      <c r="AD165" s="39"/>
      <c r="AE165" s="39"/>
      <c r="AR165" s="228" t="s">
        <v>125</v>
      </c>
      <c r="AT165" s="228" t="s">
        <v>120</v>
      </c>
      <c r="AU165" s="228" t="s">
        <v>83</v>
      </c>
      <c r="AY165" s="18" t="s">
        <v>118</v>
      </c>
      <c r="BE165" s="229">
        <f>IF(N165="základní",J165,0)</f>
        <v>0</v>
      </c>
      <c r="BF165" s="229">
        <f>IF(N165="snížená",J165,0)</f>
        <v>0</v>
      </c>
      <c r="BG165" s="229">
        <f>IF(N165="zákl. přenesená",J165,0)</f>
        <v>0</v>
      </c>
      <c r="BH165" s="229">
        <f>IF(N165="sníž. přenesená",J165,0)</f>
        <v>0</v>
      </c>
      <c r="BI165" s="229">
        <f>IF(N165="nulová",J165,0)</f>
        <v>0</v>
      </c>
      <c r="BJ165" s="18" t="s">
        <v>81</v>
      </c>
      <c r="BK165" s="229">
        <f>ROUND(I165*H165,2)</f>
        <v>0</v>
      </c>
      <c r="BL165" s="18" t="s">
        <v>125</v>
      </c>
      <c r="BM165" s="228" t="s">
        <v>482</v>
      </c>
    </row>
    <row r="166" spans="1:47" s="2" customFormat="1" ht="12">
      <c r="A166" s="39"/>
      <c r="B166" s="40"/>
      <c r="C166" s="41"/>
      <c r="D166" s="232" t="s">
        <v>203</v>
      </c>
      <c r="E166" s="41"/>
      <c r="F166" s="233" t="s">
        <v>839</v>
      </c>
      <c r="G166" s="41"/>
      <c r="H166" s="41"/>
      <c r="I166" s="137"/>
      <c r="J166" s="41"/>
      <c r="K166" s="41"/>
      <c r="L166" s="45"/>
      <c r="M166" s="234"/>
      <c r="N166" s="235"/>
      <c r="O166" s="85"/>
      <c r="P166" s="85"/>
      <c r="Q166" s="85"/>
      <c r="R166" s="85"/>
      <c r="S166" s="85"/>
      <c r="T166" s="86"/>
      <c r="U166" s="39"/>
      <c r="V166" s="39"/>
      <c r="W166" s="39"/>
      <c r="X166" s="39"/>
      <c r="Y166" s="39"/>
      <c r="Z166" s="39"/>
      <c r="AA166" s="39"/>
      <c r="AB166" s="39"/>
      <c r="AC166" s="39"/>
      <c r="AD166" s="39"/>
      <c r="AE166" s="39"/>
      <c r="AT166" s="18" t="s">
        <v>203</v>
      </c>
      <c r="AU166" s="18" t="s">
        <v>83</v>
      </c>
    </row>
    <row r="167" spans="1:65" s="2" customFormat="1" ht="16.5" customHeight="1">
      <c r="A167" s="39"/>
      <c r="B167" s="40"/>
      <c r="C167" s="217" t="s">
        <v>486</v>
      </c>
      <c r="D167" s="217" t="s">
        <v>120</v>
      </c>
      <c r="E167" s="218" t="s">
        <v>840</v>
      </c>
      <c r="F167" s="219" t="s">
        <v>841</v>
      </c>
      <c r="G167" s="220" t="s">
        <v>338</v>
      </c>
      <c r="H167" s="221">
        <v>3</v>
      </c>
      <c r="I167" s="222"/>
      <c r="J167" s="223">
        <f>ROUND(I167*H167,2)</f>
        <v>0</v>
      </c>
      <c r="K167" s="219" t="s">
        <v>19</v>
      </c>
      <c r="L167" s="45"/>
      <c r="M167" s="224" t="s">
        <v>19</v>
      </c>
      <c r="N167" s="225" t="s">
        <v>44</v>
      </c>
      <c r="O167" s="85"/>
      <c r="P167" s="226">
        <f>O167*H167</f>
        <v>0</v>
      </c>
      <c r="Q167" s="226">
        <v>0</v>
      </c>
      <c r="R167" s="226">
        <f>Q167*H167</f>
        <v>0</v>
      </c>
      <c r="S167" s="226">
        <v>0</v>
      </c>
      <c r="T167" s="227">
        <f>S167*H167</f>
        <v>0</v>
      </c>
      <c r="U167" s="39"/>
      <c r="V167" s="39"/>
      <c r="W167" s="39"/>
      <c r="X167" s="39"/>
      <c r="Y167" s="39"/>
      <c r="Z167" s="39"/>
      <c r="AA167" s="39"/>
      <c r="AB167" s="39"/>
      <c r="AC167" s="39"/>
      <c r="AD167" s="39"/>
      <c r="AE167" s="39"/>
      <c r="AR167" s="228" t="s">
        <v>125</v>
      </c>
      <c r="AT167" s="228" t="s">
        <v>120</v>
      </c>
      <c r="AU167" s="228" t="s">
        <v>83</v>
      </c>
      <c r="AY167" s="18" t="s">
        <v>118</v>
      </c>
      <c r="BE167" s="229">
        <f>IF(N167="základní",J167,0)</f>
        <v>0</v>
      </c>
      <c r="BF167" s="229">
        <f>IF(N167="snížená",J167,0)</f>
        <v>0</v>
      </c>
      <c r="BG167" s="229">
        <f>IF(N167="zákl. přenesená",J167,0)</f>
        <v>0</v>
      </c>
      <c r="BH167" s="229">
        <f>IF(N167="sníž. přenesená",J167,0)</f>
        <v>0</v>
      </c>
      <c r="BI167" s="229">
        <f>IF(N167="nulová",J167,0)</f>
        <v>0</v>
      </c>
      <c r="BJ167" s="18" t="s">
        <v>81</v>
      </c>
      <c r="BK167" s="229">
        <f>ROUND(I167*H167,2)</f>
        <v>0</v>
      </c>
      <c r="BL167" s="18" t="s">
        <v>125</v>
      </c>
      <c r="BM167" s="228" t="s">
        <v>486</v>
      </c>
    </row>
    <row r="168" spans="1:65" s="2" customFormat="1" ht="16.5" customHeight="1">
      <c r="A168" s="39"/>
      <c r="B168" s="40"/>
      <c r="C168" s="217" t="s">
        <v>497</v>
      </c>
      <c r="D168" s="217" t="s">
        <v>120</v>
      </c>
      <c r="E168" s="218" t="s">
        <v>842</v>
      </c>
      <c r="F168" s="219" t="s">
        <v>843</v>
      </c>
      <c r="G168" s="220" t="s">
        <v>338</v>
      </c>
      <c r="H168" s="221">
        <v>4</v>
      </c>
      <c r="I168" s="222"/>
      <c r="J168" s="223">
        <f>ROUND(I168*H168,2)</f>
        <v>0</v>
      </c>
      <c r="K168" s="219" t="s">
        <v>208</v>
      </c>
      <c r="L168" s="45"/>
      <c r="M168" s="224" t="s">
        <v>19</v>
      </c>
      <c r="N168" s="225" t="s">
        <v>44</v>
      </c>
      <c r="O168" s="85"/>
      <c r="P168" s="226">
        <f>O168*H168</f>
        <v>0</v>
      </c>
      <c r="Q168" s="226">
        <v>0</v>
      </c>
      <c r="R168" s="226">
        <f>Q168*H168</f>
        <v>0</v>
      </c>
      <c r="S168" s="226">
        <v>0</v>
      </c>
      <c r="T168" s="227">
        <f>S168*H168</f>
        <v>0</v>
      </c>
      <c r="U168" s="39"/>
      <c r="V168" s="39"/>
      <c r="W168" s="39"/>
      <c r="X168" s="39"/>
      <c r="Y168" s="39"/>
      <c r="Z168" s="39"/>
      <c r="AA168" s="39"/>
      <c r="AB168" s="39"/>
      <c r="AC168" s="39"/>
      <c r="AD168" s="39"/>
      <c r="AE168" s="39"/>
      <c r="AR168" s="228" t="s">
        <v>125</v>
      </c>
      <c r="AT168" s="228" t="s">
        <v>120</v>
      </c>
      <c r="AU168" s="228" t="s">
        <v>83</v>
      </c>
      <c r="AY168" s="18" t="s">
        <v>118</v>
      </c>
      <c r="BE168" s="229">
        <f>IF(N168="základní",J168,0)</f>
        <v>0</v>
      </c>
      <c r="BF168" s="229">
        <f>IF(N168="snížená",J168,0)</f>
        <v>0</v>
      </c>
      <c r="BG168" s="229">
        <f>IF(N168="zákl. přenesená",J168,0)</f>
        <v>0</v>
      </c>
      <c r="BH168" s="229">
        <f>IF(N168="sníž. přenesená",J168,0)</f>
        <v>0</v>
      </c>
      <c r="BI168" s="229">
        <f>IF(N168="nulová",J168,0)</f>
        <v>0</v>
      </c>
      <c r="BJ168" s="18" t="s">
        <v>81</v>
      </c>
      <c r="BK168" s="229">
        <f>ROUND(I168*H168,2)</f>
        <v>0</v>
      </c>
      <c r="BL168" s="18" t="s">
        <v>125</v>
      </c>
      <c r="BM168" s="228" t="s">
        <v>497</v>
      </c>
    </row>
    <row r="169" spans="1:47" s="2" customFormat="1" ht="12">
      <c r="A169" s="39"/>
      <c r="B169" s="40"/>
      <c r="C169" s="41"/>
      <c r="D169" s="232" t="s">
        <v>203</v>
      </c>
      <c r="E169" s="41"/>
      <c r="F169" s="233" t="s">
        <v>844</v>
      </c>
      <c r="G169" s="41"/>
      <c r="H169" s="41"/>
      <c r="I169" s="137"/>
      <c r="J169" s="41"/>
      <c r="K169" s="41"/>
      <c r="L169" s="45"/>
      <c r="M169" s="234"/>
      <c r="N169" s="235"/>
      <c r="O169" s="85"/>
      <c r="P169" s="85"/>
      <c r="Q169" s="85"/>
      <c r="R169" s="85"/>
      <c r="S169" s="85"/>
      <c r="T169" s="86"/>
      <c r="U169" s="39"/>
      <c r="V169" s="39"/>
      <c r="W169" s="39"/>
      <c r="X169" s="39"/>
      <c r="Y169" s="39"/>
      <c r="Z169" s="39"/>
      <c r="AA169" s="39"/>
      <c r="AB169" s="39"/>
      <c r="AC169" s="39"/>
      <c r="AD169" s="39"/>
      <c r="AE169" s="39"/>
      <c r="AT169" s="18" t="s">
        <v>203</v>
      </c>
      <c r="AU169" s="18" t="s">
        <v>83</v>
      </c>
    </row>
    <row r="170" spans="1:65" s="2" customFormat="1" ht="16.5" customHeight="1">
      <c r="A170" s="39"/>
      <c r="B170" s="40"/>
      <c r="C170" s="217" t="s">
        <v>502</v>
      </c>
      <c r="D170" s="217" t="s">
        <v>120</v>
      </c>
      <c r="E170" s="218" t="s">
        <v>845</v>
      </c>
      <c r="F170" s="219" t="s">
        <v>846</v>
      </c>
      <c r="G170" s="220" t="s">
        <v>338</v>
      </c>
      <c r="H170" s="221">
        <v>4</v>
      </c>
      <c r="I170" s="222"/>
      <c r="J170" s="223">
        <f>ROUND(I170*H170,2)</f>
        <v>0</v>
      </c>
      <c r="K170" s="219" t="s">
        <v>19</v>
      </c>
      <c r="L170" s="45"/>
      <c r="M170" s="224" t="s">
        <v>19</v>
      </c>
      <c r="N170" s="225" t="s">
        <v>44</v>
      </c>
      <c r="O170" s="85"/>
      <c r="P170" s="226">
        <f>O170*H170</f>
        <v>0</v>
      </c>
      <c r="Q170" s="226">
        <v>0</v>
      </c>
      <c r="R170" s="226">
        <f>Q170*H170</f>
        <v>0</v>
      </c>
      <c r="S170" s="226">
        <v>0</v>
      </c>
      <c r="T170" s="227">
        <f>S170*H170</f>
        <v>0</v>
      </c>
      <c r="U170" s="39"/>
      <c r="V170" s="39"/>
      <c r="W170" s="39"/>
      <c r="X170" s="39"/>
      <c r="Y170" s="39"/>
      <c r="Z170" s="39"/>
      <c r="AA170" s="39"/>
      <c r="AB170" s="39"/>
      <c r="AC170" s="39"/>
      <c r="AD170" s="39"/>
      <c r="AE170" s="39"/>
      <c r="AR170" s="228" t="s">
        <v>125</v>
      </c>
      <c r="AT170" s="228" t="s">
        <v>120</v>
      </c>
      <c r="AU170" s="228" t="s">
        <v>83</v>
      </c>
      <c r="AY170" s="18" t="s">
        <v>118</v>
      </c>
      <c r="BE170" s="229">
        <f>IF(N170="základní",J170,0)</f>
        <v>0</v>
      </c>
      <c r="BF170" s="229">
        <f>IF(N170="snížená",J170,0)</f>
        <v>0</v>
      </c>
      <c r="BG170" s="229">
        <f>IF(N170="zákl. přenesená",J170,0)</f>
        <v>0</v>
      </c>
      <c r="BH170" s="229">
        <f>IF(N170="sníž. přenesená",J170,0)</f>
        <v>0</v>
      </c>
      <c r="BI170" s="229">
        <f>IF(N170="nulová",J170,0)</f>
        <v>0</v>
      </c>
      <c r="BJ170" s="18" t="s">
        <v>81</v>
      </c>
      <c r="BK170" s="229">
        <f>ROUND(I170*H170,2)</f>
        <v>0</v>
      </c>
      <c r="BL170" s="18" t="s">
        <v>125</v>
      </c>
      <c r="BM170" s="228" t="s">
        <v>502</v>
      </c>
    </row>
    <row r="171" spans="1:65" s="2" customFormat="1" ht="16.5" customHeight="1">
      <c r="A171" s="39"/>
      <c r="B171" s="40"/>
      <c r="C171" s="217" t="s">
        <v>415</v>
      </c>
      <c r="D171" s="217" t="s">
        <v>120</v>
      </c>
      <c r="E171" s="218" t="s">
        <v>847</v>
      </c>
      <c r="F171" s="219" t="s">
        <v>848</v>
      </c>
      <c r="G171" s="220" t="s">
        <v>338</v>
      </c>
      <c r="H171" s="221">
        <v>14</v>
      </c>
      <c r="I171" s="222"/>
      <c r="J171" s="223">
        <f>ROUND(I171*H171,2)</f>
        <v>0</v>
      </c>
      <c r="K171" s="219" t="s">
        <v>208</v>
      </c>
      <c r="L171" s="45"/>
      <c r="M171" s="224" t="s">
        <v>19</v>
      </c>
      <c r="N171" s="225" t="s">
        <v>44</v>
      </c>
      <c r="O171" s="85"/>
      <c r="P171" s="226">
        <f>O171*H171</f>
        <v>0</v>
      </c>
      <c r="Q171" s="226">
        <v>0.00016</v>
      </c>
      <c r="R171" s="226">
        <f>Q171*H171</f>
        <v>0.0022400000000000002</v>
      </c>
      <c r="S171" s="226">
        <v>0</v>
      </c>
      <c r="T171" s="227">
        <f>S171*H171</f>
        <v>0</v>
      </c>
      <c r="U171" s="39"/>
      <c r="V171" s="39"/>
      <c r="W171" s="39"/>
      <c r="X171" s="39"/>
      <c r="Y171" s="39"/>
      <c r="Z171" s="39"/>
      <c r="AA171" s="39"/>
      <c r="AB171" s="39"/>
      <c r="AC171" s="39"/>
      <c r="AD171" s="39"/>
      <c r="AE171" s="39"/>
      <c r="AR171" s="228" t="s">
        <v>125</v>
      </c>
      <c r="AT171" s="228" t="s">
        <v>120</v>
      </c>
      <c r="AU171" s="228" t="s">
        <v>83</v>
      </c>
      <c r="AY171" s="18" t="s">
        <v>118</v>
      </c>
      <c r="BE171" s="229">
        <f>IF(N171="základní",J171,0)</f>
        <v>0</v>
      </c>
      <c r="BF171" s="229">
        <f>IF(N171="snížená",J171,0)</f>
        <v>0</v>
      </c>
      <c r="BG171" s="229">
        <f>IF(N171="zákl. přenesená",J171,0)</f>
        <v>0</v>
      </c>
      <c r="BH171" s="229">
        <f>IF(N171="sníž. přenesená",J171,0)</f>
        <v>0</v>
      </c>
      <c r="BI171" s="229">
        <f>IF(N171="nulová",J171,0)</f>
        <v>0</v>
      </c>
      <c r="BJ171" s="18" t="s">
        <v>81</v>
      </c>
      <c r="BK171" s="229">
        <f>ROUND(I171*H171,2)</f>
        <v>0</v>
      </c>
      <c r="BL171" s="18" t="s">
        <v>125</v>
      </c>
      <c r="BM171" s="228" t="s">
        <v>415</v>
      </c>
    </row>
    <row r="172" spans="1:65" s="2" customFormat="1" ht="16.5" customHeight="1">
      <c r="A172" s="39"/>
      <c r="B172" s="40"/>
      <c r="C172" s="217" t="s">
        <v>421</v>
      </c>
      <c r="D172" s="217" t="s">
        <v>120</v>
      </c>
      <c r="E172" s="218" t="s">
        <v>849</v>
      </c>
      <c r="F172" s="219" t="s">
        <v>850</v>
      </c>
      <c r="G172" s="220" t="s">
        <v>196</v>
      </c>
      <c r="H172" s="221">
        <v>5</v>
      </c>
      <c r="I172" s="222"/>
      <c r="J172" s="223">
        <f>ROUND(I172*H172,2)</f>
        <v>0</v>
      </c>
      <c r="K172" s="219" t="s">
        <v>19</v>
      </c>
      <c r="L172" s="45"/>
      <c r="M172" s="224" t="s">
        <v>19</v>
      </c>
      <c r="N172" s="225" t="s">
        <v>44</v>
      </c>
      <c r="O172" s="85"/>
      <c r="P172" s="226">
        <f>O172*H172</f>
        <v>0</v>
      </c>
      <c r="Q172" s="226">
        <v>0</v>
      </c>
      <c r="R172" s="226">
        <f>Q172*H172</f>
        <v>0</v>
      </c>
      <c r="S172" s="226">
        <v>0</v>
      </c>
      <c r="T172" s="227">
        <f>S172*H172</f>
        <v>0</v>
      </c>
      <c r="U172" s="39"/>
      <c r="V172" s="39"/>
      <c r="W172" s="39"/>
      <c r="X172" s="39"/>
      <c r="Y172" s="39"/>
      <c r="Z172" s="39"/>
      <c r="AA172" s="39"/>
      <c r="AB172" s="39"/>
      <c r="AC172" s="39"/>
      <c r="AD172" s="39"/>
      <c r="AE172" s="39"/>
      <c r="AR172" s="228" t="s">
        <v>125</v>
      </c>
      <c r="AT172" s="228" t="s">
        <v>120</v>
      </c>
      <c r="AU172" s="228" t="s">
        <v>83</v>
      </c>
      <c r="AY172" s="18" t="s">
        <v>118</v>
      </c>
      <c r="BE172" s="229">
        <f>IF(N172="základní",J172,0)</f>
        <v>0</v>
      </c>
      <c r="BF172" s="229">
        <f>IF(N172="snížená",J172,0)</f>
        <v>0</v>
      </c>
      <c r="BG172" s="229">
        <f>IF(N172="zákl. přenesená",J172,0)</f>
        <v>0</v>
      </c>
      <c r="BH172" s="229">
        <f>IF(N172="sníž. přenesená",J172,0)</f>
        <v>0</v>
      </c>
      <c r="BI172" s="229">
        <f>IF(N172="nulová",J172,0)</f>
        <v>0</v>
      </c>
      <c r="BJ172" s="18" t="s">
        <v>81</v>
      </c>
      <c r="BK172" s="229">
        <f>ROUND(I172*H172,2)</f>
        <v>0</v>
      </c>
      <c r="BL172" s="18" t="s">
        <v>125</v>
      </c>
      <c r="BM172" s="228" t="s">
        <v>421</v>
      </c>
    </row>
    <row r="173" spans="1:65" s="2" customFormat="1" ht="16.5" customHeight="1">
      <c r="A173" s="39"/>
      <c r="B173" s="40"/>
      <c r="C173" s="217" t="s">
        <v>427</v>
      </c>
      <c r="D173" s="217" t="s">
        <v>120</v>
      </c>
      <c r="E173" s="218" t="s">
        <v>851</v>
      </c>
      <c r="F173" s="219" t="s">
        <v>852</v>
      </c>
      <c r="G173" s="220" t="s">
        <v>196</v>
      </c>
      <c r="H173" s="221">
        <v>54</v>
      </c>
      <c r="I173" s="222"/>
      <c r="J173" s="223">
        <f>ROUND(I173*H173,2)</f>
        <v>0</v>
      </c>
      <c r="K173" s="219" t="s">
        <v>19</v>
      </c>
      <c r="L173" s="45"/>
      <c r="M173" s="224" t="s">
        <v>19</v>
      </c>
      <c r="N173" s="225" t="s">
        <v>44</v>
      </c>
      <c r="O173" s="85"/>
      <c r="P173" s="226">
        <f>O173*H173</f>
        <v>0</v>
      </c>
      <c r="Q173" s="226">
        <v>0</v>
      </c>
      <c r="R173" s="226">
        <f>Q173*H173</f>
        <v>0</v>
      </c>
      <c r="S173" s="226">
        <v>0</v>
      </c>
      <c r="T173" s="227">
        <f>S173*H173</f>
        <v>0</v>
      </c>
      <c r="U173" s="39"/>
      <c r="V173" s="39"/>
      <c r="W173" s="39"/>
      <c r="X173" s="39"/>
      <c r="Y173" s="39"/>
      <c r="Z173" s="39"/>
      <c r="AA173" s="39"/>
      <c r="AB173" s="39"/>
      <c r="AC173" s="39"/>
      <c r="AD173" s="39"/>
      <c r="AE173" s="39"/>
      <c r="AR173" s="228" t="s">
        <v>125</v>
      </c>
      <c r="AT173" s="228" t="s">
        <v>120</v>
      </c>
      <c r="AU173" s="228" t="s">
        <v>83</v>
      </c>
      <c r="AY173" s="18" t="s">
        <v>118</v>
      </c>
      <c r="BE173" s="229">
        <f>IF(N173="základní",J173,0)</f>
        <v>0</v>
      </c>
      <c r="BF173" s="229">
        <f>IF(N173="snížená",J173,0)</f>
        <v>0</v>
      </c>
      <c r="BG173" s="229">
        <f>IF(N173="zákl. přenesená",J173,0)</f>
        <v>0</v>
      </c>
      <c r="BH173" s="229">
        <f>IF(N173="sníž. přenesená",J173,0)</f>
        <v>0</v>
      </c>
      <c r="BI173" s="229">
        <f>IF(N173="nulová",J173,0)</f>
        <v>0</v>
      </c>
      <c r="BJ173" s="18" t="s">
        <v>81</v>
      </c>
      <c r="BK173" s="229">
        <f>ROUND(I173*H173,2)</f>
        <v>0</v>
      </c>
      <c r="BL173" s="18" t="s">
        <v>125</v>
      </c>
      <c r="BM173" s="228" t="s">
        <v>427</v>
      </c>
    </row>
    <row r="174" spans="1:65" s="2" customFormat="1" ht="16.5" customHeight="1">
      <c r="A174" s="39"/>
      <c r="B174" s="40"/>
      <c r="C174" s="217" t="s">
        <v>432</v>
      </c>
      <c r="D174" s="217" t="s">
        <v>120</v>
      </c>
      <c r="E174" s="218" t="s">
        <v>853</v>
      </c>
      <c r="F174" s="219" t="s">
        <v>854</v>
      </c>
      <c r="G174" s="220" t="s">
        <v>123</v>
      </c>
      <c r="H174" s="221">
        <v>1</v>
      </c>
      <c r="I174" s="222"/>
      <c r="J174" s="223">
        <f>ROUND(I174*H174,2)</f>
        <v>0</v>
      </c>
      <c r="K174" s="219" t="s">
        <v>208</v>
      </c>
      <c r="L174" s="45"/>
      <c r="M174" s="224" t="s">
        <v>19</v>
      </c>
      <c r="N174" s="225" t="s">
        <v>44</v>
      </c>
      <c r="O174" s="85"/>
      <c r="P174" s="226">
        <f>O174*H174</f>
        <v>0</v>
      </c>
      <c r="Q174" s="226">
        <v>0</v>
      </c>
      <c r="R174" s="226">
        <f>Q174*H174</f>
        <v>0</v>
      </c>
      <c r="S174" s="226">
        <v>0</v>
      </c>
      <c r="T174" s="227">
        <f>S174*H174</f>
        <v>0</v>
      </c>
      <c r="U174" s="39"/>
      <c r="V174" s="39"/>
      <c r="W174" s="39"/>
      <c r="X174" s="39"/>
      <c r="Y174" s="39"/>
      <c r="Z174" s="39"/>
      <c r="AA174" s="39"/>
      <c r="AB174" s="39"/>
      <c r="AC174" s="39"/>
      <c r="AD174" s="39"/>
      <c r="AE174" s="39"/>
      <c r="AR174" s="228" t="s">
        <v>125</v>
      </c>
      <c r="AT174" s="228" t="s">
        <v>120</v>
      </c>
      <c r="AU174" s="228" t="s">
        <v>83</v>
      </c>
      <c r="AY174" s="18" t="s">
        <v>118</v>
      </c>
      <c r="BE174" s="229">
        <f>IF(N174="základní",J174,0)</f>
        <v>0</v>
      </c>
      <c r="BF174" s="229">
        <f>IF(N174="snížená",J174,0)</f>
        <v>0</v>
      </c>
      <c r="BG174" s="229">
        <f>IF(N174="zákl. přenesená",J174,0)</f>
        <v>0</v>
      </c>
      <c r="BH174" s="229">
        <f>IF(N174="sníž. přenesená",J174,0)</f>
        <v>0</v>
      </c>
      <c r="BI174" s="229">
        <f>IF(N174="nulová",J174,0)</f>
        <v>0</v>
      </c>
      <c r="BJ174" s="18" t="s">
        <v>81</v>
      </c>
      <c r="BK174" s="229">
        <f>ROUND(I174*H174,2)</f>
        <v>0</v>
      </c>
      <c r="BL174" s="18" t="s">
        <v>125</v>
      </c>
      <c r="BM174" s="228" t="s">
        <v>432</v>
      </c>
    </row>
    <row r="175" spans="1:65" s="2" customFormat="1" ht="16.5" customHeight="1">
      <c r="A175" s="39"/>
      <c r="B175" s="40"/>
      <c r="C175" s="217" t="s">
        <v>453</v>
      </c>
      <c r="D175" s="217" t="s">
        <v>120</v>
      </c>
      <c r="E175" s="218" t="s">
        <v>855</v>
      </c>
      <c r="F175" s="219" t="s">
        <v>856</v>
      </c>
      <c r="G175" s="220" t="s">
        <v>196</v>
      </c>
      <c r="H175" s="221">
        <v>3.5</v>
      </c>
      <c r="I175" s="222"/>
      <c r="J175" s="223">
        <f>ROUND(I175*H175,2)</f>
        <v>0</v>
      </c>
      <c r="K175" s="219" t="s">
        <v>208</v>
      </c>
      <c r="L175" s="45"/>
      <c r="M175" s="224" t="s">
        <v>19</v>
      </c>
      <c r="N175" s="225" t="s">
        <v>44</v>
      </c>
      <c r="O175" s="85"/>
      <c r="P175" s="226">
        <f>O175*H175</f>
        <v>0</v>
      </c>
      <c r="Q175" s="226">
        <v>0</v>
      </c>
      <c r="R175" s="226">
        <f>Q175*H175</f>
        <v>0</v>
      </c>
      <c r="S175" s="226">
        <v>0</v>
      </c>
      <c r="T175" s="227">
        <f>S175*H175</f>
        <v>0</v>
      </c>
      <c r="U175" s="39"/>
      <c r="V175" s="39"/>
      <c r="W175" s="39"/>
      <c r="X175" s="39"/>
      <c r="Y175" s="39"/>
      <c r="Z175" s="39"/>
      <c r="AA175" s="39"/>
      <c r="AB175" s="39"/>
      <c r="AC175" s="39"/>
      <c r="AD175" s="39"/>
      <c r="AE175" s="39"/>
      <c r="AR175" s="228" t="s">
        <v>125</v>
      </c>
      <c r="AT175" s="228" t="s">
        <v>120</v>
      </c>
      <c r="AU175" s="228" t="s">
        <v>83</v>
      </c>
      <c r="AY175" s="18" t="s">
        <v>118</v>
      </c>
      <c r="BE175" s="229">
        <f>IF(N175="základní",J175,0)</f>
        <v>0</v>
      </c>
      <c r="BF175" s="229">
        <f>IF(N175="snížená",J175,0)</f>
        <v>0</v>
      </c>
      <c r="BG175" s="229">
        <f>IF(N175="zákl. přenesená",J175,0)</f>
        <v>0</v>
      </c>
      <c r="BH175" s="229">
        <f>IF(N175="sníž. přenesená",J175,0)</f>
        <v>0</v>
      </c>
      <c r="BI175" s="229">
        <f>IF(N175="nulová",J175,0)</f>
        <v>0</v>
      </c>
      <c r="BJ175" s="18" t="s">
        <v>81</v>
      </c>
      <c r="BK175" s="229">
        <f>ROUND(I175*H175,2)</f>
        <v>0</v>
      </c>
      <c r="BL175" s="18" t="s">
        <v>125</v>
      </c>
      <c r="BM175" s="228" t="s">
        <v>453</v>
      </c>
    </row>
    <row r="176" spans="1:65" s="2" customFormat="1" ht="16.5" customHeight="1">
      <c r="A176" s="39"/>
      <c r="B176" s="40"/>
      <c r="C176" s="217" t="s">
        <v>546</v>
      </c>
      <c r="D176" s="217" t="s">
        <v>120</v>
      </c>
      <c r="E176" s="218" t="s">
        <v>857</v>
      </c>
      <c r="F176" s="219" t="s">
        <v>858</v>
      </c>
      <c r="G176" s="220" t="s">
        <v>196</v>
      </c>
      <c r="H176" s="221">
        <v>57</v>
      </c>
      <c r="I176" s="222"/>
      <c r="J176" s="223">
        <f>ROUND(I176*H176,2)</f>
        <v>0</v>
      </c>
      <c r="K176" s="219" t="s">
        <v>208</v>
      </c>
      <c r="L176" s="45"/>
      <c r="M176" s="224" t="s">
        <v>19</v>
      </c>
      <c r="N176" s="225" t="s">
        <v>44</v>
      </c>
      <c r="O176" s="85"/>
      <c r="P176" s="226">
        <f>O176*H176</f>
        <v>0</v>
      </c>
      <c r="Q176" s="226">
        <v>0</v>
      </c>
      <c r="R176" s="226">
        <f>Q176*H176</f>
        <v>0</v>
      </c>
      <c r="S176" s="226">
        <v>0</v>
      </c>
      <c r="T176" s="227">
        <f>S176*H176</f>
        <v>0</v>
      </c>
      <c r="U176" s="39"/>
      <c r="V176" s="39"/>
      <c r="W176" s="39"/>
      <c r="X176" s="39"/>
      <c r="Y176" s="39"/>
      <c r="Z176" s="39"/>
      <c r="AA176" s="39"/>
      <c r="AB176" s="39"/>
      <c r="AC176" s="39"/>
      <c r="AD176" s="39"/>
      <c r="AE176" s="39"/>
      <c r="AR176" s="228" t="s">
        <v>125</v>
      </c>
      <c r="AT176" s="228" t="s">
        <v>120</v>
      </c>
      <c r="AU176" s="228" t="s">
        <v>83</v>
      </c>
      <c r="AY176" s="18" t="s">
        <v>118</v>
      </c>
      <c r="BE176" s="229">
        <f>IF(N176="základní",J176,0)</f>
        <v>0</v>
      </c>
      <c r="BF176" s="229">
        <f>IF(N176="snížená",J176,0)</f>
        <v>0</v>
      </c>
      <c r="BG176" s="229">
        <f>IF(N176="zákl. přenesená",J176,0)</f>
        <v>0</v>
      </c>
      <c r="BH176" s="229">
        <f>IF(N176="sníž. přenesená",J176,0)</f>
        <v>0</v>
      </c>
      <c r="BI176" s="229">
        <f>IF(N176="nulová",J176,0)</f>
        <v>0</v>
      </c>
      <c r="BJ176" s="18" t="s">
        <v>81</v>
      </c>
      <c r="BK176" s="229">
        <f>ROUND(I176*H176,2)</f>
        <v>0</v>
      </c>
      <c r="BL176" s="18" t="s">
        <v>125</v>
      </c>
      <c r="BM176" s="228" t="s">
        <v>546</v>
      </c>
    </row>
    <row r="177" spans="1:65" s="2" customFormat="1" ht="16.5" customHeight="1">
      <c r="A177" s="39"/>
      <c r="B177" s="40"/>
      <c r="C177" s="217" t="s">
        <v>551</v>
      </c>
      <c r="D177" s="217" t="s">
        <v>120</v>
      </c>
      <c r="E177" s="218" t="s">
        <v>859</v>
      </c>
      <c r="F177" s="219" t="s">
        <v>860</v>
      </c>
      <c r="G177" s="220" t="s">
        <v>196</v>
      </c>
      <c r="H177" s="221">
        <v>60.5</v>
      </c>
      <c r="I177" s="222"/>
      <c r="J177" s="223">
        <f>ROUND(I177*H177,2)</f>
        <v>0</v>
      </c>
      <c r="K177" s="219" t="s">
        <v>208</v>
      </c>
      <c r="L177" s="45"/>
      <c r="M177" s="224" t="s">
        <v>19</v>
      </c>
      <c r="N177" s="225" t="s">
        <v>44</v>
      </c>
      <c r="O177" s="85"/>
      <c r="P177" s="226">
        <f>O177*H177</f>
        <v>0</v>
      </c>
      <c r="Q177" s="226">
        <v>0</v>
      </c>
      <c r="R177" s="226">
        <f>Q177*H177</f>
        <v>0</v>
      </c>
      <c r="S177" s="226">
        <v>0</v>
      </c>
      <c r="T177" s="227">
        <f>S177*H177</f>
        <v>0</v>
      </c>
      <c r="U177" s="39"/>
      <c r="V177" s="39"/>
      <c r="W177" s="39"/>
      <c r="X177" s="39"/>
      <c r="Y177" s="39"/>
      <c r="Z177" s="39"/>
      <c r="AA177" s="39"/>
      <c r="AB177" s="39"/>
      <c r="AC177" s="39"/>
      <c r="AD177" s="39"/>
      <c r="AE177" s="39"/>
      <c r="AR177" s="228" t="s">
        <v>125</v>
      </c>
      <c r="AT177" s="228" t="s">
        <v>120</v>
      </c>
      <c r="AU177" s="228" t="s">
        <v>83</v>
      </c>
      <c r="AY177" s="18" t="s">
        <v>118</v>
      </c>
      <c r="BE177" s="229">
        <f>IF(N177="základní",J177,0)</f>
        <v>0</v>
      </c>
      <c r="BF177" s="229">
        <f>IF(N177="snížená",J177,0)</f>
        <v>0</v>
      </c>
      <c r="BG177" s="229">
        <f>IF(N177="zákl. přenesená",J177,0)</f>
        <v>0</v>
      </c>
      <c r="BH177" s="229">
        <f>IF(N177="sníž. přenesená",J177,0)</f>
        <v>0</v>
      </c>
      <c r="BI177" s="229">
        <f>IF(N177="nulová",J177,0)</f>
        <v>0</v>
      </c>
      <c r="BJ177" s="18" t="s">
        <v>81</v>
      </c>
      <c r="BK177" s="229">
        <f>ROUND(I177*H177,2)</f>
        <v>0</v>
      </c>
      <c r="BL177" s="18" t="s">
        <v>125</v>
      </c>
      <c r="BM177" s="228" t="s">
        <v>551</v>
      </c>
    </row>
    <row r="178" spans="1:47" s="2" customFormat="1" ht="12">
      <c r="A178" s="39"/>
      <c r="B178" s="40"/>
      <c r="C178" s="41"/>
      <c r="D178" s="232" t="s">
        <v>203</v>
      </c>
      <c r="E178" s="41"/>
      <c r="F178" s="233" t="s">
        <v>861</v>
      </c>
      <c r="G178" s="41"/>
      <c r="H178" s="41"/>
      <c r="I178" s="137"/>
      <c r="J178" s="41"/>
      <c r="K178" s="41"/>
      <c r="L178" s="45"/>
      <c r="M178" s="234"/>
      <c r="N178" s="235"/>
      <c r="O178" s="85"/>
      <c r="P178" s="85"/>
      <c r="Q178" s="85"/>
      <c r="R178" s="85"/>
      <c r="S178" s="85"/>
      <c r="T178" s="86"/>
      <c r="U178" s="39"/>
      <c r="V178" s="39"/>
      <c r="W178" s="39"/>
      <c r="X178" s="39"/>
      <c r="Y178" s="39"/>
      <c r="Z178" s="39"/>
      <c r="AA178" s="39"/>
      <c r="AB178" s="39"/>
      <c r="AC178" s="39"/>
      <c r="AD178" s="39"/>
      <c r="AE178" s="39"/>
      <c r="AT178" s="18" t="s">
        <v>203</v>
      </c>
      <c r="AU178" s="18" t="s">
        <v>83</v>
      </c>
    </row>
    <row r="179" spans="1:65" s="2" customFormat="1" ht="16.5" customHeight="1">
      <c r="A179" s="39"/>
      <c r="B179" s="40"/>
      <c r="C179" s="217" t="s">
        <v>555</v>
      </c>
      <c r="D179" s="217" t="s">
        <v>120</v>
      </c>
      <c r="E179" s="218" t="s">
        <v>862</v>
      </c>
      <c r="F179" s="219" t="s">
        <v>863</v>
      </c>
      <c r="G179" s="220" t="s">
        <v>123</v>
      </c>
      <c r="H179" s="221">
        <v>1</v>
      </c>
      <c r="I179" s="222"/>
      <c r="J179" s="223">
        <f>ROUND(I179*H179,2)</f>
        <v>0</v>
      </c>
      <c r="K179" s="219" t="s">
        <v>19</v>
      </c>
      <c r="L179" s="45"/>
      <c r="M179" s="224" t="s">
        <v>19</v>
      </c>
      <c r="N179" s="225" t="s">
        <v>44</v>
      </c>
      <c r="O179" s="85"/>
      <c r="P179" s="226">
        <f>O179*H179</f>
        <v>0</v>
      </c>
      <c r="Q179" s="226">
        <v>0</v>
      </c>
      <c r="R179" s="226">
        <f>Q179*H179</f>
        <v>0</v>
      </c>
      <c r="S179" s="226">
        <v>0</v>
      </c>
      <c r="T179" s="227">
        <f>S179*H179</f>
        <v>0</v>
      </c>
      <c r="U179" s="39"/>
      <c r="V179" s="39"/>
      <c r="W179" s="39"/>
      <c r="X179" s="39"/>
      <c r="Y179" s="39"/>
      <c r="Z179" s="39"/>
      <c r="AA179" s="39"/>
      <c r="AB179" s="39"/>
      <c r="AC179" s="39"/>
      <c r="AD179" s="39"/>
      <c r="AE179" s="39"/>
      <c r="AR179" s="228" t="s">
        <v>125</v>
      </c>
      <c r="AT179" s="228" t="s">
        <v>120</v>
      </c>
      <c r="AU179" s="228" t="s">
        <v>83</v>
      </c>
      <c r="AY179" s="18" t="s">
        <v>118</v>
      </c>
      <c r="BE179" s="229">
        <f>IF(N179="základní",J179,0)</f>
        <v>0</v>
      </c>
      <c r="BF179" s="229">
        <f>IF(N179="snížená",J179,0)</f>
        <v>0</v>
      </c>
      <c r="BG179" s="229">
        <f>IF(N179="zákl. přenesená",J179,0)</f>
        <v>0</v>
      </c>
      <c r="BH179" s="229">
        <f>IF(N179="sníž. přenesená",J179,0)</f>
        <v>0</v>
      </c>
      <c r="BI179" s="229">
        <f>IF(N179="nulová",J179,0)</f>
        <v>0</v>
      </c>
      <c r="BJ179" s="18" t="s">
        <v>81</v>
      </c>
      <c r="BK179" s="229">
        <f>ROUND(I179*H179,2)</f>
        <v>0</v>
      </c>
      <c r="BL179" s="18" t="s">
        <v>125</v>
      </c>
      <c r="BM179" s="228" t="s">
        <v>555</v>
      </c>
    </row>
    <row r="180" spans="1:65" s="2" customFormat="1" ht="16.5" customHeight="1">
      <c r="A180" s="39"/>
      <c r="B180" s="40"/>
      <c r="C180" s="217" t="s">
        <v>559</v>
      </c>
      <c r="D180" s="217" t="s">
        <v>120</v>
      </c>
      <c r="E180" s="218" t="s">
        <v>864</v>
      </c>
      <c r="F180" s="219" t="s">
        <v>865</v>
      </c>
      <c r="G180" s="220" t="s">
        <v>123</v>
      </c>
      <c r="H180" s="221">
        <v>3</v>
      </c>
      <c r="I180" s="222"/>
      <c r="J180" s="223">
        <f>ROUND(I180*H180,2)</f>
        <v>0</v>
      </c>
      <c r="K180" s="219" t="s">
        <v>19</v>
      </c>
      <c r="L180" s="45"/>
      <c r="M180" s="224" t="s">
        <v>19</v>
      </c>
      <c r="N180" s="225" t="s">
        <v>44</v>
      </c>
      <c r="O180" s="85"/>
      <c r="P180" s="226">
        <f>O180*H180</f>
        <v>0</v>
      </c>
      <c r="Q180" s="226">
        <v>0</v>
      </c>
      <c r="R180" s="226">
        <f>Q180*H180</f>
        <v>0</v>
      </c>
      <c r="S180" s="226">
        <v>0</v>
      </c>
      <c r="T180" s="227">
        <f>S180*H180</f>
        <v>0</v>
      </c>
      <c r="U180" s="39"/>
      <c r="V180" s="39"/>
      <c r="W180" s="39"/>
      <c r="X180" s="39"/>
      <c r="Y180" s="39"/>
      <c r="Z180" s="39"/>
      <c r="AA180" s="39"/>
      <c r="AB180" s="39"/>
      <c r="AC180" s="39"/>
      <c r="AD180" s="39"/>
      <c r="AE180" s="39"/>
      <c r="AR180" s="228" t="s">
        <v>125</v>
      </c>
      <c r="AT180" s="228" t="s">
        <v>120</v>
      </c>
      <c r="AU180" s="228" t="s">
        <v>83</v>
      </c>
      <c r="AY180" s="18" t="s">
        <v>118</v>
      </c>
      <c r="BE180" s="229">
        <f>IF(N180="základní",J180,0)</f>
        <v>0</v>
      </c>
      <c r="BF180" s="229">
        <f>IF(N180="snížená",J180,0)</f>
        <v>0</v>
      </c>
      <c r="BG180" s="229">
        <f>IF(N180="zákl. přenesená",J180,0)</f>
        <v>0</v>
      </c>
      <c r="BH180" s="229">
        <f>IF(N180="sníž. přenesená",J180,0)</f>
        <v>0</v>
      </c>
      <c r="BI180" s="229">
        <f>IF(N180="nulová",J180,0)</f>
        <v>0</v>
      </c>
      <c r="BJ180" s="18" t="s">
        <v>81</v>
      </c>
      <c r="BK180" s="229">
        <f>ROUND(I180*H180,2)</f>
        <v>0</v>
      </c>
      <c r="BL180" s="18" t="s">
        <v>125</v>
      </c>
      <c r="BM180" s="228" t="s">
        <v>559</v>
      </c>
    </row>
    <row r="181" spans="1:65" s="2" customFormat="1" ht="16.5" customHeight="1">
      <c r="A181" s="39"/>
      <c r="B181" s="40"/>
      <c r="C181" s="217" t="s">
        <v>409</v>
      </c>
      <c r="D181" s="217" t="s">
        <v>120</v>
      </c>
      <c r="E181" s="218" t="s">
        <v>866</v>
      </c>
      <c r="F181" s="219" t="s">
        <v>867</v>
      </c>
      <c r="G181" s="220" t="s">
        <v>123</v>
      </c>
      <c r="H181" s="221">
        <v>3</v>
      </c>
      <c r="I181" s="222"/>
      <c r="J181" s="223">
        <f>ROUND(I181*H181,2)</f>
        <v>0</v>
      </c>
      <c r="K181" s="219" t="s">
        <v>19</v>
      </c>
      <c r="L181" s="45"/>
      <c r="M181" s="224" t="s">
        <v>19</v>
      </c>
      <c r="N181" s="225" t="s">
        <v>44</v>
      </c>
      <c r="O181" s="85"/>
      <c r="P181" s="226">
        <f>O181*H181</f>
        <v>0</v>
      </c>
      <c r="Q181" s="226">
        <v>0</v>
      </c>
      <c r="R181" s="226">
        <f>Q181*H181</f>
        <v>0</v>
      </c>
      <c r="S181" s="226">
        <v>0</v>
      </c>
      <c r="T181" s="227">
        <f>S181*H181</f>
        <v>0</v>
      </c>
      <c r="U181" s="39"/>
      <c r="V181" s="39"/>
      <c r="W181" s="39"/>
      <c r="X181" s="39"/>
      <c r="Y181" s="39"/>
      <c r="Z181" s="39"/>
      <c r="AA181" s="39"/>
      <c r="AB181" s="39"/>
      <c r="AC181" s="39"/>
      <c r="AD181" s="39"/>
      <c r="AE181" s="39"/>
      <c r="AR181" s="228" t="s">
        <v>125</v>
      </c>
      <c r="AT181" s="228" t="s">
        <v>120</v>
      </c>
      <c r="AU181" s="228" t="s">
        <v>83</v>
      </c>
      <c r="AY181" s="18" t="s">
        <v>118</v>
      </c>
      <c r="BE181" s="229">
        <f>IF(N181="základní",J181,0)</f>
        <v>0</v>
      </c>
      <c r="BF181" s="229">
        <f>IF(N181="snížená",J181,0)</f>
        <v>0</v>
      </c>
      <c r="BG181" s="229">
        <f>IF(N181="zákl. přenesená",J181,0)</f>
        <v>0</v>
      </c>
      <c r="BH181" s="229">
        <f>IF(N181="sníž. přenesená",J181,0)</f>
        <v>0</v>
      </c>
      <c r="BI181" s="229">
        <f>IF(N181="nulová",J181,0)</f>
        <v>0</v>
      </c>
      <c r="BJ181" s="18" t="s">
        <v>81</v>
      </c>
      <c r="BK181" s="229">
        <f>ROUND(I181*H181,2)</f>
        <v>0</v>
      </c>
      <c r="BL181" s="18" t="s">
        <v>125</v>
      </c>
      <c r="BM181" s="228" t="s">
        <v>409</v>
      </c>
    </row>
    <row r="182" spans="1:65" s="2" customFormat="1" ht="16.5" customHeight="1">
      <c r="A182" s="39"/>
      <c r="B182" s="40"/>
      <c r="C182" s="217" t="s">
        <v>438</v>
      </c>
      <c r="D182" s="217" t="s">
        <v>120</v>
      </c>
      <c r="E182" s="218" t="s">
        <v>868</v>
      </c>
      <c r="F182" s="219" t="s">
        <v>869</v>
      </c>
      <c r="G182" s="220" t="s">
        <v>123</v>
      </c>
      <c r="H182" s="221">
        <v>1</v>
      </c>
      <c r="I182" s="222"/>
      <c r="J182" s="223">
        <f>ROUND(I182*H182,2)</f>
        <v>0</v>
      </c>
      <c r="K182" s="219" t="s">
        <v>19</v>
      </c>
      <c r="L182" s="45"/>
      <c r="M182" s="247" t="s">
        <v>19</v>
      </c>
      <c r="N182" s="248" t="s">
        <v>44</v>
      </c>
      <c r="O182" s="249"/>
      <c r="P182" s="250">
        <f>O182*H182</f>
        <v>0</v>
      </c>
      <c r="Q182" s="250">
        <v>0</v>
      </c>
      <c r="R182" s="250">
        <f>Q182*H182</f>
        <v>0</v>
      </c>
      <c r="S182" s="250">
        <v>0</v>
      </c>
      <c r="T182" s="251">
        <f>S182*H182</f>
        <v>0</v>
      </c>
      <c r="U182" s="39"/>
      <c r="V182" s="39"/>
      <c r="W182" s="39"/>
      <c r="X182" s="39"/>
      <c r="Y182" s="39"/>
      <c r="Z182" s="39"/>
      <c r="AA182" s="39"/>
      <c r="AB182" s="39"/>
      <c r="AC182" s="39"/>
      <c r="AD182" s="39"/>
      <c r="AE182" s="39"/>
      <c r="AR182" s="228" t="s">
        <v>125</v>
      </c>
      <c r="AT182" s="228" t="s">
        <v>120</v>
      </c>
      <c r="AU182" s="228" t="s">
        <v>83</v>
      </c>
      <c r="AY182" s="18" t="s">
        <v>118</v>
      </c>
      <c r="BE182" s="229">
        <f>IF(N182="základní",J182,0)</f>
        <v>0</v>
      </c>
      <c r="BF182" s="229">
        <f>IF(N182="snížená",J182,0)</f>
        <v>0</v>
      </c>
      <c r="BG182" s="229">
        <f>IF(N182="zákl. přenesená",J182,0)</f>
        <v>0</v>
      </c>
      <c r="BH182" s="229">
        <f>IF(N182="sníž. přenesená",J182,0)</f>
        <v>0</v>
      </c>
      <c r="BI182" s="229">
        <f>IF(N182="nulová",J182,0)</f>
        <v>0</v>
      </c>
      <c r="BJ182" s="18" t="s">
        <v>81</v>
      </c>
      <c r="BK182" s="229">
        <f>ROUND(I182*H182,2)</f>
        <v>0</v>
      </c>
      <c r="BL182" s="18" t="s">
        <v>125</v>
      </c>
      <c r="BM182" s="228" t="s">
        <v>438</v>
      </c>
    </row>
    <row r="183" spans="1:31" s="2" customFormat="1" ht="6.95" customHeight="1">
      <c r="A183" s="39"/>
      <c r="B183" s="60"/>
      <c r="C183" s="61"/>
      <c r="D183" s="61"/>
      <c r="E183" s="61"/>
      <c r="F183" s="61"/>
      <c r="G183" s="61"/>
      <c r="H183" s="61"/>
      <c r="I183" s="167"/>
      <c r="J183" s="61"/>
      <c r="K183" s="61"/>
      <c r="L183" s="45"/>
      <c r="M183" s="39"/>
      <c r="O183" s="39"/>
      <c r="P183" s="39"/>
      <c r="Q183" s="39"/>
      <c r="R183" s="39"/>
      <c r="S183" s="39"/>
      <c r="T183" s="39"/>
      <c r="U183" s="39"/>
      <c r="V183" s="39"/>
      <c r="W183" s="39"/>
      <c r="X183" s="39"/>
      <c r="Y183" s="39"/>
      <c r="Z183" s="39"/>
      <c r="AA183" s="39"/>
      <c r="AB183" s="39"/>
      <c r="AC183" s="39"/>
      <c r="AD183" s="39"/>
      <c r="AE183" s="39"/>
    </row>
  </sheetData>
  <sheetProtection password="CC35" sheet="1" objects="1" scenarios="1" formatColumns="0" formatRows="0" autoFilter="0"/>
  <autoFilter ref="C84:K182"/>
  <mergeCells count="9">
    <mergeCell ref="E7:H7"/>
    <mergeCell ref="E9:H9"/>
    <mergeCell ref="E18:H18"/>
    <mergeCell ref="E27:H27"/>
    <mergeCell ref="E48:H48"/>
    <mergeCell ref="E50:H50"/>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6" customWidth="1"/>
    <col min="2" max="2" width="1.7109375" style="286" customWidth="1"/>
    <col min="3" max="4" width="5.00390625" style="286" customWidth="1"/>
    <col min="5" max="5" width="11.7109375" style="286" customWidth="1"/>
    <col min="6" max="6" width="9.140625" style="286" customWidth="1"/>
    <col min="7" max="7" width="5.00390625" style="286" customWidth="1"/>
    <col min="8" max="8" width="77.8515625" style="286" customWidth="1"/>
    <col min="9" max="10" width="20.00390625" style="286" customWidth="1"/>
    <col min="11" max="11" width="1.7109375" style="286" customWidth="1"/>
  </cols>
  <sheetData>
    <row r="1" s="1" customFormat="1" ht="37.5" customHeight="1"/>
    <row r="2" spans="2:11" s="1" customFormat="1" ht="7.5" customHeight="1">
      <c r="B2" s="287"/>
      <c r="C2" s="288"/>
      <c r="D2" s="288"/>
      <c r="E2" s="288"/>
      <c r="F2" s="288"/>
      <c r="G2" s="288"/>
      <c r="H2" s="288"/>
      <c r="I2" s="288"/>
      <c r="J2" s="288"/>
      <c r="K2" s="289"/>
    </row>
    <row r="3" spans="2:11" s="16" customFormat="1" ht="45" customHeight="1">
      <c r="B3" s="290"/>
      <c r="C3" s="291" t="s">
        <v>870</v>
      </c>
      <c r="D3" s="291"/>
      <c r="E3" s="291"/>
      <c r="F3" s="291"/>
      <c r="G3" s="291"/>
      <c r="H3" s="291"/>
      <c r="I3" s="291"/>
      <c r="J3" s="291"/>
      <c r="K3" s="292"/>
    </row>
    <row r="4" spans="2:11" s="1" customFormat="1" ht="25.5" customHeight="1">
      <c r="B4" s="293"/>
      <c r="C4" s="294" t="s">
        <v>871</v>
      </c>
      <c r="D4" s="294"/>
      <c r="E4" s="294"/>
      <c r="F4" s="294"/>
      <c r="G4" s="294"/>
      <c r="H4" s="294"/>
      <c r="I4" s="294"/>
      <c r="J4" s="294"/>
      <c r="K4" s="295"/>
    </row>
    <row r="5" spans="2:11" s="1" customFormat="1" ht="5.25" customHeight="1">
      <c r="B5" s="293"/>
      <c r="C5" s="296"/>
      <c r="D5" s="296"/>
      <c r="E5" s="296"/>
      <c r="F5" s="296"/>
      <c r="G5" s="296"/>
      <c r="H5" s="296"/>
      <c r="I5" s="296"/>
      <c r="J5" s="296"/>
      <c r="K5" s="295"/>
    </row>
    <row r="6" spans="2:11" s="1" customFormat="1" ht="15" customHeight="1">
      <c r="B6" s="293"/>
      <c r="C6" s="297" t="s">
        <v>872</v>
      </c>
      <c r="D6" s="297"/>
      <c r="E6" s="297"/>
      <c r="F6" s="297"/>
      <c r="G6" s="297"/>
      <c r="H6" s="297"/>
      <c r="I6" s="297"/>
      <c r="J6" s="297"/>
      <c r="K6" s="295"/>
    </row>
    <row r="7" spans="2:11" s="1" customFormat="1" ht="15" customHeight="1">
      <c r="B7" s="298"/>
      <c r="C7" s="297" t="s">
        <v>873</v>
      </c>
      <c r="D7" s="297"/>
      <c r="E7" s="297"/>
      <c r="F7" s="297"/>
      <c r="G7" s="297"/>
      <c r="H7" s="297"/>
      <c r="I7" s="297"/>
      <c r="J7" s="297"/>
      <c r="K7" s="295"/>
    </row>
    <row r="8" spans="2:11" s="1" customFormat="1" ht="12.75" customHeight="1">
      <c r="B8" s="298"/>
      <c r="C8" s="297"/>
      <c r="D8" s="297"/>
      <c r="E8" s="297"/>
      <c r="F8" s="297"/>
      <c r="G8" s="297"/>
      <c r="H8" s="297"/>
      <c r="I8" s="297"/>
      <c r="J8" s="297"/>
      <c r="K8" s="295"/>
    </row>
    <row r="9" spans="2:11" s="1" customFormat="1" ht="15" customHeight="1">
      <c r="B9" s="298"/>
      <c r="C9" s="297" t="s">
        <v>874</v>
      </c>
      <c r="D9" s="297"/>
      <c r="E9" s="297"/>
      <c r="F9" s="297"/>
      <c r="G9" s="297"/>
      <c r="H9" s="297"/>
      <c r="I9" s="297"/>
      <c r="J9" s="297"/>
      <c r="K9" s="295"/>
    </row>
    <row r="10" spans="2:11" s="1" customFormat="1" ht="15" customHeight="1">
      <c r="B10" s="298"/>
      <c r="C10" s="297"/>
      <c r="D10" s="297" t="s">
        <v>875</v>
      </c>
      <c r="E10" s="297"/>
      <c r="F10" s="297"/>
      <c r="G10" s="297"/>
      <c r="H10" s="297"/>
      <c r="I10" s="297"/>
      <c r="J10" s="297"/>
      <c r="K10" s="295"/>
    </row>
    <row r="11" spans="2:11" s="1" customFormat="1" ht="15" customHeight="1">
      <c r="B11" s="298"/>
      <c r="C11" s="299"/>
      <c r="D11" s="297" t="s">
        <v>876</v>
      </c>
      <c r="E11" s="297"/>
      <c r="F11" s="297"/>
      <c r="G11" s="297"/>
      <c r="H11" s="297"/>
      <c r="I11" s="297"/>
      <c r="J11" s="297"/>
      <c r="K11" s="295"/>
    </row>
    <row r="12" spans="2:11" s="1" customFormat="1" ht="15" customHeight="1">
      <c r="B12" s="298"/>
      <c r="C12" s="299"/>
      <c r="D12" s="297"/>
      <c r="E12" s="297"/>
      <c r="F12" s="297"/>
      <c r="G12" s="297"/>
      <c r="H12" s="297"/>
      <c r="I12" s="297"/>
      <c r="J12" s="297"/>
      <c r="K12" s="295"/>
    </row>
    <row r="13" spans="2:11" s="1" customFormat="1" ht="15" customHeight="1">
      <c r="B13" s="298"/>
      <c r="C13" s="299"/>
      <c r="D13" s="300" t="s">
        <v>877</v>
      </c>
      <c r="E13" s="297"/>
      <c r="F13" s="297"/>
      <c r="G13" s="297"/>
      <c r="H13" s="297"/>
      <c r="I13" s="297"/>
      <c r="J13" s="297"/>
      <c r="K13" s="295"/>
    </row>
    <row r="14" spans="2:11" s="1" customFormat="1" ht="12.75" customHeight="1">
      <c r="B14" s="298"/>
      <c r="C14" s="299"/>
      <c r="D14" s="299"/>
      <c r="E14" s="299"/>
      <c r="F14" s="299"/>
      <c r="G14" s="299"/>
      <c r="H14" s="299"/>
      <c r="I14" s="299"/>
      <c r="J14" s="299"/>
      <c r="K14" s="295"/>
    </row>
    <row r="15" spans="2:11" s="1" customFormat="1" ht="15" customHeight="1">
      <c r="B15" s="298"/>
      <c r="C15" s="299"/>
      <c r="D15" s="297" t="s">
        <v>878</v>
      </c>
      <c r="E15" s="297"/>
      <c r="F15" s="297"/>
      <c r="G15" s="297"/>
      <c r="H15" s="297"/>
      <c r="I15" s="297"/>
      <c r="J15" s="297"/>
      <c r="K15" s="295"/>
    </row>
    <row r="16" spans="2:11" s="1" customFormat="1" ht="15" customHeight="1">
      <c r="B16" s="298"/>
      <c r="C16" s="299"/>
      <c r="D16" s="297" t="s">
        <v>879</v>
      </c>
      <c r="E16" s="297"/>
      <c r="F16" s="297"/>
      <c r="G16" s="297"/>
      <c r="H16" s="297"/>
      <c r="I16" s="297"/>
      <c r="J16" s="297"/>
      <c r="K16" s="295"/>
    </row>
    <row r="17" spans="2:11" s="1" customFormat="1" ht="15" customHeight="1">
      <c r="B17" s="298"/>
      <c r="C17" s="299"/>
      <c r="D17" s="297" t="s">
        <v>880</v>
      </c>
      <c r="E17" s="297"/>
      <c r="F17" s="297"/>
      <c r="G17" s="297"/>
      <c r="H17" s="297"/>
      <c r="I17" s="297"/>
      <c r="J17" s="297"/>
      <c r="K17" s="295"/>
    </row>
    <row r="18" spans="2:11" s="1" customFormat="1" ht="15" customHeight="1">
      <c r="B18" s="298"/>
      <c r="C18" s="299"/>
      <c r="D18" s="299"/>
      <c r="E18" s="301" t="s">
        <v>80</v>
      </c>
      <c r="F18" s="297" t="s">
        <v>881</v>
      </c>
      <c r="G18" s="297"/>
      <c r="H18" s="297"/>
      <c r="I18" s="297"/>
      <c r="J18" s="297"/>
      <c r="K18" s="295"/>
    </row>
    <row r="19" spans="2:11" s="1" customFormat="1" ht="15" customHeight="1">
      <c r="B19" s="298"/>
      <c r="C19" s="299"/>
      <c r="D19" s="299"/>
      <c r="E19" s="301" t="s">
        <v>882</v>
      </c>
      <c r="F19" s="297" t="s">
        <v>883</v>
      </c>
      <c r="G19" s="297"/>
      <c r="H19" s="297"/>
      <c r="I19" s="297"/>
      <c r="J19" s="297"/>
      <c r="K19" s="295"/>
    </row>
    <row r="20" spans="2:11" s="1" customFormat="1" ht="15" customHeight="1">
      <c r="B20" s="298"/>
      <c r="C20" s="299"/>
      <c r="D20" s="299"/>
      <c r="E20" s="301" t="s">
        <v>884</v>
      </c>
      <c r="F20" s="297" t="s">
        <v>885</v>
      </c>
      <c r="G20" s="297"/>
      <c r="H20" s="297"/>
      <c r="I20" s="297"/>
      <c r="J20" s="297"/>
      <c r="K20" s="295"/>
    </row>
    <row r="21" spans="2:11" s="1" customFormat="1" ht="15" customHeight="1">
      <c r="B21" s="298"/>
      <c r="C21" s="299"/>
      <c r="D21" s="299"/>
      <c r="E21" s="301" t="s">
        <v>886</v>
      </c>
      <c r="F21" s="297" t="s">
        <v>887</v>
      </c>
      <c r="G21" s="297"/>
      <c r="H21" s="297"/>
      <c r="I21" s="297"/>
      <c r="J21" s="297"/>
      <c r="K21" s="295"/>
    </row>
    <row r="22" spans="2:11" s="1" customFormat="1" ht="15" customHeight="1">
      <c r="B22" s="298"/>
      <c r="C22" s="299"/>
      <c r="D22" s="299"/>
      <c r="E22" s="301" t="s">
        <v>888</v>
      </c>
      <c r="F22" s="297" t="s">
        <v>889</v>
      </c>
      <c r="G22" s="297"/>
      <c r="H22" s="297"/>
      <c r="I22" s="297"/>
      <c r="J22" s="297"/>
      <c r="K22" s="295"/>
    </row>
    <row r="23" spans="2:11" s="1" customFormat="1" ht="15" customHeight="1">
      <c r="B23" s="298"/>
      <c r="C23" s="299"/>
      <c r="D23" s="299"/>
      <c r="E23" s="301" t="s">
        <v>890</v>
      </c>
      <c r="F23" s="297" t="s">
        <v>891</v>
      </c>
      <c r="G23" s="297"/>
      <c r="H23" s="297"/>
      <c r="I23" s="297"/>
      <c r="J23" s="297"/>
      <c r="K23" s="295"/>
    </row>
    <row r="24" spans="2:11" s="1" customFormat="1" ht="12.75" customHeight="1">
      <c r="B24" s="298"/>
      <c r="C24" s="299"/>
      <c r="D24" s="299"/>
      <c r="E24" s="299"/>
      <c r="F24" s="299"/>
      <c r="G24" s="299"/>
      <c r="H24" s="299"/>
      <c r="I24" s="299"/>
      <c r="J24" s="299"/>
      <c r="K24" s="295"/>
    </row>
    <row r="25" spans="2:11" s="1" customFormat="1" ht="15" customHeight="1">
      <c r="B25" s="298"/>
      <c r="C25" s="297" t="s">
        <v>892</v>
      </c>
      <c r="D25" s="297"/>
      <c r="E25" s="297"/>
      <c r="F25" s="297"/>
      <c r="G25" s="297"/>
      <c r="H25" s="297"/>
      <c r="I25" s="297"/>
      <c r="J25" s="297"/>
      <c r="K25" s="295"/>
    </row>
    <row r="26" spans="2:11" s="1" customFormat="1" ht="15" customHeight="1">
      <c r="B26" s="298"/>
      <c r="C26" s="297" t="s">
        <v>893</v>
      </c>
      <c r="D26" s="297"/>
      <c r="E26" s="297"/>
      <c r="F26" s="297"/>
      <c r="G26" s="297"/>
      <c r="H26" s="297"/>
      <c r="I26" s="297"/>
      <c r="J26" s="297"/>
      <c r="K26" s="295"/>
    </row>
    <row r="27" spans="2:11" s="1" customFormat="1" ht="15" customHeight="1">
      <c r="B27" s="298"/>
      <c r="C27" s="297"/>
      <c r="D27" s="297" t="s">
        <v>894</v>
      </c>
      <c r="E27" s="297"/>
      <c r="F27" s="297"/>
      <c r="G27" s="297"/>
      <c r="H27" s="297"/>
      <c r="I27" s="297"/>
      <c r="J27" s="297"/>
      <c r="K27" s="295"/>
    </row>
    <row r="28" spans="2:11" s="1" customFormat="1" ht="15" customHeight="1">
      <c r="B28" s="298"/>
      <c r="C28" s="299"/>
      <c r="D28" s="297" t="s">
        <v>895</v>
      </c>
      <c r="E28" s="297"/>
      <c r="F28" s="297"/>
      <c r="G28" s="297"/>
      <c r="H28" s="297"/>
      <c r="I28" s="297"/>
      <c r="J28" s="297"/>
      <c r="K28" s="295"/>
    </row>
    <row r="29" spans="2:11" s="1" customFormat="1" ht="12.75" customHeight="1">
      <c r="B29" s="298"/>
      <c r="C29" s="299"/>
      <c r="D29" s="299"/>
      <c r="E29" s="299"/>
      <c r="F29" s="299"/>
      <c r="G29" s="299"/>
      <c r="H29" s="299"/>
      <c r="I29" s="299"/>
      <c r="J29" s="299"/>
      <c r="K29" s="295"/>
    </row>
    <row r="30" spans="2:11" s="1" customFormat="1" ht="15" customHeight="1">
      <c r="B30" s="298"/>
      <c r="C30" s="299"/>
      <c r="D30" s="297" t="s">
        <v>896</v>
      </c>
      <c r="E30" s="297"/>
      <c r="F30" s="297"/>
      <c r="G30" s="297"/>
      <c r="H30" s="297"/>
      <c r="I30" s="297"/>
      <c r="J30" s="297"/>
      <c r="K30" s="295"/>
    </row>
    <row r="31" spans="2:11" s="1" customFormat="1" ht="15" customHeight="1">
      <c r="B31" s="298"/>
      <c r="C31" s="299"/>
      <c r="D31" s="297" t="s">
        <v>897</v>
      </c>
      <c r="E31" s="297"/>
      <c r="F31" s="297"/>
      <c r="G31" s="297"/>
      <c r="H31" s="297"/>
      <c r="I31" s="297"/>
      <c r="J31" s="297"/>
      <c r="K31" s="295"/>
    </row>
    <row r="32" spans="2:11" s="1" customFormat="1" ht="12.75" customHeight="1">
      <c r="B32" s="298"/>
      <c r="C32" s="299"/>
      <c r="D32" s="299"/>
      <c r="E32" s="299"/>
      <c r="F32" s="299"/>
      <c r="G32" s="299"/>
      <c r="H32" s="299"/>
      <c r="I32" s="299"/>
      <c r="J32" s="299"/>
      <c r="K32" s="295"/>
    </row>
    <row r="33" spans="2:11" s="1" customFormat="1" ht="15" customHeight="1">
      <c r="B33" s="298"/>
      <c r="C33" s="299"/>
      <c r="D33" s="297" t="s">
        <v>898</v>
      </c>
      <c r="E33" s="297"/>
      <c r="F33" s="297"/>
      <c r="G33" s="297"/>
      <c r="H33" s="297"/>
      <c r="I33" s="297"/>
      <c r="J33" s="297"/>
      <c r="K33" s="295"/>
    </row>
    <row r="34" spans="2:11" s="1" customFormat="1" ht="15" customHeight="1">
      <c r="B34" s="298"/>
      <c r="C34" s="299"/>
      <c r="D34" s="297" t="s">
        <v>899</v>
      </c>
      <c r="E34" s="297"/>
      <c r="F34" s="297"/>
      <c r="G34" s="297"/>
      <c r="H34" s="297"/>
      <c r="I34" s="297"/>
      <c r="J34" s="297"/>
      <c r="K34" s="295"/>
    </row>
    <row r="35" spans="2:11" s="1" customFormat="1" ht="15" customHeight="1">
      <c r="B35" s="298"/>
      <c r="C35" s="299"/>
      <c r="D35" s="297" t="s">
        <v>900</v>
      </c>
      <c r="E35" s="297"/>
      <c r="F35" s="297"/>
      <c r="G35" s="297"/>
      <c r="H35" s="297"/>
      <c r="I35" s="297"/>
      <c r="J35" s="297"/>
      <c r="K35" s="295"/>
    </row>
    <row r="36" spans="2:11" s="1" customFormat="1" ht="15" customHeight="1">
      <c r="B36" s="298"/>
      <c r="C36" s="299"/>
      <c r="D36" s="297"/>
      <c r="E36" s="300" t="s">
        <v>104</v>
      </c>
      <c r="F36" s="297"/>
      <c r="G36" s="297" t="s">
        <v>901</v>
      </c>
      <c r="H36" s="297"/>
      <c r="I36" s="297"/>
      <c r="J36" s="297"/>
      <c r="K36" s="295"/>
    </row>
    <row r="37" spans="2:11" s="1" customFormat="1" ht="30.75" customHeight="1">
      <c r="B37" s="298"/>
      <c r="C37" s="299"/>
      <c r="D37" s="297"/>
      <c r="E37" s="300" t="s">
        <v>902</v>
      </c>
      <c r="F37" s="297"/>
      <c r="G37" s="297" t="s">
        <v>903</v>
      </c>
      <c r="H37" s="297"/>
      <c r="I37" s="297"/>
      <c r="J37" s="297"/>
      <c r="K37" s="295"/>
    </row>
    <row r="38" spans="2:11" s="1" customFormat="1" ht="15" customHeight="1">
      <c r="B38" s="298"/>
      <c r="C38" s="299"/>
      <c r="D38" s="297"/>
      <c r="E38" s="300" t="s">
        <v>54</v>
      </c>
      <c r="F38" s="297"/>
      <c r="G38" s="297" t="s">
        <v>904</v>
      </c>
      <c r="H38" s="297"/>
      <c r="I38" s="297"/>
      <c r="J38" s="297"/>
      <c r="K38" s="295"/>
    </row>
    <row r="39" spans="2:11" s="1" customFormat="1" ht="15" customHeight="1">
      <c r="B39" s="298"/>
      <c r="C39" s="299"/>
      <c r="D39" s="297"/>
      <c r="E39" s="300" t="s">
        <v>55</v>
      </c>
      <c r="F39" s="297"/>
      <c r="G39" s="297" t="s">
        <v>905</v>
      </c>
      <c r="H39" s="297"/>
      <c r="I39" s="297"/>
      <c r="J39" s="297"/>
      <c r="K39" s="295"/>
    </row>
    <row r="40" spans="2:11" s="1" customFormat="1" ht="15" customHeight="1">
      <c r="B40" s="298"/>
      <c r="C40" s="299"/>
      <c r="D40" s="297"/>
      <c r="E40" s="300" t="s">
        <v>105</v>
      </c>
      <c r="F40" s="297"/>
      <c r="G40" s="297" t="s">
        <v>906</v>
      </c>
      <c r="H40" s="297"/>
      <c r="I40" s="297"/>
      <c r="J40" s="297"/>
      <c r="K40" s="295"/>
    </row>
    <row r="41" spans="2:11" s="1" customFormat="1" ht="15" customHeight="1">
      <c r="B41" s="298"/>
      <c r="C41" s="299"/>
      <c r="D41" s="297"/>
      <c r="E41" s="300" t="s">
        <v>106</v>
      </c>
      <c r="F41" s="297"/>
      <c r="G41" s="297" t="s">
        <v>907</v>
      </c>
      <c r="H41" s="297"/>
      <c r="I41" s="297"/>
      <c r="J41" s="297"/>
      <c r="K41" s="295"/>
    </row>
    <row r="42" spans="2:11" s="1" customFormat="1" ht="15" customHeight="1">
      <c r="B42" s="298"/>
      <c r="C42" s="299"/>
      <c r="D42" s="297"/>
      <c r="E42" s="300" t="s">
        <v>908</v>
      </c>
      <c r="F42" s="297"/>
      <c r="G42" s="297" t="s">
        <v>909</v>
      </c>
      <c r="H42" s="297"/>
      <c r="I42" s="297"/>
      <c r="J42" s="297"/>
      <c r="K42" s="295"/>
    </row>
    <row r="43" spans="2:11" s="1" customFormat="1" ht="15" customHeight="1">
      <c r="B43" s="298"/>
      <c r="C43" s="299"/>
      <c r="D43" s="297"/>
      <c r="E43" s="300"/>
      <c r="F43" s="297"/>
      <c r="G43" s="297" t="s">
        <v>910</v>
      </c>
      <c r="H43" s="297"/>
      <c r="I43" s="297"/>
      <c r="J43" s="297"/>
      <c r="K43" s="295"/>
    </row>
    <row r="44" spans="2:11" s="1" customFormat="1" ht="15" customHeight="1">
      <c r="B44" s="298"/>
      <c r="C44" s="299"/>
      <c r="D44" s="297"/>
      <c r="E44" s="300" t="s">
        <v>911</v>
      </c>
      <c r="F44" s="297"/>
      <c r="G44" s="297" t="s">
        <v>912</v>
      </c>
      <c r="H44" s="297"/>
      <c r="I44" s="297"/>
      <c r="J44" s="297"/>
      <c r="K44" s="295"/>
    </row>
    <row r="45" spans="2:11" s="1" customFormat="1" ht="15" customHeight="1">
      <c r="B45" s="298"/>
      <c r="C45" s="299"/>
      <c r="D45" s="297"/>
      <c r="E45" s="300" t="s">
        <v>108</v>
      </c>
      <c r="F45" s="297"/>
      <c r="G45" s="297" t="s">
        <v>913</v>
      </c>
      <c r="H45" s="297"/>
      <c r="I45" s="297"/>
      <c r="J45" s="297"/>
      <c r="K45" s="295"/>
    </row>
    <row r="46" spans="2:11" s="1" customFormat="1" ht="12.75" customHeight="1">
      <c r="B46" s="298"/>
      <c r="C46" s="299"/>
      <c r="D46" s="297"/>
      <c r="E46" s="297"/>
      <c r="F46" s="297"/>
      <c r="G46" s="297"/>
      <c r="H46" s="297"/>
      <c r="I46" s="297"/>
      <c r="J46" s="297"/>
      <c r="K46" s="295"/>
    </row>
    <row r="47" spans="2:11" s="1" customFormat="1" ht="15" customHeight="1">
      <c r="B47" s="298"/>
      <c r="C47" s="299"/>
      <c r="D47" s="297" t="s">
        <v>914</v>
      </c>
      <c r="E47" s="297"/>
      <c r="F47" s="297"/>
      <c r="G47" s="297"/>
      <c r="H47" s="297"/>
      <c r="I47" s="297"/>
      <c r="J47" s="297"/>
      <c r="K47" s="295"/>
    </row>
    <row r="48" spans="2:11" s="1" customFormat="1" ht="15" customHeight="1">
      <c r="B48" s="298"/>
      <c r="C48" s="299"/>
      <c r="D48" s="299"/>
      <c r="E48" s="297" t="s">
        <v>915</v>
      </c>
      <c r="F48" s="297"/>
      <c r="G48" s="297"/>
      <c r="H48" s="297"/>
      <c r="I48" s="297"/>
      <c r="J48" s="297"/>
      <c r="K48" s="295"/>
    </row>
    <row r="49" spans="2:11" s="1" customFormat="1" ht="15" customHeight="1">
      <c r="B49" s="298"/>
      <c r="C49" s="299"/>
      <c r="D49" s="299"/>
      <c r="E49" s="297" t="s">
        <v>916</v>
      </c>
      <c r="F49" s="297"/>
      <c r="G49" s="297"/>
      <c r="H49" s="297"/>
      <c r="I49" s="297"/>
      <c r="J49" s="297"/>
      <c r="K49" s="295"/>
    </row>
    <row r="50" spans="2:11" s="1" customFormat="1" ht="15" customHeight="1">
      <c r="B50" s="298"/>
      <c r="C50" s="299"/>
      <c r="D50" s="299"/>
      <c r="E50" s="297" t="s">
        <v>917</v>
      </c>
      <c r="F50" s="297"/>
      <c r="G50" s="297"/>
      <c r="H50" s="297"/>
      <c r="I50" s="297"/>
      <c r="J50" s="297"/>
      <c r="K50" s="295"/>
    </row>
    <row r="51" spans="2:11" s="1" customFormat="1" ht="15" customHeight="1">
      <c r="B51" s="298"/>
      <c r="C51" s="299"/>
      <c r="D51" s="297" t="s">
        <v>918</v>
      </c>
      <c r="E51" s="297"/>
      <c r="F51" s="297"/>
      <c r="G51" s="297"/>
      <c r="H51" s="297"/>
      <c r="I51" s="297"/>
      <c r="J51" s="297"/>
      <c r="K51" s="295"/>
    </row>
    <row r="52" spans="2:11" s="1" customFormat="1" ht="25.5" customHeight="1">
      <c r="B52" s="293"/>
      <c r="C52" s="294" t="s">
        <v>919</v>
      </c>
      <c r="D52" s="294"/>
      <c r="E52" s="294"/>
      <c r="F52" s="294"/>
      <c r="G52" s="294"/>
      <c r="H52" s="294"/>
      <c r="I52" s="294"/>
      <c r="J52" s="294"/>
      <c r="K52" s="295"/>
    </row>
    <row r="53" spans="2:11" s="1" customFormat="1" ht="5.25" customHeight="1">
      <c r="B53" s="293"/>
      <c r="C53" s="296"/>
      <c r="D53" s="296"/>
      <c r="E53" s="296"/>
      <c r="F53" s="296"/>
      <c r="G53" s="296"/>
      <c r="H53" s="296"/>
      <c r="I53" s="296"/>
      <c r="J53" s="296"/>
      <c r="K53" s="295"/>
    </row>
    <row r="54" spans="2:11" s="1" customFormat="1" ht="15" customHeight="1">
      <c r="B54" s="293"/>
      <c r="C54" s="297" t="s">
        <v>920</v>
      </c>
      <c r="D54" s="297"/>
      <c r="E54" s="297"/>
      <c r="F54" s="297"/>
      <c r="G54" s="297"/>
      <c r="H54" s="297"/>
      <c r="I54" s="297"/>
      <c r="J54" s="297"/>
      <c r="K54" s="295"/>
    </row>
    <row r="55" spans="2:11" s="1" customFormat="1" ht="15" customHeight="1">
      <c r="B55" s="293"/>
      <c r="C55" s="297" t="s">
        <v>921</v>
      </c>
      <c r="D55" s="297"/>
      <c r="E55" s="297"/>
      <c r="F55" s="297"/>
      <c r="G55" s="297"/>
      <c r="H55" s="297"/>
      <c r="I55" s="297"/>
      <c r="J55" s="297"/>
      <c r="K55" s="295"/>
    </row>
    <row r="56" spans="2:11" s="1" customFormat="1" ht="12.75" customHeight="1">
      <c r="B56" s="293"/>
      <c r="C56" s="297"/>
      <c r="D56" s="297"/>
      <c r="E56" s="297"/>
      <c r="F56" s="297"/>
      <c r="G56" s="297"/>
      <c r="H56" s="297"/>
      <c r="I56" s="297"/>
      <c r="J56" s="297"/>
      <c r="K56" s="295"/>
    </row>
    <row r="57" spans="2:11" s="1" customFormat="1" ht="15" customHeight="1">
      <c r="B57" s="293"/>
      <c r="C57" s="297" t="s">
        <v>922</v>
      </c>
      <c r="D57" s="297"/>
      <c r="E57" s="297"/>
      <c r="F57" s="297"/>
      <c r="G57" s="297"/>
      <c r="H57" s="297"/>
      <c r="I57" s="297"/>
      <c r="J57" s="297"/>
      <c r="K57" s="295"/>
    </row>
    <row r="58" spans="2:11" s="1" customFormat="1" ht="15" customHeight="1">
      <c r="B58" s="293"/>
      <c r="C58" s="299"/>
      <c r="D58" s="297" t="s">
        <v>923</v>
      </c>
      <c r="E58" s="297"/>
      <c r="F58" s="297"/>
      <c r="G58" s="297"/>
      <c r="H58" s="297"/>
      <c r="I58" s="297"/>
      <c r="J58" s="297"/>
      <c r="K58" s="295"/>
    </row>
    <row r="59" spans="2:11" s="1" customFormat="1" ht="15" customHeight="1">
      <c r="B59" s="293"/>
      <c r="C59" s="299"/>
      <c r="D59" s="297" t="s">
        <v>924</v>
      </c>
      <c r="E59" s="297"/>
      <c r="F59" s="297"/>
      <c r="G59" s="297"/>
      <c r="H59" s="297"/>
      <c r="I59" s="297"/>
      <c r="J59" s="297"/>
      <c r="K59" s="295"/>
    </row>
    <row r="60" spans="2:11" s="1" customFormat="1" ht="15" customHeight="1">
      <c r="B60" s="293"/>
      <c r="C60" s="299"/>
      <c r="D60" s="297" t="s">
        <v>925</v>
      </c>
      <c r="E60" s="297"/>
      <c r="F60" s="297"/>
      <c r="G60" s="297"/>
      <c r="H60" s="297"/>
      <c r="I60" s="297"/>
      <c r="J60" s="297"/>
      <c r="K60" s="295"/>
    </row>
    <row r="61" spans="2:11" s="1" customFormat="1" ht="15" customHeight="1">
      <c r="B61" s="293"/>
      <c r="C61" s="299"/>
      <c r="D61" s="297" t="s">
        <v>926</v>
      </c>
      <c r="E61" s="297"/>
      <c r="F61" s="297"/>
      <c r="G61" s="297"/>
      <c r="H61" s="297"/>
      <c r="I61" s="297"/>
      <c r="J61" s="297"/>
      <c r="K61" s="295"/>
    </row>
    <row r="62" spans="2:11" s="1" customFormat="1" ht="15" customHeight="1">
      <c r="B62" s="293"/>
      <c r="C62" s="299"/>
      <c r="D62" s="302" t="s">
        <v>927</v>
      </c>
      <c r="E62" s="302"/>
      <c r="F62" s="302"/>
      <c r="G62" s="302"/>
      <c r="H62" s="302"/>
      <c r="I62" s="302"/>
      <c r="J62" s="302"/>
      <c r="K62" s="295"/>
    </row>
    <row r="63" spans="2:11" s="1" customFormat="1" ht="15" customHeight="1">
      <c r="B63" s="293"/>
      <c r="C63" s="299"/>
      <c r="D63" s="297" t="s">
        <v>928</v>
      </c>
      <c r="E63" s="297"/>
      <c r="F63" s="297"/>
      <c r="G63" s="297"/>
      <c r="H63" s="297"/>
      <c r="I63" s="297"/>
      <c r="J63" s="297"/>
      <c r="K63" s="295"/>
    </row>
    <row r="64" spans="2:11" s="1" customFormat="1" ht="12.75" customHeight="1">
      <c r="B64" s="293"/>
      <c r="C64" s="299"/>
      <c r="D64" s="299"/>
      <c r="E64" s="303"/>
      <c r="F64" s="299"/>
      <c r="G64" s="299"/>
      <c r="H64" s="299"/>
      <c r="I64" s="299"/>
      <c r="J64" s="299"/>
      <c r="K64" s="295"/>
    </row>
    <row r="65" spans="2:11" s="1" customFormat="1" ht="15" customHeight="1">
      <c r="B65" s="293"/>
      <c r="C65" s="299"/>
      <c r="D65" s="297" t="s">
        <v>929</v>
      </c>
      <c r="E65" s="297"/>
      <c r="F65" s="297"/>
      <c r="G65" s="297"/>
      <c r="H65" s="297"/>
      <c r="I65" s="297"/>
      <c r="J65" s="297"/>
      <c r="K65" s="295"/>
    </row>
    <row r="66" spans="2:11" s="1" customFormat="1" ht="15" customHeight="1">
      <c r="B66" s="293"/>
      <c r="C66" s="299"/>
      <c r="D66" s="302" t="s">
        <v>930</v>
      </c>
      <c r="E66" s="302"/>
      <c r="F66" s="302"/>
      <c r="G66" s="302"/>
      <c r="H66" s="302"/>
      <c r="I66" s="302"/>
      <c r="J66" s="302"/>
      <c r="K66" s="295"/>
    </row>
    <row r="67" spans="2:11" s="1" customFormat="1" ht="15" customHeight="1">
      <c r="B67" s="293"/>
      <c r="C67" s="299"/>
      <c r="D67" s="297" t="s">
        <v>931</v>
      </c>
      <c r="E67" s="297"/>
      <c r="F67" s="297"/>
      <c r="G67" s="297"/>
      <c r="H67" s="297"/>
      <c r="I67" s="297"/>
      <c r="J67" s="297"/>
      <c r="K67" s="295"/>
    </row>
    <row r="68" spans="2:11" s="1" customFormat="1" ht="15" customHeight="1">
      <c r="B68" s="293"/>
      <c r="C68" s="299"/>
      <c r="D68" s="297" t="s">
        <v>932</v>
      </c>
      <c r="E68" s="297"/>
      <c r="F68" s="297"/>
      <c r="G68" s="297"/>
      <c r="H68" s="297"/>
      <c r="I68" s="297"/>
      <c r="J68" s="297"/>
      <c r="K68" s="295"/>
    </row>
    <row r="69" spans="2:11" s="1" customFormat="1" ht="15" customHeight="1">
      <c r="B69" s="293"/>
      <c r="C69" s="299"/>
      <c r="D69" s="297" t="s">
        <v>933</v>
      </c>
      <c r="E69" s="297"/>
      <c r="F69" s="297"/>
      <c r="G69" s="297"/>
      <c r="H69" s="297"/>
      <c r="I69" s="297"/>
      <c r="J69" s="297"/>
      <c r="K69" s="295"/>
    </row>
    <row r="70" spans="2:11" s="1" customFormat="1" ht="15" customHeight="1">
      <c r="B70" s="293"/>
      <c r="C70" s="299"/>
      <c r="D70" s="297" t="s">
        <v>934</v>
      </c>
      <c r="E70" s="297"/>
      <c r="F70" s="297"/>
      <c r="G70" s="297"/>
      <c r="H70" s="297"/>
      <c r="I70" s="297"/>
      <c r="J70" s="297"/>
      <c r="K70" s="295"/>
    </row>
    <row r="71" spans="2:11" s="1" customFormat="1" ht="12.75" customHeight="1">
      <c r="B71" s="304"/>
      <c r="C71" s="305"/>
      <c r="D71" s="305"/>
      <c r="E71" s="305"/>
      <c r="F71" s="305"/>
      <c r="G71" s="305"/>
      <c r="H71" s="305"/>
      <c r="I71" s="305"/>
      <c r="J71" s="305"/>
      <c r="K71" s="306"/>
    </row>
    <row r="72" spans="2:11" s="1" customFormat="1" ht="18.75" customHeight="1">
      <c r="B72" s="307"/>
      <c r="C72" s="307"/>
      <c r="D72" s="307"/>
      <c r="E72" s="307"/>
      <c r="F72" s="307"/>
      <c r="G72" s="307"/>
      <c r="H72" s="307"/>
      <c r="I72" s="307"/>
      <c r="J72" s="307"/>
      <c r="K72" s="308"/>
    </row>
    <row r="73" spans="2:11" s="1" customFormat="1" ht="18.75" customHeight="1">
      <c r="B73" s="308"/>
      <c r="C73" s="308"/>
      <c r="D73" s="308"/>
      <c r="E73" s="308"/>
      <c r="F73" s="308"/>
      <c r="G73" s="308"/>
      <c r="H73" s="308"/>
      <c r="I73" s="308"/>
      <c r="J73" s="308"/>
      <c r="K73" s="308"/>
    </row>
    <row r="74" spans="2:11" s="1" customFormat="1" ht="7.5" customHeight="1">
      <c r="B74" s="309"/>
      <c r="C74" s="310"/>
      <c r="D74" s="310"/>
      <c r="E74" s="310"/>
      <c r="F74" s="310"/>
      <c r="G74" s="310"/>
      <c r="H74" s="310"/>
      <c r="I74" s="310"/>
      <c r="J74" s="310"/>
      <c r="K74" s="311"/>
    </row>
    <row r="75" spans="2:11" s="1" customFormat="1" ht="45" customHeight="1">
      <c r="B75" s="312"/>
      <c r="C75" s="313" t="s">
        <v>935</v>
      </c>
      <c r="D75" s="313"/>
      <c r="E75" s="313"/>
      <c r="F75" s="313"/>
      <c r="G75" s="313"/>
      <c r="H75" s="313"/>
      <c r="I75" s="313"/>
      <c r="J75" s="313"/>
      <c r="K75" s="314"/>
    </row>
    <row r="76" spans="2:11" s="1" customFormat="1" ht="17.25" customHeight="1">
      <c r="B76" s="312"/>
      <c r="C76" s="315" t="s">
        <v>936</v>
      </c>
      <c r="D76" s="315"/>
      <c r="E76" s="315"/>
      <c r="F76" s="315" t="s">
        <v>937</v>
      </c>
      <c r="G76" s="316"/>
      <c r="H76" s="315" t="s">
        <v>55</v>
      </c>
      <c r="I76" s="315" t="s">
        <v>58</v>
      </c>
      <c r="J76" s="315" t="s">
        <v>938</v>
      </c>
      <c r="K76" s="314"/>
    </row>
    <row r="77" spans="2:11" s="1" customFormat="1" ht="17.25" customHeight="1">
      <c r="B77" s="312"/>
      <c r="C77" s="317" t="s">
        <v>939</v>
      </c>
      <c r="D77" s="317"/>
      <c r="E77" s="317"/>
      <c r="F77" s="318" t="s">
        <v>940</v>
      </c>
      <c r="G77" s="319"/>
      <c r="H77" s="317"/>
      <c r="I77" s="317"/>
      <c r="J77" s="317" t="s">
        <v>941</v>
      </c>
      <c r="K77" s="314"/>
    </row>
    <row r="78" spans="2:11" s="1" customFormat="1" ht="5.25" customHeight="1">
      <c r="B78" s="312"/>
      <c r="C78" s="320"/>
      <c r="D78" s="320"/>
      <c r="E78" s="320"/>
      <c r="F78" s="320"/>
      <c r="G78" s="321"/>
      <c r="H78" s="320"/>
      <c r="I78" s="320"/>
      <c r="J78" s="320"/>
      <c r="K78" s="314"/>
    </row>
    <row r="79" spans="2:11" s="1" customFormat="1" ht="15" customHeight="1">
      <c r="B79" s="312"/>
      <c r="C79" s="300" t="s">
        <v>54</v>
      </c>
      <c r="D79" s="320"/>
      <c r="E79" s="320"/>
      <c r="F79" s="322" t="s">
        <v>942</v>
      </c>
      <c r="G79" s="321"/>
      <c r="H79" s="300" t="s">
        <v>943</v>
      </c>
      <c r="I79" s="300" t="s">
        <v>944</v>
      </c>
      <c r="J79" s="300">
        <v>20</v>
      </c>
      <c r="K79" s="314"/>
    </row>
    <row r="80" spans="2:11" s="1" customFormat="1" ht="15" customHeight="1">
      <c r="B80" s="312"/>
      <c r="C80" s="300" t="s">
        <v>945</v>
      </c>
      <c r="D80" s="300"/>
      <c r="E80" s="300"/>
      <c r="F80" s="322" t="s">
        <v>942</v>
      </c>
      <c r="G80" s="321"/>
      <c r="H80" s="300" t="s">
        <v>946</v>
      </c>
      <c r="I80" s="300" t="s">
        <v>944</v>
      </c>
      <c r="J80" s="300">
        <v>120</v>
      </c>
      <c r="K80" s="314"/>
    </row>
    <row r="81" spans="2:11" s="1" customFormat="1" ht="15" customHeight="1">
      <c r="B81" s="323"/>
      <c r="C81" s="300" t="s">
        <v>947</v>
      </c>
      <c r="D81" s="300"/>
      <c r="E81" s="300"/>
      <c r="F81" s="322" t="s">
        <v>948</v>
      </c>
      <c r="G81" s="321"/>
      <c r="H81" s="300" t="s">
        <v>949</v>
      </c>
      <c r="I81" s="300" t="s">
        <v>944</v>
      </c>
      <c r="J81" s="300">
        <v>50</v>
      </c>
      <c r="K81" s="314"/>
    </row>
    <row r="82" spans="2:11" s="1" customFormat="1" ht="15" customHeight="1">
      <c r="B82" s="323"/>
      <c r="C82" s="300" t="s">
        <v>950</v>
      </c>
      <c r="D82" s="300"/>
      <c r="E82" s="300"/>
      <c r="F82" s="322" t="s">
        <v>942</v>
      </c>
      <c r="G82" s="321"/>
      <c r="H82" s="300" t="s">
        <v>951</v>
      </c>
      <c r="I82" s="300" t="s">
        <v>952</v>
      </c>
      <c r="J82" s="300"/>
      <c r="K82" s="314"/>
    </row>
    <row r="83" spans="2:11" s="1" customFormat="1" ht="15" customHeight="1">
      <c r="B83" s="323"/>
      <c r="C83" s="324" t="s">
        <v>953</v>
      </c>
      <c r="D83" s="324"/>
      <c r="E83" s="324"/>
      <c r="F83" s="325" t="s">
        <v>948</v>
      </c>
      <c r="G83" s="324"/>
      <c r="H83" s="324" t="s">
        <v>954</v>
      </c>
      <c r="I83" s="324" t="s">
        <v>944</v>
      </c>
      <c r="J83" s="324">
        <v>15</v>
      </c>
      <c r="K83" s="314"/>
    </row>
    <row r="84" spans="2:11" s="1" customFormat="1" ht="15" customHeight="1">
      <c r="B84" s="323"/>
      <c r="C84" s="324" t="s">
        <v>955</v>
      </c>
      <c r="D84" s="324"/>
      <c r="E84" s="324"/>
      <c r="F84" s="325" t="s">
        <v>948</v>
      </c>
      <c r="G84" s="324"/>
      <c r="H84" s="324" t="s">
        <v>956</v>
      </c>
      <c r="I84" s="324" t="s">
        <v>944</v>
      </c>
      <c r="J84" s="324">
        <v>15</v>
      </c>
      <c r="K84" s="314"/>
    </row>
    <row r="85" spans="2:11" s="1" customFormat="1" ht="15" customHeight="1">
      <c r="B85" s="323"/>
      <c r="C85" s="324" t="s">
        <v>957</v>
      </c>
      <c r="D85" s="324"/>
      <c r="E85" s="324"/>
      <c r="F85" s="325" t="s">
        <v>948</v>
      </c>
      <c r="G85" s="324"/>
      <c r="H85" s="324" t="s">
        <v>958</v>
      </c>
      <c r="I85" s="324" t="s">
        <v>944</v>
      </c>
      <c r="J85" s="324">
        <v>20</v>
      </c>
      <c r="K85" s="314"/>
    </row>
    <row r="86" spans="2:11" s="1" customFormat="1" ht="15" customHeight="1">
      <c r="B86" s="323"/>
      <c r="C86" s="324" t="s">
        <v>959</v>
      </c>
      <c r="D86" s="324"/>
      <c r="E86" s="324"/>
      <c r="F86" s="325" t="s">
        <v>948</v>
      </c>
      <c r="G86" s="324"/>
      <c r="H86" s="324" t="s">
        <v>960</v>
      </c>
      <c r="I86" s="324" t="s">
        <v>944</v>
      </c>
      <c r="J86" s="324">
        <v>20</v>
      </c>
      <c r="K86" s="314"/>
    </row>
    <row r="87" spans="2:11" s="1" customFormat="1" ht="15" customHeight="1">
      <c r="B87" s="323"/>
      <c r="C87" s="300" t="s">
        <v>961</v>
      </c>
      <c r="D87" s="300"/>
      <c r="E87" s="300"/>
      <c r="F87" s="322" t="s">
        <v>948</v>
      </c>
      <c r="G87" s="321"/>
      <c r="H87" s="300" t="s">
        <v>962</v>
      </c>
      <c r="I87" s="300" t="s">
        <v>944</v>
      </c>
      <c r="J87" s="300">
        <v>50</v>
      </c>
      <c r="K87" s="314"/>
    </row>
    <row r="88" spans="2:11" s="1" customFormat="1" ht="15" customHeight="1">
      <c r="B88" s="323"/>
      <c r="C88" s="300" t="s">
        <v>963</v>
      </c>
      <c r="D88" s="300"/>
      <c r="E88" s="300"/>
      <c r="F88" s="322" t="s">
        <v>948</v>
      </c>
      <c r="G88" s="321"/>
      <c r="H88" s="300" t="s">
        <v>964</v>
      </c>
      <c r="I88" s="300" t="s">
        <v>944</v>
      </c>
      <c r="J88" s="300">
        <v>20</v>
      </c>
      <c r="K88" s="314"/>
    </row>
    <row r="89" spans="2:11" s="1" customFormat="1" ht="15" customHeight="1">
      <c r="B89" s="323"/>
      <c r="C89" s="300" t="s">
        <v>965</v>
      </c>
      <c r="D89" s="300"/>
      <c r="E89" s="300"/>
      <c r="F89" s="322" t="s">
        <v>948</v>
      </c>
      <c r="G89" s="321"/>
      <c r="H89" s="300" t="s">
        <v>966</v>
      </c>
      <c r="I89" s="300" t="s">
        <v>944</v>
      </c>
      <c r="J89" s="300">
        <v>20</v>
      </c>
      <c r="K89" s="314"/>
    </row>
    <row r="90" spans="2:11" s="1" customFormat="1" ht="15" customHeight="1">
      <c r="B90" s="323"/>
      <c r="C90" s="300" t="s">
        <v>967</v>
      </c>
      <c r="D90" s="300"/>
      <c r="E90" s="300"/>
      <c r="F90" s="322" t="s">
        <v>948</v>
      </c>
      <c r="G90" s="321"/>
      <c r="H90" s="300" t="s">
        <v>968</v>
      </c>
      <c r="I90" s="300" t="s">
        <v>944</v>
      </c>
      <c r="J90" s="300">
        <v>50</v>
      </c>
      <c r="K90" s="314"/>
    </row>
    <row r="91" spans="2:11" s="1" customFormat="1" ht="15" customHeight="1">
      <c r="B91" s="323"/>
      <c r="C91" s="300" t="s">
        <v>969</v>
      </c>
      <c r="D91" s="300"/>
      <c r="E91" s="300"/>
      <c r="F91" s="322" t="s">
        <v>948</v>
      </c>
      <c r="G91" s="321"/>
      <c r="H91" s="300" t="s">
        <v>969</v>
      </c>
      <c r="I91" s="300" t="s">
        <v>944</v>
      </c>
      <c r="J91" s="300">
        <v>50</v>
      </c>
      <c r="K91" s="314"/>
    </row>
    <row r="92" spans="2:11" s="1" customFormat="1" ht="15" customHeight="1">
      <c r="B92" s="323"/>
      <c r="C92" s="300" t="s">
        <v>970</v>
      </c>
      <c r="D92" s="300"/>
      <c r="E92" s="300"/>
      <c r="F92" s="322" t="s">
        <v>948</v>
      </c>
      <c r="G92" s="321"/>
      <c r="H92" s="300" t="s">
        <v>971</v>
      </c>
      <c r="I92" s="300" t="s">
        <v>944</v>
      </c>
      <c r="J92" s="300">
        <v>255</v>
      </c>
      <c r="K92" s="314"/>
    </row>
    <row r="93" spans="2:11" s="1" customFormat="1" ht="15" customHeight="1">
      <c r="B93" s="323"/>
      <c r="C93" s="300" t="s">
        <v>972</v>
      </c>
      <c r="D93" s="300"/>
      <c r="E93" s="300"/>
      <c r="F93" s="322" t="s">
        <v>942</v>
      </c>
      <c r="G93" s="321"/>
      <c r="H93" s="300" t="s">
        <v>973</v>
      </c>
      <c r="I93" s="300" t="s">
        <v>974</v>
      </c>
      <c r="J93" s="300"/>
      <c r="K93" s="314"/>
    </row>
    <row r="94" spans="2:11" s="1" customFormat="1" ht="15" customHeight="1">
      <c r="B94" s="323"/>
      <c r="C94" s="300" t="s">
        <v>975</v>
      </c>
      <c r="D94" s="300"/>
      <c r="E94" s="300"/>
      <c r="F94" s="322" t="s">
        <v>942</v>
      </c>
      <c r="G94" s="321"/>
      <c r="H94" s="300" t="s">
        <v>976</v>
      </c>
      <c r="I94" s="300" t="s">
        <v>977</v>
      </c>
      <c r="J94" s="300"/>
      <c r="K94" s="314"/>
    </row>
    <row r="95" spans="2:11" s="1" customFormat="1" ht="15" customHeight="1">
      <c r="B95" s="323"/>
      <c r="C95" s="300" t="s">
        <v>978</v>
      </c>
      <c r="D95" s="300"/>
      <c r="E95" s="300"/>
      <c r="F95" s="322" t="s">
        <v>942</v>
      </c>
      <c r="G95" s="321"/>
      <c r="H95" s="300" t="s">
        <v>978</v>
      </c>
      <c r="I95" s="300" t="s">
        <v>977</v>
      </c>
      <c r="J95" s="300"/>
      <c r="K95" s="314"/>
    </row>
    <row r="96" spans="2:11" s="1" customFormat="1" ht="15" customHeight="1">
      <c r="B96" s="323"/>
      <c r="C96" s="300" t="s">
        <v>39</v>
      </c>
      <c r="D96" s="300"/>
      <c r="E96" s="300"/>
      <c r="F96" s="322" t="s">
        <v>942</v>
      </c>
      <c r="G96" s="321"/>
      <c r="H96" s="300" t="s">
        <v>979</v>
      </c>
      <c r="I96" s="300" t="s">
        <v>977</v>
      </c>
      <c r="J96" s="300"/>
      <c r="K96" s="314"/>
    </row>
    <row r="97" spans="2:11" s="1" customFormat="1" ht="15" customHeight="1">
      <c r="B97" s="323"/>
      <c r="C97" s="300" t="s">
        <v>49</v>
      </c>
      <c r="D97" s="300"/>
      <c r="E97" s="300"/>
      <c r="F97" s="322" t="s">
        <v>942</v>
      </c>
      <c r="G97" s="321"/>
      <c r="H97" s="300" t="s">
        <v>980</v>
      </c>
      <c r="I97" s="300" t="s">
        <v>977</v>
      </c>
      <c r="J97" s="300"/>
      <c r="K97" s="314"/>
    </row>
    <row r="98" spans="2:11" s="1" customFormat="1" ht="15" customHeight="1">
      <c r="B98" s="326"/>
      <c r="C98" s="327"/>
      <c r="D98" s="327"/>
      <c r="E98" s="327"/>
      <c r="F98" s="327"/>
      <c r="G98" s="327"/>
      <c r="H98" s="327"/>
      <c r="I98" s="327"/>
      <c r="J98" s="327"/>
      <c r="K98" s="328"/>
    </row>
    <row r="99" spans="2:11" s="1" customFormat="1" ht="18.75" customHeight="1">
      <c r="B99" s="329"/>
      <c r="C99" s="330"/>
      <c r="D99" s="330"/>
      <c r="E99" s="330"/>
      <c r="F99" s="330"/>
      <c r="G99" s="330"/>
      <c r="H99" s="330"/>
      <c r="I99" s="330"/>
      <c r="J99" s="330"/>
      <c r="K99" s="329"/>
    </row>
    <row r="100" spans="2:11" s="1" customFormat="1" ht="18.75" customHeight="1">
      <c r="B100" s="308"/>
      <c r="C100" s="308"/>
      <c r="D100" s="308"/>
      <c r="E100" s="308"/>
      <c r="F100" s="308"/>
      <c r="G100" s="308"/>
      <c r="H100" s="308"/>
      <c r="I100" s="308"/>
      <c r="J100" s="308"/>
      <c r="K100" s="308"/>
    </row>
    <row r="101" spans="2:11" s="1" customFormat="1" ht="7.5" customHeight="1">
      <c r="B101" s="309"/>
      <c r="C101" s="310"/>
      <c r="D101" s="310"/>
      <c r="E101" s="310"/>
      <c r="F101" s="310"/>
      <c r="G101" s="310"/>
      <c r="H101" s="310"/>
      <c r="I101" s="310"/>
      <c r="J101" s="310"/>
      <c r="K101" s="311"/>
    </row>
    <row r="102" spans="2:11" s="1" customFormat="1" ht="45" customHeight="1">
      <c r="B102" s="312"/>
      <c r="C102" s="313" t="s">
        <v>981</v>
      </c>
      <c r="D102" s="313"/>
      <c r="E102" s="313"/>
      <c r="F102" s="313"/>
      <c r="G102" s="313"/>
      <c r="H102" s="313"/>
      <c r="I102" s="313"/>
      <c r="J102" s="313"/>
      <c r="K102" s="314"/>
    </row>
    <row r="103" spans="2:11" s="1" customFormat="1" ht="17.25" customHeight="1">
      <c r="B103" s="312"/>
      <c r="C103" s="315" t="s">
        <v>936</v>
      </c>
      <c r="D103" s="315"/>
      <c r="E103" s="315"/>
      <c r="F103" s="315" t="s">
        <v>937</v>
      </c>
      <c r="G103" s="316"/>
      <c r="H103" s="315" t="s">
        <v>55</v>
      </c>
      <c r="I103" s="315" t="s">
        <v>58</v>
      </c>
      <c r="J103" s="315" t="s">
        <v>938</v>
      </c>
      <c r="K103" s="314"/>
    </row>
    <row r="104" spans="2:11" s="1" customFormat="1" ht="17.25" customHeight="1">
      <c r="B104" s="312"/>
      <c r="C104" s="317" t="s">
        <v>939</v>
      </c>
      <c r="D104" s="317"/>
      <c r="E104" s="317"/>
      <c r="F104" s="318" t="s">
        <v>940</v>
      </c>
      <c r="G104" s="319"/>
      <c r="H104" s="317"/>
      <c r="I104" s="317"/>
      <c r="J104" s="317" t="s">
        <v>941</v>
      </c>
      <c r="K104" s="314"/>
    </row>
    <row r="105" spans="2:11" s="1" customFormat="1" ht="5.25" customHeight="1">
      <c r="B105" s="312"/>
      <c r="C105" s="315"/>
      <c r="D105" s="315"/>
      <c r="E105" s="315"/>
      <c r="F105" s="315"/>
      <c r="G105" s="331"/>
      <c r="H105" s="315"/>
      <c r="I105" s="315"/>
      <c r="J105" s="315"/>
      <c r="K105" s="314"/>
    </row>
    <row r="106" spans="2:11" s="1" customFormat="1" ht="15" customHeight="1">
      <c r="B106" s="312"/>
      <c r="C106" s="300" t="s">
        <v>54</v>
      </c>
      <c r="D106" s="320"/>
      <c r="E106" s="320"/>
      <c r="F106" s="322" t="s">
        <v>942</v>
      </c>
      <c r="G106" s="331"/>
      <c r="H106" s="300" t="s">
        <v>982</v>
      </c>
      <c r="I106" s="300" t="s">
        <v>944</v>
      </c>
      <c r="J106" s="300">
        <v>20</v>
      </c>
      <c r="K106" s="314"/>
    </row>
    <row r="107" spans="2:11" s="1" customFormat="1" ht="15" customHeight="1">
      <c r="B107" s="312"/>
      <c r="C107" s="300" t="s">
        <v>945</v>
      </c>
      <c r="D107" s="300"/>
      <c r="E107" s="300"/>
      <c r="F107" s="322" t="s">
        <v>942</v>
      </c>
      <c r="G107" s="300"/>
      <c r="H107" s="300" t="s">
        <v>982</v>
      </c>
      <c r="I107" s="300" t="s">
        <v>944</v>
      </c>
      <c r="J107" s="300">
        <v>120</v>
      </c>
      <c r="K107" s="314"/>
    </row>
    <row r="108" spans="2:11" s="1" customFormat="1" ht="15" customHeight="1">
      <c r="B108" s="323"/>
      <c r="C108" s="300" t="s">
        <v>947</v>
      </c>
      <c r="D108" s="300"/>
      <c r="E108" s="300"/>
      <c r="F108" s="322" t="s">
        <v>948</v>
      </c>
      <c r="G108" s="300"/>
      <c r="H108" s="300" t="s">
        <v>982</v>
      </c>
      <c r="I108" s="300" t="s">
        <v>944</v>
      </c>
      <c r="J108" s="300">
        <v>50</v>
      </c>
      <c r="K108" s="314"/>
    </row>
    <row r="109" spans="2:11" s="1" customFormat="1" ht="15" customHeight="1">
      <c r="B109" s="323"/>
      <c r="C109" s="300" t="s">
        <v>950</v>
      </c>
      <c r="D109" s="300"/>
      <c r="E109" s="300"/>
      <c r="F109" s="322" t="s">
        <v>942</v>
      </c>
      <c r="G109" s="300"/>
      <c r="H109" s="300" t="s">
        <v>982</v>
      </c>
      <c r="I109" s="300" t="s">
        <v>952</v>
      </c>
      <c r="J109" s="300"/>
      <c r="K109" s="314"/>
    </row>
    <row r="110" spans="2:11" s="1" customFormat="1" ht="15" customHeight="1">
      <c r="B110" s="323"/>
      <c r="C110" s="300" t="s">
        <v>961</v>
      </c>
      <c r="D110" s="300"/>
      <c r="E110" s="300"/>
      <c r="F110" s="322" t="s">
        <v>948</v>
      </c>
      <c r="G110" s="300"/>
      <c r="H110" s="300" t="s">
        <v>982</v>
      </c>
      <c r="I110" s="300" t="s">
        <v>944</v>
      </c>
      <c r="J110" s="300">
        <v>50</v>
      </c>
      <c r="K110" s="314"/>
    </row>
    <row r="111" spans="2:11" s="1" customFormat="1" ht="15" customHeight="1">
      <c r="B111" s="323"/>
      <c r="C111" s="300" t="s">
        <v>969</v>
      </c>
      <c r="D111" s="300"/>
      <c r="E111" s="300"/>
      <c r="F111" s="322" t="s">
        <v>948</v>
      </c>
      <c r="G111" s="300"/>
      <c r="H111" s="300" t="s">
        <v>982</v>
      </c>
      <c r="I111" s="300" t="s">
        <v>944</v>
      </c>
      <c r="J111" s="300">
        <v>50</v>
      </c>
      <c r="K111" s="314"/>
    </row>
    <row r="112" spans="2:11" s="1" customFormat="1" ht="15" customHeight="1">
      <c r="B112" s="323"/>
      <c r="C112" s="300" t="s">
        <v>967</v>
      </c>
      <c r="D112" s="300"/>
      <c r="E112" s="300"/>
      <c r="F112" s="322" t="s">
        <v>948</v>
      </c>
      <c r="G112" s="300"/>
      <c r="H112" s="300" t="s">
        <v>982</v>
      </c>
      <c r="I112" s="300" t="s">
        <v>944</v>
      </c>
      <c r="J112" s="300">
        <v>50</v>
      </c>
      <c r="K112" s="314"/>
    </row>
    <row r="113" spans="2:11" s="1" customFormat="1" ht="15" customHeight="1">
      <c r="B113" s="323"/>
      <c r="C113" s="300" t="s">
        <v>54</v>
      </c>
      <c r="D113" s="300"/>
      <c r="E113" s="300"/>
      <c r="F113" s="322" t="s">
        <v>942</v>
      </c>
      <c r="G113" s="300"/>
      <c r="H113" s="300" t="s">
        <v>983</v>
      </c>
      <c r="I113" s="300" t="s">
        <v>944</v>
      </c>
      <c r="J113" s="300">
        <v>20</v>
      </c>
      <c r="K113" s="314"/>
    </row>
    <row r="114" spans="2:11" s="1" customFormat="1" ht="15" customHeight="1">
      <c r="B114" s="323"/>
      <c r="C114" s="300" t="s">
        <v>984</v>
      </c>
      <c r="D114" s="300"/>
      <c r="E114" s="300"/>
      <c r="F114" s="322" t="s">
        <v>942</v>
      </c>
      <c r="G114" s="300"/>
      <c r="H114" s="300" t="s">
        <v>985</v>
      </c>
      <c r="I114" s="300" t="s">
        <v>944</v>
      </c>
      <c r="J114" s="300">
        <v>120</v>
      </c>
      <c r="K114" s="314"/>
    </row>
    <row r="115" spans="2:11" s="1" customFormat="1" ht="15" customHeight="1">
      <c r="B115" s="323"/>
      <c r="C115" s="300" t="s">
        <v>39</v>
      </c>
      <c r="D115" s="300"/>
      <c r="E115" s="300"/>
      <c r="F115" s="322" t="s">
        <v>942</v>
      </c>
      <c r="G115" s="300"/>
      <c r="H115" s="300" t="s">
        <v>986</v>
      </c>
      <c r="I115" s="300" t="s">
        <v>977</v>
      </c>
      <c r="J115" s="300"/>
      <c r="K115" s="314"/>
    </row>
    <row r="116" spans="2:11" s="1" customFormat="1" ht="15" customHeight="1">
      <c r="B116" s="323"/>
      <c r="C116" s="300" t="s">
        <v>49</v>
      </c>
      <c r="D116" s="300"/>
      <c r="E116" s="300"/>
      <c r="F116" s="322" t="s">
        <v>942</v>
      </c>
      <c r="G116" s="300"/>
      <c r="H116" s="300" t="s">
        <v>987</v>
      </c>
      <c r="I116" s="300" t="s">
        <v>977</v>
      </c>
      <c r="J116" s="300"/>
      <c r="K116" s="314"/>
    </row>
    <row r="117" spans="2:11" s="1" customFormat="1" ht="15" customHeight="1">
      <c r="B117" s="323"/>
      <c r="C117" s="300" t="s">
        <v>58</v>
      </c>
      <c r="D117" s="300"/>
      <c r="E117" s="300"/>
      <c r="F117" s="322" t="s">
        <v>942</v>
      </c>
      <c r="G117" s="300"/>
      <c r="H117" s="300" t="s">
        <v>988</v>
      </c>
      <c r="I117" s="300" t="s">
        <v>989</v>
      </c>
      <c r="J117" s="300"/>
      <c r="K117" s="314"/>
    </row>
    <row r="118" spans="2:11" s="1" customFormat="1" ht="15" customHeight="1">
      <c r="B118" s="326"/>
      <c r="C118" s="332"/>
      <c r="D118" s="332"/>
      <c r="E118" s="332"/>
      <c r="F118" s="332"/>
      <c r="G118" s="332"/>
      <c r="H118" s="332"/>
      <c r="I118" s="332"/>
      <c r="J118" s="332"/>
      <c r="K118" s="328"/>
    </row>
    <row r="119" spans="2:11" s="1" customFormat="1" ht="18.75" customHeight="1">
      <c r="B119" s="333"/>
      <c r="C119" s="297"/>
      <c r="D119" s="297"/>
      <c r="E119" s="297"/>
      <c r="F119" s="334"/>
      <c r="G119" s="297"/>
      <c r="H119" s="297"/>
      <c r="I119" s="297"/>
      <c r="J119" s="297"/>
      <c r="K119" s="333"/>
    </row>
    <row r="120" spans="2:11" s="1" customFormat="1" ht="18.75" customHeight="1">
      <c r="B120" s="308"/>
      <c r="C120" s="308"/>
      <c r="D120" s="308"/>
      <c r="E120" s="308"/>
      <c r="F120" s="308"/>
      <c r="G120" s="308"/>
      <c r="H120" s="308"/>
      <c r="I120" s="308"/>
      <c r="J120" s="308"/>
      <c r="K120" s="308"/>
    </row>
    <row r="121" spans="2:11" s="1" customFormat="1" ht="7.5" customHeight="1">
      <c r="B121" s="335"/>
      <c r="C121" s="336"/>
      <c r="D121" s="336"/>
      <c r="E121" s="336"/>
      <c r="F121" s="336"/>
      <c r="G121" s="336"/>
      <c r="H121" s="336"/>
      <c r="I121" s="336"/>
      <c r="J121" s="336"/>
      <c r="K121" s="337"/>
    </row>
    <row r="122" spans="2:11" s="1" customFormat="1" ht="45" customHeight="1">
      <c r="B122" s="338"/>
      <c r="C122" s="291" t="s">
        <v>990</v>
      </c>
      <c r="D122" s="291"/>
      <c r="E122" s="291"/>
      <c r="F122" s="291"/>
      <c r="G122" s="291"/>
      <c r="H122" s="291"/>
      <c r="I122" s="291"/>
      <c r="J122" s="291"/>
      <c r="K122" s="339"/>
    </row>
    <row r="123" spans="2:11" s="1" customFormat="1" ht="17.25" customHeight="1">
      <c r="B123" s="340"/>
      <c r="C123" s="315" t="s">
        <v>936</v>
      </c>
      <c r="D123" s="315"/>
      <c r="E123" s="315"/>
      <c r="F123" s="315" t="s">
        <v>937</v>
      </c>
      <c r="G123" s="316"/>
      <c r="H123" s="315" t="s">
        <v>55</v>
      </c>
      <c r="I123" s="315" t="s">
        <v>58</v>
      </c>
      <c r="J123" s="315" t="s">
        <v>938</v>
      </c>
      <c r="K123" s="341"/>
    </row>
    <row r="124" spans="2:11" s="1" customFormat="1" ht="17.25" customHeight="1">
      <c r="B124" s="340"/>
      <c r="C124" s="317" t="s">
        <v>939</v>
      </c>
      <c r="D124" s="317"/>
      <c r="E124" s="317"/>
      <c r="F124" s="318" t="s">
        <v>940</v>
      </c>
      <c r="G124" s="319"/>
      <c r="H124" s="317"/>
      <c r="I124" s="317"/>
      <c r="J124" s="317" t="s">
        <v>941</v>
      </c>
      <c r="K124" s="341"/>
    </row>
    <row r="125" spans="2:11" s="1" customFormat="1" ht="5.25" customHeight="1">
      <c r="B125" s="342"/>
      <c r="C125" s="320"/>
      <c r="D125" s="320"/>
      <c r="E125" s="320"/>
      <c r="F125" s="320"/>
      <c r="G125" s="300"/>
      <c r="H125" s="320"/>
      <c r="I125" s="320"/>
      <c r="J125" s="320"/>
      <c r="K125" s="343"/>
    </row>
    <row r="126" spans="2:11" s="1" customFormat="1" ht="15" customHeight="1">
      <c r="B126" s="342"/>
      <c r="C126" s="300" t="s">
        <v>945</v>
      </c>
      <c r="D126" s="320"/>
      <c r="E126" s="320"/>
      <c r="F126" s="322" t="s">
        <v>942</v>
      </c>
      <c r="G126" s="300"/>
      <c r="H126" s="300" t="s">
        <v>982</v>
      </c>
      <c r="I126" s="300" t="s">
        <v>944</v>
      </c>
      <c r="J126" s="300">
        <v>120</v>
      </c>
      <c r="K126" s="344"/>
    </row>
    <row r="127" spans="2:11" s="1" customFormat="1" ht="15" customHeight="1">
      <c r="B127" s="342"/>
      <c r="C127" s="300" t="s">
        <v>991</v>
      </c>
      <c r="D127" s="300"/>
      <c r="E127" s="300"/>
      <c r="F127" s="322" t="s">
        <v>942</v>
      </c>
      <c r="G127" s="300"/>
      <c r="H127" s="300" t="s">
        <v>992</v>
      </c>
      <c r="I127" s="300" t="s">
        <v>944</v>
      </c>
      <c r="J127" s="300" t="s">
        <v>993</v>
      </c>
      <c r="K127" s="344"/>
    </row>
    <row r="128" spans="2:11" s="1" customFormat="1" ht="15" customHeight="1">
      <c r="B128" s="342"/>
      <c r="C128" s="300" t="s">
        <v>890</v>
      </c>
      <c r="D128" s="300"/>
      <c r="E128" s="300"/>
      <c r="F128" s="322" t="s">
        <v>942</v>
      </c>
      <c r="G128" s="300"/>
      <c r="H128" s="300" t="s">
        <v>994</v>
      </c>
      <c r="I128" s="300" t="s">
        <v>944</v>
      </c>
      <c r="J128" s="300" t="s">
        <v>993</v>
      </c>
      <c r="K128" s="344"/>
    </row>
    <row r="129" spans="2:11" s="1" customFormat="1" ht="15" customHeight="1">
      <c r="B129" s="342"/>
      <c r="C129" s="300" t="s">
        <v>953</v>
      </c>
      <c r="D129" s="300"/>
      <c r="E129" s="300"/>
      <c r="F129" s="322" t="s">
        <v>948</v>
      </c>
      <c r="G129" s="300"/>
      <c r="H129" s="300" t="s">
        <v>954</v>
      </c>
      <c r="I129" s="300" t="s">
        <v>944</v>
      </c>
      <c r="J129" s="300">
        <v>15</v>
      </c>
      <c r="K129" s="344"/>
    </row>
    <row r="130" spans="2:11" s="1" customFormat="1" ht="15" customHeight="1">
      <c r="B130" s="342"/>
      <c r="C130" s="324" t="s">
        <v>955</v>
      </c>
      <c r="D130" s="324"/>
      <c r="E130" s="324"/>
      <c r="F130" s="325" t="s">
        <v>948</v>
      </c>
      <c r="G130" s="324"/>
      <c r="H130" s="324" t="s">
        <v>956</v>
      </c>
      <c r="I130" s="324" t="s">
        <v>944</v>
      </c>
      <c r="J130" s="324">
        <v>15</v>
      </c>
      <c r="K130" s="344"/>
    </row>
    <row r="131" spans="2:11" s="1" customFormat="1" ht="15" customHeight="1">
      <c r="B131" s="342"/>
      <c r="C131" s="324" t="s">
        <v>957</v>
      </c>
      <c r="D131" s="324"/>
      <c r="E131" s="324"/>
      <c r="F131" s="325" t="s">
        <v>948</v>
      </c>
      <c r="G131" s="324"/>
      <c r="H131" s="324" t="s">
        <v>958</v>
      </c>
      <c r="I131" s="324" t="s">
        <v>944</v>
      </c>
      <c r="J131" s="324">
        <v>20</v>
      </c>
      <c r="K131" s="344"/>
    </row>
    <row r="132" spans="2:11" s="1" customFormat="1" ht="15" customHeight="1">
      <c r="B132" s="342"/>
      <c r="C132" s="324" t="s">
        <v>959</v>
      </c>
      <c r="D132" s="324"/>
      <c r="E132" s="324"/>
      <c r="F132" s="325" t="s">
        <v>948</v>
      </c>
      <c r="G132" s="324"/>
      <c r="H132" s="324" t="s">
        <v>960</v>
      </c>
      <c r="I132" s="324" t="s">
        <v>944</v>
      </c>
      <c r="J132" s="324">
        <v>20</v>
      </c>
      <c r="K132" s="344"/>
    </row>
    <row r="133" spans="2:11" s="1" customFormat="1" ht="15" customHeight="1">
      <c r="B133" s="342"/>
      <c r="C133" s="300" t="s">
        <v>947</v>
      </c>
      <c r="D133" s="300"/>
      <c r="E133" s="300"/>
      <c r="F133" s="322" t="s">
        <v>948</v>
      </c>
      <c r="G133" s="300"/>
      <c r="H133" s="300" t="s">
        <v>982</v>
      </c>
      <c r="I133" s="300" t="s">
        <v>944</v>
      </c>
      <c r="J133" s="300">
        <v>50</v>
      </c>
      <c r="K133" s="344"/>
    </row>
    <row r="134" spans="2:11" s="1" customFormat="1" ht="15" customHeight="1">
      <c r="B134" s="342"/>
      <c r="C134" s="300" t="s">
        <v>961</v>
      </c>
      <c r="D134" s="300"/>
      <c r="E134" s="300"/>
      <c r="F134" s="322" t="s">
        <v>948</v>
      </c>
      <c r="G134" s="300"/>
      <c r="H134" s="300" t="s">
        <v>982</v>
      </c>
      <c r="I134" s="300" t="s">
        <v>944</v>
      </c>
      <c r="J134" s="300">
        <v>50</v>
      </c>
      <c r="K134" s="344"/>
    </row>
    <row r="135" spans="2:11" s="1" customFormat="1" ht="15" customHeight="1">
      <c r="B135" s="342"/>
      <c r="C135" s="300" t="s">
        <v>967</v>
      </c>
      <c r="D135" s="300"/>
      <c r="E135" s="300"/>
      <c r="F135" s="322" t="s">
        <v>948</v>
      </c>
      <c r="G135" s="300"/>
      <c r="H135" s="300" t="s">
        <v>982</v>
      </c>
      <c r="I135" s="300" t="s">
        <v>944</v>
      </c>
      <c r="J135" s="300">
        <v>50</v>
      </c>
      <c r="K135" s="344"/>
    </row>
    <row r="136" spans="2:11" s="1" customFormat="1" ht="15" customHeight="1">
      <c r="B136" s="342"/>
      <c r="C136" s="300" t="s">
        <v>969</v>
      </c>
      <c r="D136" s="300"/>
      <c r="E136" s="300"/>
      <c r="F136" s="322" t="s">
        <v>948</v>
      </c>
      <c r="G136" s="300"/>
      <c r="H136" s="300" t="s">
        <v>982</v>
      </c>
      <c r="I136" s="300" t="s">
        <v>944</v>
      </c>
      <c r="J136" s="300">
        <v>50</v>
      </c>
      <c r="K136" s="344"/>
    </row>
    <row r="137" spans="2:11" s="1" customFormat="1" ht="15" customHeight="1">
      <c r="B137" s="342"/>
      <c r="C137" s="300" t="s">
        <v>970</v>
      </c>
      <c r="D137" s="300"/>
      <c r="E137" s="300"/>
      <c r="F137" s="322" t="s">
        <v>948</v>
      </c>
      <c r="G137" s="300"/>
      <c r="H137" s="300" t="s">
        <v>995</v>
      </c>
      <c r="I137" s="300" t="s">
        <v>944</v>
      </c>
      <c r="J137" s="300">
        <v>255</v>
      </c>
      <c r="K137" s="344"/>
    </row>
    <row r="138" spans="2:11" s="1" customFormat="1" ht="15" customHeight="1">
      <c r="B138" s="342"/>
      <c r="C138" s="300" t="s">
        <v>972</v>
      </c>
      <c r="D138" s="300"/>
      <c r="E138" s="300"/>
      <c r="F138" s="322" t="s">
        <v>942</v>
      </c>
      <c r="G138" s="300"/>
      <c r="H138" s="300" t="s">
        <v>996</v>
      </c>
      <c r="I138" s="300" t="s">
        <v>974</v>
      </c>
      <c r="J138" s="300"/>
      <c r="K138" s="344"/>
    </row>
    <row r="139" spans="2:11" s="1" customFormat="1" ht="15" customHeight="1">
      <c r="B139" s="342"/>
      <c r="C139" s="300" t="s">
        <v>975</v>
      </c>
      <c r="D139" s="300"/>
      <c r="E139" s="300"/>
      <c r="F139" s="322" t="s">
        <v>942</v>
      </c>
      <c r="G139" s="300"/>
      <c r="H139" s="300" t="s">
        <v>997</v>
      </c>
      <c r="I139" s="300" t="s">
        <v>977</v>
      </c>
      <c r="J139" s="300"/>
      <c r="K139" s="344"/>
    </row>
    <row r="140" spans="2:11" s="1" customFormat="1" ht="15" customHeight="1">
      <c r="B140" s="342"/>
      <c r="C140" s="300" t="s">
        <v>978</v>
      </c>
      <c r="D140" s="300"/>
      <c r="E140" s="300"/>
      <c r="F140" s="322" t="s">
        <v>942</v>
      </c>
      <c r="G140" s="300"/>
      <c r="H140" s="300" t="s">
        <v>978</v>
      </c>
      <c r="I140" s="300" t="s">
        <v>977</v>
      </c>
      <c r="J140" s="300"/>
      <c r="K140" s="344"/>
    </row>
    <row r="141" spans="2:11" s="1" customFormat="1" ht="15" customHeight="1">
      <c r="B141" s="342"/>
      <c r="C141" s="300" t="s">
        <v>39</v>
      </c>
      <c r="D141" s="300"/>
      <c r="E141" s="300"/>
      <c r="F141" s="322" t="s">
        <v>942</v>
      </c>
      <c r="G141" s="300"/>
      <c r="H141" s="300" t="s">
        <v>998</v>
      </c>
      <c r="I141" s="300" t="s">
        <v>977</v>
      </c>
      <c r="J141" s="300"/>
      <c r="K141" s="344"/>
    </row>
    <row r="142" spans="2:11" s="1" customFormat="1" ht="15" customHeight="1">
      <c r="B142" s="342"/>
      <c r="C142" s="300" t="s">
        <v>999</v>
      </c>
      <c r="D142" s="300"/>
      <c r="E142" s="300"/>
      <c r="F142" s="322" t="s">
        <v>942</v>
      </c>
      <c r="G142" s="300"/>
      <c r="H142" s="300" t="s">
        <v>1000</v>
      </c>
      <c r="I142" s="300" t="s">
        <v>977</v>
      </c>
      <c r="J142" s="300"/>
      <c r="K142" s="344"/>
    </row>
    <row r="143" spans="2:11" s="1" customFormat="1" ht="15" customHeight="1">
      <c r="B143" s="345"/>
      <c r="C143" s="346"/>
      <c r="D143" s="346"/>
      <c r="E143" s="346"/>
      <c r="F143" s="346"/>
      <c r="G143" s="346"/>
      <c r="H143" s="346"/>
      <c r="I143" s="346"/>
      <c r="J143" s="346"/>
      <c r="K143" s="347"/>
    </row>
    <row r="144" spans="2:11" s="1" customFormat="1" ht="18.75" customHeight="1">
      <c r="B144" s="297"/>
      <c r="C144" s="297"/>
      <c r="D144" s="297"/>
      <c r="E144" s="297"/>
      <c r="F144" s="334"/>
      <c r="G144" s="297"/>
      <c r="H144" s="297"/>
      <c r="I144" s="297"/>
      <c r="J144" s="297"/>
      <c r="K144" s="297"/>
    </row>
    <row r="145" spans="2:11" s="1" customFormat="1" ht="18.75" customHeight="1">
      <c r="B145" s="308"/>
      <c r="C145" s="308"/>
      <c r="D145" s="308"/>
      <c r="E145" s="308"/>
      <c r="F145" s="308"/>
      <c r="G145" s="308"/>
      <c r="H145" s="308"/>
      <c r="I145" s="308"/>
      <c r="J145" s="308"/>
      <c r="K145" s="308"/>
    </row>
    <row r="146" spans="2:11" s="1" customFormat="1" ht="7.5" customHeight="1">
      <c r="B146" s="309"/>
      <c r="C146" s="310"/>
      <c r="D146" s="310"/>
      <c r="E146" s="310"/>
      <c r="F146" s="310"/>
      <c r="G146" s="310"/>
      <c r="H146" s="310"/>
      <c r="I146" s="310"/>
      <c r="J146" s="310"/>
      <c r="K146" s="311"/>
    </row>
    <row r="147" spans="2:11" s="1" customFormat="1" ht="45" customHeight="1">
      <c r="B147" s="312"/>
      <c r="C147" s="313" t="s">
        <v>1001</v>
      </c>
      <c r="D147" s="313"/>
      <c r="E147" s="313"/>
      <c r="F147" s="313"/>
      <c r="G147" s="313"/>
      <c r="H147" s="313"/>
      <c r="I147" s="313"/>
      <c r="J147" s="313"/>
      <c r="K147" s="314"/>
    </row>
    <row r="148" spans="2:11" s="1" customFormat="1" ht="17.25" customHeight="1">
      <c r="B148" s="312"/>
      <c r="C148" s="315" t="s">
        <v>936</v>
      </c>
      <c r="D148" s="315"/>
      <c r="E148" s="315"/>
      <c r="F148" s="315" t="s">
        <v>937</v>
      </c>
      <c r="G148" s="316"/>
      <c r="H148" s="315" t="s">
        <v>55</v>
      </c>
      <c r="I148" s="315" t="s">
        <v>58</v>
      </c>
      <c r="J148" s="315" t="s">
        <v>938</v>
      </c>
      <c r="K148" s="314"/>
    </row>
    <row r="149" spans="2:11" s="1" customFormat="1" ht="17.25" customHeight="1">
      <c r="B149" s="312"/>
      <c r="C149" s="317" t="s">
        <v>939</v>
      </c>
      <c r="D149" s="317"/>
      <c r="E149" s="317"/>
      <c r="F149" s="318" t="s">
        <v>940</v>
      </c>
      <c r="G149" s="319"/>
      <c r="H149" s="317"/>
      <c r="I149" s="317"/>
      <c r="J149" s="317" t="s">
        <v>941</v>
      </c>
      <c r="K149" s="314"/>
    </row>
    <row r="150" spans="2:11" s="1" customFormat="1" ht="5.25" customHeight="1">
      <c r="B150" s="323"/>
      <c r="C150" s="320"/>
      <c r="D150" s="320"/>
      <c r="E150" s="320"/>
      <c r="F150" s="320"/>
      <c r="G150" s="321"/>
      <c r="H150" s="320"/>
      <c r="I150" s="320"/>
      <c r="J150" s="320"/>
      <c r="K150" s="344"/>
    </row>
    <row r="151" spans="2:11" s="1" customFormat="1" ht="15" customHeight="1">
      <c r="B151" s="323"/>
      <c r="C151" s="348" t="s">
        <v>945</v>
      </c>
      <c r="D151" s="300"/>
      <c r="E151" s="300"/>
      <c r="F151" s="349" t="s">
        <v>942</v>
      </c>
      <c r="G151" s="300"/>
      <c r="H151" s="348" t="s">
        <v>982</v>
      </c>
      <c r="I151" s="348" t="s">
        <v>944</v>
      </c>
      <c r="J151" s="348">
        <v>120</v>
      </c>
      <c r="K151" s="344"/>
    </row>
    <row r="152" spans="2:11" s="1" customFormat="1" ht="15" customHeight="1">
      <c r="B152" s="323"/>
      <c r="C152" s="348" t="s">
        <v>991</v>
      </c>
      <c r="D152" s="300"/>
      <c r="E152" s="300"/>
      <c r="F152" s="349" t="s">
        <v>942</v>
      </c>
      <c r="G152" s="300"/>
      <c r="H152" s="348" t="s">
        <v>1002</v>
      </c>
      <c r="I152" s="348" t="s">
        <v>944</v>
      </c>
      <c r="J152" s="348" t="s">
        <v>993</v>
      </c>
      <c r="K152" s="344"/>
    </row>
    <row r="153" spans="2:11" s="1" customFormat="1" ht="15" customHeight="1">
      <c r="B153" s="323"/>
      <c r="C153" s="348" t="s">
        <v>890</v>
      </c>
      <c r="D153" s="300"/>
      <c r="E153" s="300"/>
      <c r="F153" s="349" t="s">
        <v>942</v>
      </c>
      <c r="G153" s="300"/>
      <c r="H153" s="348" t="s">
        <v>1003</v>
      </c>
      <c r="I153" s="348" t="s">
        <v>944</v>
      </c>
      <c r="J153" s="348" t="s">
        <v>993</v>
      </c>
      <c r="K153" s="344"/>
    </row>
    <row r="154" spans="2:11" s="1" customFormat="1" ht="15" customHeight="1">
      <c r="B154" s="323"/>
      <c r="C154" s="348" t="s">
        <v>947</v>
      </c>
      <c r="D154" s="300"/>
      <c r="E154" s="300"/>
      <c r="F154" s="349" t="s">
        <v>948</v>
      </c>
      <c r="G154" s="300"/>
      <c r="H154" s="348" t="s">
        <v>982</v>
      </c>
      <c r="I154" s="348" t="s">
        <v>944</v>
      </c>
      <c r="J154" s="348">
        <v>50</v>
      </c>
      <c r="K154" s="344"/>
    </row>
    <row r="155" spans="2:11" s="1" customFormat="1" ht="15" customHeight="1">
      <c r="B155" s="323"/>
      <c r="C155" s="348" t="s">
        <v>950</v>
      </c>
      <c r="D155" s="300"/>
      <c r="E155" s="300"/>
      <c r="F155" s="349" t="s">
        <v>942</v>
      </c>
      <c r="G155" s="300"/>
      <c r="H155" s="348" t="s">
        <v>982</v>
      </c>
      <c r="I155" s="348" t="s">
        <v>952</v>
      </c>
      <c r="J155" s="348"/>
      <c r="K155" s="344"/>
    </row>
    <row r="156" spans="2:11" s="1" customFormat="1" ht="15" customHeight="1">
      <c r="B156" s="323"/>
      <c r="C156" s="348" t="s">
        <v>961</v>
      </c>
      <c r="D156" s="300"/>
      <c r="E156" s="300"/>
      <c r="F156" s="349" t="s">
        <v>948</v>
      </c>
      <c r="G156" s="300"/>
      <c r="H156" s="348" t="s">
        <v>982</v>
      </c>
      <c r="I156" s="348" t="s">
        <v>944</v>
      </c>
      <c r="J156" s="348">
        <v>50</v>
      </c>
      <c r="K156" s="344"/>
    </row>
    <row r="157" spans="2:11" s="1" customFormat="1" ht="15" customHeight="1">
      <c r="B157" s="323"/>
      <c r="C157" s="348" t="s">
        <v>969</v>
      </c>
      <c r="D157" s="300"/>
      <c r="E157" s="300"/>
      <c r="F157" s="349" t="s">
        <v>948</v>
      </c>
      <c r="G157" s="300"/>
      <c r="H157" s="348" t="s">
        <v>982</v>
      </c>
      <c r="I157" s="348" t="s">
        <v>944</v>
      </c>
      <c r="J157" s="348">
        <v>50</v>
      </c>
      <c r="K157" s="344"/>
    </row>
    <row r="158" spans="2:11" s="1" customFormat="1" ht="15" customHeight="1">
      <c r="B158" s="323"/>
      <c r="C158" s="348" t="s">
        <v>967</v>
      </c>
      <c r="D158" s="300"/>
      <c r="E158" s="300"/>
      <c r="F158" s="349" t="s">
        <v>948</v>
      </c>
      <c r="G158" s="300"/>
      <c r="H158" s="348" t="s">
        <v>982</v>
      </c>
      <c r="I158" s="348" t="s">
        <v>944</v>
      </c>
      <c r="J158" s="348">
        <v>50</v>
      </c>
      <c r="K158" s="344"/>
    </row>
    <row r="159" spans="2:11" s="1" customFormat="1" ht="15" customHeight="1">
      <c r="B159" s="323"/>
      <c r="C159" s="348" t="s">
        <v>95</v>
      </c>
      <c r="D159" s="300"/>
      <c r="E159" s="300"/>
      <c r="F159" s="349" t="s">
        <v>942</v>
      </c>
      <c r="G159" s="300"/>
      <c r="H159" s="348" t="s">
        <v>1004</v>
      </c>
      <c r="I159" s="348" t="s">
        <v>944</v>
      </c>
      <c r="J159" s="348" t="s">
        <v>1005</v>
      </c>
      <c r="K159" s="344"/>
    </row>
    <row r="160" spans="2:11" s="1" customFormat="1" ht="15" customHeight="1">
      <c r="B160" s="323"/>
      <c r="C160" s="348" t="s">
        <v>1006</v>
      </c>
      <c r="D160" s="300"/>
      <c r="E160" s="300"/>
      <c r="F160" s="349" t="s">
        <v>942</v>
      </c>
      <c r="G160" s="300"/>
      <c r="H160" s="348" t="s">
        <v>1007</v>
      </c>
      <c r="I160" s="348" t="s">
        <v>977</v>
      </c>
      <c r="J160" s="348"/>
      <c r="K160" s="344"/>
    </row>
    <row r="161" spans="2:11" s="1" customFormat="1" ht="15" customHeight="1">
      <c r="B161" s="350"/>
      <c r="C161" s="332"/>
      <c r="D161" s="332"/>
      <c r="E161" s="332"/>
      <c r="F161" s="332"/>
      <c r="G161" s="332"/>
      <c r="H161" s="332"/>
      <c r="I161" s="332"/>
      <c r="J161" s="332"/>
      <c r="K161" s="351"/>
    </row>
    <row r="162" spans="2:11" s="1" customFormat="1" ht="18.75" customHeight="1">
      <c r="B162" s="297"/>
      <c r="C162" s="300"/>
      <c r="D162" s="300"/>
      <c r="E162" s="300"/>
      <c r="F162" s="322"/>
      <c r="G162" s="300"/>
      <c r="H162" s="300"/>
      <c r="I162" s="300"/>
      <c r="J162" s="300"/>
      <c r="K162" s="297"/>
    </row>
    <row r="163" spans="2:11" s="1" customFormat="1" ht="18.75" customHeight="1">
      <c r="B163" s="308"/>
      <c r="C163" s="308"/>
      <c r="D163" s="308"/>
      <c r="E163" s="308"/>
      <c r="F163" s="308"/>
      <c r="G163" s="308"/>
      <c r="H163" s="308"/>
      <c r="I163" s="308"/>
      <c r="J163" s="308"/>
      <c r="K163" s="308"/>
    </row>
    <row r="164" spans="2:11" s="1" customFormat="1" ht="7.5" customHeight="1">
      <c r="B164" s="287"/>
      <c r="C164" s="288"/>
      <c r="D164" s="288"/>
      <c r="E164" s="288"/>
      <c r="F164" s="288"/>
      <c r="G164" s="288"/>
      <c r="H164" s="288"/>
      <c r="I164" s="288"/>
      <c r="J164" s="288"/>
      <c r="K164" s="289"/>
    </row>
    <row r="165" spans="2:11" s="1" customFormat="1" ht="45" customHeight="1">
      <c r="B165" s="290"/>
      <c r="C165" s="291" t="s">
        <v>1008</v>
      </c>
      <c r="D165" s="291"/>
      <c r="E165" s="291"/>
      <c r="F165" s="291"/>
      <c r="G165" s="291"/>
      <c r="H165" s="291"/>
      <c r="I165" s="291"/>
      <c r="J165" s="291"/>
      <c r="K165" s="292"/>
    </row>
    <row r="166" spans="2:11" s="1" customFormat="1" ht="17.25" customHeight="1">
      <c r="B166" s="290"/>
      <c r="C166" s="315" t="s">
        <v>936</v>
      </c>
      <c r="D166" s="315"/>
      <c r="E166" s="315"/>
      <c r="F166" s="315" t="s">
        <v>937</v>
      </c>
      <c r="G166" s="352"/>
      <c r="H166" s="353" t="s">
        <v>55</v>
      </c>
      <c r="I166" s="353" t="s">
        <v>58</v>
      </c>
      <c r="J166" s="315" t="s">
        <v>938</v>
      </c>
      <c r="K166" s="292"/>
    </row>
    <row r="167" spans="2:11" s="1" customFormat="1" ht="17.25" customHeight="1">
      <c r="B167" s="293"/>
      <c r="C167" s="317" t="s">
        <v>939</v>
      </c>
      <c r="D167" s="317"/>
      <c r="E167" s="317"/>
      <c r="F167" s="318" t="s">
        <v>940</v>
      </c>
      <c r="G167" s="354"/>
      <c r="H167" s="355"/>
      <c r="I167" s="355"/>
      <c r="J167" s="317" t="s">
        <v>941</v>
      </c>
      <c r="K167" s="295"/>
    </row>
    <row r="168" spans="2:11" s="1" customFormat="1" ht="5.25" customHeight="1">
      <c r="B168" s="323"/>
      <c r="C168" s="320"/>
      <c r="D168" s="320"/>
      <c r="E168" s="320"/>
      <c r="F168" s="320"/>
      <c r="G168" s="321"/>
      <c r="H168" s="320"/>
      <c r="I168" s="320"/>
      <c r="J168" s="320"/>
      <c r="K168" s="344"/>
    </row>
    <row r="169" spans="2:11" s="1" customFormat="1" ht="15" customHeight="1">
      <c r="B169" s="323"/>
      <c r="C169" s="300" t="s">
        <v>945</v>
      </c>
      <c r="D169" s="300"/>
      <c r="E169" s="300"/>
      <c r="F169" s="322" t="s">
        <v>942</v>
      </c>
      <c r="G169" s="300"/>
      <c r="H169" s="300" t="s">
        <v>982</v>
      </c>
      <c r="I169" s="300" t="s">
        <v>944</v>
      </c>
      <c r="J169" s="300">
        <v>120</v>
      </c>
      <c r="K169" s="344"/>
    </row>
    <row r="170" spans="2:11" s="1" customFormat="1" ht="15" customHeight="1">
      <c r="B170" s="323"/>
      <c r="C170" s="300" t="s">
        <v>991</v>
      </c>
      <c r="D170" s="300"/>
      <c r="E170" s="300"/>
      <c r="F170" s="322" t="s">
        <v>942</v>
      </c>
      <c r="G170" s="300"/>
      <c r="H170" s="300" t="s">
        <v>992</v>
      </c>
      <c r="I170" s="300" t="s">
        <v>944</v>
      </c>
      <c r="J170" s="300" t="s">
        <v>993</v>
      </c>
      <c r="K170" s="344"/>
    </row>
    <row r="171" spans="2:11" s="1" customFormat="1" ht="15" customHeight="1">
      <c r="B171" s="323"/>
      <c r="C171" s="300" t="s">
        <v>890</v>
      </c>
      <c r="D171" s="300"/>
      <c r="E171" s="300"/>
      <c r="F171" s="322" t="s">
        <v>942</v>
      </c>
      <c r="G171" s="300"/>
      <c r="H171" s="300" t="s">
        <v>1009</v>
      </c>
      <c r="I171" s="300" t="s">
        <v>944</v>
      </c>
      <c r="J171" s="300" t="s">
        <v>993</v>
      </c>
      <c r="K171" s="344"/>
    </row>
    <row r="172" spans="2:11" s="1" customFormat="1" ht="15" customHeight="1">
      <c r="B172" s="323"/>
      <c r="C172" s="300" t="s">
        <v>947</v>
      </c>
      <c r="D172" s="300"/>
      <c r="E172" s="300"/>
      <c r="F172" s="322" t="s">
        <v>948</v>
      </c>
      <c r="G172" s="300"/>
      <c r="H172" s="300" t="s">
        <v>1009</v>
      </c>
      <c r="I172" s="300" t="s">
        <v>944</v>
      </c>
      <c r="J172" s="300">
        <v>50</v>
      </c>
      <c r="K172" s="344"/>
    </row>
    <row r="173" spans="2:11" s="1" customFormat="1" ht="15" customHeight="1">
      <c r="B173" s="323"/>
      <c r="C173" s="300" t="s">
        <v>950</v>
      </c>
      <c r="D173" s="300"/>
      <c r="E173" s="300"/>
      <c r="F173" s="322" t="s">
        <v>942</v>
      </c>
      <c r="G173" s="300"/>
      <c r="H173" s="300" t="s">
        <v>1009</v>
      </c>
      <c r="I173" s="300" t="s">
        <v>952</v>
      </c>
      <c r="J173" s="300"/>
      <c r="K173" s="344"/>
    </row>
    <row r="174" spans="2:11" s="1" customFormat="1" ht="15" customHeight="1">
      <c r="B174" s="323"/>
      <c r="C174" s="300" t="s">
        <v>961</v>
      </c>
      <c r="D174" s="300"/>
      <c r="E174" s="300"/>
      <c r="F174" s="322" t="s">
        <v>948</v>
      </c>
      <c r="G174" s="300"/>
      <c r="H174" s="300" t="s">
        <v>1009</v>
      </c>
      <c r="I174" s="300" t="s">
        <v>944</v>
      </c>
      <c r="J174" s="300">
        <v>50</v>
      </c>
      <c r="K174" s="344"/>
    </row>
    <row r="175" spans="2:11" s="1" customFormat="1" ht="15" customHeight="1">
      <c r="B175" s="323"/>
      <c r="C175" s="300" t="s">
        <v>969</v>
      </c>
      <c r="D175" s="300"/>
      <c r="E175" s="300"/>
      <c r="F175" s="322" t="s">
        <v>948</v>
      </c>
      <c r="G175" s="300"/>
      <c r="H175" s="300" t="s">
        <v>1009</v>
      </c>
      <c r="I175" s="300" t="s">
        <v>944</v>
      </c>
      <c r="J175" s="300">
        <v>50</v>
      </c>
      <c r="K175" s="344"/>
    </row>
    <row r="176" spans="2:11" s="1" customFormat="1" ht="15" customHeight="1">
      <c r="B176" s="323"/>
      <c r="C176" s="300" t="s">
        <v>967</v>
      </c>
      <c r="D176" s="300"/>
      <c r="E176" s="300"/>
      <c r="F176" s="322" t="s">
        <v>948</v>
      </c>
      <c r="G176" s="300"/>
      <c r="H176" s="300" t="s">
        <v>1009</v>
      </c>
      <c r="I176" s="300" t="s">
        <v>944</v>
      </c>
      <c r="J176" s="300">
        <v>50</v>
      </c>
      <c r="K176" s="344"/>
    </row>
    <row r="177" spans="2:11" s="1" customFormat="1" ht="15" customHeight="1">
      <c r="B177" s="323"/>
      <c r="C177" s="300" t="s">
        <v>104</v>
      </c>
      <c r="D177" s="300"/>
      <c r="E177" s="300"/>
      <c r="F177" s="322" t="s">
        <v>942</v>
      </c>
      <c r="G177" s="300"/>
      <c r="H177" s="300" t="s">
        <v>1010</v>
      </c>
      <c r="I177" s="300" t="s">
        <v>1011</v>
      </c>
      <c r="J177" s="300"/>
      <c r="K177" s="344"/>
    </row>
    <row r="178" spans="2:11" s="1" customFormat="1" ht="15" customHeight="1">
      <c r="B178" s="323"/>
      <c r="C178" s="300" t="s">
        <v>58</v>
      </c>
      <c r="D178" s="300"/>
      <c r="E178" s="300"/>
      <c r="F178" s="322" t="s">
        <v>942</v>
      </c>
      <c r="G178" s="300"/>
      <c r="H178" s="300" t="s">
        <v>1012</v>
      </c>
      <c r="I178" s="300" t="s">
        <v>1013</v>
      </c>
      <c r="J178" s="300">
        <v>1</v>
      </c>
      <c r="K178" s="344"/>
    </row>
    <row r="179" spans="2:11" s="1" customFormat="1" ht="15" customHeight="1">
      <c r="B179" s="323"/>
      <c r="C179" s="300" t="s">
        <v>54</v>
      </c>
      <c r="D179" s="300"/>
      <c r="E179" s="300"/>
      <c r="F179" s="322" t="s">
        <v>942</v>
      </c>
      <c r="G179" s="300"/>
      <c r="H179" s="300" t="s">
        <v>1014</v>
      </c>
      <c r="I179" s="300" t="s">
        <v>944</v>
      </c>
      <c r="J179" s="300">
        <v>20</v>
      </c>
      <c r="K179" s="344"/>
    </row>
    <row r="180" spans="2:11" s="1" customFormat="1" ht="15" customHeight="1">
      <c r="B180" s="323"/>
      <c r="C180" s="300" t="s">
        <v>55</v>
      </c>
      <c r="D180" s="300"/>
      <c r="E180" s="300"/>
      <c r="F180" s="322" t="s">
        <v>942</v>
      </c>
      <c r="G180" s="300"/>
      <c r="H180" s="300" t="s">
        <v>1015</v>
      </c>
      <c r="I180" s="300" t="s">
        <v>944</v>
      </c>
      <c r="J180" s="300">
        <v>255</v>
      </c>
      <c r="K180" s="344"/>
    </row>
    <row r="181" spans="2:11" s="1" customFormat="1" ht="15" customHeight="1">
      <c r="B181" s="323"/>
      <c r="C181" s="300" t="s">
        <v>105</v>
      </c>
      <c r="D181" s="300"/>
      <c r="E181" s="300"/>
      <c r="F181" s="322" t="s">
        <v>942</v>
      </c>
      <c r="G181" s="300"/>
      <c r="H181" s="300" t="s">
        <v>906</v>
      </c>
      <c r="I181" s="300" t="s">
        <v>944</v>
      </c>
      <c r="J181" s="300">
        <v>10</v>
      </c>
      <c r="K181" s="344"/>
    </row>
    <row r="182" spans="2:11" s="1" customFormat="1" ht="15" customHeight="1">
      <c r="B182" s="323"/>
      <c r="C182" s="300" t="s">
        <v>106</v>
      </c>
      <c r="D182" s="300"/>
      <c r="E182" s="300"/>
      <c r="F182" s="322" t="s">
        <v>942</v>
      </c>
      <c r="G182" s="300"/>
      <c r="H182" s="300" t="s">
        <v>1016</v>
      </c>
      <c r="I182" s="300" t="s">
        <v>977</v>
      </c>
      <c r="J182" s="300"/>
      <c r="K182" s="344"/>
    </row>
    <row r="183" spans="2:11" s="1" customFormat="1" ht="15" customHeight="1">
      <c r="B183" s="323"/>
      <c r="C183" s="300" t="s">
        <v>1017</v>
      </c>
      <c r="D183" s="300"/>
      <c r="E183" s="300"/>
      <c r="F183" s="322" t="s">
        <v>942</v>
      </c>
      <c r="G183" s="300"/>
      <c r="H183" s="300" t="s">
        <v>1018</v>
      </c>
      <c r="I183" s="300" t="s">
        <v>977</v>
      </c>
      <c r="J183" s="300"/>
      <c r="K183" s="344"/>
    </row>
    <row r="184" spans="2:11" s="1" customFormat="1" ht="15" customHeight="1">
      <c r="B184" s="323"/>
      <c r="C184" s="300" t="s">
        <v>1006</v>
      </c>
      <c r="D184" s="300"/>
      <c r="E184" s="300"/>
      <c r="F184" s="322" t="s">
        <v>942</v>
      </c>
      <c r="G184" s="300"/>
      <c r="H184" s="300" t="s">
        <v>1019</v>
      </c>
      <c r="I184" s="300" t="s">
        <v>977</v>
      </c>
      <c r="J184" s="300"/>
      <c r="K184" s="344"/>
    </row>
    <row r="185" spans="2:11" s="1" customFormat="1" ht="15" customHeight="1">
      <c r="B185" s="323"/>
      <c r="C185" s="300" t="s">
        <v>108</v>
      </c>
      <c r="D185" s="300"/>
      <c r="E185" s="300"/>
      <c r="F185" s="322" t="s">
        <v>948</v>
      </c>
      <c r="G185" s="300"/>
      <c r="H185" s="300" t="s">
        <v>1020</v>
      </c>
      <c r="I185" s="300" t="s">
        <v>944</v>
      </c>
      <c r="J185" s="300">
        <v>50</v>
      </c>
      <c r="K185" s="344"/>
    </row>
    <row r="186" spans="2:11" s="1" customFormat="1" ht="15" customHeight="1">
      <c r="B186" s="323"/>
      <c r="C186" s="300" t="s">
        <v>1021</v>
      </c>
      <c r="D186" s="300"/>
      <c r="E186" s="300"/>
      <c r="F186" s="322" t="s">
        <v>948</v>
      </c>
      <c r="G186" s="300"/>
      <c r="H186" s="300" t="s">
        <v>1022</v>
      </c>
      <c r="I186" s="300" t="s">
        <v>1023</v>
      </c>
      <c r="J186" s="300"/>
      <c r="K186" s="344"/>
    </row>
    <row r="187" spans="2:11" s="1" customFormat="1" ht="15" customHeight="1">
      <c r="B187" s="323"/>
      <c r="C187" s="300" t="s">
        <v>1024</v>
      </c>
      <c r="D187" s="300"/>
      <c r="E187" s="300"/>
      <c r="F187" s="322" t="s">
        <v>948</v>
      </c>
      <c r="G187" s="300"/>
      <c r="H187" s="300" t="s">
        <v>1025</v>
      </c>
      <c r="I187" s="300" t="s">
        <v>1023</v>
      </c>
      <c r="J187" s="300"/>
      <c r="K187" s="344"/>
    </row>
    <row r="188" spans="2:11" s="1" customFormat="1" ht="15" customHeight="1">
      <c r="B188" s="323"/>
      <c r="C188" s="300" t="s">
        <v>1026</v>
      </c>
      <c r="D188" s="300"/>
      <c r="E188" s="300"/>
      <c r="F188" s="322" t="s">
        <v>948</v>
      </c>
      <c r="G188" s="300"/>
      <c r="H188" s="300" t="s">
        <v>1027</v>
      </c>
      <c r="I188" s="300" t="s">
        <v>1023</v>
      </c>
      <c r="J188" s="300"/>
      <c r="K188" s="344"/>
    </row>
    <row r="189" spans="2:11" s="1" customFormat="1" ht="15" customHeight="1">
      <c r="B189" s="323"/>
      <c r="C189" s="356" t="s">
        <v>1028</v>
      </c>
      <c r="D189" s="300"/>
      <c r="E189" s="300"/>
      <c r="F189" s="322" t="s">
        <v>948</v>
      </c>
      <c r="G189" s="300"/>
      <c r="H189" s="300" t="s">
        <v>1029</v>
      </c>
      <c r="I189" s="300" t="s">
        <v>1030</v>
      </c>
      <c r="J189" s="357" t="s">
        <v>1031</v>
      </c>
      <c r="K189" s="344"/>
    </row>
    <row r="190" spans="2:11" s="1" customFormat="1" ht="15" customHeight="1">
      <c r="B190" s="323"/>
      <c r="C190" s="307" t="s">
        <v>43</v>
      </c>
      <c r="D190" s="300"/>
      <c r="E190" s="300"/>
      <c r="F190" s="322" t="s">
        <v>942</v>
      </c>
      <c r="G190" s="300"/>
      <c r="H190" s="297" t="s">
        <v>1032</v>
      </c>
      <c r="I190" s="300" t="s">
        <v>1033</v>
      </c>
      <c r="J190" s="300"/>
      <c r="K190" s="344"/>
    </row>
    <row r="191" spans="2:11" s="1" customFormat="1" ht="15" customHeight="1">
      <c r="B191" s="323"/>
      <c r="C191" s="307" t="s">
        <v>1034</v>
      </c>
      <c r="D191" s="300"/>
      <c r="E191" s="300"/>
      <c r="F191" s="322" t="s">
        <v>942</v>
      </c>
      <c r="G191" s="300"/>
      <c r="H191" s="300" t="s">
        <v>1035</v>
      </c>
      <c r="I191" s="300" t="s">
        <v>977</v>
      </c>
      <c r="J191" s="300"/>
      <c r="K191" s="344"/>
    </row>
    <row r="192" spans="2:11" s="1" customFormat="1" ht="15" customHeight="1">
      <c r="B192" s="323"/>
      <c r="C192" s="307" t="s">
        <v>1036</v>
      </c>
      <c r="D192" s="300"/>
      <c r="E192" s="300"/>
      <c r="F192" s="322" t="s">
        <v>942</v>
      </c>
      <c r="G192" s="300"/>
      <c r="H192" s="300" t="s">
        <v>1037</v>
      </c>
      <c r="I192" s="300" t="s">
        <v>977</v>
      </c>
      <c r="J192" s="300"/>
      <c r="K192" s="344"/>
    </row>
    <row r="193" spans="2:11" s="1" customFormat="1" ht="15" customHeight="1">
      <c r="B193" s="323"/>
      <c r="C193" s="307" t="s">
        <v>1038</v>
      </c>
      <c r="D193" s="300"/>
      <c r="E193" s="300"/>
      <c r="F193" s="322" t="s">
        <v>948</v>
      </c>
      <c r="G193" s="300"/>
      <c r="H193" s="300" t="s">
        <v>1039</v>
      </c>
      <c r="I193" s="300" t="s">
        <v>977</v>
      </c>
      <c r="J193" s="300"/>
      <c r="K193" s="344"/>
    </row>
    <row r="194" spans="2:11" s="1" customFormat="1" ht="15" customHeight="1">
      <c r="B194" s="350"/>
      <c r="C194" s="358"/>
      <c r="D194" s="332"/>
      <c r="E194" s="332"/>
      <c r="F194" s="332"/>
      <c r="G194" s="332"/>
      <c r="H194" s="332"/>
      <c r="I194" s="332"/>
      <c r="J194" s="332"/>
      <c r="K194" s="351"/>
    </row>
    <row r="195" spans="2:11" s="1" customFormat="1" ht="18.75" customHeight="1">
      <c r="B195" s="297"/>
      <c r="C195" s="300"/>
      <c r="D195" s="300"/>
      <c r="E195" s="300"/>
      <c r="F195" s="322"/>
      <c r="G195" s="300"/>
      <c r="H195" s="300"/>
      <c r="I195" s="300"/>
      <c r="J195" s="300"/>
      <c r="K195" s="297"/>
    </row>
    <row r="196" spans="2:11" s="1" customFormat="1" ht="18.75" customHeight="1">
      <c r="B196" s="297"/>
      <c r="C196" s="300"/>
      <c r="D196" s="300"/>
      <c r="E196" s="300"/>
      <c r="F196" s="322"/>
      <c r="G196" s="300"/>
      <c r="H196" s="300"/>
      <c r="I196" s="300"/>
      <c r="J196" s="300"/>
      <c r="K196" s="297"/>
    </row>
    <row r="197" spans="2:11" s="1" customFormat="1" ht="18.75" customHeight="1">
      <c r="B197" s="308"/>
      <c r="C197" s="308"/>
      <c r="D197" s="308"/>
      <c r="E197" s="308"/>
      <c r="F197" s="308"/>
      <c r="G197" s="308"/>
      <c r="H197" s="308"/>
      <c r="I197" s="308"/>
      <c r="J197" s="308"/>
      <c r="K197" s="308"/>
    </row>
    <row r="198" spans="2:11" s="1" customFormat="1" ht="13.5">
      <c r="B198" s="287"/>
      <c r="C198" s="288"/>
      <c r="D198" s="288"/>
      <c r="E198" s="288"/>
      <c r="F198" s="288"/>
      <c r="G198" s="288"/>
      <c r="H198" s="288"/>
      <c r="I198" s="288"/>
      <c r="J198" s="288"/>
      <c r="K198" s="289"/>
    </row>
    <row r="199" spans="2:11" s="1" customFormat="1" ht="21">
      <c r="B199" s="290"/>
      <c r="C199" s="291" t="s">
        <v>1040</v>
      </c>
      <c r="D199" s="291"/>
      <c r="E199" s="291"/>
      <c r="F199" s="291"/>
      <c r="G199" s="291"/>
      <c r="H199" s="291"/>
      <c r="I199" s="291"/>
      <c r="J199" s="291"/>
      <c r="K199" s="292"/>
    </row>
    <row r="200" spans="2:11" s="1" customFormat="1" ht="25.5" customHeight="1">
      <c r="B200" s="290"/>
      <c r="C200" s="359" t="s">
        <v>1041</v>
      </c>
      <c r="D200" s="359"/>
      <c r="E200" s="359"/>
      <c r="F200" s="359" t="s">
        <v>1042</v>
      </c>
      <c r="G200" s="360"/>
      <c r="H200" s="359" t="s">
        <v>1043</v>
      </c>
      <c r="I200" s="359"/>
      <c r="J200" s="359"/>
      <c r="K200" s="292"/>
    </row>
    <row r="201" spans="2:11" s="1" customFormat="1" ht="5.25" customHeight="1">
      <c r="B201" s="323"/>
      <c r="C201" s="320"/>
      <c r="D201" s="320"/>
      <c r="E201" s="320"/>
      <c r="F201" s="320"/>
      <c r="G201" s="300"/>
      <c r="H201" s="320"/>
      <c r="I201" s="320"/>
      <c r="J201" s="320"/>
      <c r="K201" s="344"/>
    </row>
    <row r="202" spans="2:11" s="1" customFormat="1" ht="15" customHeight="1">
      <c r="B202" s="323"/>
      <c r="C202" s="300" t="s">
        <v>1033</v>
      </c>
      <c r="D202" s="300"/>
      <c r="E202" s="300"/>
      <c r="F202" s="322" t="s">
        <v>44</v>
      </c>
      <c r="G202" s="300"/>
      <c r="H202" s="300" t="s">
        <v>1044</v>
      </c>
      <c r="I202" s="300"/>
      <c r="J202" s="300"/>
      <c r="K202" s="344"/>
    </row>
    <row r="203" spans="2:11" s="1" customFormat="1" ht="15" customHeight="1">
      <c r="B203" s="323"/>
      <c r="C203" s="329"/>
      <c r="D203" s="300"/>
      <c r="E203" s="300"/>
      <c r="F203" s="322" t="s">
        <v>45</v>
      </c>
      <c r="G203" s="300"/>
      <c r="H203" s="300" t="s">
        <v>1045</v>
      </c>
      <c r="I203" s="300"/>
      <c r="J203" s="300"/>
      <c r="K203" s="344"/>
    </row>
    <row r="204" spans="2:11" s="1" customFormat="1" ht="15" customHeight="1">
      <c r="B204" s="323"/>
      <c r="C204" s="329"/>
      <c r="D204" s="300"/>
      <c r="E204" s="300"/>
      <c r="F204" s="322" t="s">
        <v>48</v>
      </c>
      <c r="G204" s="300"/>
      <c r="H204" s="300" t="s">
        <v>1046</v>
      </c>
      <c r="I204" s="300"/>
      <c r="J204" s="300"/>
      <c r="K204" s="344"/>
    </row>
    <row r="205" spans="2:11" s="1" customFormat="1" ht="15" customHeight="1">
      <c r="B205" s="323"/>
      <c r="C205" s="300"/>
      <c r="D205" s="300"/>
      <c r="E205" s="300"/>
      <c r="F205" s="322" t="s">
        <v>46</v>
      </c>
      <c r="G205" s="300"/>
      <c r="H205" s="300" t="s">
        <v>1047</v>
      </c>
      <c r="I205" s="300"/>
      <c r="J205" s="300"/>
      <c r="K205" s="344"/>
    </row>
    <row r="206" spans="2:11" s="1" customFormat="1" ht="15" customHeight="1">
      <c r="B206" s="323"/>
      <c r="C206" s="300"/>
      <c r="D206" s="300"/>
      <c r="E206" s="300"/>
      <c r="F206" s="322" t="s">
        <v>47</v>
      </c>
      <c r="G206" s="300"/>
      <c r="H206" s="300" t="s">
        <v>1048</v>
      </c>
      <c r="I206" s="300"/>
      <c r="J206" s="300"/>
      <c r="K206" s="344"/>
    </row>
    <row r="207" spans="2:11" s="1" customFormat="1" ht="15" customHeight="1">
      <c r="B207" s="323"/>
      <c r="C207" s="300"/>
      <c r="D207" s="300"/>
      <c r="E207" s="300"/>
      <c r="F207" s="322"/>
      <c r="G207" s="300"/>
      <c r="H207" s="300"/>
      <c r="I207" s="300"/>
      <c r="J207" s="300"/>
      <c r="K207" s="344"/>
    </row>
    <row r="208" spans="2:11" s="1" customFormat="1" ht="15" customHeight="1">
      <c r="B208" s="323"/>
      <c r="C208" s="300" t="s">
        <v>989</v>
      </c>
      <c r="D208" s="300"/>
      <c r="E208" s="300"/>
      <c r="F208" s="322" t="s">
        <v>80</v>
      </c>
      <c r="G208" s="300"/>
      <c r="H208" s="300" t="s">
        <v>1049</v>
      </c>
      <c r="I208" s="300"/>
      <c r="J208" s="300"/>
      <c r="K208" s="344"/>
    </row>
    <row r="209" spans="2:11" s="1" customFormat="1" ht="15" customHeight="1">
      <c r="B209" s="323"/>
      <c r="C209" s="329"/>
      <c r="D209" s="300"/>
      <c r="E209" s="300"/>
      <c r="F209" s="322" t="s">
        <v>884</v>
      </c>
      <c r="G209" s="300"/>
      <c r="H209" s="300" t="s">
        <v>885</v>
      </c>
      <c r="I209" s="300"/>
      <c r="J209" s="300"/>
      <c r="K209" s="344"/>
    </row>
    <row r="210" spans="2:11" s="1" customFormat="1" ht="15" customHeight="1">
      <c r="B210" s="323"/>
      <c r="C210" s="300"/>
      <c r="D210" s="300"/>
      <c r="E210" s="300"/>
      <c r="F210" s="322" t="s">
        <v>882</v>
      </c>
      <c r="G210" s="300"/>
      <c r="H210" s="300" t="s">
        <v>1050</v>
      </c>
      <c r="I210" s="300"/>
      <c r="J210" s="300"/>
      <c r="K210" s="344"/>
    </row>
    <row r="211" spans="2:11" s="1" customFormat="1" ht="15" customHeight="1">
      <c r="B211" s="361"/>
      <c r="C211" s="329"/>
      <c r="D211" s="329"/>
      <c r="E211" s="329"/>
      <c r="F211" s="322" t="s">
        <v>886</v>
      </c>
      <c r="G211" s="307"/>
      <c r="H211" s="348" t="s">
        <v>887</v>
      </c>
      <c r="I211" s="348"/>
      <c r="J211" s="348"/>
      <c r="K211" s="362"/>
    </row>
    <row r="212" spans="2:11" s="1" customFormat="1" ht="15" customHeight="1">
      <c r="B212" s="361"/>
      <c r="C212" s="329"/>
      <c r="D212" s="329"/>
      <c r="E212" s="329"/>
      <c r="F212" s="322" t="s">
        <v>888</v>
      </c>
      <c r="G212" s="307"/>
      <c r="H212" s="348" t="s">
        <v>175</v>
      </c>
      <c r="I212" s="348"/>
      <c r="J212" s="348"/>
      <c r="K212" s="362"/>
    </row>
    <row r="213" spans="2:11" s="1" customFormat="1" ht="15" customHeight="1">
      <c r="B213" s="361"/>
      <c r="C213" s="329"/>
      <c r="D213" s="329"/>
      <c r="E213" s="329"/>
      <c r="F213" s="363"/>
      <c r="G213" s="307"/>
      <c r="H213" s="364"/>
      <c r="I213" s="364"/>
      <c r="J213" s="364"/>
      <c r="K213" s="362"/>
    </row>
    <row r="214" spans="2:11" s="1" customFormat="1" ht="15" customHeight="1">
      <c r="B214" s="361"/>
      <c r="C214" s="300" t="s">
        <v>1013</v>
      </c>
      <c r="D214" s="329"/>
      <c r="E214" s="329"/>
      <c r="F214" s="322">
        <v>1</v>
      </c>
      <c r="G214" s="307"/>
      <c r="H214" s="348" t="s">
        <v>1051</v>
      </c>
      <c r="I214" s="348"/>
      <c r="J214" s="348"/>
      <c r="K214" s="362"/>
    </row>
    <row r="215" spans="2:11" s="1" customFormat="1" ht="15" customHeight="1">
      <c r="B215" s="361"/>
      <c r="C215" s="329"/>
      <c r="D215" s="329"/>
      <c r="E215" s="329"/>
      <c r="F215" s="322">
        <v>2</v>
      </c>
      <c r="G215" s="307"/>
      <c r="H215" s="348" t="s">
        <v>1052</v>
      </c>
      <c r="I215" s="348"/>
      <c r="J215" s="348"/>
      <c r="K215" s="362"/>
    </row>
    <row r="216" spans="2:11" s="1" customFormat="1" ht="15" customHeight="1">
      <c r="B216" s="361"/>
      <c r="C216" s="329"/>
      <c r="D216" s="329"/>
      <c r="E216" s="329"/>
      <c r="F216" s="322">
        <v>3</v>
      </c>
      <c r="G216" s="307"/>
      <c r="H216" s="348" t="s">
        <v>1053</v>
      </c>
      <c r="I216" s="348"/>
      <c r="J216" s="348"/>
      <c r="K216" s="362"/>
    </row>
    <row r="217" spans="2:11" s="1" customFormat="1" ht="15" customHeight="1">
      <c r="B217" s="361"/>
      <c r="C217" s="329"/>
      <c r="D217" s="329"/>
      <c r="E217" s="329"/>
      <c r="F217" s="322">
        <v>4</v>
      </c>
      <c r="G217" s="307"/>
      <c r="H217" s="348" t="s">
        <v>1054</v>
      </c>
      <c r="I217" s="348"/>
      <c r="J217" s="348"/>
      <c r="K217" s="362"/>
    </row>
    <row r="218" spans="2:11" s="1" customFormat="1" ht="12.75" customHeight="1">
      <c r="B218" s="365"/>
      <c r="C218" s="366"/>
      <c r="D218" s="366"/>
      <c r="E218" s="366"/>
      <c r="F218" s="366"/>
      <c r="G218" s="366"/>
      <c r="H218" s="366"/>
      <c r="I218" s="366"/>
      <c r="J218" s="366"/>
      <c r="K218" s="367"/>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Broukal Luboš</dc:creator>
  <cp:keywords/>
  <dc:description/>
  <cp:lastModifiedBy>Broukal Luboš</cp:lastModifiedBy>
  <dcterms:created xsi:type="dcterms:W3CDTF">2020-10-16T10:22:38Z</dcterms:created>
  <dcterms:modified xsi:type="dcterms:W3CDTF">2020-10-16T10:22:42Z</dcterms:modified>
  <cp:category/>
  <cp:version/>
  <cp:contentType/>
  <cp:contentStatus/>
</cp:coreProperties>
</file>