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Oprava střechy" sheetId="2" r:id="rId2"/>
    <sheet name="02 - SO 02 Výměna oken a ..." sheetId="3" r:id="rId3"/>
    <sheet name="03 - SO 03 Oprava tzv. ho..." sheetId="4" r:id="rId4"/>
    <sheet name="04 - SO 04 Zateplení stěn..." sheetId="5" r:id="rId5"/>
    <sheet name="Pokyny pro vyplnění" sheetId="6" r:id="rId6"/>
  </sheets>
  <definedNames>
    <definedName name="_xlnm.Print_Area" localSheetId="0">'Rekapitulace stavby'!$D$4:$AO$36,'Rekapitulace stavby'!$C$42:$AQ$59</definedName>
    <definedName name="_xlnm._FilterDatabase" localSheetId="1" hidden="1">'01 - SO 01 Oprava střechy'!$C$94:$K$365</definedName>
    <definedName name="_xlnm.Print_Area" localSheetId="1">'01 - SO 01 Oprava střechy'!$C$4:$J$39,'01 - SO 01 Oprava střechy'!$C$45:$J$76,'01 - SO 01 Oprava střechy'!$C$82:$K$365</definedName>
    <definedName name="_xlnm._FilterDatabase" localSheetId="2" hidden="1">'02 - SO 02 Výměna oken a ...'!$C$90:$K$556</definedName>
    <definedName name="_xlnm.Print_Area" localSheetId="2">'02 - SO 02 Výměna oken a ...'!$C$4:$J$39,'02 - SO 02 Výměna oken a ...'!$C$45:$J$72,'02 - SO 02 Výměna oken a ...'!$C$78:$K$556</definedName>
    <definedName name="_xlnm._FilterDatabase" localSheetId="3" hidden="1">'03 - SO 03 Oprava tzv. ho...'!$C$90:$K$382</definedName>
    <definedName name="_xlnm.Print_Area" localSheetId="3">'03 - SO 03 Oprava tzv. ho...'!$C$4:$J$39,'03 - SO 03 Oprava tzv. ho...'!$C$45:$J$72,'03 - SO 03 Oprava tzv. ho...'!$C$78:$K$382</definedName>
    <definedName name="_xlnm._FilterDatabase" localSheetId="4" hidden="1">'04 - SO 04 Zateplení stěn...'!$C$80:$K$140</definedName>
    <definedName name="_xlnm.Print_Area" localSheetId="4">'04 - SO 04 Zateplení stěn...'!$C$4:$J$39,'04 - SO 04 Zateplení stěn...'!$C$45:$J$62,'04 - SO 04 Zateplení stěn...'!$C$68:$K$140</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'01 - SO 01 Oprava střechy'!$94:$94</definedName>
    <definedName name="_xlnm.Print_Titles" localSheetId="2">'02 - SO 02 Výměna oken a ...'!$90:$90</definedName>
    <definedName name="_xlnm.Print_Titles" localSheetId="3">'03 - SO 03 Oprava tzv. ho...'!$90:$90</definedName>
    <definedName name="_xlnm.Print_Titles" localSheetId="4">'04 - SO 04 Zateplení stěn...'!$80:$80</definedName>
  </definedNames>
  <calcPr fullCalcOnLoad="1"/>
</workbook>
</file>

<file path=xl/sharedStrings.xml><?xml version="1.0" encoding="utf-8"?>
<sst xmlns="http://schemas.openxmlformats.org/spreadsheetml/2006/main" count="10514" uniqueCount="1289">
  <si>
    <t>Export Komplet</t>
  </si>
  <si>
    <t>VZ</t>
  </si>
  <si>
    <t>2.0</t>
  </si>
  <si>
    <t>ZAMOK</t>
  </si>
  <si>
    <t>False</t>
  </si>
  <si>
    <t>{1e9558d0-1045-4ddd-8a5f-ec4eb9f0be22}</t>
  </si>
  <si>
    <t>0,01</t>
  </si>
  <si>
    <t>21</t>
  </si>
  <si>
    <t>1</t>
  </si>
  <si>
    <t>15</t>
  </si>
  <si>
    <t>REKAPITULACE STAVBY</t>
  </si>
  <si>
    <t>v ---  níže se nacházejí doplnkové a pomocné údaje k sestavám  --- v</t>
  </si>
  <si>
    <t>Návod na vyplnění</t>
  </si>
  <si>
    <t>Kód:</t>
  </si>
  <si>
    <t>0218</t>
  </si>
  <si>
    <t>Měnit lze pouze buňky se žlutým podbarvením!
1) v Rekapitulaci stavby vyplňte údaje o Uchazeči (přenesou se do ostatních sestav i v jiných listech)
2) na vybraných listech vyplňte v sestavě Soupis prací ceny u položek</t>
  </si>
  <si>
    <t>Stavba:</t>
  </si>
  <si>
    <t>0218 - 0218 Klatovy kulturní dům - stavební úpravy</t>
  </si>
  <si>
    <t>0,1</t>
  </si>
  <si>
    <t>KSO:</t>
  </si>
  <si>
    <t/>
  </si>
  <si>
    <t>CC-CZ:</t>
  </si>
  <si>
    <t>Místo:</t>
  </si>
  <si>
    <t xml:space="preserve"> </t>
  </si>
  <si>
    <t>Datum:</t>
  </si>
  <si>
    <t>21. 8. 2019</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</si>
  <si>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</si>
  <si>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</si>
  <si>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</si>
  <si>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</si>
  <si>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</si>
  <si>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</si>
  <si>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</si>
  <si>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</si>
  <si>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</si>
  <si>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</si>
  <si>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</si>
  <si>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</si>
  <si>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</si>
  <si>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</si>
  <si>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</si>
  <si>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</si>
  <si>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</si>
  <si>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</si>
  <si>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</si>
  <si>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</si>
  <si>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</si>
  <si>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</si>
  <si>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</si>
  <si>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</si>
  <si>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</si>
  <si>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</si>
  <si>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</si>
  <si>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</si>
  <si>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</si>
  <si>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</si>
  <si>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</si>
  <si>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</si>
  <si>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</si>
  <si>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</si>
  <si>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</si>
  <si>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</si>
  <si>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</si>
  <si>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</si>
  <si>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</si>
  <si>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</si>
  <si>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</si>
  <si>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</si>
  <si>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</si>
  <si>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</si>
  <si>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</si>
  <si>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</si>
  <si>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</si>
  <si>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</si>
  <si>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</si>
  <si>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</si>
  <si>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</si>
  <si>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</si>
  <si>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Oprava střechy</t>
  </si>
  <si>
    <t>STA</t>
  </si>
  <si>
    <t>{6bdca932-33f2-4c4d-a4e4-5de3374f51da}</t>
  </si>
  <si>
    <t>2</t>
  </si>
  <si>
    <t>02</t>
  </si>
  <si>
    <t>SO 02 Výměna oken a ...</t>
  </si>
  <si>
    <t>{3c4078a6-8d6e-4df1-8a58-6f2455830219}</t>
  </si>
  <si>
    <t>03</t>
  </si>
  <si>
    <t>SO 03 Oprava tzv. ho...</t>
  </si>
  <si>
    <t>{25539caa-d61e-40ea-9839-82ebe12a3336}</t>
  </si>
  <si>
    <t>04</t>
  </si>
  <si>
    <t>SO 04 Zateplení stěn nad úrovní střechy - nástavba</t>
  </si>
  <si>
    <t>{501fda92-fba2-4bd3-9863-98fdf6e08200}</t>
  </si>
  <si>
    <t>KRYCÍ LIST SOUPISU PRACÍ</t>
  </si>
  <si>
    <t>Objekt:</t>
  </si>
  <si>
    <t>01 - SO 01 Oprava střechy</t>
  </si>
  <si>
    <t>REKAPITULACE ČLENĚNÍ SOUPISU PRACÍ</t>
  </si>
  <si>
    <t>Kód dílu - Popis</t>
  </si>
  <si>
    <t>Cena celkem [CZK]</t>
  </si>
  <si>
    <t>-1</t>
  </si>
  <si>
    <t>HSV - Práce a dodávky HSV</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</si>
  <si>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</si>
  <si>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</si>
  <si>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</si>
  <si>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</si>
  <si>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</si>
  <si>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</si>
  <si>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</si>
  <si>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</si>
  <si>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</si>
  <si>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</si>
  <si>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</si>
  <si>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</si>
  <si>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</si>
  <si>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</si>
  <si>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</si>
  <si>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</si>
  <si>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</si>
  <si>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</si>
  <si>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</si>
  <si>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</si>
  <si>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</si>
  <si>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</si>
  <si>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</si>
  <si>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</si>
  <si>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</si>
  <si>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</si>
  <si>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</si>
  <si>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</si>
  <si>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</si>
  <si>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</si>
  <si>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</si>
  <si>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</si>
  <si>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</si>
  <si>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</si>
  <si>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949100</t>
  </si>
  <si>
    <t>výtah(stavební+osobní), montáž a demontáž + pronájem 3 měsíce</t>
  </si>
  <si>
    <t>Kč</t>
  </si>
  <si>
    <t>vlastní</t>
  </si>
  <si>
    <t>4</t>
  </si>
  <si>
    <t>24</t>
  </si>
  <si>
    <t>PP</t>
  </si>
  <si>
    <t>949101</t>
  </si>
  <si>
    <t>autojeřáb</t>
  </si>
  <si>
    <t>26</t>
  </si>
  <si>
    <t>3</t>
  </si>
  <si>
    <t>949101112</t>
  </si>
  <si>
    <t>Lešení pomocné pro objekty pozemních staveb s lešeňovou podlahou v do 3,5 m zatížení do 150 kg/m2</t>
  </si>
  <si>
    <t>m2</t>
  </si>
  <si>
    <t>CS ÚRS 2019 01</t>
  </si>
  <si>
    <t>28</t>
  </si>
  <si>
    <t>Lešení pomocné pracovní pro objekty pozemních staveb pro zatížení do 150 kg/m2, o výšce lešeňové podlahy přes 1,9 do 3,5 m</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</si>
  <si>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</si>
  <si>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</si>
  <si>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VV</t>
  </si>
  <si>
    <t>"nadstřešní prostor" fasáda</t>
  </si>
  <si>
    <t>(40,21+13,54)*2*1,50+27,40</t>
  </si>
  <si>
    <t>(18,50+4,51)*2*1,50+6,60</t>
  </si>
  <si>
    <t>Součet</t>
  </si>
  <si>
    <t>949102R</t>
  </si>
  <si>
    <t>stavební přípomoce</t>
  </si>
  <si>
    <t>30</t>
  </si>
  <si>
    <t>5</t>
  </si>
  <si>
    <t>949103R</t>
  </si>
  <si>
    <t>stavební práce začištění</t>
  </si>
  <si>
    <t>32</t>
  </si>
  <si>
    <t>6</t>
  </si>
  <si>
    <t>949105R</t>
  </si>
  <si>
    <t>demontáž a zpětná montáž prvků</t>
  </si>
  <si>
    <t>ks</t>
  </si>
  <si>
    <t>34</t>
  </si>
  <si>
    <t>7</t>
  </si>
  <si>
    <t>949404R</t>
  </si>
  <si>
    <t>přípomoce elektro a ÚT</t>
  </si>
  <si>
    <t>36</t>
  </si>
  <si>
    <t>8</t>
  </si>
  <si>
    <t>949405R</t>
  </si>
  <si>
    <t>příplatek ztížené podmínky za práci při užívání objektu</t>
  </si>
  <si>
    <t>38</t>
  </si>
  <si>
    <t>950100</t>
  </si>
  <si>
    <t>výrobně - montážní dokumentace</t>
  </si>
  <si>
    <t>40</t>
  </si>
  <si>
    <t>978036191</t>
  </si>
  <si>
    <t>Otlučení (osekání) cementových omítek vnějších ploch v rozsahu do 100 %</t>
  </si>
  <si>
    <t>42</t>
  </si>
  <si>
    <t>Otlučení cementových omítek vnějších ploch s vyškrabáním spar zdiva a s očištěním povrchu, v rozsahu přes 80 do 100 %</t>
  </si>
  <si>
    <t>"nadstřešní prostory žebra"</t>
  </si>
  <si>
    <t>1,02*4,20*8+0,5*4,20*2+6,50</t>
  </si>
  <si>
    <t>0,90*4,20*16+0,80*4,20*4+12,50</t>
  </si>
  <si>
    <t>(40,21+13,54)*2*4,20+76,6</t>
  </si>
  <si>
    <t>(18,50+4,51)*2*4,20+27,10</t>
  </si>
  <si>
    <t>997</t>
  </si>
  <si>
    <t>Přesun sutě</t>
  </si>
  <si>
    <t>11</t>
  </si>
  <si>
    <t>997013114</t>
  </si>
  <si>
    <t>Vnitrostaveništní doprava suti a vybouraných hmot pro budovy v do 15 m s použitím mechanizace</t>
  </si>
  <si>
    <t>t</t>
  </si>
  <si>
    <t>44</t>
  </si>
  <si>
    <t>Vnitrostaveništní doprava suti a vybouraných hmot vodorovně do 50 m svisle s použitím mechanizace pro budovy a haly výšky přes 12 do 15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</si>
  <si>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</si>
  <si>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12</t>
  </si>
  <si>
    <t>997013501</t>
  </si>
  <si>
    <t>Odvoz suti a vybouraných hmot na skládku nebo meziskládku do 1 km se složením</t>
  </si>
  <si>
    <t>46</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</si>
  <si>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</si>
  <si>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</si>
  <si>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t>
  </si>
  <si>
    <t>997013509</t>
  </si>
  <si>
    <t>Příplatek k odvozu suti a vybouraných hmot na skládku ZKD 1 km přes 1 km</t>
  </si>
  <si>
    <t>48</t>
  </si>
  <si>
    <t>Odvoz suti a vybouraných hmot na skládku nebo meziskládku se složením, na vzdálenost Příplatek k ceně za každý další i započatý 1 km přes 1 km</t>
  </si>
  <si>
    <t>86,44*4</t>
  </si>
  <si>
    <t>14</t>
  </si>
  <si>
    <t>997013831</t>
  </si>
  <si>
    <t>Poplatek za uložení na skládce (skládkovné) stavebního odpadu směsného kód odpadu 170 904</t>
  </si>
  <si>
    <t>50</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</si>
  <si>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</si>
  <si>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</si>
  <si>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</si>
  <si>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</si>
  <si>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998011003</t>
  </si>
  <si>
    <t>Přesun hmot pro budovy zděné v do 24 m</t>
  </si>
  <si>
    <t>52</t>
  </si>
  <si>
    <t>Přesun hmot pro budovy občanské výstavby, bydlení, výrobu a služby s nosnou svislou konstrukcí zděnou z cihel, tvárnic nebo kamene vodorovná dopravní vzdálenost do 100 m pro budovy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</si>
  <si>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</si>
  <si>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</si>
  <si>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</si>
  <si>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</si>
  <si>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</si>
  <si>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16</t>
  </si>
  <si>
    <t>712100 R</t>
  </si>
  <si>
    <t>montáž PVC folie tl. 1,9 mm</t>
  </si>
  <si>
    <t>54</t>
  </si>
  <si>
    <t>"nadstřešní prostor"</t>
  </si>
  <si>
    <t>"skladba S4"12,00*23,50+3,40*2,0+17,20*3,00+49,50+66,10</t>
  </si>
  <si>
    <t>"hlavní střecha"</t>
  </si>
  <si>
    <t>"skladba S2, S3"48,90*12,60+24,72*20,10+4,22*4,20+24,12*6,61+193,50+252,10</t>
  </si>
  <si>
    <t>"atiky"</t>
  </si>
  <si>
    <t>(44,70*2+7,20*2+3,60*4+4,50*2+30,90*2+44,70+13,80*2+30,80*2+18,00*2+4,50*2)*0,40+22,50+28,70</t>
  </si>
  <si>
    <t>"vytažení u atik"</t>
  </si>
  <si>
    <t>169,66+28,70</t>
  </si>
  <si>
    <t>17</t>
  </si>
  <si>
    <t>M</t>
  </si>
  <si>
    <t>283100 R</t>
  </si>
  <si>
    <t>dodávka střešní folie OVC tl. 1,90 mm</t>
  </si>
  <si>
    <t>56</t>
  </si>
  <si>
    <t>2588,49*1,15</t>
  </si>
  <si>
    <t>18</t>
  </si>
  <si>
    <t>998712203</t>
  </si>
  <si>
    <t>Přesun hmot procentní pro krytiny povlakové v objektech v do 24 m</t>
  </si>
  <si>
    <t>%</t>
  </si>
  <si>
    <t>58</t>
  </si>
  <si>
    <t>Přesun hmot pro povlakové krytiny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</si>
  <si>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</si>
  <si>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</si>
  <si>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</si>
  <si>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19</t>
  </si>
  <si>
    <t>dodávka desek PIR tl. 200 mm</t>
  </si>
  <si>
    <t>lastní</t>
  </si>
  <si>
    <t>60</t>
  </si>
  <si>
    <t>"skladba S4"(12,00*23,50+3,40*2,0+17,20*3,00+49,50+66,10)*1,05</t>
  </si>
  <si>
    <t>"skladba S2, S3"(48,90*12,60+24,72*20,10+4,22*4,20+24,12*6,61+193,50+303,10)*1,05</t>
  </si>
  <si>
    <t>20</t>
  </si>
  <si>
    <t>713100 R</t>
  </si>
  <si>
    <t>přelepení a utěsnění PIR izolace hliníkovou páskou</t>
  </si>
  <si>
    <t>m</t>
  </si>
  <si>
    <t>62</t>
  </si>
  <si>
    <t>2354,91</t>
  </si>
  <si>
    <t>713101 R</t>
  </si>
  <si>
    <t>dodávka amontáž spádových klínů EPS t. 320-400 mm, sklaba S2</t>
  </si>
  <si>
    <t>64</t>
  </si>
  <si>
    <t>"skladba S2"</t>
  </si>
  <si>
    <t>(2,00*31,50+9,50+2,00*43,20+12,90+29,20)*1,05</t>
  </si>
  <si>
    <t>22</t>
  </si>
  <si>
    <t>713102 R</t>
  </si>
  <si>
    <t>dodávka amontáž spádových klínů EPS tl. 50-400 mm, skladba S3</t>
  </si>
  <si>
    <t>66</t>
  </si>
  <si>
    <t>23</t>
  </si>
  <si>
    <t>713103R</t>
  </si>
  <si>
    <t>obalení vystupujících svařovaných I nosníků PIR deskami tl. 80 mm</t>
  </si>
  <si>
    <t>68</t>
  </si>
  <si>
    <t>24,74*0,80*2*3+16,50</t>
  </si>
  <si>
    <t>713131141</t>
  </si>
  <si>
    <t>Montáž izolace tepelné stěn a základů lepením celoplošně rohoží, pásů, dílců, desek</t>
  </si>
  <si>
    <t>70</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</si>
  <si>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</si>
  <si>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</si>
  <si>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"atiky ze střechy"</t>
  </si>
  <si>
    <t>(44,70*2+7,20*2+3,60*4+4,50*2+30,90*2+44,70+13,80*2+30,80*2+18,00*2+4,50*2)*0,90+49,50+64,60</t>
  </si>
  <si>
    <t>25</t>
  </si>
  <si>
    <t>283758730</t>
  </si>
  <si>
    <t>deska EPS 70 se zvýšenou pevností v tlaku tl 100mm</t>
  </si>
  <si>
    <t>72</t>
  </si>
  <si>
    <t>713141131</t>
  </si>
  <si>
    <t>Montáž izolace tepelné střech plochých lepené za studena plně 1 vrstva rohoží, pásů, dílců, desek</t>
  </si>
  <si>
    <t>74</t>
  </si>
  <si>
    <t>Montáž tepelné izolace střech plochých rohožemi, pásy, deskami, dílci, bloky (izolační materiál ve specifikaci) přilepenými za studena zplna, jednovrstvá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</si>
  <si>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</si>
  <si>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27</t>
  </si>
  <si>
    <t>76</t>
  </si>
  <si>
    <t>2,00*31,50+9,50+2,00*43,20+12,90+29,10</t>
  </si>
  <si>
    <t>283723190</t>
  </si>
  <si>
    <t>deska EPS 100 pro trvalé zatížení v tlaku (max. 2000 kg/m2) tl 160mm</t>
  </si>
  <si>
    <t>78</t>
  </si>
  <si>
    <t>29</t>
  </si>
  <si>
    <t>80</t>
  </si>
  <si>
    <t>"skladba S2, S3"48,90*12,60+24,72*20,10+4,22*4,20+24,12*6,61+193,50+207,60</t>
  </si>
  <si>
    <t>1691,27</t>
  </si>
  <si>
    <t>631100 R</t>
  </si>
  <si>
    <t>dodávka  desek zminerální vlny 2x20 mm skladba S2, S</t>
  </si>
  <si>
    <t>82</t>
  </si>
  <si>
    <t>3382,54*1,02</t>
  </si>
  <si>
    <t>31</t>
  </si>
  <si>
    <t>713141151</t>
  </si>
  <si>
    <t>Montáž izolace tepelné střech plochých kladené volně 1 vrstva rohoží, pásů, dílců, desek</t>
  </si>
  <si>
    <t>84</t>
  </si>
  <si>
    <t>Montáž tepelné izolace střech plochých rohožemi, pásy, deskami, dílci, bloky (izolační materiál ve specifikaci) kladenými volně jednovrstvá</t>
  </si>
  <si>
    <t>"atiky zateplení horem skladba S1"</t>
  </si>
  <si>
    <t>283758670</t>
  </si>
  <si>
    <t>deska EPS 70 se zvýšenou pevností v tlaku tl 40mm</t>
  </si>
  <si>
    <t>86</t>
  </si>
  <si>
    <t>33</t>
  </si>
  <si>
    <t>713400</t>
  </si>
  <si>
    <t>demontáž stávající tepelné izolace střechy</t>
  </si>
  <si>
    <t>88</t>
  </si>
  <si>
    <t>12,00*23,50+3,40*2,0+17,20*3,00+49,50</t>
  </si>
  <si>
    <t>48,90*12,60+24,72*20,10+4,22*4,20+24,12*6,61+193,50</t>
  </si>
  <si>
    <t>998713203</t>
  </si>
  <si>
    <t>Přesun hmot procentní pro izolace tepelné v objektech v do 24 m</t>
  </si>
  <si>
    <t>90</t>
  </si>
  <si>
    <t>Přesun hmot pro izolace tepelné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</si>
  <si>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</si>
  <si>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</si>
  <si>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</si>
  <si>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35</t>
  </si>
  <si>
    <t>721100</t>
  </si>
  <si>
    <t>dodávka a montáž nového dešťového svodu</t>
  </si>
  <si>
    <t>92</t>
  </si>
  <si>
    <t>721100R</t>
  </si>
  <si>
    <t>dodávka a montáž nových vyhřívaných vpustí včetně prodloužení</t>
  </si>
  <si>
    <t>94</t>
  </si>
  <si>
    <t>37</t>
  </si>
  <si>
    <t>721102 R</t>
  </si>
  <si>
    <t>dodávka a montáž nového střešního svodu vč. obložení SDK</t>
  </si>
  <si>
    <t>96</t>
  </si>
  <si>
    <t>721103R</t>
  </si>
  <si>
    <t>demontáž stávajících střešních vpustí</t>
  </si>
  <si>
    <t>98</t>
  </si>
  <si>
    <t>39</t>
  </si>
  <si>
    <t>998721203</t>
  </si>
  <si>
    <t>Přesun hmot procentní pro vnitřní kanalizace v objektech v do 24 m</t>
  </si>
  <si>
    <t>Přesun hmot pro vnitřní kanalizace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</si>
  <si>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</si>
  <si>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741</t>
  </si>
  <si>
    <t>Elektroinstalace - silnoproud</t>
  </si>
  <si>
    <t>741100</t>
  </si>
  <si>
    <t>demontáž stávajícího hromosvodu a montáž nového, přichycení do betonových tížných terčů s PVC podložkou</t>
  </si>
  <si>
    <t>102</t>
  </si>
  <si>
    <t>751</t>
  </si>
  <si>
    <t>Vzduchotechnika</t>
  </si>
  <si>
    <t>41</t>
  </si>
  <si>
    <t>751100</t>
  </si>
  <si>
    <t>demontáž vzduchotechnických jednotek a montáž na původní místo po zhotovení střešního pláště</t>
  </si>
  <si>
    <t>104</t>
  </si>
  <si>
    <t>762</t>
  </si>
  <si>
    <t>Konstrukce tesařské</t>
  </si>
  <si>
    <t>762100</t>
  </si>
  <si>
    <t>demontáž dřevěné konstrukce pod střešní krytinou</t>
  </si>
  <si>
    <t>xlastní</t>
  </si>
  <si>
    <t>106</t>
  </si>
  <si>
    <t>43</t>
  </si>
  <si>
    <t>762101</t>
  </si>
  <si>
    <t>dodávka a montáž dřevěného konického hranolu včerně kotvení na horní líc atiky</t>
  </si>
  <si>
    <t>108</t>
  </si>
  <si>
    <t>((44,70*2+7,20*2+3,60*4+4,50*2+30,90*2+44,70+13,80*2+30,80*2+18,00*2+4,50*2)*0,40+22,50)/0,80</t>
  </si>
  <si>
    <t>762102</t>
  </si>
  <si>
    <t>dodávka a montáž vodovzrorné překližky tl. 10 mm na atiku skladba S1</t>
  </si>
  <si>
    <t>110</t>
  </si>
  <si>
    <t>(44,70*2+7,20*2+3,60*4+4,50*2+30,90*2+44,70+13,80*2+30,80*2+18,00*2+4,50*2)*0,40+22,50</t>
  </si>
  <si>
    <t>45</t>
  </si>
  <si>
    <t>762341811</t>
  </si>
  <si>
    <t>Demontáž bednění střech z prken</t>
  </si>
  <si>
    <t>112</t>
  </si>
  <si>
    <t>Demontáž bednění a laťování bednění střech rovných, obloukových, sklonu do 60° se všemi nadstřešními konstrukcemi z prken hrubých, hoblovaných tl. do 32 mm</t>
  </si>
  <si>
    <t>762595001</t>
  </si>
  <si>
    <t>Spojovací prostředky pro položení dřevěných podlah a zakrytí kanálů</t>
  </si>
  <si>
    <t>114</t>
  </si>
  <si>
    <t>Spojovací prostředky podlah a podkladových konstrukcí hřebíky, vruty</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</si>
  <si>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</si>
  <si>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"skladba S1"169,66</t>
  </si>
  <si>
    <t>763</t>
  </si>
  <si>
    <t>Konstrukce suché výstavby</t>
  </si>
  <si>
    <t>47</t>
  </si>
  <si>
    <t>763100</t>
  </si>
  <si>
    <t>dodávka a montáž zakrytí nového střešního svodu sádrokartonem</t>
  </si>
  <si>
    <t>116</t>
  </si>
  <si>
    <t>764</t>
  </si>
  <si>
    <t>Konstrukce klempířské</t>
  </si>
  <si>
    <t>764001821</t>
  </si>
  <si>
    <t>Demontáž krytiny ze svitků nebo tabulí do suti</t>
  </si>
  <si>
    <t>118</t>
  </si>
  <si>
    <t>Demontáž klempířských konstrukcí krytiny ze svitků nebo tabulí do suti</t>
  </si>
  <si>
    <t>49</t>
  </si>
  <si>
    <t>764004801</t>
  </si>
  <si>
    <t>Demontáž podokapního žlabu do suti</t>
  </si>
  <si>
    <t>120</t>
  </si>
  <si>
    <t>Demontáž klempířských konstrukcí žlabu podokapního do suti</t>
  </si>
  <si>
    <t>72,00+12,20</t>
  </si>
  <si>
    <t>764004861</t>
  </si>
  <si>
    <t>Demontáž svodu do suti</t>
  </si>
  <si>
    <t>122</t>
  </si>
  <si>
    <t>Demontáž klempířských konstrukcí svodu do suti</t>
  </si>
  <si>
    <t>30,00+5,10</t>
  </si>
  <si>
    <t>51</t>
  </si>
  <si>
    <t>764100</t>
  </si>
  <si>
    <t>demontáž ostatních klempířských prvků</t>
  </si>
  <si>
    <t>124</t>
  </si>
  <si>
    <t>764214606</t>
  </si>
  <si>
    <t>Oplechování horních ploch a atik bez rohů z Pz s povrch úpravou mechanicky kotvené rš 500 mm</t>
  </si>
  <si>
    <t>126</t>
  </si>
  <si>
    <t>Oplechování horních ploch zdí a nadezdívek (atik) z pozinkovaného plechu s povrchovou úpravou mechanicky kotvené rš 500 mm</t>
  </si>
  <si>
    <t>"pol. K2"46,20+7,85</t>
  </si>
  <si>
    <t>53</t>
  </si>
  <si>
    <t>764214608</t>
  </si>
  <si>
    <t>Oplechování horních ploch a atik bez rohů z Pz s povrch úpravou mechanicky kotvené rš 750 mm</t>
  </si>
  <si>
    <t>128</t>
  </si>
  <si>
    <t>Oplechování horních ploch zdí a nadezdívek (atik) z pozinkovaného plechu s povrchovou úpravou mechanicky kotvené rš 750 mm</t>
  </si>
  <si>
    <t>"pol. K1"161,44+27,40</t>
  </si>
  <si>
    <t>764214609</t>
  </si>
  <si>
    <t>Oplechování horních ploch a atik bez rohů z Pz s povrch úpravou mechanicky kotvené rš 800 mm</t>
  </si>
  <si>
    <t>130</t>
  </si>
  <si>
    <t>Oplechování horních ploch zdí a nadezdívek (atik) z pozinkovaného plechu s povrchovou úpravou mechanicky kotvené rš 800 mm</t>
  </si>
  <si>
    <t>"pol. K8"3,00</t>
  </si>
  <si>
    <t>55</t>
  </si>
  <si>
    <t>764311613</t>
  </si>
  <si>
    <t>Lemování rovných zdí střech s krytinou skládanou z Pz s povrchovou úpravou rš 250 mm</t>
  </si>
  <si>
    <t>132</t>
  </si>
  <si>
    <t>Lemování zdí z pozinkovaného plechu s povrchovou úpravou boční nebo horní rovné, střech s krytinou skládanou mimo prejzovou rš 250 mm</t>
  </si>
  <si>
    <t>"pol. K5"376,40+63,90</t>
  </si>
  <si>
    <t>764311613.R</t>
  </si>
  <si>
    <t>Lemování zdí z pozinkovaného plechu s povrchovou úpravou boční nebo horní rovné, střech s krytinou skládanou mimo prejzovou rš 160 mm, pol. K6</t>
  </si>
  <si>
    <t>134</t>
  </si>
  <si>
    <t>98,40+13,70</t>
  </si>
  <si>
    <t>57</t>
  </si>
  <si>
    <t>764311614</t>
  </si>
  <si>
    <t>Lemování rovných zdí střech s krytinou skládanou z Pz s povrchovou úpravou rš 330 mm</t>
  </si>
  <si>
    <t>136</t>
  </si>
  <si>
    <t>Lemování zdí z pozinkovaného plechu s povrchovou úpravou boční nebo horní rovné, střech s krytinou skládanou mimo prejzovou rš 330 mm</t>
  </si>
  <si>
    <t>"pol. K3"38,30+6,50</t>
  </si>
  <si>
    <t>764311614.R</t>
  </si>
  <si>
    <t>Lemování zdí z pozinkovaného plechu s povrchovou úpravou boční nebo horní rovné, střech s krytinou skládanou mimo prejzovou rš 200 mm popl. K4</t>
  </si>
  <si>
    <t>138</t>
  </si>
  <si>
    <t>176,64+24,60</t>
  </si>
  <si>
    <t>59</t>
  </si>
  <si>
    <t>764311614.R1</t>
  </si>
  <si>
    <t>Lemování zdí z pozinkovaného plechu s povrchovou úpravou boční nebo horní rovné, střech s krytinou skládanou mimo prejzovou rš 320 mm pol. K7</t>
  </si>
  <si>
    <t>140</t>
  </si>
  <si>
    <t>"pol. K7"44,40+7,40</t>
  </si>
  <si>
    <t>764311617</t>
  </si>
  <si>
    <t>Lemování rovných zdí střech s krytinou skládanou z Pz s povrchovou úpravou rš 670 mm</t>
  </si>
  <si>
    <t>142</t>
  </si>
  <si>
    <t>Lemování zdí z pozinkovaného plechu s povrchovou úpravou boční nebo horní rovné, střech s krytinou skládanou mimo prejzovou rš 670 mm</t>
  </si>
  <si>
    <t>13,30+2,20</t>
  </si>
  <si>
    <t>61</t>
  </si>
  <si>
    <t>764511612</t>
  </si>
  <si>
    <t>Žlab podokapní hranatý z Pz s povrchovou úpravou rš 330 mm</t>
  </si>
  <si>
    <t>144</t>
  </si>
  <si>
    <t>Žlab podokapní z pozinkovaného plechu s povrchovou úpravou včetně háků a čel hranatý rš 330 mm</t>
  </si>
  <si>
    <t>764511662</t>
  </si>
  <si>
    <t>Kotlík hranatý pro podokapní žlaby z Pz s povrchovou úpravou 330/100 mm</t>
  </si>
  <si>
    <t>kus</t>
  </si>
  <si>
    <t>146</t>
  </si>
  <si>
    <t>Žlab podokapní z pozinkovaného plechu s povrchovou úpravou včetně háků a čel kotlík hranatý, rš žlabu/průměr svodu 330/100 mm</t>
  </si>
  <si>
    <t>63</t>
  </si>
  <si>
    <t>764518622</t>
  </si>
  <si>
    <t>Svody kruhové včetně objímek, kolen, odskoků z Pz s povrchovou úpravou průměru 100 mm</t>
  </si>
  <si>
    <t>148</t>
  </si>
  <si>
    <t>Svod z pozinkovaného plechu s upraveným povrchem včetně objímek, kolen a odskoků kruhový, průměru 100 mm</t>
  </si>
  <si>
    <t>998764203</t>
  </si>
  <si>
    <t>Přesun hmot procentní pro konstrukce klempířské v objektech v do 24 m</t>
  </si>
  <si>
    <t>150</t>
  </si>
  <si>
    <t>Přesun hmot pro konstrukce klempířské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</si>
  <si>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</si>
  <si>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VRN</t>
  </si>
  <si>
    <t>Vedlejší rozpočtové náklady</t>
  </si>
  <si>
    <t>VRN3</t>
  </si>
  <si>
    <t>Zařízení staveniště</t>
  </si>
  <si>
    <t>65</t>
  </si>
  <si>
    <t>030001000</t>
  </si>
  <si>
    <t>Základní rozdělení průvodních činností a nákladů zařízení staveniště</t>
  </si>
  <si>
    <t>Kč…</t>
  </si>
  <si>
    <t>158</t>
  </si>
  <si>
    <t>VRN7</t>
  </si>
  <si>
    <t>Provozní vlivy</t>
  </si>
  <si>
    <t>070001000</t>
  </si>
  <si>
    <t>Základní rozdělení průvodních činností a nákladů provozní vlivy</t>
  </si>
  <si>
    <t>160</t>
  </si>
  <si>
    <t>02 - SO 02 Výměna oken a ...</t>
  </si>
  <si>
    <t xml:space="preserve">    6 - Úpravy povrchů, podlahy a osazování výplní</t>
  </si>
  <si>
    <t xml:space="preserve">    767 - Konstrukce zámečnické</t>
  </si>
  <si>
    <t xml:space="preserve">    782 - Dokončovací práce - obklady z kamene</t>
  </si>
  <si>
    <t xml:space="preserve">    786 - Dokončovací práce - čalounické úpravy</t>
  </si>
  <si>
    <t>Úpravy povrchů, podlahy a osazování výplní</t>
  </si>
  <si>
    <t>612325302</t>
  </si>
  <si>
    <t>Vápenocementová štuková omítka ostění nebo nadpraží</t>
  </si>
  <si>
    <t>Vápenocementová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</si>
  <si>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</si>
  <si>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619991001</t>
  </si>
  <si>
    <t>Zakrytí podlah fólií přilepenou lepící páskou</t>
  </si>
  <si>
    <t>Zakrytí vnitřních ploch před znečištěním včetně pozdějšího odkrytí podlah fólií přilepenou lepící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</si>
  <si>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</si>
  <si>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"dveře"</t>
  </si>
  <si>
    <t>7,40*3,00+3,45*3,00*6+6,54*3,00*2+3,00*3,00+3,45*3,00+3,00*3,00*2+27,20</t>
  </si>
  <si>
    <t>"okna"</t>
  </si>
  <si>
    <t>2,40*3,00*16+2,88*3,00*12+3,50*3,00*34+3,10*3,00*4+3,80*3,00*2+3,10*3,00*7+3,50*3,00*2+2,90*3,00*20+4,39*3,00*8+3,50*3,00*11+189,70</t>
  </si>
  <si>
    <t>3,14*3,00*12+4,35*3,00*22+2,60*3,00+3,90*3,00*8+5,30*3,00*20+3,50*3,00*4+6,54*3,00*2+3,50*3,00*2+3,10*3,00*4+162,8</t>
  </si>
  <si>
    <t>7,40*3,00+3,50*3,00*2+7,30</t>
  </si>
  <si>
    <t>619991011</t>
  </si>
  <si>
    <t>Obalení konstrukcí a prvků fólií přilepenou lepící páskou</t>
  </si>
  <si>
    <t>Zakrytí vnitřních ploch před znečištěním včetně pozdějšího odkrytí konstrukcí a prvků obalením fólií a přelepením páskou</t>
  </si>
  <si>
    <t>5,40*3,10+1,45*3,10*6+4,54*2,15+4,54*2,34+1,00*2,02+1,45*2,50+0,96*0,96+1,00*1,25</t>
  </si>
  <si>
    <t>Mezisoučet</t>
  </si>
  <si>
    <t>0,40*1,00*4+0,40*2,34*12+0,88*1,22*12+1,50*1,20*34+1,10*1,00*4+1,80*0,60*2+1,10*0,50*7+1,50*0,60*2+0,90*2,34*20+2,36*1,00*8</t>
  </si>
  <si>
    <t>1,50*2,38*11+1,14*2,34*12+2,35*2,34*22+0,60*0,75+0,90*1,365*8+1,00*2,025*8+1,90*0,975*8+0,90*1,365*2*12+1,50*1,975*12+3,30*0,975*12</t>
  </si>
  <si>
    <t>1,50*1,95*8+3,30*1,00*8+0,60*1,95*4+1,50*1,00*4+4,54*5,50+4,54*8,20+1,50*1,00*2+1,10*0,70*4+5,40*2,95+1,50*1,20*2</t>
  </si>
  <si>
    <t>622143003</t>
  </si>
  <si>
    <t>Montáž omítkových plastových nebo pozinkovaných rohových profilů s tkaninou</t>
  </si>
  <si>
    <t>Montáž omítkových profilů plastových nebo pozinkovaných, upevněných vtlačením do podkladní vrstvy nebo přibitím rohových s tkaninou</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</si>
  <si>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</si>
  <si>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(5,40+3,10*2)+(1,45+3,10*2)*6+(4,54+2,15*2)+(4,54+2,34*2)+(1,00+2,02*2)+(1,45+2,50*2)+0,96*3+(1,00+1,25*2)*3+17,40</t>
  </si>
  <si>
    <t>(0,40+1,00*2)*4+(0,40+2,34*2)*12+(0,88+1,20*2)*12+(1,50+1,20*2)*34+(1,10+1,00*2)*4+(1,80+0,60*2)*2+44,20</t>
  </si>
  <si>
    <t>(1,10+0,50*2)*7+(1,50+0,60*2)*2+(0,90+2,34*2)*20+(2,36+1,00*2)*8+(1,50+2,38*2)*11+(1,14+2,34*2)*12+51,80</t>
  </si>
  <si>
    <t>(2,35+2,34*2)*22+(0,60+0,75*2)+(1,90+2,95*2)*8+(3,30+2,95*2)*12+(3,30+2,95*2)*8+(1,50+2,95*2)*4+73,40</t>
  </si>
  <si>
    <t>(4,54+5,50*2)+(4,54+8,20*2)+(1,50+1,00*2)*2+(1,10+0,70*2)*4+(5,40+2,95*2)+(1,50+1,20*2)*2+12,20</t>
  </si>
  <si>
    <t>117,83+1253,14</t>
  </si>
  <si>
    <t>590514860</t>
  </si>
  <si>
    <t>lišta rohová PVC 10/15cm s tkaninou</t>
  </si>
  <si>
    <t>622143004</t>
  </si>
  <si>
    <t>Montáž omítkových samolepících začišťovacích profilů pro spojení s okenním rámem</t>
  </si>
  <si>
    <t>Montáž omítkových profilů plastových nebo pozinkovaných, upevněných vtlačením do podkladní vrstvy nebo přibitím začišťovacích samolepících pro vytvoření dilatujícího spoje s okenním rámem</t>
  </si>
  <si>
    <t>590514760</t>
  </si>
  <si>
    <t>profil okenní začišťovací se sklovláknitou armovací tkaninou 9 mm/2,4 m</t>
  </si>
  <si>
    <t>629991011</t>
  </si>
  <si>
    <t>Zakrytí výplní otvorů a svislých ploch fólií přilepenou lepící páskou</t>
  </si>
  <si>
    <t>Zakrytí vnějších ploch před znečištěním včetně pozdějšího odkrytí výplní otvorů a svislých ploch fólií přilepenou lepící páskou</t>
  </si>
  <si>
    <t xml:space="preserve">Poznámka k souboru cen:
1. V ceně -1012 nejsou započteny náklady na dodávku a montáž začišťovací lišty; tyto se oceňují cenou 622 14-3004 této části katalogu a materiálem ve specifikaci.
</t>
  </si>
  <si>
    <t>941111121</t>
  </si>
  <si>
    <t>Montáž lešení řadového trubkového lehkého s podlahami zatížení do 200 kg/m2 š do 1,2 m v do 10 m</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</si>
  <si>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</si>
  <si>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</si>
  <si>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"pro montáž oken"</t>
  </si>
  <si>
    <t>5,00*6,50+5,00*9,20+13,20</t>
  </si>
  <si>
    <t>941111122</t>
  </si>
  <si>
    <t>Montáž lešení řadového trubkového lehkého s podlahami zatížení do 200 kg/m2 š do 1,2 m v do 25 m</t>
  </si>
  <si>
    <t>Montáž lešení řadového trubkového lehkého pracovního s podlahami s provozním zatížením tř. 3 do 200 kg/m2 šířky tř. W09 přes 0,9 do 1,2 m, výšky přes 10 do 25 m</t>
  </si>
  <si>
    <t>"východ"39,00*13,00+85,60</t>
  </si>
  <si>
    <t>"jih"41,00*13,00+90,60</t>
  </si>
  <si>
    <t>"sever"42,00*12,00+85,60</t>
  </si>
  <si>
    <t>"západ"39,50*13,00+87,20</t>
  </si>
  <si>
    <t>941111221</t>
  </si>
  <si>
    <t>Příplatek k lešení řadovému trubkovému lehkému s podlahami š 1,2 m v 10 m za první a ZKD den použití</t>
  </si>
  <si>
    <t>Montáž lešení řadového trubkového lehkého pracovního s podlahami s provozním zatížením tř. 3 do 200 kg/m2 Příplatek za první a každý další den použití lešení k ceně -1121</t>
  </si>
  <si>
    <t>91,70*20</t>
  </si>
  <si>
    <t>941111222</t>
  </si>
  <si>
    <t>Příplatek k lešení řadovému trubkovému lehkému s podlahami š 1,2 m v 25 m za první a ZKD den použití</t>
  </si>
  <si>
    <t>Montáž lešení řadového trubkového lehkého pracovního s podlahami s provozním zatížením tř. 3 do 200 kg/m2 Příplatek za první a každý další den použití lešení k ceně -1122</t>
  </si>
  <si>
    <t>2406,50*30</t>
  </si>
  <si>
    <t>941111821</t>
  </si>
  <si>
    <t>Demontáž lešení řadového trubkového lehkého s podlahami zatížení do 200 kg/m2 š do 1,2 m v do 10 m</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</si>
  <si>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</si>
  <si>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</si>
  <si>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941111822</t>
  </si>
  <si>
    <t>Demontáž lešení řadového trubkového lehkého s podlahami zatížení do 200 kg/m2 š do 1,2 m v do 25 m</t>
  </si>
  <si>
    <t>Demontáž lešení řadového trubkového lehkého pracovního s podlahami s provozním zatížením tř. 3 do 200 kg/m2 šířky tř. W09 přes 0,9 do 1,2 m, výšky přes 10 do 25 m</t>
  </si>
  <si>
    <t>2406,50</t>
  </si>
  <si>
    <t>944511111</t>
  </si>
  <si>
    <t>Montáž ochranné sítě z textilie z umělých vláken</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</si>
  <si>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</si>
  <si>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</si>
  <si>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944511211</t>
  </si>
  <si>
    <t>Příplatek k ochranné síti za první a ZKD den použití</t>
  </si>
  <si>
    <t>Montáž ochranné sítě Příplatek za první a každý další den použití sítě k ceně -1111</t>
  </si>
  <si>
    <t>944511811</t>
  </si>
  <si>
    <t>Demontáž ochranné sítě z textilie z umělých vláken</t>
  </si>
  <si>
    <t>Demontáž ochranné sítě zavěšené na konstrukci lešení z textilie z umělých vláken</t>
  </si>
  <si>
    <t>949100R</t>
  </si>
  <si>
    <t>949101R</t>
  </si>
  <si>
    <t>949104R</t>
  </si>
  <si>
    <t>949121112</t>
  </si>
  <si>
    <t>Montáž lešení lehkého kozového dílcového v do 1,9 m</t>
  </si>
  <si>
    <t>sada</t>
  </si>
  <si>
    <t>Montáž lešení lehkého kozového dílcového o výšce lešeňové podlahy přes 1,2 do 1,9 m</t>
  </si>
  <si>
    <t xml:space="preserve">Poznámka k souboru cen:
1. Množství měrných jednotek se určuje v počtu sad lešení (2 kozy a dřevěná podlaha).
2. V cenách nájmu jsou započteny i náklady na manipulaci s lešením.
</t>
  </si>
  <si>
    <t>(0,90*16+1,40*12+2,00*34+1,60*4+2,30*2+1,60*7+2,00*2+1,40*20+2,90*8+2,00*11+1,70*12+2,90*22+1,10+2,40*8)*1,50+77,10+90,30</t>
  </si>
  <si>
    <t>(3,80*20+2,00*4+1,90*2+1,60*4+5,90+1,90*2)*1,50+21,70+30,0</t>
  </si>
  <si>
    <t>"pro montáž dveří"</t>
  </si>
  <si>
    <t>(5,90+2,10*6+5,10*2+1,50+2,00+1,50*6)*1,50+8,50+11,90</t>
  </si>
  <si>
    <t>952901105</t>
  </si>
  <si>
    <t>Čištění budov omytí dvojitých nebo zdvojených oken nebo balkonových dveří plochy do 0,6m2</t>
  </si>
  <si>
    <t>Čištění budov při provádění oprav a udržovacích prací oken dvojitých nebo zdvojených omytím, plochy do do 0,6 m2</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</si>
  <si>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</si>
  <si>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0,40*1,00+1,10*0,50*7+0,60*0,75</t>
  </si>
  <si>
    <t>952901106</t>
  </si>
  <si>
    <t>Čištění budov omytí dvojitých nebo zdvojených oken nebo balkonových dveří plochy do 1,5m2</t>
  </si>
  <si>
    <t>Čištění budov při provádění oprav a udržovacích prací oken dvojitých nebo zdvojených omytím, plochy do přes 0,6 do 1,5 m2</t>
  </si>
  <si>
    <t>0,40*2,34*12+0,88*1,20*12+1,10*1,00*4+1,80*0,60*2+1,50*0,60*2+1,50*1,00*2+1,10*0,70*4</t>
  </si>
  <si>
    <t>952901107</t>
  </si>
  <si>
    <t>Čištění budov omytí dvojitých nebo zdvojených oken nebo balkonových dveří plochy do 2,5m2</t>
  </si>
  <si>
    <t>Čištění budov při provádění oprav a udržovacích prací oken dvojitých nebo zdvojených omytím, plochy do přes 1,5 do 2,5 m2</t>
  </si>
  <si>
    <t>1,50*1,20*34+0,90*2,34*20+0,90*2,34*8+1,50*1,20*2</t>
  </si>
  <si>
    <t>952901108</t>
  </si>
  <si>
    <t>Čištění budov omytí dvojitých nebo zdvojených oken nebo balkonových dveří plochy přes 2,5m2</t>
  </si>
  <si>
    <t>Čištění budov při provádění oprav a udržovacích prací oken dvojitých nebo zdvojených omytím, plochy do přes 2,5 m2</t>
  </si>
  <si>
    <t>1,50*2,38*11+1,14*2,34*12+2,35*2,34*22+(1,00+2,025+0,90*1,365+1,90*0,975)*8+(1,50*1,975+0,90*1,365*2+3,30*0,975)*12</t>
  </si>
  <si>
    <t>(1,50*1,95+3,30*1,00)*8+(0,60*1,95+1,50*1,00)*4+4,44*5,40+4,54*8,20+5,40*2,95</t>
  </si>
  <si>
    <t>952901121</t>
  </si>
  <si>
    <t>Čištění budov omytí dveří nebo vrat plochy do 1,5m2</t>
  </si>
  <si>
    <t>Čištění budov při provádění oprav a udržovacích prací dveří nebo vrat omytím, plochy do do 1,5 m2</t>
  </si>
  <si>
    <t>0,96*0,96*3+1,00*1,25*3</t>
  </si>
  <si>
    <t>952901122</t>
  </si>
  <si>
    <t>Čištění budov omytí dveří nebo vrat p lochy do 3,0m2</t>
  </si>
  <si>
    <t>Čištění budov při provádění oprav a udržovacích prací dveří nebo vrat omytím, plochy do přes 1,5 do 3,0 m2</t>
  </si>
  <si>
    <t>1,00*2,2</t>
  </si>
  <si>
    <t>952901123</t>
  </si>
  <si>
    <t>Čištění budov omytí dveří nebo vrat plochy do 5,0m2</t>
  </si>
  <si>
    <t>Čištění budov při provádění oprav a udržovacích prací dveří nebo vrat omytím, plochy do přes 3,0 do 5,0 m2</t>
  </si>
  <si>
    <t>1,45*3,10*6+1,45*2,50</t>
  </si>
  <si>
    <t>952901124</t>
  </si>
  <si>
    <t>Čištění budov omytí dveří nebo vrat plochy přes 5,0m2</t>
  </si>
  <si>
    <t>Čištění budov při provádění oprav a udržovacích prací dveří nebo vrat omytím, plochy do přes 5,0 m2</t>
  </si>
  <si>
    <t>5,00*3,10+4,54*2,15+4,54*2,34</t>
  </si>
  <si>
    <t>952902031</t>
  </si>
  <si>
    <t>Čištění budov omytí hladkých podlah</t>
  </si>
  <si>
    <t>Čištění budov při provádění oprav a udržovacích prací podlah hladkých omytím</t>
  </si>
  <si>
    <t>968072354</t>
  </si>
  <si>
    <t>Vybourání kovových rámů oken zdvojených včetně křídel pl do 1 m2</t>
  </si>
  <si>
    <t>Vybourání kovových rámů oken s křídly, dveřních zárubní, vrat, stěn, ostění nebo obkladů okenních rámů s křídly zdvojených, plochy do 1 m2</t>
  </si>
  <si>
    <t xml:space="preserve">Poznámka k souboru cen:
1. V cenách -2244 až -2559 jsou započteny i náklady na vyvěšení křídel.
2. Cenou -2641 se oceňuje i vybourání nosné ocelové konstrukce pro sádrokartonové příčky.
</t>
  </si>
  <si>
    <t>0,40*1,00*4+0,40*2,34*8+0,70*1,10*4+0,75*0,60</t>
  </si>
  <si>
    <t>968072355</t>
  </si>
  <si>
    <t>Vybourání kovových rámů oken zdvojených včetně křídel pl do 2 m2</t>
  </si>
  <si>
    <t>Vybourání kovových rámů oken s křídly, dveřních zárubní, vrat, stěn, ostění nebo obkladů okenních rámů s křídly zdvojených, plochy do 2 m2</t>
  </si>
  <si>
    <t>0,88*1,20*10+1,50*1,20*26+1,10*1,20*4+1,80*0,60*2+1,20*1,50*2</t>
  </si>
  <si>
    <t>968072356</t>
  </si>
  <si>
    <t>Vybourání kovových rámů oken zdvojených včetně křídel pl do 4 m2</t>
  </si>
  <si>
    <t>Vybourání kovových rámů oken s křídly, dveřních zárubní, vrat, stěn, ostění nebo obkladů okenních rámů s křídly zdvojených, plochy do 4 m2</t>
  </si>
  <si>
    <t>0,90*2,34*16+0,90*2,34*8+1,50*2,38*11+1,14*2,34*8+0,60*1,95*4+1,50*1,00*4</t>
  </si>
  <si>
    <t>968072357</t>
  </si>
  <si>
    <t>Vybourání kovových rámů oken zdvojených včetně křídel pl přes 4 m2</t>
  </si>
  <si>
    <t>Vybourání kovových rámů oken s křídly, dveřních zárubní, vrat, stěn, ostění nebo obkladů okenních rámů s křídly zdvojených, plochy přes 4 m2</t>
  </si>
  <si>
    <t>2,35*2,34*14+1,00*2,025*4+0,90*1,365*4+1,90*0,975*4+1,50*1,975*6+0,90*1,365*2*6+3,30*0,975*6+1,50*1,95*8+3,30*1,00*8</t>
  </si>
  <si>
    <t>4,54*5,50+5,40*2,95</t>
  </si>
  <si>
    <t>968072455</t>
  </si>
  <si>
    <t>Vybourání kovových dveřních zárubní pl do 2 m2</t>
  </si>
  <si>
    <t>Vybourání kovových rámů oken s křídly, dveřních zárubní, vrat, stěn, ostění nebo obkladů dveřních zárubní, plochy do 2 m2</t>
  </si>
  <si>
    <t>1,00*2,02+0,96*0,96*3+1,00*1,25*3</t>
  </si>
  <si>
    <t>968072456</t>
  </si>
  <si>
    <t>Vybourání kovových dveřních zárubní pl přes 2 m2</t>
  </si>
  <si>
    <t>Vybourání kovových rámů oken s křídly, dveřních zárubní, vrat, stěn, ostění nebo obkladů dveřních zárubní, plochy přes 2 m2</t>
  </si>
  <si>
    <t>5,00*3,10+1,45*3,10*6+4,54*2,15+4,54*2,34</t>
  </si>
  <si>
    <t>968082015</t>
  </si>
  <si>
    <t>Vybourání plastových rámů oken včetně křídel plochy do 1 m2</t>
  </si>
  <si>
    <t>Vybourání plastových rámů oken s křídly, dveřních zárubní, vrat rámu oken s křídly, plochy do 1 m2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</si>
  <si>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</si>
  <si>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0,40*2,34*4+1,50*0,60*2</t>
  </si>
  <si>
    <t>968082016</t>
  </si>
  <si>
    <t>Vybourání plastových rámů oken včetně křídel plochy přes 1 do 2 m2</t>
  </si>
  <si>
    <t>Vybourání plastových rámů oken s křídly, dveřních zárubní, vrat rámu oken s křídly, plochy přes 1 do 2 m2</t>
  </si>
  <si>
    <t>0,88*1,20*2+1,50*1,20*4</t>
  </si>
  <si>
    <t>968082017</t>
  </si>
  <si>
    <t>Vybourání plastových rámů oken včetně křídel plochy přes 2 do 4 m2</t>
  </si>
  <si>
    <t>Vybourání plastových rámů oken s křídly, dveřních zárubní, vrat rámu oken s křídly, plochy přes 2 do 4 m2</t>
  </si>
  <si>
    <t>0,90*2,34*4+1,14*2,34*4</t>
  </si>
  <si>
    <t>968082018</t>
  </si>
  <si>
    <t>Vybourání plastových rámů oken včetně křídel plochy přes 4 m2</t>
  </si>
  <si>
    <t>Vybourání plastových rámů oken s křídly, dveřních zárubní, vrat rámu oken s křídly, plochy přes 4 m2</t>
  </si>
  <si>
    <t>2,35*2,34*8+1,90*2,95*4+1,50*1,975*6+0,90*1,365*2*6+3,30*0,975*6+4,54*8,20</t>
  </si>
  <si>
    <t>36,97*4</t>
  </si>
  <si>
    <t>998018003</t>
  </si>
  <si>
    <t>Přesun hmot ruční pro budovy v do 24 m</t>
  </si>
  <si>
    <t>Přesun hmot pro budovy občanské výstavby, bydlení, výrobu a služby ruční - bez užití mechanizace vodorovná dopravní vzdálenost do 100 m pro budovy s jakoukoliv nosnou konstrukcí výšky přes 12 do 24 m</t>
  </si>
  <si>
    <t>767</t>
  </si>
  <si>
    <t>Konstrukce zámečnické</t>
  </si>
  <si>
    <t>767100 R</t>
  </si>
  <si>
    <t>demontáž obloukovéh stávajícího střešního světlíku 9840x8030 mm,</t>
  </si>
  <si>
    <t>-1010526121</t>
  </si>
  <si>
    <t>767107 R</t>
  </si>
  <si>
    <t>dodávka a montáž obloukového střešního světlíku 9840x8030 mm, se dvěma pzevíravými segmenty, dešťová a větrací čidla, el. připojeno na stáv. rozvody</t>
  </si>
  <si>
    <t>-1080524083</t>
  </si>
  <si>
    <t>553207</t>
  </si>
  <si>
    <t>hliníkové dveře 960x960 mm, pol. D7, prosklené otevíraví vně objektu, zasklení izol. 3 sklem,rám eloxovaný</t>
  </si>
  <si>
    <t>kd</t>
  </si>
  <si>
    <t>767100</t>
  </si>
  <si>
    <t>generální klíč</t>
  </si>
  <si>
    <t>767101</t>
  </si>
  <si>
    <t>dodávka amontáž panikové hrazdy s klikou, elektrickým vrátným a čtečkou přístupového čipu (dveř oznařené H)</t>
  </si>
  <si>
    <t>767102</t>
  </si>
  <si>
    <t>příprava na montáž bezpečnostního senzoru</t>
  </si>
  <si>
    <t>4+12+8+4+16+18+2+2+2+7+2+10+10+8+11+8+4+22+1+4+4+12+8+2+2+1+1+2+4+1+1+1</t>
  </si>
  <si>
    <t>767103</t>
  </si>
  <si>
    <t>osazení a dodávka piktogramu pro ZTP</t>
  </si>
  <si>
    <t>767104</t>
  </si>
  <si>
    <t>příplatek za barvu oken a dveří</t>
  </si>
  <si>
    <t>767620125</t>
  </si>
  <si>
    <t>Montáž oken kovových zdvojených otevíravých do zdiva plochy do 0,6 m2</t>
  </si>
  <si>
    <t>Montáž oken zdvojených z hliníkových nebo ocelových profilů na polyuretanovou pěnu otevíravých do zdiva, plochy do 0,6 m2</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</si>
  <si>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</si>
  <si>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553101</t>
  </si>
  <si>
    <t>hliníkové okno 400x1000 mm, pol.01, jednodílné., neotevíravé, zasklení izolačním trojsklem, rám eloxovaný, zasklení čiré, U max≤ 0,85</t>
  </si>
  <si>
    <t>hliníkové okno 400x1000 mm, pol.01, jednodílné., neotevíravé, zasklení izolačním trojsklem, rám eloxovaný, zasklení čiré,  U max≤ 0,85</t>
  </si>
  <si>
    <t>553102</t>
  </si>
  <si>
    <t>hliníkové okno400x2340mm, pol.02, jednodílné se střední dělící příčkou, neotevíravé, zasklení izolačním trojsklem, rám eloxovaný, zasklení čiré, U max≤ 0,85</t>
  </si>
  <si>
    <t>hliníkové okno400x2340mm, pol.02, jednodílné se střední dělící příčkou, neotevíravé, zasklení izolačním trojsklem, rám eloxovaný, zasklení čiré,  U max ≤ 0,85</t>
  </si>
  <si>
    <t>553103</t>
  </si>
  <si>
    <t>okno hliníkové 880x1200 mm, pol. 03a, 03b, jednokřídlé, otevíravé a vyklápěcí, zasklení izolačním trojsklem, rám eloxovaný, zasklení čiré,  U max ≤ 0,85</t>
  </si>
  <si>
    <t>okno hliníkové 880x1200 mm, pol. 03a, 03b, jednokřídlé, otevíravé a vyklápěcí, zasklení izolačním trojsklem, rám eloxovaný, zasklení čiré.  U max ≤ 0,85</t>
  </si>
  <si>
    <t>553104</t>
  </si>
  <si>
    <t>okno hliníkové 1500x1200 mm, pol. 04a, 04b, jednokřídlé otevíravé a vyklápěcí, zasklení izolačním trojsklem, rám eloxovaný, zasklení čiré nebo mléčné(viz pohlefy),  Umax ≤ 0,85</t>
  </si>
  <si>
    <t>okno hliníkové 1500x1200 mm, pol. 04a, 04b, jednokřídlé otevíravé a vyklápěcí, zasklení izolačním trojsklem, rám eloxovaný, zasklení čiré nebo mléčné(viz pohlefy),  U max ≤ 0,85</t>
  </si>
  <si>
    <t>553105</t>
  </si>
  <si>
    <t>okno hliníkové 1100x1200 mm, pol. 05a,05b, jednokřídlé otevíravé avyklápěcí, zasklení izolačním trojsklem, rám eloxovaný, zasklení čiré,  U max ≤ 0,85</t>
  </si>
  <si>
    <t>553106</t>
  </si>
  <si>
    <t>okno hliníkové 1800x600mm, pol. 06, dvoukřídlé otevíravé a vyklápěcí, zasklení izolačním trojsklem, rám eloxovyný, zasklení čiré,  U max ≤ 0,85</t>
  </si>
  <si>
    <t>53107</t>
  </si>
  <si>
    <t>okno hliníkové 1100x500 mm, pol. 07, jednokřídlé, vyklápěcí, zasklení izolačním trojsklem(čiré), rám eloxovaný.  U max ≤ 0,85</t>
  </si>
  <si>
    <t>okno hliníkové 1100x500 mm, pol. 07, jednokřídlé, vyklápěcí, zasklení izolačním trojsklem(čiré), rám eloxovaný,  Umax ≤ 0,85</t>
  </si>
  <si>
    <t>553108</t>
  </si>
  <si>
    <t>okno hliníkové 1500x600 mm, pol. 08, jednokřídlé, vyklápěcí, zasklení izolačním trojsklem (čiré), rám eloxovaný,  U max ≤ 0,85</t>
  </si>
  <si>
    <t>553109</t>
  </si>
  <si>
    <t>okno liníkové 900x2340 mm, pol. 09a, 09b,dvoudílné dělící příčka, otevíravé a vyklápěcí horní křídlo otevíránomanuálním pákovým otevíráním, zasklení uzolačním trojsklem, rám eloxovaný, zasklení čiré, U max ≤ 0,85</t>
  </si>
  <si>
    <t>okno liníkové 900x2340 mm, pol. 09a, 09b,dvoudílné dělící příčka, otevíravé a vyklápěcí horní křídlo otevíránomanuálním pákovým otevíráním, zasklení uzolačním trojsklem, rám eloxovaný, zasklení čiré,  U max ≤ 0,85</t>
  </si>
  <si>
    <t>593110</t>
  </si>
  <si>
    <t>okno hliníkové 900x2340 mm, pol. 10, dvoukřídlé,otevíravé a vyklápěcí, zasklení izolačním trojsklem, rám eloxovyný, zasklení čiré,  U max ≤ 0,85</t>
  </si>
  <si>
    <t>67</t>
  </si>
  <si>
    <t>593111</t>
  </si>
  <si>
    <t>okno hliníkové 1500x2380 mm, pol 11, dvoudílné s horizontální dělíc příčkou, pevné zasklemí a vyklápěcí, zasklení izolačním trojsklem, rám eloxovaný, zasklení čiré,  U max ≤ 0,85</t>
  </si>
  <si>
    <t>553112</t>
  </si>
  <si>
    <t>okno hliníkové 1140x2340 mm, pol. 12a,12b, dvoudílné  s horizontální dělící příčkou, pevné zsklení, vyklápěcí horní lřídlo manuálním pákovým otevíráním, zasklení izolačním trojsklem, rom eloxovaný, zasklení čiré,  U max ≤ 0,85</t>
  </si>
  <si>
    <t>okno hliníkové 1140x2340 mm, pol. 12a,12b, dvoudílné  s horizontální dělící příčkou, pevné zsklení, vyklápěcí horní lřídlo manuálním pákovým otevíráním, zasklení izolačním trojsklem, rom eloxovaný, zasklení čiré, U max ≤ 0,85</t>
  </si>
  <si>
    <t>69</t>
  </si>
  <si>
    <t>593113</t>
  </si>
  <si>
    <t>okno hliníkové 2350x2340 m, pol. 13, čtyřkřídlé s horizontální a vertikální dělící příčkou, otevíravé a vyklápěcí, horní křídla otevíravá manuálním pákovým otevíráním, zasklení izolační trojsklo, rám eloxovaný, zasklení čiré,  U max ≤ 0,85</t>
  </si>
  <si>
    <t>okno hliníkové 2350x2340 m, pol. 13, čtyřkřídlé s horizontální a vertikální dělící příčkou, otevíravé a vyklápěcí, horní křídla otevíravá manuálním pákovým otevíráním, zasklení izolační trojsklo, rám eloxovaný, zasklení čiré, U max ≤ 0,85</t>
  </si>
  <si>
    <t>553114</t>
  </si>
  <si>
    <t>okno hliníkové 600x750 mm, pol. 14, jednokřídlé otevíravé a vyklápěcí, zasklení izolačním trojsklem, rám eloxivaný, zasklení čiré,  U max ≤ 0,85</t>
  </si>
  <si>
    <t>71</t>
  </si>
  <si>
    <t>553115</t>
  </si>
  <si>
    <t xml:space="preserve">okno hliníkové 1900x2950 mm ,pol. 15a, 15b,pštikřídlé s horizontální a dvěma vertokálními dělícími příčkami, pevné zasklení, otevíravé a vyklápěcí horní křídlo,otevíráno manuýlním pákovým otevíráním, zasklení izolačním trojsklem, rám eloxovaný,zasklení,  </t>
  </si>
  <si>
    <t>okno hliníkové 1900x2950 mm ,pol. 15a, 15b,pštikřídlé s horizontální a dvěma vertokálními dělícími příčkami, pevné zasklení, otevíravé a vyklápěcí horní křídlo,otevíráno manuýlním pákovým otevíráním, zasklení izolačním trojsklem, rám eloxovaný,zasklení,  U max ≤ 0,85</t>
  </si>
  <si>
    <t>553116</t>
  </si>
  <si>
    <t>okno hliníkové 3300x2950 mm, pol. 16, osmidílné s horizontální a čtyřmi vertikálnímidělícími příčkami, pevné zasklení otevíravé a vyklápěcí, zasklení izolačním trojsklem, rám eloxivaný,  U max ≤ 0,85</t>
  </si>
  <si>
    <t>okno hliníkové 3300x2950 mm, pol. 16, osmidílné s horizontální a čtyřmi vertikálnímidělícími příčkami, pevné zasklení otevíravé a vyklápěcí, zasklení izolačním trojsklem, rám eloxivaný  U max ≤ 0,85</t>
  </si>
  <si>
    <t>73</t>
  </si>
  <si>
    <t>583117</t>
  </si>
  <si>
    <t>okno hliníkové 3300x2950 mm, pol.17, šestidílné s horizontální a dvěma vertikálnímipříčkami, zasklení izolačním trojsklem, rám eloxovaný,  U max ≤ 0,85</t>
  </si>
  <si>
    <t>okno hliníkové 3300x2950 mm, pol.17, šestidílné s horizontální a dvěma vertikálnímipříčkami, zasklení izolačním trojsklem, rám eloxovaný, U max ≤ 0,85</t>
  </si>
  <si>
    <t>553118</t>
  </si>
  <si>
    <t>okno hliníkové 1500x100+1950x600 mm, pol.18a, 18b, dvoudílné s horizontální příčkou, pevné zasklení, otevíravé a vyklápěcí, zasklení izolačním trojsklem, rám eloxovaný, zasklebí čiré,  U max ≤ 0,85</t>
  </si>
  <si>
    <t>75</t>
  </si>
  <si>
    <t>553119</t>
  </si>
  <si>
    <t>okno hliníkové 4440x5400 mm, pol. 19, čtrnáctidílné s pěti horozontálními a třemi vertikálními dělícími příčkami, zasklení izolačním trojsklem, rám eloxivaný, zasklení čiré,  U max ≤ 0,85</t>
  </si>
  <si>
    <t>593120</t>
  </si>
  <si>
    <t>okno hliníkové 1500x1000+1950x600 mm, pol. 20, dvaadvacetidílné okno s dvíti a třemi vert. dělícími příčkami, zasklení izolačním trojsklem, rám eloxovaný, zasklení čiré,  U max≤ 0,85</t>
  </si>
  <si>
    <t>okno hliníkové 1500x1000+1950x600 mm, pol. 20, dvaadvacetidílné okno s dvíti a třemi vert. dělícími příčkami, zasklení izolačním trojsklem, rám eloxovaný, zasklení čiré,  U max ≤ 0,85</t>
  </si>
  <si>
    <t>77</t>
  </si>
  <si>
    <t>593121</t>
  </si>
  <si>
    <t>okno hliníkové 1500x1000mm, pol. 21, jednokřídlé otevíravé a vyklápěcí, zasklení izolačním trojsklem, rám eloxovaný, zasklení čiré,  U max≤ 0,85</t>
  </si>
  <si>
    <t>okno hliníkové 1500x1000mm, pol. 21, jednokřídlé otevíravé a vyklápěcí, zasklení izolačním trojsklem, rám eloxovaný, zasklení čiré,  U max ≤ 0,85</t>
  </si>
  <si>
    <t>553122</t>
  </si>
  <si>
    <t>okno hliníkové 1100x700 mm, pol. 22, jednokřídlé, vyklápěcí, zasklení izolačním trojsklem, rám eloxovaný, zasklení čiré,  U max ≤ 0,85</t>
  </si>
  <si>
    <t>152</t>
  </si>
  <si>
    <t>okno hliníkové 1100x700 mm, pol. 22, jednokřídlé, vyklápěcí, zasklení izolačním trojsklem, rám eloxovaný, zasklení čiré.  U nax ≤ 0,85</t>
  </si>
  <si>
    <t>79</t>
  </si>
  <si>
    <t>553123</t>
  </si>
  <si>
    <t>okno hliníkové 5400x2950 mm, pol. 23,devitílné, otevíravé a vyklápěcí, horní křídlo otevíráno manzálním pákovým otevíráním, zasklení izol. trojsklem,rám eloyovaný, zasklení čiré,  U max ≤ 0,85</t>
  </si>
  <si>
    <t>154</t>
  </si>
  <si>
    <t>553124</t>
  </si>
  <si>
    <t>okno hliníkové 1500x1200 mm,pol.24, dvoudílné, vyklápěcí,zasklení izol. trojsklem,rám eloxovaný, zasklení čiré, ventilační mřížka,  U max ≤ 0,85</t>
  </si>
  <si>
    <t>156</t>
  </si>
  <si>
    <t>81</t>
  </si>
  <si>
    <t>553125</t>
  </si>
  <si>
    <t>opkno hliníkové 1500x1200 mm, pol. 25, dvoudílné otevíravé a vyklápěcí, zasklení izolačním trojsklem, rám eloxovaný, zasklení čiré, ventilační mřížka,  U max≤ 0,85</t>
  </si>
  <si>
    <t>okno hliníkové 1500x1200 mm, pol. 25, dvoudílné otevíravé a vyklápěcí, zasklení izolačním trojsklem, rám eloxovaný, zasklení čiré, ventilační mřížka,  U max ≤ 0,85</t>
  </si>
  <si>
    <t>553201</t>
  </si>
  <si>
    <t>hliníková sestava 5000x2500 mm, pol. D1,s 5 pevnými zaskleními a 2 dvoukř. dveřmi otevíravými vně objektu, zasklení izolačním, sklem,madla u dveří, rám eloxovaný,  U max ≤ 1,2</t>
  </si>
  <si>
    <t>83</t>
  </si>
  <si>
    <t>553202</t>
  </si>
  <si>
    <t>hliníkové dveře 1450x3100 mm, pol.D2, 2 křídlové s nadsvětlíkem, otevíravé vně objektu, zasklení izolačním 3 sklem, madla, rám eloxovaný,  U max ≤1,2</t>
  </si>
  <si>
    <t>162</t>
  </si>
  <si>
    <t>hliníkové dveře 1450x3100 mm, pol.D2, 2 křídlové s nadsvětlíkem, otevíravé vně objektu, zasklení izolačním 3 sklem, madla, rám eloxovaný,  U max ≤ 1,2</t>
  </si>
  <si>
    <t>553203</t>
  </si>
  <si>
    <t>hliníková sestava 4540x2150 mm,pol.D3, se 4 pevnými zaskleními a 2 dvoukř. dveřmi otevíranými vně objektu, izolační 3 sklo,rám eloxovaný,  U max ≤1,2</t>
  </si>
  <si>
    <t>164</t>
  </si>
  <si>
    <t>85</t>
  </si>
  <si>
    <t>553204</t>
  </si>
  <si>
    <t>hliníková sestava 4540x2340mm, pol. D4 s 6 pevnými zaskleními a 2 dvoukř. dveřmi otevíranými vně objektu, zasklení izolačním 3 sklem, rám eloxovaný,  U max ≤ 1,2</t>
  </si>
  <si>
    <t>166</t>
  </si>
  <si>
    <t>553205</t>
  </si>
  <si>
    <t>hliníkové dveře 1000x2020 mm, pol. D5, otevíravé vně objektu, zasklení izolačním 3 sklem, zasklení čiré, povrch rámu eloxovaný,  U max ≤1,2</t>
  </si>
  <si>
    <t>168</t>
  </si>
  <si>
    <t>hliníkové dveře 1000x2020 mm, pol. D5, otevíravé vně objektu, zasklení izolačním 3 sklem, zasklení čiré, povrch rámu eloxovaný,  U max ≤ 1,2</t>
  </si>
  <si>
    <t>87</t>
  </si>
  <si>
    <t>553206</t>
  </si>
  <si>
    <t>hliníkové 2 křídlové dveře 1450x2500 mm, pol. D6, s nadsvětlíkem, otevíravé vně objektu, zasklení izol 3 sklem,madlo eloxovaný rám,  U max ≤1,2</t>
  </si>
  <si>
    <t>170</t>
  </si>
  <si>
    <t>hliníkové 2 křídlové dveře 1450x2500 mm, pol. D6, s nadsvětlíkem, otevíravé vně objektu, zasklení izol 3 sklem,madlo eloxovaný rám,  U max ≤ 1,2</t>
  </si>
  <si>
    <t>hliníkové dveře 960x960 mm, pol. D7, prosklené, otevíravé vně objektu,zasklení izol. 3 sklem, rám eloxovaný,  U max ≤ 1,2</t>
  </si>
  <si>
    <t>172</t>
  </si>
  <si>
    <t>89</t>
  </si>
  <si>
    <t>553208</t>
  </si>
  <si>
    <t>hliníkové dveře 1000x1250 mm, pol. D8, prosklené, otevíravé vně objektu, zasklení izol, 3 sklem, rám eloxovaný,  U max ≤1,2</t>
  </si>
  <si>
    <t>174</t>
  </si>
  <si>
    <t>hliníkové dveře 1000x1250 mm, pol. D8, prosklené, otevíravé vně objektu, zasklení izol, 3 sklem, rám eloxovaný,  U max ≤ 1,2</t>
  </si>
  <si>
    <t>553209</t>
  </si>
  <si>
    <t>hliníkové dvoukřídlé 1450x3100, po (s hlavním křídlem 900 mm) dveře s pevně zaskleným světlíkem, otevíravé vně objektu, zasklení izolačním trojsklem, zasklení čiré, madlo u dveří dřevěné, povrch rámu eloxovaný, vnější madlo-dřevo(viz stáv. madloú,  U≤ 1,2</t>
  </si>
  <si>
    <t>-625876476</t>
  </si>
  <si>
    <t>hliníkové dvoukřídlé 1450x3100 , pol. D9(s hlavním křídlem 900 mm) dveře s pevně zaskleným světlíkem, otevíravé vně objektu, zasklení izolačním trojsklem, zasklení čiré, madlo u dveří dřevěné, povrch rámu eloxovaný, vnější madlo-dřevo(viz stáv. madloú,  U max ≤ 1,2</t>
  </si>
  <si>
    <t>91</t>
  </si>
  <si>
    <t>767620126</t>
  </si>
  <si>
    <t>Montáž oken kovových zdvojených otevíravých do zdiva plochy do 1,5 m2</t>
  </si>
  <si>
    <t>176</t>
  </si>
  <si>
    <t>Montáž oken zdvojených z hliníkových nebo ocelových profilů na polyuretanovou pěnu otevíravých do zdiva, plochy přes 0,6 do 1,5 m2</t>
  </si>
  <si>
    <t>767620127</t>
  </si>
  <si>
    <t>Montáž oken kovových zdvojených otevíravých do zdiva plochy do 2,5 m2</t>
  </si>
  <si>
    <t>178</t>
  </si>
  <si>
    <t>Montáž oken zdvojených z hliníkových nebo ocelových profilů na polyuretanovou pěnu otevíravých do zdiva, plochy přes 1,5 do 2,5 m2</t>
  </si>
  <si>
    <t>93</t>
  </si>
  <si>
    <t>767620128</t>
  </si>
  <si>
    <t>Montáž oken kovových zdvojených otevíravých do zdiva plochy přes 2,5 m2</t>
  </si>
  <si>
    <t>180</t>
  </si>
  <si>
    <t>Montáž oken zdvojených z hliníkových nebo ocelových profilů na polyuretanovou pěnu otevíravých do zdiva, plochy přes 2,5 m2</t>
  </si>
  <si>
    <t>767640111</t>
  </si>
  <si>
    <t>Montáž dveří ocelových vchodových jednokřídlových bez nadsvětlíku</t>
  </si>
  <si>
    <t>182</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</si>
  <si>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</si>
  <si>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</si>
  <si>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1+3+3</t>
  </si>
  <si>
    <t>95</t>
  </si>
  <si>
    <t>766629214</t>
  </si>
  <si>
    <t>Příplatek k montáži oken rovné ostění připojovací spára do 15 mm - páska</t>
  </si>
  <si>
    <t>184</t>
  </si>
  <si>
    <t>Montáž oken dřevěných Příplatek k cenám za tepelnou izolaci mezi ostěním a rámem okna při rovném ostění, připojovací spára tl. do 15 mm, páska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</si>
  <si>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</si>
  <si>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(5,40+3,10)*2+(1,45+3,10)*2*6+(4,54+2,15)*2+(4,54+2,34)*2+(1,00+2,02)*2+(1,45+2,50)*2+0,96*4*3+(1,00+1,25)*2*3+23,20</t>
  </si>
  <si>
    <t>(0,40+1,00)*2*4+(0,40+2,34)*2*12+(0,88+1,20)*2*12+(1,50+1,20)*2*34+(1,10+1,00)*2*4+(1,80+0,60)*2*2+(1,10+0,50)*2*7</t>
  </si>
  <si>
    <t>(1,50+0,60)*2*2+(0,90+2,34)*2*20+(2,36+1,00)*2*8+(1,50+2,38)*11+(1,14+2,34)*2*12+(2,35+2,34)*2*22+(0,60+0,75)*2</t>
  </si>
  <si>
    <t>(1,90+2,95)*2*8+(3,30+2,95)*2*12+(3,30+2,95)*2*8+(1,50+2,95)*2*4+(4,54+5,50)*2+(4,54+8,20)*2+(1,50+1,00)*2*2+(1,10+0,70)*2*4+(5,40+2,95)*2+76,30</t>
  </si>
  <si>
    <t>(1,50+1,20)*2*2</t>
  </si>
  <si>
    <t>767640112</t>
  </si>
  <si>
    <t>Montáž dveří ocelových vchodových jednokřídlových s nadsvětlíkem</t>
  </si>
  <si>
    <t>186</t>
  </si>
  <si>
    <t>Montáž dveří ocelových vchodových jednokřídlových s nadsvětlíkem</t>
  </si>
  <si>
    <t>97</t>
  </si>
  <si>
    <t>767640222</t>
  </si>
  <si>
    <t>Montáž dveří ocelových vchodových dvoukřídlových s nadsvětlíkem</t>
  </si>
  <si>
    <t>188</t>
  </si>
  <si>
    <t>Montáž dveří ocelových vchodových dvoukřídlové s nadsvětlíkem</t>
  </si>
  <si>
    <t>3+6+1</t>
  </si>
  <si>
    <t>767640223</t>
  </si>
  <si>
    <t>Montáž dveří ocelových vchodových dvoukřídlových s pevným bočním dílem</t>
  </si>
  <si>
    <t>190</t>
  </si>
  <si>
    <t>Montáž dveří ocelových vchodových dvoukřídlové s pevným bočním dílem</t>
  </si>
  <si>
    <t>2+2</t>
  </si>
  <si>
    <t>99</t>
  </si>
  <si>
    <t>767649191</t>
  </si>
  <si>
    <t>Montáž dveří - samozavírače hydraulického</t>
  </si>
  <si>
    <t>192</t>
  </si>
  <si>
    <t>Montáž dveří ocelových doplňků dveří samozavírače hydraulického</t>
  </si>
  <si>
    <t>2+1*6+2+2+1+1</t>
  </si>
  <si>
    <t>549172650R</t>
  </si>
  <si>
    <t>samozavírač dveří hydraulický</t>
  </si>
  <si>
    <t>194</t>
  </si>
  <si>
    <t>101</t>
  </si>
  <si>
    <t>998767202</t>
  </si>
  <si>
    <t>Přesun hmot procentní pro zámečnické konstrukce v objektech v do 12 m</t>
  </si>
  <si>
    <t>196</t>
  </si>
  <si>
    <t>Přesun hmot pro zámečnické konstrukce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</si>
  <si>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</si>
  <si>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782</t>
  </si>
  <si>
    <t>Dokončovací práce - obklady z kamene</t>
  </si>
  <si>
    <t>782631111</t>
  </si>
  <si>
    <t>Montáž obkladu parapetů z pravoúhlých desek z tvrdého kamene do malty tl do 25 mm</t>
  </si>
  <si>
    <t>198</t>
  </si>
  <si>
    <t>Montáž obkladů parapetů z tvrdých kamenů kladených do malty z nejvýše dvou rozdílných druhů pravoúhlých desek ve skladbě se pravidelně opakujících tl. do 25 mm</t>
  </si>
  <si>
    <t>"vnitřní papety"</t>
  </si>
  <si>
    <t>(0,45*16+0,95*12+1,55*34+115*4+1,85*2+1,15*7+1,55*2+0,95*20+2,45*8+1,55*11+1,20*12+2,40*22+0,65+1,95*8+3,35*20)*0,25</t>
  </si>
  <si>
    <t>(1,55*4+5,00+4,55+1,55*2+1,15*4+5,45+1,55*2)*0,25</t>
  </si>
  <si>
    <t>"vnější parapety"</t>
  </si>
  <si>
    <t>784,24*0,20</t>
  </si>
  <si>
    <t>103</t>
  </si>
  <si>
    <t>583821980</t>
  </si>
  <si>
    <t>deska obkladová leštěná mramor tl 20mm do 0,48m2</t>
  </si>
  <si>
    <t>200</t>
  </si>
  <si>
    <t>782691131</t>
  </si>
  <si>
    <t>Příplatek k montáži obkladu parapetů z kamene za nerovný povrch</t>
  </si>
  <si>
    <t>202</t>
  </si>
  <si>
    <t>Příplatek k cenám obkladů parapetů z kamene za vyrovnání nerovného povrchu</t>
  </si>
  <si>
    <t>352,91</t>
  </si>
  <si>
    <t>105</t>
  </si>
  <si>
    <t>782991411</t>
  </si>
  <si>
    <t>Základní čištění nových kamenných obkladů vysátím a setřením vlhkým hadrem</t>
  </si>
  <si>
    <t>204</t>
  </si>
  <si>
    <t>Obklady z kamene - ostatní práce čištění nových obkladů základní</t>
  </si>
  <si>
    <t xml:space="preserve">Poznámka k souboru cen:
1. V ceně -1411 jsou započteny náklady na vysátí obkladů a setření vlhkým hadrem.
2. V ceně -1431 jsou započteny i náklady na dodání vosku.
</t>
  </si>
  <si>
    <t>782991421</t>
  </si>
  <si>
    <t>Základní čištění nových kamenných obkladů včetně jednovrstvého impregnačního nátěru</t>
  </si>
  <si>
    <t>206</t>
  </si>
  <si>
    <t>Obklady z kamene - ostatní práce impregnační nátěr včetně základního čištění jednovrstvý</t>
  </si>
  <si>
    <t>107</t>
  </si>
  <si>
    <t>998782202</t>
  </si>
  <si>
    <t>Přesun hmot procentní pro obklady kamenné v objektech v do 12 m</t>
  </si>
  <si>
    <t>208</t>
  </si>
  <si>
    <t>Přesun hmot pro obklady kamenné stanovený procentní sazbou (%) z ceny vodorovná dopravní vzdálenost do 50 m v objektech výšky přes 6 do 12 m</t>
  </si>
  <si>
    <t>786</t>
  </si>
  <si>
    <t>Dokončovací práce - čalounické úpravy</t>
  </si>
  <si>
    <t>786624121</t>
  </si>
  <si>
    <t>Montáž lamelové žaluzie do oken zdvojených kovových otevíravých, sklápěcích a vyklápěcích</t>
  </si>
  <si>
    <t>210</t>
  </si>
  <si>
    <t>Montáž zastiňujících žaluzií lamelových do oken zdvojených otevíravých, sklápěcích nebo vyklápěcích kovových</t>
  </si>
  <si>
    <t xml:space="preserve">Poznámka k souboru cen:
1. Cenu-3111 lze použít pro jakýkoli rozměr žaluzie.
</t>
  </si>
  <si>
    <t>109</t>
  </si>
  <si>
    <t>786100</t>
  </si>
  <si>
    <t>dodávka horizontálních žaluzií kovových</t>
  </si>
  <si>
    <t>212</t>
  </si>
  <si>
    <t>645,50</t>
  </si>
  <si>
    <t>998786203</t>
  </si>
  <si>
    <t>Přesun hmot procentní pro čalounické úpravy v objektech v do 24 m</t>
  </si>
  <si>
    <t>214</t>
  </si>
  <si>
    <t>Přesun hmot pro čalounické úpravy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</si>
  <si>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</si>
  <si>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111</t>
  </si>
  <si>
    <t>216</t>
  </si>
  <si>
    <t>218</t>
  </si>
  <si>
    <t>03 - SO 03 Oprava tzv. ho...</t>
  </si>
  <si>
    <t xml:space="preserve">    711 - Izolace proti vodě, vlhkosti a plynům</t>
  </si>
  <si>
    <t xml:space="preserve">    781 - Dokončovací práce - obklady</t>
  </si>
  <si>
    <t>621131121</t>
  </si>
  <si>
    <t>Penetrační disperzní nátěr vnějších podhledů nanášený ručně</t>
  </si>
  <si>
    <t>Podkladní a spojovací vrstva vnějších omítaných ploch penetrace akrylát-silikonová nanášená ručně podhledů</t>
  </si>
  <si>
    <t>"před zateplením"</t>
  </si>
  <si>
    <t>"podhled hokejek"</t>
  </si>
  <si>
    <t>1,28*0,20*42+1,90</t>
  </si>
  <si>
    <t>"po zateplení"</t>
  </si>
  <si>
    <t>1,31*0,26*40+1,90</t>
  </si>
  <si>
    <t>621211001</t>
  </si>
  <si>
    <t>Montáž kontaktního zateplení vnějších podhledů z polystyrénových desek tl do 40 mm</t>
  </si>
  <si>
    <t>Montáž kontaktního zateplení z polystyrenových desek nebo z kombinovaných desek na vnější podhledy, tloušťky desek do 40 mm</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</si>
  <si>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</si>
  <si>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283759310</t>
  </si>
  <si>
    <t>deska EPS 70 fasádní λ=0,039 tl 30mm</t>
  </si>
  <si>
    <t>621531021</t>
  </si>
  <si>
    <t>Tenkovrstvá silikonová zrnitá omítka tl. 2,0 mm včetně penetrace vnějších podhledů</t>
  </si>
  <si>
    <t>Omítka tenkovrstvá silikonová vnějších ploch probarvená, včetně penetrace podkladu zrnitá, tloušťky 2,0 mm podhledů</t>
  </si>
  <si>
    <t>622131121</t>
  </si>
  <si>
    <t>Penetrační disperzní nátěr vnějších stěn nanášený ručně</t>
  </si>
  <si>
    <t>Podkladní a spojovací vrstva vnějších omítaných ploch penetrace akrylát-silikonová nanášená ručně stěn</t>
  </si>
  <si>
    <t>"čela hokejek"</t>
  </si>
  <si>
    <t>"východ"(6,58+1,00)*0,20*10+2,50</t>
  </si>
  <si>
    <t>"jih"(6,58+1,00)*0,20*12+2,50</t>
  </si>
  <si>
    <t>"sever"(6,58+1,00)*0,20*10+2,10</t>
  </si>
  <si>
    <t>"západ"(6,58+0,20)*0,20*10+2,20</t>
  </si>
  <si>
    <t>"východ"(6,58*0,78*2+0,66*0,50*2)*10+18,50</t>
  </si>
  <si>
    <t>"jih"(6,58*0,78*2+0,66*0,50*2)*12+22,30</t>
  </si>
  <si>
    <t>"sever"(6,58*0,78*2+0,66*0,50*2)*10+15,30</t>
  </si>
  <si>
    <t>"západ"(6,58*0,78*2+0,66*0,50*2)*10+18,50</t>
  </si>
  <si>
    <t>"východ"(6,58+1,00)*0,26*10+3,20</t>
  </si>
  <si>
    <t>"jih"(6,58+1,00)*0,26*12+4,10</t>
  </si>
  <si>
    <t>"sever"(6,58+1,00)*0,26*10+3,20</t>
  </si>
  <si>
    <t>"západ"(6,58+0,20)*0,26*10+2,90</t>
  </si>
  <si>
    <t>"boky východ"(6,61*0,81*2+0,69*0,53*2)*10+15,90</t>
  </si>
  <si>
    <t>"jih"(6,61*0,81*2+0,69*0,53*2)*12+23,30</t>
  </si>
  <si>
    <t>"sever"(6,61*0,81*2+0,69*0,53*2)*10+19,40</t>
  </si>
  <si>
    <t>"západ"(6,61*0,81*2+0,69*0,53*2)*10+19,40</t>
  </si>
  <si>
    <t>622211001</t>
  </si>
  <si>
    <t>Montáž kontaktního zateplení vnějších stěn z polystyrénových desek tl do 40 mm</t>
  </si>
  <si>
    <t>Montáž kontaktního zateplení z polystyrenových desek nebo z kombinovaných desek na vnější stěny, tloušťky desek do 40 mm</t>
  </si>
  <si>
    <t>622251001</t>
  </si>
  <si>
    <t>Příplatek k cenám kontaktního zateplení vnějších stěn za montáž pod keramický obklad</t>
  </si>
  <si>
    <t>Montáž kontaktního zateplení Příplatek k cenám za montáž pod keramický obklad na vnější stěny</t>
  </si>
  <si>
    <t>622252001</t>
  </si>
  <si>
    <t>Montáž zakládacích soklových lišt kontaktního zateplení</t>
  </si>
  <si>
    <t>Montáž lišt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</si>
  <si>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</si>
  <si>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"soklové profily"(1,31*2+0,26)*40+19,60</t>
  </si>
  <si>
    <t>"rohové profily"(6,61*2+0,26+1,00*2)*40+86,70</t>
  </si>
  <si>
    <t>"APU lišty"705,90</t>
  </si>
  <si>
    <t>590516400</t>
  </si>
  <si>
    <t>lišta soklová Al s okapničkou zakládací U 03cm 0,7/200cm</t>
  </si>
  <si>
    <t>590514800</t>
  </si>
  <si>
    <t>profil rohový Al s tkaninou kontaktního zateplení</t>
  </si>
  <si>
    <t>59051476</t>
  </si>
  <si>
    <t>705,90*1,05</t>
  </si>
  <si>
    <t>622321121</t>
  </si>
  <si>
    <t>Vápenocementová omítka hladká jednovrstvá vnějších stěn nanášená ručně</t>
  </si>
  <si>
    <t>Omítka vápenocementová vnějších ploch nanášená ručně jednovrstvá, tloušťky do 15 mm hladká stěn</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</si>
  <si>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</si>
  <si>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"vyrovnání podkladu"</t>
  </si>
  <si>
    <t>622531021</t>
  </si>
  <si>
    <t>Tenkovrstvá silikonová zrnitá omítka tl. 2,0 mm včetně penetrace vnějších stěn</t>
  </si>
  <si>
    <t>Omítka tenkovrstvá silikonová vnějších ploch probarvená, včetně penetrace podkladu zrnitá, tloušťky 2,0 mm stěn</t>
  </si>
  <si>
    <t>652,58</t>
  </si>
  <si>
    <t>"zakrytí fasády"</t>
  </si>
  <si>
    <t>"východ"6,70*2,00*2*10+45,60</t>
  </si>
  <si>
    <t>"jih"6,70*2,00*2*12+54,60</t>
  </si>
  <si>
    <t>"sever"6,70*2,00*2,00*10+37,50</t>
  </si>
  <si>
    <t>"západ"6,70*2,00*2*10+45,50</t>
  </si>
  <si>
    <t>629995101</t>
  </si>
  <si>
    <t>Očištění vnějších ploch tlakovou vodou</t>
  </si>
  <si>
    <t>Očištění vnějších ploch tlakovou vodou omytím</t>
  </si>
  <si>
    <t>"východ"(25,00+3,00)*10,00+47,60</t>
  </si>
  <si>
    <t>"jih"35,00*10,00+59,50</t>
  </si>
  <si>
    <t>"sever"8,50*8,80+19,50*10,00+37,70</t>
  </si>
  <si>
    <t>"západ"(4,00+26,00)*10,00+51,00</t>
  </si>
  <si>
    <t>1395,60*30</t>
  </si>
  <si>
    <t>příplatek za zapuštěné kotvy</t>
  </si>
  <si>
    <t>949105</t>
  </si>
  <si>
    <t>přípomoce elektro</t>
  </si>
  <si>
    <t>978059641</t>
  </si>
  <si>
    <t>Odsekání a odebrání obkladů stěn z vnějších obkládaček plochy přes 1 m2</t>
  </si>
  <si>
    <t>Odsekání obkladů stěn včetně otlučení podkladní omítky až na zdivo z obkládaček vnějších, z jakýchkoliv materiálů, plochy přes 1 m2</t>
  </si>
  <si>
    <t xml:space="preserve">Poznámka k souboru cen:
1. Odsekání soklíků se oceňuje cenami souboru cen 965 08.
</t>
  </si>
  <si>
    <t>"východ"(6,58+1,00)*0,20*10+2,10</t>
  </si>
  <si>
    <t>"sever"(6,58+1,00)*0,20*10+2,20</t>
  </si>
  <si>
    <t>"západ"(6,58+0,20)*0,20*10+1,80</t>
  </si>
  <si>
    <t>711</t>
  </si>
  <si>
    <t>Izolace proti vodě, vlhkosti a plynům</t>
  </si>
  <si>
    <t>711113121.SMB</t>
  </si>
  <si>
    <t>Izolace proti vlhkosti na svislé ploše za studena emulzí elastickou SCHOMBURG COMBIFLEX-DS</t>
  </si>
  <si>
    <t>"východ"(6,58+1,00)*0,26*10+2,70</t>
  </si>
  <si>
    <t>"jih"(6,58+1,00)*0,26*12+3,90</t>
  </si>
  <si>
    <t>"sever"(6,58+1,00)*0,26*10+2,70</t>
  </si>
  <si>
    <t>711491172</t>
  </si>
  <si>
    <t>Provedení izolace proti tlakové vodě vodorovné z textilií vrstva ochranná</t>
  </si>
  <si>
    <t>Provedení izolace proti povrchové a podpovrchové tlakové vodě ostatní na ploše vodorovné V z textilií, vrstva ochranná</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</si>
  <si>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</si>
  <si>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"zakrývací pruh kolem objektu"</t>
  </si>
  <si>
    <t>(39,50+28,80+5,00*4)*5,00</t>
  </si>
  <si>
    <t>69311006.JTA</t>
  </si>
  <si>
    <t>geotextilie GEOJUTEX,šíře role 5,2 m , délka role 100 bm, PPH 15 100 g/m2</t>
  </si>
  <si>
    <t>998711202</t>
  </si>
  <si>
    <t>Přesun hmot procentní pro izolace proti vodě, vlhkosti a plynům v objektech v do 12 m</t>
  </si>
  <si>
    <t>Přesun hmot pro izolace proti vodě, vlhkosti a plynům stanovený procentní sazbou (%) z ceny vodorovná dopravní vzdálenost do 50 m v objektech výšky přes 6 do 12 m</t>
  </si>
  <si>
    <t>oplechování horní plochy L profilů fasády</t>
  </si>
  <si>
    <t>"východ"10</t>
  </si>
  <si>
    <t>"jih"12</t>
  </si>
  <si>
    <t>"sever"10</t>
  </si>
  <si>
    <t>"západ"10</t>
  </si>
  <si>
    <t>998764202</t>
  </si>
  <si>
    <t>Přesun hmot procentní pro konstrukce klempířské v objektech v do 12 m</t>
  </si>
  <si>
    <t>Přesun hmot pro konstrukce klempířské stanovený procentní sazbou (%) z ceny vodorovná dopravní vzdálenost do 50 m v objektech výšky přes 6 do 12 m</t>
  </si>
  <si>
    <t>781</t>
  </si>
  <si>
    <t>Dokončovací práce - obklady</t>
  </si>
  <si>
    <t>597100</t>
  </si>
  <si>
    <t>dodávka vnějšího obkladu (podobný stávajícímu)</t>
  </si>
  <si>
    <t>92,90*1,10</t>
  </si>
  <si>
    <t>781744122</t>
  </si>
  <si>
    <t>Montáž obkladů vnějších z dlaždic keramických hladkých do 22 ks/m2 lepených flexibilním lepidlem</t>
  </si>
  <si>
    <t>Montáž obkladů vnějších stěn z dlaždic keramických lepených flexibilním lepidlem maloformátových hladkých přes 19 do 22 ks/m2</t>
  </si>
  <si>
    <t xml:space="preserve">Poznámka k souboru cen:
1. Pololžky jsou určeny pro všechny druhy povrchových úprav.
</t>
  </si>
  <si>
    <t>781749191</t>
  </si>
  <si>
    <t>Příplatek k montáži obkladů vnějších z dlaždic keramických za plochu do 10 m2</t>
  </si>
  <si>
    <t>Montáž obkladů vnějších stěn z dlaždic keramických Příplatek k cenám za plochu do 10 m2 jednotlivě</t>
  </si>
  <si>
    <t>92,90</t>
  </si>
  <si>
    <t>998781203</t>
  </si>
  <si>
    <t>Přesun hmot procentní pro obklady keramické v objektech v do 24 m</t>
  </si>
  <si>
    <t>Přesun hmot pro obklady keramické stanovený procentní sazbou (%) z ceny vodorovná dopravní vzdálenost do 50 m v objektech výšky přes 12 do 24 m</t>
  </si>
  <si>
    <t>04 - SO 04 Zateplení stěn nad úrovní střechy - nástavba</t>
  </si>
  <si>
    <t>622211021</t>
  </si>
  <si>
    <t>Montáž kontaktního zateplení vnějších stěn z polystyrénových desek tl do 120 mm</t>
  </si>
  <si>
    <t>-740465872</t>
  </si>
  <si>
    <t>Montáž kontaktního zateplení z polystyrenových desek nebo z kombinovaných desek na vnější stěny, tloušťky desek přes 80 do 120 mm</t>
  </si>
  <si>
    <t>1,02*4,20*8+0,5*4,20*2+6,80</t>
  </si>
  <si>
    <t>283759390</t>
  </si>
  <si>
    <t>deska EPS 70 fasádní λ=0,039 tl 120mm</t>
  </si>
  <si>
    <t>-1844479255</t>
  </si>
  <si>
    <t>622211041</t>
  </si>
  <si>
    <t>Montáž kontaktního zateplení vnějších stěn z polystyrénových desek tl do 200 mm</t>
  </si>
  <si>
    <t>-1014922802</t>
  </si>
  <si>
    <t>Montáž kontaktního zateplení z polystyrenových desek nebo z kombinovaných desek na vnější stěny, tloušťky desek přes 160 do 200 mm</t>
  </si>
  <si>
    <t>(40,21+13,54)*2*4,20+76,60</t>
  </si>
  <si>
    <t>(18,50+4,51)*2*4,20+32,80</t>
  </si>
  <si>
    <t>283759540</t>
  </si>
  <si>
    <t>deska EPS 70 fasádní λ=0,039 tl 200mm</t>
  </si>
  <si>
    <t>-1898337575</t>
  </si>
  <si>
    <t>183520619</t>
  </si>
  <si>
    <t>(40,21+13,54)*2+0,18*2*10+18,80</t>
  </si>
  <si>
    <t>(18,50+4,51)*2+0,18*2*20+9,10</t>
  </si>
  <si>
    <t>590516570</t>
  </si>
  <si>
    <t>lišta soklová Al s okapničkou zakládací U 20cm 0,95/200cm</t>
  </si>
  <si>
    <t>-1207632983</t>
  </si>
  <si>
    <t>590516490</t>
  </si>
  <si>
    <t>lišta soklová Al s okapničkou zakládací U 12cm 0,95/200cm</t>
  </si>
  <si>
    <t>-1029236080</t>
  </si>
  <si>
    <t>0,18*2*10</t>
  </si>
  <si>
    <t>0,18*2*20</t>
  </si>
  <si>
    <t>10,8*1,05 "Přepočtené koeficientem množství</t>
  </si>
  <si>
    <t>622252002</t>
  </si>
  <si>
    <t>Montáž ostatních lišt kontaktního zateplení</t>
  </si>
  <si>
    <t>1349232390</t>
  </si>
  <si>
    <t>Montáž lišt kontaktního zateplení ostatních stěnových, dilatačních apod. lepených do tmelu</t>
  </si>
  <si>
    <t>590514740</t>
  </si>
  <si>
    <t>lišta rohový Al s prolisem (standard) délka 2,5 m</t>
  </si>
  <si>
    <t>2062822867</t>
  </si>
  <si>
    <t>-357065119</t>
  </si>
  <si>
    <t>1367790765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</si>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</sst>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6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6"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4"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8</v>
      </c>
      <c r="BT3" s="18" t="s">
        <v>9</v>
      </c>
    </row>
    <row r="4" spans="2:7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E4" s="26" t="s">
        <v>12</v>
      </c>
      <c r="BS4" s="18" t="s">
        <v>6</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18</v>
      </c>
    </row>
    <row r="7" spans="2:7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20</v>
      </c>
      <c r="AO7" s="23"/>
      <c r="AP7" s="23"/>
      <c r="AQ7" s="23"/>
      <c r="AR7" s="21"/>
      <c r="BE7" s="32"/>
      <c r="BS7" s="18" t="s">
        <v>8</v>
      </c>
    </row>
    <row r="8" spans="2:7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26</v>
      </c>
    </row>
    <row r="9" spans="2:7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27</v>
      </c>
    </row>
    <row r="10" spans="2:71" ht="12" customHeight="1">
      <c r="B10" s="22"/>
      <c r="C10" s="23"/>
      <c r="D10" s="33" t="s">
        <v>28</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29</v>
      </c>
      <c r="AL10" s="23"/>
      <c r="AM10" s="23"/>
      <c r="AN10" s="28" t="s">
        <v>20</v>
      </c>
      <c r="AO10" s="23"/>
      <c r="AP10" s="23"/>
      <c r="AQ10" s="23"/>
      <c r="AR10" s="21"/>
      <c r="BE10" s="32"/>
      <c r="BS10" s="18" t="s">
        <v>18</v>
      </c>
    </row>
    <row r="11" spans="2:71" ht="18.45" customHeight="1">
      <c r="B11" s="22"/>
      <c r="C11" s="23"/>
      <c r="D11" s="23"/>
      <c r="E11" s="28" t="s">
        <v>23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20</v>
      </c>
      <c r="AO11" s="23"/>
      <c r="AP11" s="23"/>
      <c r="AQ11" s="23"/>
      <c r="AR11" s="21"/>
      <c r="BE11" s="32"/>
      <c r="BS11" s="18" t="s">
        <v>18</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18</v>
      </c>
    </row>
    <row r="13" spans="2:7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29</v>
      </c>
      <c r="AL13" s="23"/>
      <c r="AM13" s="23"/>
      <c r="AN13" s="35" t="s">
        <v>32</v>
      </c>
      <c r="AO13" s="23"/>
      <c r="AP13" s="23"/>
      <c r="AQ13" s="23"/>
      <c r="AR13" s="21"/>
      <c r="BE13" s="32"/>
      <c r="BS13" s="18" t="s">
        <v>18</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32</v>
      </c>
      <c r="AO14" s="23"/>
      <c r="AP14" s="23"/>
      <c r="AQ14" s="23"/>
      <c r="AR14" s="21"/>
      <c r="BE14" s="32"/>
      <c r="BS14" s="18" t="s">
        <v>18</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33</v>
      </c>
    </row>
    <row r="16" spans="2:71" ht="12" customHeight="1">
      <c r="B16" s="22"/>
      <c r="C16" s="23"/>
      <c r="D16" s="33"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29</v>
      </c>
      <c r="AL16" s="23"/>
      <c r="AM16" s="23"/>
      <c r="AN16" s="28" t="s">
        <v>20</v>
      </c>
      <c r="AO16" s="23"/>
      <c r="AP16" s="23"/>
      <c r="AQ16" s="23"/>
      <c r="AR16" s="21"/>
      <c r="BE16" s="32"/>
      <c r="BS16" s="18" t="s">
        <v>4</v>
      </c>
    </row>
    <row r="17" spans="2:71" ht="18.45" customHeight="1">
      <c r="B17" s="22"/>
      <c r="C17" s="23"/>
      <c r="D17" s="23"/>
      <c r="E17" s="28" t="s">
        <v>23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20</v>
      </c>
      <c r="AO17" s="23"/>
      <c r="AP17" s="23"/>
      <c r="AQ17" s="23"/>
      <c r="AR17" s="21"/>
      <c r="BE17" s="32"/>
      <c r="BS17" s="18" t="s">
        <v>33</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29</v>
      </c>
      <c r="AL19" s="23"/>
      <c r="AM19" s="23"/>
      <c r="AN19" s="28" t="s">
        <v>20</v>
      </c>
      <c r="AO19" s="23"/>
      <c r="AP19" s="23"/>
      <c r="AQ19" s="23"/>
      <c r="AR19" s="21"/>
      <c r="BE19" s="32"/>
      <c r="BS19" s="18" t="s">
        <v>8</v>
      </c>
    </row>
    <row r="20" spans="2:71" ht="18.45"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20</v>
      </c>
      <c r="AO20" s="23"/>
      <c r="AP20" s="23"/>
      <c r="AQ20" s="23"/>
      <c r="AR20" s="21"/>
      <c r="BE20" s="32"/>
      <c r="BS20" s="18" t="s">
        <v>33</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60"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2:57" s="1" customFormat="1" ht="25.9" customHeight="1">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pans="2:57" s="1" customFormat="1" ht="12">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2"/>
    </row>
    <row r="29" spans="2:57" s="2" customFormat="1" ht="14.4" customHeight="1">
      <c r="B29" s="46"/>
      <c r="C29" s="47"/>
      <c r="D29" s="33" t="s">
        <v>42</v>
      </c>
      <c r="E29" s="47"/>
      <c r="F29" s="33"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3"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3"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3"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3"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4"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3" t="s">
        <v>13</v>
      </c>
      <c r="D44" s="64"/>
      <c r="E44" s="64"/>
      <c r="F44" s="64"/>
      <c r="G44" s="64"/>
      <c r="H44" s="64"/>
      <c r="I44" s="64"/>
      <c r="J44" s="64"/>
      <c r="K44" s="64"/>
      <c r="L44" s="64" t="str">
        <f>K5</f>
        <v>0218</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0218 - 0218 Klatovy kulturní dům - stavební úpravy</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3" t="s">
        <v>22</v>
      </c>
      <c r="D47" s="40"/>
      <c r="E47" s="40"/>
      <c r="F47" s="40"/>
      <c r="G47" s="40"/>
      <c r="H47" s="40"/>
      <c r="I47" s="40"/>
      <c r="J47" s="40"/>
      <c r="K47" s="40"/>
      <c r="L47" s="71"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3" t="s">
        <v>24</v>
      </c>
      <c r="AJ47" s="40"/>
      <c r="AK47" s="40"/>
      <c r="AL47" s="40"/>
      <c r="AM47" s="72" t="str">
        <f>IF(AN8="","",AN8)</f>
        <v>21. 8. 2019</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6" customHeight="1">
      <c r="B49" s="39"/>
      <c r="C49" s="33" t="s">
        <v>28</v>
      </c>
      <c r="D49" s="40"/>
      <c r="E49" s="40"/>
      <c r="F49" s="40"/>
      <c r="G49" s="40"/>
      <c r="H49" s="40"/>
      <c r="I49" s="40"/>
      <c r="J49" s="40"/>
      <c r="K49" s="40"/>
      <c r="L49" s="64" t="str">
        <f>IF(E11="","",E11)</f>
        <v xml:space="preserve"> </v>
      </c>
      <c r="M49" s="40"/>
      <c r="N49" s="40"/>
      <c r="O49" s="40"/>
      <c r="P49" s="40"/>
      <c r="Q49" s="40"/>
      <c r="R49" s="40"/>
      <c r="S49" s="40"/>
      <c r="T49" s="40"/>
      <c r="U49" s="40"/>
      <c r="V49" s="40"/>
      <c r="W49" s="40"/>
      <c r="X49" s="40"/>
      <c r="Y49" s="40"/>
      <c r="Z49" s="40"/>
      <c r="AA49" s="40"/>
      <c r="AB49" s="40"/>
      <c r="AC49" s="40"/>
      <c r="AD49" s="40"/>
      <c r="AE49" s="40"/>
      <c r="AF49" s="40"/>
      <c r="AG49" s="40"/>
      <c r="AH49" s="40"/>
      <c r="AI49" s="33" t="s">
        <v>34</v>
      </c>
      <c r="AJ49" s="40"/>
      <c r="AK49" s="40"/>
      <c r="AL49" s="40"/>
      <c r="AM49" s="73" t="str">
        <f>IF(E17="","",E17)</f>
        <v xml:space="preserve"> </v>
      </c>
      <c r="AN49" s="64"/>
      <c r="AO49" s="64"/>
      <c r="AP49" s="64"/>
      <c r="AQ49" s="40"/>
      <c r="AR49" s="44"/>
      <c r="AS49" s="74" t="s">
        <v>52</v>
      </c>
      <c r="AT49" s="75"/>
      <c r="AU49" s="76"/>
      <c r="AV49" s="76"/>
      <c r="AW49" s="76"/>
      <c r="AX49" s="76"/>
      <c r="AY49" s="76"/>
      <c r="AZ49" s="76"/>
      <c r="BA49" s="76"/>
      <c r="BB49" s="76"/>
      <c r="BC49" s="76"/>
      <c r="BD49" s="77"/>
    </row>
    <row r="50" spans="2:56" s="1" customFormat="1" ht="15.6" customHeight="1">
      <c r="B50" s="39"/>
      <c r="C50" s="33" t="s">
        <v>31</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35</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ROUND(SUM(AG55:AG58),2)</f>
        <v>0</v>
      </c>
      <c r="AH54" s="101"/>
      <c r="AI54" s="101"/>
      <c r="AJ54" s="101"/>
      <c r="AK54" s="101"/>
      <c r="AL54" s="101"/>
      <c r="AM54" s="101"/>
      <c r="AN54" s="102">
        <f>SUM(AG54,AT54)</f>
        <v>0</v>
      </c>
      <c r="AO54" s="102"/>
      <c r="AP54" s="102"/>
      <c r="AQ54" s="103" t="s">
        <v>20</v>
      </c>
      <c r="AR54" s="104"/>
      <c r="AS54" s="105">
        <f>ROUND(SUM(AS55:AS58),2)</f>
        <v>0</v>
      </c>
      <c r="AT54" s="106">
        <f>ROUND(SUM(AV54:AW54),0)</f>
        <v>0</v>
      </c>
      <c r="AU54" s="107">
        <f>ROUND(SUM(AU55:AU58),5)</f>
        <v>0</v>
      </c>
      <c r="AV54" s="106">
        <f>ROUND(AZ54*L29,0)</f>
        <v>0</v>
      </c>
      <c r="AW54" s="106">
        <f>ROUND(BA54*L30,0)</f>
        <v>0</v>
      </c>
      <c r="AX54" s="106">
        <f>ROUND(BB54*L29,0)</f>
        <v>0</v>
      </c>
      <c r="AY54" s="106">
        <f>ROUND(BC54*L30,0)</f>
        <v>0</v>
      </c>
      <c r="AZ54" s="106">
        <f>ROUND(SUM(AZ55:AZ58),2)</f>
        <v>0</v>
      </c>
      <c r="BA54" s="106">
        <f>ROUND(SUM(BA55:BA58),2)</f>
        <v>0</v>
      </c>
      <c r="BB54" s="106">
        <f>ROUND(SUM(BB55:BB58),2)</f>
        <v>0</v>
      </c>
      <c r="BC54" s="106">
        <f>ROUND(SUM(BC55:BC58),2)</f>
        <v>0</v>
      </c>
      <c r="BD54" s="108">
        <f>ROUND(SUM(BD55:BD58),2)</f>
        <v>0</v>
      </c>
      <c r="BS54" s="109" t="s">
        <v>71</v>
      </c>
      <c r="BT54" s="109" t="s">
        <v>72</v>
      </c>
      <c r="BU54" s="110" t="s">
        <v>73</v>
      </c>
      <c r="BV54" s="109" t="s">
        <v>74</v>
      </c>
      <c r="BW54" s="109" t="s">
        <v>5</v>
      </c>
      <c r="BX54" s="109" t="s">
        <v>75</v>
      </c>
      <c r="CL54" s="109" t="s">
        <v>20</v>
      </c>
    </row>
    <row r="55" spans="1:91" s="6" customFormat="1" ht="14.4"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'01 - SO 01 Oprava střechy'!J30</f>
        <v>0</v>
      </c>
      <c r="AH55" s="115"/>
      <c r="AI55" s="115"/>
      <c r="AJ55" s="115"/>
      <c r="AK55" s="115"/>
      <c r="AL55" s="115"/>
      <c r="AM55" s="115"/>
      <c r="AN55" s="116">
        <f>SUM(AG55,AT55)</f>
        <v>0</v>
      </c>
      <c r="AO55" s="115"/>
      <c r="AP55" s="115"/>
      <c r="AQ55" s="117" t="s">
        <v>79</v>
      </c>
      <c r="AR55" s="118"/>
      <c r="AS55" s="119">
        <v>0</v>
      </c>
      <c r="AT55" s="120">
        <f>ROUND(SUM(AV55:AW55),0)</f>
        <v>0</v>
      </c>
      <c r="AU55" s="121">
        <f>'01 - SO 01 Oprava střechy'!P95</f>
        <v>0</v>
      </c>
      <c r="AV55" s="120">
        <f>'01 - SO 01 Oprava střechy'!J33</f>
        <v>0</v>
      </c>
      <c r="AW55" s="120">
        <f>'01 - SO 01 Oprava střechy'!J34</f>
        <v>0</v>
      </c>
      <c r="AX55" s="120">
        <f>'01 - SO 01 Oprava střechy'!J35</f>
        <v>0</v>
      </c>
      <c r="AY55" s="120">
        <f>'01 - SO 01 Oprava střechy'!J36</f>
        <v>0</v>
      </c>
      <c r="AZ55" s="120">
        <f>'01 - SO 01 Oprava střechy'!F33</f>
        <v>0</v>
      </c>
      <c r="BA55" s="120">
        <f>'01 - SO 01 Oprava střechy'!F34</f>
        <v>0</v>
      </c>
      <c r="BB55" s="120">
        <f>'01 - SO 01 Oprava střechy'!F35</f>
        <v>0</v>
      </c>
      <c r="BC55" s="120">
        <f>'01 - SO 01 Oprava střechy'!F36</f>
        <v>0</v>
      </c>
      <c r="BD55" s="122">
        <f>'01 - SO 01 Oprava střechy'!F37</f>
        <v>0</v>
      </c>
      <c r="BT55" s="123" t="s">
        <v>8</v>
      </c>
      <c r="BV55" s="123" t="s">
        <v>74</v>
      </c>
      <c r="BW55" s="123" t="s">
        <v>80</v>
      </c>
      <c r="BX55" s="123" t="s">
        <v>5</v>
      </c>
      <c r="CL55" s="123" t="s">
        <v>20</v>
      </c>
      <c r="CM55" s="123" t="s">
        <v>81</v>
      </c>
    </row>
    <row r="56" spans="1:91" s="6" customFormat="1" ht="14.4" customHeight="1">
      <c r="A56" s="111" t="s">
        <v>76</v>
      </c>
      <c r="B56" s="112"/>
      <c r="C56" s="113"/>
      <c r="D56" s="114" t="s">
        <v>82</v>
      </c>
      <c r="E56" s="114"/>
      <c r="F56" s="114"/>
      <c r="G56" s="114"/>
      <c r="H56" s="114"/>
      <c r="I56" s="115"/>
      <c r="J56" s="114" t="s">
        <v>83</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'02 - SO 02 Výměna oken a ...'!J30</f>
        <v>0</v>
      </c>
      <c r="AH56" s="115"/>
      <c r="AI56" s="115"/>
      <c r="AJ56" s="115"/>
      <c r="AK56" s="115"/>
      <c r="AL56" s="115"/>
      <c r="AM56" s="115"/>
      <c r="AN56" s="116">
        <f>SUM(AG56,AT56)</f>
        <v>0</v>
      </c>
      <c r="AO56" s="115"/>
      <c r="AP56" s="115"/>
      <c r="AQ56" s="117" t="s">
        <v>79</v>
      </c>
      <c r="AR56" s="118"/>
      <c r="AS56" s="119">
        <v>0</v>
      </c>
      <c r="AT56" s="120">
        <f>ROUND(SUM(AV56:AW56),0)</f>
        <v>0</v>
      </c>
      <c r="AU56" s="121">
        <f>'02 - SO 02 Výměna oken a ...'!P91</f>
        <v>0</v>
      </c>
      <c r="AV56" s="120">
        <f>'02 - SO 02 Výměna oken a ...'!J33</f>
        <v>0</v>
      </c>
      <c r="AW56" s="120">
        <f>'02 - SO 02 Výměna oken a ...'!J34</f>
        <v>0</v>
      </c>
      <c r="AX56" s="120">
        <f>'02 - SO 02 Výměna oken a ...'!J35</f>
        <v>0</v>
      </c>
      <c r="AY56" s="120">
        <f>'02 - SO 02 Výměna oken a ...'!J36</f>
        <v>0</v>
      </c>
      <c r="AZ56" s="120">
        <f>'02 - SO 02 Výměna oken a ...'!F33</f>
        <v>0</v>
      </c>
      <c r="BA56" s="120">
        <f>'02 - SO 02 Výměna oken a ...'!F34</f>
        <v>0</v>
      </c>
      <c r="BB56" s="120">
        <f>'02 - SO 02 Výměna oken a ...'!F35</f>
        <v>0</v>
      </c>
      <c r="BC56" s="120">
        <f>'02 - SO 02 Výměna oken a ...'!F36</f>
        <v>0</v>
      </c>
      <c r="BD56" s="122">
        <f>'02 - SO 02 Výměna oken a ...'!F37</f>
        <v>0</v>
      </c>
      <c r="BT56" s="123" t="s">
        <v>8</v>
      </c>
      <c r="BV56" s="123" t="s">
        <v>74</v>
      </c>
      <c r="BW56" s="123" t="s">
        <v>84</v>
      </c>
      <c r="BX56" s="123" t="s">
        <v>5</v>
      </c>
      <c r="CL56" s="123" t="s">
        <v>20</v>
      </c>
      <c r="CM56" s="123" t="s">
        <v>81</v>
      </c>
    </row>
    <row r="57" spans="1:91" s="6" customFormat="1" ht="14.4" customHeight="1">
      <c r="A57" s="111" t="s">
        <v>76</v>
      </c>
      <c r="B57" s="112"/>
      <c r="C57" s="113"/>
      <c r="D57" s="114" t="s">
        <v>85</v>
      </c>
      <c r="E57" s="114"/>
      <c r="F57" s="114"/>
      <c r="G57" s="114"/>
      <c r="H57" s="114"/>
      <c r="I57" s="115"/>
      <c r="J57" s="114" t="s">
        <v>86</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'03 - SO 03 Oprava tzv. ho...'!J30</f>
        <v>0</v>
      </c>
      <c r="AH57" s="115"/>
      <c r="AI57" s="115"/>
      <c r="AJ57" s="115"/>
      <c r="AK57" s="115"/>
      <c r="AL57" s="115"/>
      <c r="AM57" s="115"/>
      <c r="AN57" s="116">
        <f>SUM(AG57,AT57)</f>
        <v>0</v>
      </c>
      <c r="AO57" s="115"/>
      <c r="AP57" s="115"/>
      <c r="AQ57" s="117" t="s">
        <v>79</v>
      </c>
      <c r="AR57" s="118"/>
      <c r="AS57" s="119">
        <v>0</v>
      </c>
      <c r="AT57" s="120">
        <f>ROUND(SUM(AV57:AW57),0)</f>
        <v>0</v>
      </c>
      <c r="AU57" s="121">
        <f>'03 - SO 03 Oprava tzv. ho...'!P91</f>
        <v>0</v>
      </c>
      <c r="AV57" s="120">
        <f>'03 - SO 03 Oprava tzv. ho...'!J33</f>
        <v>0</v>
      </c>
      <c r="AW57" s="120">
        <f>'03 - SO 03 Oprava tzv. ho...'!J34</f>
        <v>0</v>
      </c>
      <c r="AX57" s="120">
        <f>'03 - SO 03 Oprava tzv. ho...'!J35</f>
        <v>0</v>
      </c>
      <c r="AY57" s="120">
        <f>'03 - SO 03 Oprava tzv. ho...'!J36</f>
        <v>0</v>
      </c>
      <c r="AZ57" s="120">
        <f>'03 - SO 03 Oprava tzv. ho...'!F33</f>
        <v>0</v>
      </c>
      <c r="BA57" s="120">
        <f>'03 - SO 03 Oprava tzv. ho...'!F34</f>
        <v>0</v>
      </c>
      <c r="BB57" s="120">
        <f>'03 - SO 03 Oprava tzv. ho...'!F35</f>
        <v>0</v>
      </c>
      <c r="BC57" s="120">
        <f>'03 - SO 03 Oprava tzv. ho...'!F36</f>
        <v>0</v>
      </c>
      <c r="BD57" s="122">
        <f>'03 - SO 03 Oprava tzv. ho...'!F37</f>
        <v>0</v>
      </c>
      <c r="BT57" s="123" t="s">
        <v>8</v>
      </c>
      <c r="BV57" s="123" t="s">
        <v>74</v>
      </c>
      <c r="BW57" s="123" t="s">
        <v>87</v>
      </c>
      <c r="BX57" s="123" t="s">
        <v>5</v>
      </c>
      <c r="CL57" s="123" t="s">
        <v>20</v>
      </c>
      <c r="CM57" s="123" t="s">
        <v>81</v>
      </c>
    </row>
    <row r="58" spans="1:91" s="6" customFormat="1" ht="26.4" customHeight="1">
      <c r="A58" s="111" t="s">
        <v>76</v>
      </c>
      <c r="B58" s="112"/>
      <c r="C58" s="113"/>
      <c r="D58" s="114" t="s">
        <v>88</v>
      </c>
      <c r="E58" s="114"/>
      <c r="F58" s="114"/>
      <c r="G58" s="114"/>
      <c r="H58" s="114"/>
      <c r="I58" s="115"/>
      <c r="J58" s="114" t="s">
        <v>89</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'04 - SO 04 Zateplení stěn...'!J30</f>
        <v>0</v>
      </c>
      <c r="AH58" s="115"/>
      <c r="AI58" s="115"/>
      <c r="AJ58" s="115"/>
      <c r="AK58" s="115"/>
      <c r="AL58" s="115"/>
      <c r="AM58" s="115"/>
      <c r="AN58" s="116">
        <f>SUM(AG58,AT58)</f>
        <v>0</v>
      </c>
      <c r="AO58" s="115"/>
      <c r="AP58" s="115"/>
      <c r="AQ58" s="117" t="s">
        <v>79</v>
      </c>
      <c r="AR58" s="118"/>
      <c r="AS58" s="124">
        <v>0</v>
      </c>
      <c r="AT58" s="125">
        <f>ROUND(SUM(AV58:AW58),0)</f>
        <v>0</v>
      </c>
      <c r="AU58" s="126">
        <f>'04 - SO 04 Zateplení stěn...'!P81</f>
        <v>0</v>
      </c>
      <c r="AV58" s="125">
        <f>'04 - SO 04 Zateplení stěn...'!J33</f>
        <v>0</v>
      </c>
      <c r="AW58" s="125">
        <f>'04 - SO 04 Zateplení stěn...'!J34</f>
        <v>0</v>
      </c>
      <c r="AX58" s="125">
        <f>'04 - SO 04 Zateplení stěn...'!J35</f>
        <v>0</v>
      </c>
      <c r="AY58" s="125">
        <f>'04 - SO 04 Zateplení stěn...'!J36</f>
        <v>0</v>
      </c>
      <c r="AZ58" s="125">
        <f>'04 - SO 04 Zateplení stěn...'!F33</f>
        <v>0</v>
      </c>
      <c r="BA58" s="125">
        <f>'04 - SO 04 Zateplení stěn...'!F34</f>
        <v>0</v>
      </c>
      <c r="BB58" s="125">
        <f>'04 - SO 04 Zateplení stěn...'!F35</f>
        <v>0</v>
      </c>
      <c r="BC58" s="125">
        <f>'04 - SO 04 Zateplení stěn...'!F36</f>
        <v>0</v>
      </c>
      <c r="BD58" s="127">
        <f>'04 - SO 04 Zateplení stěn...'!F37</f>
        <v>0</v>
      </c>
      <c r="BT58" s="123" t="s">
        <v>8</v>
      </c>
      <c r="BV58" s="123" t="s">
        <v>74</v>
      </c>
      <c r="BW58" s="123" t="s">
        <v>90</v>
      </c>
      <c r="BX58" s="123" t="s">
        <v>5</v>
      </c>
      <c r="CL58" s="123" t="s">
        <v>20</v>
      </c>
      <c r="CM58" s="123" t="s">
        <v>81</v>
      </c>
    </row>
    <row r="59" spans="2:44" s="1" customFormat="1" ht="30" customHeight="1">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row>
    <row r="60" spans="2:44" s="1" customFormat="1" ht="6.95" customHeight="1">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44"/>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s>
  <hyperlinks>
    <hyperlink ref="A55" location="'01 - SO 01 Oprava střechy'!C2" display="/"/>
    <hyperlink ref="A56" location="'02 - SO 02 Výměna oken a ...'!C2" display="/"/>
    <hyperlink ref="A57" location="'03 - SO 03 Oprava tzv. ho...'!C2" display="/"/>
    <hyperlink ref="A58" location="'04 - SO 04 Zateplení stě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66"/>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8"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8" t="s">
        <v>80</v>
      </c>
    </row>
    <row r="3" spans="2:46" ht="6.95" customHeight="1">
      <c r="B3" s="129"/>
      <c r="C3" s="130"/>
      <c r="D3" s="130"/>
      <c r="E3" s="130"/>
      <c r="F3" s="130"/>
      <c r="G3" s="130"/>
      <c r="H3" s="130"/>
      <c r="I3" s="131"/>
      <c r="J3" s="130"/>
      <c r="K3" s="130"/>
      <c r="L3" s="21"/>
      <c r="AT3" s="18" t="s">
        <v>81</v>
      </c>
    </row>
    <row r="4" spans="2:46" ht="24.95" customHeight="1">
      <c r="B4" s="21"/>
      <c r="D4" s="132" t="s">
        <v>91</v>
      </c>
      <c r="L4" s="21"/>
      <c r="M4" s="133" t="s">
        <v>11</v>
      </c>
      <c r="AT4" s="18" t="s">
        <v>4</v>
      </c>
    </row>
    <row r="5" spans="2:12" ht="6.95" customHeight="1">
      <c r="B5" s="21"/>
      <c r="L5" s="21"/>
    </row>
    <row r="6" spans="2:12" ht="12" customHeight="1">
      <c r="B6" s="21"/>
      <c r="D6" s="134" t="s">
        <v>16</v>
      </c>
      <c r="L6" s="21"/>
    </row>
    <row r="7" spans="2:12" ht="14.4" customHeight="1">
      <c r="B7" s="21"/>
      <c r="E7" s="135" t="str">
        <f>'Rekapitulace stavby'!K6</f>
        <v>0218 - 0218 Klatovy kulturní dům - stavební úpravy</v>
      </c>
      <c r="F7" s="134"/>
      <c r="G7" s="134"/>
      <c r="H7" s="134"/>
      <c r="L7" s="21"/>
    </row>
    <row r="8" spans="2:12" s="1" customFormat="1" ht="12" customHeight="1">
      <c r="B8" s="44"/>
      <c r="D8" s="134" t="s">
        <v>92</v>
      </c>
      <c r="I8" s="136"/>
      <c r="L8" s="44"/>
    </row>
    <row r="9" spans="2:12" s="1" customFormat="1" ht="36.95" customHeight="1">
      <c r="B9" s="44"/>
      <c r="E9" s="137" t="s">
        <v>93</v>
      </c>
      <c r="F9" s="1"/>
      <c r="G9" s="1"/>
      <c r="H9" s="1"/>
      <c r="I9" s="136"/>
      <c r="L9" s="44"/>
    </row>
    <row r="10" spans="2:12" s="1" customFormat="1" ht="12">
      <c r="B10" s="44"/>
      <c r="I10" s="136"/>
      <c r="L10" s="44"/>
    </row>
    <row r="11" spans="2:12" s="1" customFormat="1" ht="12" customHeight="1">
      <c r="B11" s="44"/>
      <c r="D11" s="134" t="s">
        <v>19</v>
      </c>
      <c r="F11" s="138" t="s">
        <v>20</v>
      </c>
      <c r="I11" s="139" t="s">
        <v>21</v>
      </c>
      <c r="J11" s="138" t="s">
        <v>20</v>
      </c>
      <c r="L11" s="44"/>
    </row>
    <row r="12" spans="2:12" s="1" customFormat="1" ht="12" customHeight="1">
      <c r="B12" s="44"/>
      <c r="D12" s="134" t="s">
        <v>22</v>
      </c>
      <c r="F12" s="138" t="s">
        <v>23</v>
      </c>
      <c r="I12" s="139" t="s">
        <v>24</v>
      </c>
      <c r="J12" s="140" t="str">
        <f>'Rekapitulace stavby'!AN8</f>
        <v>21. 8. 2019</v>
      </c>
      <c r="L12" s="44"/>
    </row>
    <row r="13" spans="2:12" s="1" customFormat="1" ht="10.8" customHeight="1">
      <c r="B13" s="44"/>
      <c r="I13" s="136"/>
      <c r="L13" s="44"/>
    </row>
    <row r="14" spans="2:12" s="1" customFormat="1" ht="12" customHeight="1">
      <c r="B14" s="44"/>
      <c r="D14" s="134" t="s">
        <v>28</v>
      </c>
      <c r="I14" s="139" t="s">
        <v>29</v>
      </c>
      <c r="J14" s="138" t="str">
        <f>IF('Rekapitulace stavby'!AN10="","",'Rekapitulace stavby'!AN10)</f>
        <v/>
      </c>
      <c r="L14" s="44"/>
    </row>
    <row r="15" spans="2:12" s="1" customFormat="1" ht="18" customHeight="1">
      <c r="B15" s="44"/>
      <c r="E15" s="138" t="str">
        <f>IF('Rekapitulace stavby'!E11="","",'Rekapitulace stavby'!E11)</f>
        <v xml:space="preserve"> </v>
      </c>
      <c r="I15" s="139" t="s">
        <v>30</v>
      </c>
      <c r="J15" s="138" t="str">
        <f>IF('Rekapitulace stavby'!AN11="","",'Rekapitulace stavby'!AN11)</f>
        <v/>
      </c>
      <c r="L15" s="44"/>
    </row>
    <row r="16" spans="2:12" s="1" customFormat="1" ht="6.95" customHeight="1">
      <c r="B16" s="44"/>
      <c r="I16" s="136"/>
      <c r="L16" s="44"/>
    </row>
    <row r="17" spans="2:12" s="1" customFormat="1" ht="12" customHeight="1">
      <c r="B17" s="44"/>
      <c r="D17" s="134" t="s">
        <v>31</v>
      </c>
      <c r="I17" s="139" t="s">
        <v>29</v>
      </c>
      <c r="J17" s="34" t="str">
        <f>'Rekapitulace stavby'!AN13</f>
        <v>Vyplň údaj</v>
      </c>
      <c r="L17" s="44"/>
    </row>
    <row r="18" spans="2:12" s="1" customFormat="1" ht="18" customHeight="1">
      <c r="B18" s="44"/>
      <c r="E18" s="34" t="str">
        <f>'Rekapitulace stavby'!E14</f>
        <v>Vyplň údaj</v>
      </c>
      <c r="F18" s="138"/>
      <c r="G18" s="138"/>
      <c r="H18" s="138"/>
      <c r="I18" s="139" t="s">
        <v>30</v>
      </c>
      <c r="J18" s="34" t="str">
        <f>'Rekapitulace stavby'!AN14</f>
        <v>Vyplň údaj</v>
      </c>
      <c r="L18" s="44"/>
    </row>
    <row r="19" spans="2:12" s="1" customFormat="1" ht="6.95" customHeight="1">
      <c r="B19" s="44"/>
      <c r="I19" s="136"/>
      <c r="L19" s="44"/>
    </row>
    <row r="20" spans="2:12" s="1" customFormat="1" ht="12" customHeight="1">
      <c r="B20" s="44"/>
      <c r="D20" s="134" t="s">
        <v>34</v>
      </c>
      <c r="I20" s="139" t="s">
        <v>29</v>
      </c>
      <c r="J20" s="138" t="str">
        <f>IF('Rekapitulace stavby'!AN16="","",'Rekapitulace stavby'!AN16)</f>
        <v/>
      </c>
      <c r="L20" s="44"/>
    </row>
    <row r="21" spans="2:12" s="1" customFormat="1" ht="18" customHeight="1">
      <c r="B21" s="44"/>
      <c r="E21" s="138" t="str">
        <f>IF('Rekapitulace stavby'!E17="","",'Rekapitulace stavby'!E17)</f>
        <v xml:space="preserve"> </v>
      </c>
      <c r="I21" s="139" t="s">
        <v>30</v>
      </c>
      <c r="J21" s="138" t="str">
        <f>IF('Rekapitulace stavby'!AN17="","",'Rekapitulace stavby'!AN17)</f>
        <v/>
      </c>
      <c r="L21" s="44"/>
    </row>
    <row r="22" spans="2:12" s="1" customFormat="1" ht="6.95" customHeight="1">
      <c r="B22" s="44"/>
      <c r="I22" s="136"/>
      <c r="L22" s="44"/>
    </row>
    <row r="23" spans="2:12" s="1" customFormat="1" ht="12" customHeight="1">
      <c r="B23" s="44"/>
      <c r="D23" s="134" t="s">
        <v>35</v>
      </c>
      <c r="I23" s="139" t="s">
        <v>29</v>
      </c>
      <c r="J23" s="138" t="str">
        <f>IF('Rekapitulace stavby'!AN19="","",'Rekapitulace stavby'!AN19)</f>
        <v/>
      </c>
      <c r="L23" s="44"/>
    </row>
    <row r="24" spans="2:12" s="1" customFormat="1" ht="18" customHeight="1">
      <c r="B24" s="44"/>
      <c r="E24" s="138" t="str">
        <f>IF('Rekapitulace stavby'!E20="","",'Rekapitulace stavby'!E20)</f>
        <v xml:space="preserve"> </v>
      </c>
      <c r="I24" s="139" t="s">
        <v>30</v>
      </c>
      <c r="J24" s="138" t="str">
        <f>IF('Rekapitulace stavby'!AN20="","",'Rekapitulace stavby'!AN20)</f>
        <v/>
      </c>
      <c r="L24" s="44"/>
    </row>
    <row r="25" spans="2:12" s="1" customFormat="1" ht="6.95" customHeight="1">
      <c r="B25" s="44"/>
      <c r="I25" s="136"/>
      <c r="L25" s="44"/>
    </row>
    <row r="26" spans="2:12" s="1" customFormat="1" ht="12" customHeight="1">
      <c r="B26" s="44"/>
      <c r="D26" s="134" t="s">
        <v>36</v>
      </c>
      <c r="I26" s="136"/>
      <c r="L26" s="44"/>
    </row>
    <row r="27" spans="2:12" s="7" customFormat="1" ht="14.4" customHeight="1">
      <c r="B27" s="141"/>
      <c r="E27" s="142" t="s">
        <v>20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ROUND(J95,2)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ROUND((SUM(BE95:BE365)),2)</f>
        <v>0</v>
      </c>
      <c r="I33" s="151">
        <v>0.21</v>
      </c>
      <c r="J33" s="150">
        <f>ROUND(((SUM(BE95:BE365))*I33),2)</f>
        <v>0</v>
      </c>
      <c r="L33" s="44"/>
    </row>
    <row r="34" spans="2:12" s="1" customFormat="1" ht="14.4" customHeight="1">
      <c r="B34" s="44"/>
      <c r="E34" s="134" t="s">
        <v>44</v>
      </c>
      <c r="F34" s="150">
        <f>ROUND((SUM(BF95:BF365)),2)</f>
        <v>0</v>
      </c>
      <c r="I34" s="151">
        <v>0.15</v>
      </c>
      <c r="J34" s="150">
        <f>ROUND(((SUM(BF95:BF365))*I34),2)</f>
        <v>0</v>
      </c>
      <c r="L34" s="44"/>
    </row>
    <row r="35" spans="2:12" s="1" customFormat="1" ht="14.4" customHeight="1" hidden="1">
      <c r="B35" s="44"/>
      <c r="E35" s="134" t="s">
        <v>45</v>
      </c>
      <c r="F35" s="150">
        <f>ROUND((SUM(BG95:BG365)),2)</f>
        <v>0</v>
      </c>
      <c r="I35" s="151">
        <v>0.21</v>
      </c>
      <c r="J35" s="150">
        <f>0</f>
        <v>0</v>
      </c>
      <c r="L35" s="44"/>
    </row>
    <row r="36" spans="2:12" s="1" customFormat="1" ht="14.4" customHeight="1" hidden="1">
      <c r="B36" s="44"/>
      <c r="E36" s="134" t="s">
        <v>46</v>
      </c>
      <c r="F36" s="150">
        <f>ROUND((SUM(BH95:BH365)),2)</f>
        <v>0</v>
      </c>
      <c r="I36" s="151">
        <v>0.15</v>
      </c>
      <c r="J36" s="150">
        <f>0</f>
        <v>0</v>
      </c>
      <c r="L36" s="44"/>
    </row>
    <row r="37" spans="2:12" s="1" customFormat="1" ht="14.4" customHeight="1" hidden="1">
      <c r="B37" s="44"/>
      <c r="E37" s="134" t="s">
        <v>47</v>
      </c>
      <c r="F37" s="150">
        <f>ROUND((SUM(BI95:BI365)),2)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94</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4.4" customHeight="1">
      <c r="B48" s="39"/>
      <c r="C48" s="40"/>
      <c r="D48" s="40"/>
      <c r="E48" s="166" t="str">
        <f>E7</f>
        <v>0218 - 0218 Klatovy kulturní dům - stavební úpravy</v>
      </c>
      <c r="F48" s="33"/>
      <c r="G48" s="33"/>
      <c r="H48" s="33"/>
      <c r="I48" s="136"/>
      <c r="J48" s="40"/>
      <c r="K48" s="40"/>
      <c r="L48" s="44"/>
    </row>
    <row r="49" spans="2:12" s="1" customFormat="1" ht="12" customHeight="1">
      <c r="B49" s="39"/>
      <c r="C49" s="33" t="s">
        <v>92</v>
      </c>
      <c r="D49" s="40"/>
      <c r="E49" s="40"/>
      <c r="F49" s="40"/>
      <c r="G49" s="40"/>
      <c r="H49" s="40"/>
      <c r="I49" s="136"/>
      <c r="J49" s="40"/>
      <c r="K49" s="40"/>
      <c r="L49" s="44"/>
    </row>
    <row r="50" spans="2:12" s="1" customFormat="1" ht="14.4" customHeight="1">
      <c r="B50" s="39"/>
      <c r="C50" s="40"/>
      <c r="D50" s="40"/>
      <c r="E50" s="69" t="str">
        <f>E9</f>
        <v>01 - SO 01 Oprava střechy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22</v>
      </c>
      <c r="D52" s="40"/>
      <c r="E52" s="40"/>
      <c r="F52" s="28" t="str">
        <f>F12</f>
        <v xml:space="preserve"> </v>
      </c>
      <c r="G52" s="40"/>
      <c r="H52" s="40"/>
      <c r="I52" s="139" t="s">
        <v>24</v>
      </c>
      <c r="J52" s="72" t="str">
        <f>IF(J12="","",J12)</f>
        <v>21. 8. 2019</v>
      </c>
      <c r="K52" s="40"/>
      <c r="L52" s="44"/>
    </row>
    <row r="53" spans="2:12" s="1" customFormat="1" ht="6.95" customHeight="1">
      <c r="B53" s="39"/>
      <c r="C53" s="40"/>
      <c r="D53" s="40"/>
      <c r="E53" s="40"/>
      <c r="F53" s="40"/>
      <c r="G53" s="40"/>
      <c r="H53" s="40"/>
      <c r="I53" s="136"/>
      <c r="J53" s="40"/>
      <c r="K53" s="40"/>
      <c r="L53" s="44"/>
    </row>
    <row r="54" spans="2:12" s="1" customFormat="1" ht="15.6" customHeight="1">
      <c r="B54" s="39"/>
      <c r="C54" s="33" t="s">
        <v>28</v>
      </c>
      <c r="D54" s="40"/>
      <c r="E54" s="40"/>
      <c r="F54" s="28" t="str">
        <f>E15</f>
        <v xml:space="preserve"> </v>
      </c>
      <c r="G54" s="40"/>
      <c r="H54" s="40"/>
      <c r="I54" s="139" t="s">
        <v>34</v>
      </c>
      <c r="J54" s="37" t="str">
        <f>E21</f>
        <v xml:space="preserve"> </v>
      </c>
      <c r="K54" s="40"/>
      <c r="L54" s="44"/>
    </row>
    <row r="55" spans="2:12" s="1" customFormat="1" ht="15.6" customHeight="1">
      <c r="B55" s="39"/>
      <c r="C55" s="33" t="s">
        <v>31</v>
      </c>
      <c r="D55" s="40"/>
      <c r="E55" s="40"/>
      <c r="F55" s="28" t="str">
        <f>IF(E18="","",E18)</f>
        <v>Vyplň údaj</v>
      </c>
      <c r="G55" s="40"/>
      <c r="H55" s="40"/>
      <c r="I55" s="139" t="s">
        <v>35</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95</v>
      </c>
      <c r="D57" s="168"/>
      <c r="E57" s="168"/>
      <c r="F57" s="168"/>
      <c r="G57" s="168"/>
      <c r="H57" s="168"/>
      <c r="I57" s="169"/>
      <c r="J57" s="170" t="s">
        <v>96</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J95</f>
        <v>0</v>
      </c>
      <c r="K59" s="40"/>
      <c r="L59" s="44"/>
      <c r="AU59" s="18" t="s">
        <v>97</v>
      </c>
    </row>
    <row r="60" spans="2:12" s="8" customFormat="1" ht="24.95" customHeight="1">
      <c r="B60" s="172"/>
      <c r="C60" s="173"/>
      <c r="D60" s="174" t="s">
        <v>98</v>
      </c>
      <c r="E60" s="175"/>
      <c r="F60" s="175"/>
      <c r="G60" s="175"/>
      <c r="H60" s="175"/>
      <c r="I60" s="176"/>
      <c r="J60" s="177">
        <f>J96</f>
        <v>0</v>
      </c>
      <c r="K60" s="173"/>
      <c r="L60" s="178"/>
    </row>
    <row r="61" spans="2:12" s="9" customFormat="1" ht="19.9" customHeight="1">
      <c r="B61" s="179"/>
      <c r="C61" s="180"/>
      <c r="D61" s="181" t="s">
        <v>99</v>
      </c>
      <c r="E61" s="182"/>
      <c r="F61" s="182"/>
      <c r="G61" s="182"/>
      <c r="H61" s="182"/>
      <c r="I61" s="183"/>
      <c r="J61" s="184">
        <f>J97</f>
        <v>0</v>
      </c>
      <c r="K61" s="180"/>
      <c r="L61" s="185"/>
    </row>
    <row r="62" spans="2:12" s="9" customFormat="1" ht="19.9" customHeight="1">
      <c r="B62" s="179"/>
      <c r="C62" s="180"/>
      <c r="D62" s="181" t="s">
        <v>100</v>
      </c>
      <c r="E62" s="182"/>
      <c r="F62" s="182"/>
      <c r="G62" s="182"/>
      <c r="H62" s="182"/>
      <c r="I62" s="183"/>
      <c r="J62" s="184">
        <f>J129</f>
        <v>0</v>
      </c>
      <c r="K62" s="180"/>
      <c r="L62" s="185"/>
    </row>
    <row r="63" spans="2:12" s="9" customFormat="1" ht="19.9" customHeight="1">
      <c r="B63" s="179"/>
      <c r="C63" s="180"/>
      <c r="D63" s="181" t="s">
        <v>101</v>
      </c>
      <c r="E63" s="182"/>
      <c r="F63" s="182"/>
      <c r="G63" s="182"/>
      <c r="H63" s="182"/>
      <c r="I63" s="183"/>
      <c r="J63" s="184">
        <f>J144</f>
        <v>0</v>
      </c>
      <c r="K63" s="180"/>
      <c r="L63" s="185"/>
    </row>
    <row r="64" spans="2:12" s="8" customFormat="1" ht="24.95" customHeight="1">
      <c r="B64" s="172"/>
      <c r="C64" s="173"/>
      <c r="D64" s="174" t="s">
        <v>102</v>
      </c>
      <c r="E64" s="175"/>
      <c r="F64" s="175"/>
      <c r="G64" s="175"/>
      <c r="H64" s="175"/>
      <c r="I64" s="176"/>
      <c r="J64" s="177">
        <f>J148</f>
        <v>0</v>
      </c>
      <c r="K64" s="173"/>
      <c r="L64" s="178"/>
    </row>
    <row r="65" spans="2:12" s="9" customFormat="1" ht="19.9" customHeight="1">
      <c r="B65" s="179"/>
      <c r="C65" s="180"/>
      <c r="D65" s="181" t="s">
        <v>103</v>
      </c>
      <c r="E65" s="182"/>
      <c r="F65" s="182"/>
      <c r="G65" s="182"/>
      <c r="H65" s="182"/>
      <c r="I65" s="183"/>
      <c r="J65" s="184">
        <f>J149</f>
        <v>0</v>
      </c>
      <c r="K65" s="180"/>
      <c r="L65" s="185"/>
    </row>
    <row r="66" spans="2:12" s="9" customFormat="1" ht="19.9" customHeight="1">
      <c r="B66" s="179"/>
      <c r="C66" s="180"/>
      <c r="D66" s="181" t="s">
        <v>104</v>
      </c>
      <c r="E66" s="182"/>
      <c r="F66" s="182"/>
      <c r="G66" s="182"/>
      <c r="H66" s="182"/>
      <c r="I66" s="183"/>
      <c r="J66" s="184">
        <f>J168</f>
        <v>0</v>
      </c>
      <c r="K66" s="180"/>
      <c r="L66" s="185"/>
    </row>
    <row r="67" spans="2:12" s="9" customFormat="1" ht="19.9" customHeight="1">
      <c r="B67" s="179"/>
      <c r="C67" s="180"/>
      <c r="D67" s="181" t="s">
        <v>105</v>
      </c>
      <c r="E67" s="182"/>
      <c r="F67" s="182"/>
      <c r="G67" s="182"/>
      <c r="H67" s="182"/>
      <c r="I67" s="183"/>
      <c r="J67" s="184">
        <f>J246</f>
        <v>0</v>
      </c>
      <c r="K67" s="180"/>
      <c r="L67" s="185"/>
    </row>
    <row r="68" spans="2:12" s="9" customFormat="1" ht="19.9" customHeight="1">
      <c r="B68" s="179"/>
      <c r="C68" s="180"/>
      <c r="D68" s="181" t="s">
        <v>106</v>
      </c>
      <c r="E68" s="182"/>
      <c r="F68" s="182"/>
      <c r="G68" s="182"/>
      <c r="H68" s="182"/>
      <c r="I68" s="183"/>
      <c r="J68" s="184">
        <f>J258</f>
        <v>0</v>
      </c>
      <c r="K68" s="180"/>
      <c r="L68" s="185"/>
    </row>
    <row r="69" spans="2:12" s="9" customFormat="1" ht="19.9" customHeight="1">
      <c r="B69" s="179"/>
      <c r="C69" s="180"/>
      <c r="D69" s="181" t="s">
        <v>107</v>
      </c>
      <c r="E69" s="182"/>
      <c r="F69" s="182"/>
      <c r="G69" s="182"/>
      <c r="H69" s="182"/>
      <c r="I69" s="183"/>
      <c r="J69" s="184">
        <f>J261</f>
        <v>0</v>
      </c>
      <c r="K69" s="180"/>
      <c r="L69" s="185"/>
    </row>
    <row r="70" spans="2:12" s="9" customFormat="1" ht="19.9" customHeight="1">
      <c r="B70" s="179"/>
      <c r="C70" s="180"/>
      <c r="D70" s="181" t="s">
        <v>108</v>
      </c>
      <c r="E70" s="182"/>
      <c r="F70" s="182"/>
      <c r="G70" s="182"/>
      <c r="H70" s="182"/>
      <c r="I70" s="183"/>
      <c r="J70" s="184">
        <f>J264</f>
        <v>0</v>
      </c>
      <c r="K70" s="180"/>
      <c r="L70" s="185"/>
    </row>
    <row r="71" spans="2:12" s="9" customFormat="1" ht="19.9" customHeight="1">
      <c r="B71" s="179"/>
      <c r="C71" s="180"/>
      <c r="D71" s="181" t="s">
        <v>109</v>
      </c>
      <c r="E71" s="182"/>
      <c r="F71" s="182"/>
      <c r="G71" s="182"/>
      <c r="H71" s="182"/>
      <c r="I71" s="183"/>
      <c r="J71" s="184">
        <f>J289</f>
        <v>0</v>
      </c>
      <c r="K71" s="180"/>
      <c r="L71" s="185"/>
    </row>
    <row r="72" spans="2:12" s="9" customFormat="1" ht="19.9" customHeight="1">
      <c r="B72" s="179"/>
      <c r="C72" s="180"/>
      <c r="D72" s="181" t="s">
        <v>110</v>
      </c>
      <c r="E72" s="182"/>
      <c r="F72" s="182"/>
      <c r="G72" s="182"/>
      <c r="H72" s="182"/>
      <c r="I72" s="183"/>
      <c r="J72" s="184">
        <f>J292</f>
        <v>0</v>
      </c>
      <c r="K72" s="180"/>
      <c r="L72" s="185"/>
    </row>
    <row r="73" spans="2:12" s="8" customFormat="1" ht="24.95" customHeight="1">
      <c r="B73" s="172"/>
      <c r="C73" s="173"/>
      <c r="D73" s="174" t="s">
        <v>111</v>
      </c>
      <c r="E73" s="175"/>
      <c r="F73" s="175"/>
      <c r="G73" s="175"/>
      <c r="H73" s="175"/>
      <c r="I73" s="176"/>
      <c r="J73" s="177">
        <f>J359</f>
        <v>0</v>
      </c>
      <c r="K73" s="173"/>
      <c r="L73" s="178"/>
    </row>
    <row r="74" spans="2:12" s="9" customFormat="1" ht="19.9" customHeight="1">
      <c r="B74" s="179"/>
      <c r="C74" s="180"/>
      <c r="D74" s="181" t="s">
        <v>112</v>
      </c>
      <c r="E74" s="182"/>
      <c r="F74" s="182"/>
      <c r="G74" s="182"/>
      <c r="H74" s="182"/>
      <c r="I74" s="183"/>
      <c r="J74" s="184">
        <f>J360</f>
        <v>0</v>
      </c>
      <c r="K74" s="180"/>
      <c r="L74" s="185"/>
    </row>
    <row r="75" spans="2:12" s="9" customFormat="1" ht="19.9" customHeight="1">
      <c r="B75" s="179"/>
      <c r="C75" s="180"/>
      <c r="D75" s="181" t="s">
        <v>113</v>
      </c>
      <c r="E75" s="182"/>
      <c r="F75" s="182"/>
      <c r="G75" s="182"/>
      <c r="H75" s="182"/>
      <c r="I75" s="183"/>
      <c r="J75" s="184">
        <f>J363</f>
        <v>0</v>
      </c>
      <c r="K75" s="180"/>
      <c r="L75" s="185"/>
    </row>
    <row r="76" spans="2:12" s="1" customFormat="1" ht="21.8" customHeight="1">
      <c r="B76" s="39"/>
      <c r="C76" s="40"/>
      <c r="D76" s="40"/>
      <c r="E76" s="40"/>
      <c r="F76" s="40"/>
      <c r="G76" s="40"/>
      <c r="H76" s="40"/>
      <c r="I76" s="136"/>
      <c r="J76" s="40"/>
      <c r="K76" s="40"/>
      <c r="L76" s="44"/>
    </row>
    <row r="77" spans="2:12" s="1" customFormat="1" ht="6.95" customHeight="1">
      <c r="B77" s="59"/>
      <c r="C77" s="60"/>
      <c r="D77" s="60"/>
      <c r="E77" s="60"/>
      <c r="F77" s="60"/>
      <c r="G77" s="60"/>
      <c r="H77" s="60"/>
      <c r="I77" s="162"/>
      <c r="J77" s="60"/>
      <c r="K77" s="60"/>
      <c r="L77" s="44"/>
    </row>
    <row r="81" spans="2:12" s="1" customFormat="1" ht="6.95" customHeight="1">
      <c r="B81" s="61"/>
      <c r="C81" s="62"/>
      <c r="D81" s="62"/>
      <c r="E81" s="62"/>
      <c r="F81" s="62"/>
      <c r="G81" s="62"/>
      <c r="H81" s="62"/>
      <c r="I81" s="165"/>
      <c r="J81" s="62"/>
      <c r="K81" s="62"/>
      <c r="L81" s="44"/>
    </row>
    <row r="82" spans="2:12" s="1" customFormat="1" ht="24.95" customHeight="1">
      <c r="B82" s="39"/>
      <c r="C82" s="24" t="s">
        <v>114</v>
      </c>
      <c r="D82" s="40"/>
      <c r="E82" s="40"/>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3" t="s">
        <v>16</v>
      </c>
      <c r="D84" s="40"/>
      <c r="E84" s="40"/>
      <c r="F84" s="40"/>
      <c r="G84" s="40"/>
      <c r="H84" s="40"/>
      <c r="I84" s="136"/>
      <c r="J84" s="40"/>
      <c r="K84" s="40"/>
      <c r="L84" s="44"/>
    </row>
    <row r="85" spans="2:12" s="1" customFormat="1" ht="14.4" customHeight="1">
      <c r="B85" s="39"/>
      <c r="C85" s="40"/>
      <c r="D85" s="40"/>
      <c r="E85" s="166" t="str">
        <f>E7</f>
        <v>0218 - 0218 Klatovy kulturní dům - stavební úpravy</v>
      </c>
      <c r="F85" s="33"/>
      <c r="G85" s="33"/>
      <c r="H85" s="33"/>
      <c r="I85" s="136"/>
      <c r="J85" s="40"/>
      <c r="K85" s="40"/>
      <c r="L85" s="44"/>
    </row>
    <row r="86" spans="2:12" s="1" customFormat="1" ht="12" customHeight="1">
      <c r="B86" s="39"/>
      <c r="C86" s="33" t="s">
        <v>92</v>
      </c>
      <c r="D86" s="40"/>
      <c r="E86" s="40"/>
      <c r="F86" s="40"/>
      <c r="G86" s="40"/>
      <c r="H86" s="40"/>
      <c r="I86" s="136"/>
      <c r="J86" s="40"/>
      <c r="K86" s="40"/>
      <c r="L86" s="44"/>
    </row>
    <row r="87" spans="2:12" s="1" customFormat="1" ht="14.4" customHeight="1">
      <c r="B87" s="39"/>
      <c r="C87" s="40"/>
      <c r="D87" s="40"/>
      <c r="E87" s="69" t="str">
        <f>E9</f>
        <v>01 - SO 01 Oprava střechy</v>
      </c>
      <c r="F87" s="40"/>
      <c r="G87" s="40"/>
      <c r="H87" s="40"/>
      <c r="I87" s="136"/>
      <c r="J87" s="40"/>
      <c r="K87" s="40"/>
      <c r="L87" s="44"/>
    </row>
    <row r="88" spans="2:12" s="1" customFormat="1" ht="6.95" customHeight="1">
      <c r="B88" s="39"/>
      <c r="C88" s="40"/>
      <c r="D88" s="40"/>
      <c r="E88" s="40"/>
      <c r="F88" s="40"/>
      <c r="G88" s="40"/>
      <c r="H88" s="40"/>
      <c r="I88" s="136"/>
      <c r="J88" s="40"/>
      <c r="K88" s="40"/>
      <c r="L88" s="44"/>
    </row>
    <row r="89" spans="2:12" s="1" customFormat="1" ht="12" customHeight="1">
      <c r="B89" s="39"/>
      <c r="C89" s="33" t="s">
        <v>22</v>
      </c>
      <c r="D89" s="40"/>
      <c r="E89" s="40"/>
      <c r="F89" s="28" t="str">
        <f>F12</f>
        <v xml:space="preserve"> </v>
      </c>
      <c r="G89" s="40"/>
      <c r="H89" s="40"/>
      <c r="I89" s="139" t="s">
        <v>24</v>
      </c>
      <c r="J89" s="72" t="str">
        <f>IF(J12="","",J12)</f>
        <v>21. 8. 2019</v>
      </c>
      <c r="K89" s="40"/>
      <c r="L89" s="44"/>
    </row>
    <row r="90" spans="2:12" s="1" customFormat="1" ht="6.95" customHeight="1">
      <c r="B90" s="39"/>
      <c r="C90" s="40"/>
      <c r="D90" s="40"/>
      <c r="E90" s="40"/>
      <c r="F90" s="40"/>
      <c r="G90" s="40"/>
      <c r="H90" s="40"/>
      <c r="I90" s="136"/>
      <c r="J90" s="40"/>
      <c r="K90" s="40"/>
      <c r="L90" s="44"/>
    </row>
    <row r="91" spans="2:12" s="1" customFormat="1" ht="15.6" customHeight="1">
      <c r="B91" s="39"/>
      <c r="C91" s="33" t="s">
        <v>28</v>
      </c>
      <c r="D91" s="40"/>
      <c r="E91" s="40"/>
      <c r="F91" s="28" t="str">
        <f>E15</f>
        <v xml:space="preserve"> </v>
      </c>
      <c r="G91" s="40"/>
      <c r="H91" s="40"/>
      <c r="I91" s="139" t="s">
        <v>34</v>
      </c>
      <c r="J91" s="37" t="str">
        <f>E21</f>
        <v xml:space="preserve"> </v>
      </c>
      <c r="K91" s="40"/>
      <c r="L91" s="44"/>
    </row>
    <row r="92" spans="2:12" s="1" customFormat="1" ht="15.6" customHeight="1">
      <c r="B92" s="39"/>
      <c r="C92" s="33" t="s">
        <v>31</v>
      </c>
      <c r="D92" s="40"/>
      <c r="E92" s="40"/>
      <c r="F92" s="28" t="str">
        <f>IF(E18="","",E18)</f>
        <v>Vyplň údaj</v>
      </c>
      <c r="G92" s="40"/>
      <c r="H92" s="40"/>
      <c r="I92" s="139" t="s">
        <v>35</v>
      </c>
      <c r="J92" s="37" t="str">
        <f>E24</f>
        <v xml:space="preserve"> </v>
      </c>
      <c r="K92" s="40"/>
      <c r="L92" s="44"/>
    </row>
    <row r="93" spans="2:12" s="1" customFormat="1" ht="10.3" customHeight="1">
      <c r="B93" s="39"/>
      <c r="C93" s="40"/>
      <c r="D93" s="40"/>
      <c r="E93" s="40"/>
      <c r="F93" s="40"/>
      <c r="G93" s="40"/>
      <c r="H93" s="40"/>
      <c r="I93" s="136"/>
      <c r="J93" s="40"/>
      <c r="K93" s="40"/>
      <c r="L93" s="44"/>
    </row>
    <row r="94" spans="2:20" s="10" customFormat="1" ht="29.25" customHeight="1">
      <c r="B94" s="186"/>
      <c r="C94" s="187" t="s">
        <v>115</v>
      </c>
      <c r="D94" s="188" t="s">
        <v>57</v>
      </c>
      <c r="E94" s="188" t="s">
        <v>53</v>
      </c>
      <c r="F94" s="188" t="s">
        <v>54</v>
      </c>
      <c r="G94" s="188" t="s">
        <v>116</v>
      </c>
      <c r="H94" s="188" t="s">
        <v>117</v>
      </c>
      <c r="I94" s="189" t="s">
        <v>118</v>
      </c>
      <c r="J94" s="188" t="s">
        <v>96</v>
      </c>
      <c r="K94" s="190" t="s">
        <v>119</v>
      </c>
      <c r="L94" s="191"/>
      <c r="M94" s="92" t="s">
        <v>20</v>
      </c>
      <c r="N94" s="93" t="s">
        <v>42</v>
      </c>
      <c r="O94" s="93" t="s">
        <v>120</v>
      </c>
      <c r="P94" s="93" t="s">
        <v>121</v>
      </c>
      <c r="Q94" s="93" t="s">
        <v>122</v>
      </c>
      <c r="R94" s="93" t="s">
        <v>123</v>
      </c>
      <c r="S94" s="93" t="s">
        <v>124</v>
      </c>
      <c r="T94" s="94" t="s">
        <v>125</v>
      </c>
    </row>
    <row r="95" spans="2:63" s="1" customFormat="1" ht="22.8" customHeight="1">
      <c r="B95" s="39"/>
      <c r="C95" s="99" t="s">
        <v>126</v>
      </c>
      <c r="D95" s="40"/>
      <c r="E95" s="40"/>
      <c r="F95" s="40"/>
      <c r="G95" s="40"/>
      <c r="H95" s="40"/>
      <c r="I95" s="136"/>
      <c r="J95" s="192">
        <f>BK95</f>
        <v>0</v>
      </c>
      <c r="K95" s="40"/>
      <c r="L95" s="44"/>
      <c r="M95" s="95"/>
      <c r="N95" s="96"/>
      <c r="O95" s="96"/>
      <c r="P95" s="193">
        <f>P96+P148+P359</f>
        <v>0</v>
      </c>
      <c r="Q95" s="96"/>
      <c r="R95" s="193">
        <f>R96+R148+R359</f>
        <v>14.431144499999998</v>
      </c>
      <c r="S95" s="96"/>
      <c r="T95" s="194">
        <f>T96+T148+T359</f>
        <v>86.44242940000001</v>
      </c>
      <c r="AT95" s="18" t="s">
        <v>71</v>
      </c>
      <c r="AU95" s="18" t="s">
        <v>97</v>
      </c>
      <c r="BK95" s="195">
        <f>BK96+BK148+BK359</f>
        <v>0</v>
      </c>
    </row>
    <row r="96" spans="2:63" s="11" customFormat="1" ht="25.9" customHeight="1">
      <c r="B96" s="196"/>
      <c r="C96" s="197"/>
      <c r="D96" s="198" t="s">
        <v>71</v>
      </c>
      <c r="E96" s="199" t="s">
        <v>127</v>
      </c>
      <c r="F96" s="199" t="s">
        <v>128</v>
      </c>
      <c r="G96" s="197"/>
      <c r="H96" s="197"/>
      <c r="I96" s="200"/>
      <c r="J96" s="201">
        <f>BK96</f>
        <v>0</v>
      </c>
      <c r="K96" s="197"/>
      <c r="L96" s="202"/>
      <c r="M96" s="203"/>
      <c r="N96" s="204"/>
      <c r="O96" s="204"/>
      <c r="P96" s="205">
        <f>P97+P129+P144</f>
        <v>0</v>
      </c>
      <c r="Q96" s="204"/>
      <c r="R96" s="205">
        <f>R97+R129+R144</f>
        <v>0.055498799999999994</v>
      </c>
      <c r="S96" s="204"/>
      <c r="T96" s="206">
        <f>T97+T129+T144</f>
        <v>43.993500000000004</v>
      </c>
      <c r="AR96" s="207" t="s">
        <v>8</v>
      </c>
      <c r="AT96" s="208" t="s">
        <v>71</v>
      </c>
      <c r="AU96" s="208" t="s">
        <v>72</v>
      </c>
      <c r="AY96" s="207" t="s">
        <v>129</v>
      </c>
      <c r="BK96" s="209">
        <f>BK97+BK129+BK144</f>
        <v>0</v>
      </c>
    </row>
    <row r="97" spans="2:63" s="11" customFormat="1" ht="22.8" customHeight="1">
      <c r="B97" s="196"/>
      <c r="C97" s="197"/>
      <c r="D97" s="198" t="s">
        <v>71</v>
      </c>
      <c r="E97" s="210" t="s">
        <v>130</v>
      </c>
      <c r="F97" s="210" t="s">
        <v>131</v>
      </c>
      <c r="G97" s="197"/>
      <c r="H97" s="197"/>
      <c r="I97" s="200"/>
      <c r="J97" s="211">
        <f>BK97</f>
        <v>0</v>
      </c>
      <c r="K97" s="197"/>
      <c r="L97" s="202"/>
      <c r="M97" s="203"/>
      <c r="N97" s="204"/>
      <c r="O97" s="204"/>
      <c r="P97" s="205">
        <f>SUM(P98:P128)</f>
        <v>0</v>
      </c>
      <c r="Q97" s="204"/>
      <c r="R97" s="205">
        <f>SUM(R98:R128)</f>
        <v>0.055498799999999994</v>
      </c>
      <c r="S97" s="204"/>
      <c r="T97" s="206">
        <f>SUM(T98:T128)</f>
        <v>43.993500000000004</v>
      </c>
      <c r="AR97" s="207" t="s">
        <v>8</v>
      </c>
      <c r="AT97" s="208" t="s">
        <v>71</v>
      </c>
      <c r="AU97" s="208" t="s">
        <v>8</v>
      </c>
      <c r="AY97" s="207" t="s">
        <v>129</v>
      </c>
      <c r="BK97" s="209">
        <f>SUM(BK98:BK128)</f>
        <v>0</v>
      </c>
    </row>
    <row r="98" spans="2:65" s="1" customFormat="1" ht="14.4" customHeight="1">
      <c r="B98" s="39"/>
      <c r="C98" s="212" t="s">
        <v>8</v>
      </c>
      <c r="D98" s="212" t="s">
        <v>132</v>
      </c>
      <c r="E98" s="213" t="s">
        <v>133</v>
      </c>
      <c r="F98" s="214" t="s">
        <v>134</v>
      </c>
      <c r="G98" s="215" t="s">
        <v>135</v>
      </c>
      <c r="H98" s="216">
        <v>1</v>
      </c>
      <c r="I98" s="217"/>
      <c r="J98" s="216">
        <f>ROUND(I98*H98,0)</f>
        <v>0</v>
      </c>
      <c r="K98" s="214" t="s">
        <v>136</v>
      </c>
      <c r="L98" s="44"/>
      <c r="M98" s="218" t="s">
        <v>20</v>
      </c>
      <c r="N98" s="219" t="s">
        <v>43</v>
      </c>
      <c r="O98" s="84"/>
      <c r="P98" s="220">
        <f>O98*H98</f>
        <v>0</v>
      </c>
      <c r="Q98" s="220">
        <v>0</v>
      </c>
      <c r="R98" s="220">
        <f>Q98*H98</f>
        <v>0</v>
      </c>
      <c r="S98" s="220">
        <v>0</v>
      </c>
      <c r="T98" s="221">
        <f>S98*H98</f>
        <v>0</v>
      </c>
      <c r="AR98" s="222" t="s">
        <v>137</v>
      </c>
      <c r="AT98" s="222" t="s">
        <v>132</v>
      </c>
      <c r="AU98" s="222" t="s">
        <v>81</v>
      </c>
      <c r="AY98" s="18" t="s">
        <v>129</v>
      </c>
      <c r="BE98" s="223">
        <f>IF(N98="základní",J98,0)</f>
        <v>0</v>
      </c>
      <c r="BF98" s="223">
        <f>IF(N98="snížená",J98,0)</f>
        <v>0</v>
      </c>
      <c r="BG98" s="223">
        <f>IF(N98="zákl. přenesená",J98,0)</f>
        <v>0</v>
      </c>
      <c r="BH98" s="223">
        <f>IF(N98="sníž. přenesená",J98,0)</f>
        <v>0</v>
      </c>
      <c r="BI98" s="223">
        <f>IF(N98="nulová",J98,0)</f>
        <v>0</v>
      </c>
      <c r="BJ98" s="18" t="s">
        <v>8</v>
      </c>
      <c r="BK98" s="223">
        <f>ROUND(I98*H98,0)</f>
        <v>0</v>
      </c>
      <c r="BL98" s="18" t="s">
        <v>137</v>
      </c>
      <c r="BM98" s="222" t="s">
        <v>138</v>
      </c>
    </row>
    <row r="99" spans="2:47" s="1" customFormat="1" ht="12">
      <c r="B99" s="39"/>
      <c r="C99" s="40"/>
      <c r="D99" s="224" t="s">
        <v>139</v>
      </c>
      <c r="E99" s="40"/>
      <c r="F99" s="225" t="s">
        <v>134</v>
      </c>
      <c r="G99" s="40"/>
      <c r="H99" s="40"/>
      <c r="I99" s="136"/>
      <c r="J99" s="40"/>
      <c r="K99" s="40"/>
      <c r="L99" s="44"/>
      <c r="M99" s="226"/>
      <c r="N99" s="84"/>
      <c r="O99" s="84"/>
      <c r="P99" s="84"/>
      <c r="Q99" s="84"/>
      <c r="R99" s="84"/>
      <c r="S99" s="84"/>
      <c r="T99" s="85"/>
      <c r="AT99" s="18" t="s">
        <v>139</v>
      </c>
      <c r="AU99" s="18" t="s">
        <v>81</v>
      </c>
    </row>
    <row r="100" spans="2:65" s="1" customFormat="1" ht="14.4" customHeight="1">
      <c r="B100" s="39"/>
      <c r="C100" s="212" t="s">
        <v>81</v>
      </c>
      <c r="D100" s="212" t="s">
        <v>132</v>
      </c>
      <c r="E100" s="213" t="s">
        <v>140</v>
      </c>
      <c r="F100" s="214" t="s">
        <v>141</v>
      </c>
      <c r="G100" s="215" t="s">
        <v>135</v>
      </c>
      <c r="H100" s="216">
        <v>1</v>
      </c>
      <c r="I100" s="217"/>
      <c r="J100" s="216">
        <f>ROUND(I100*H100,0)</f>
        <v>0</v>
      </c>
      <c r="K100" s="214" t="s">
        <v>136</v>
      </c>
      <c r="L100" s="44"/>
      <c r="M100" s="218" t="s">
        <v>20</v>
      </c>
      <c r="N100" s="219" t="s">
        <v>43</v>
      </c>
      <c r="O100" s="84"/>
      <c r="P100" s="220">
        <f>O100*H100</f>
        <v>0</v>
      </c>
      <c r="Q100" s="220">
        <v>0</v>
      </c>
      <c r="R100" s="220">
        <f>Q100*H100</f>
        <v>0</v>
      </c>
      <c r="S100" s="220">
        <v>0</v>
      </c>
      <c r="T100" s="221">
        <f>S100*H100</f>
        <v>0</v>
      </c>
      <c r="AR100" s="222" t="s">
        <v>137</v>
      </c>
      <c r="AT100" s="222" t="s">
        <v>132</v>
      </c>
      <c r="AU100" s="222" t="s">
        <v>81</v>
      </c>
      <c r="AY100" s="18" t="s">
        <v>129</v>
      </c>
      <c r="BE100" s="223">
        <f>IF(N100="základní",J100,0)</f>
        <v>0</v>
      </c>
      <c r="BF100" s="223">
        <f>IF(N100="snížená",J100,0)</f>
        <v>0</v>
      </c>
      <c r="BG100" s="223">
        <f>IF(N100="zákl. přenesená",J100,0)</f>
        <v>0</v>
      </c>
      <c r="BH100" s="223">
        <f>IF(N100="sníž. přenesená",J100,0)</f>
        <v>0</v>
      </c>
      <c r="BI100" s="223">
        <f>IF(N100="nulová",J100,0)</f>
        <v>0</v>
      </c>
      <c r="BJ100" s="18" t="s">
        <v>8</v>
      </c>
      <c r="BK100" s="223">
        <f>ROUND(I100*H100,0)</f>
        <v>0</v>
      </c>
      <c r="BL100" s="18" t="s">
        <v>137</v>
      </c>
      <c r="BM100" s="222" t="s">
        <v>142</v>
      </c>
    </row>
    <row r="101" spans="2:47" s="1" customFormat="1" ht="12">
      <c r="B101" s="39"/>
      <c r="C101" s="40"/>
      <c r="D101" s="224" t="s">
        <v>139</v>
      </c>
      <c r="E101" s="40"/>
      <c r="F101" s="225" t="s">
        <v>141</v>
      </c>
      <c r="G101" s="40"/>
      <c r="H101" s="40"/>
      <c r="I101" s="136"/>
      <c r="J101" s="40"/>
      <c r="K101" s="40"/>
      <c r="L101" s="44"/>
      <c r="M101" s="226"/>
      <c r="N101" s="84"/>
      <c r="O101" s="84"/>
      <c r="P101" s="84"/>
      <c r="Q101" s="84"/>
      <c r="R101" s="84"/>
      <c r="S101" s="84"/>
      <c r="T101" s="85"/>
      <c r="AT101" s="18" t="s">
        <v>139</v>
      </c>
      <c r="AU101" s="18" t="s">
        <v>81</v>
      </c>
    </row>
    <row r="102" spans="2:65" s="1" customFormat="1" ht="21.6" customHeight="1">
      <c r="B102" s="39"/>
      <c r="C102" s="212" t="s">
        <v>143</v>
      </c>
      <c r="D102" s="212" t="s">
        <v>132</v>
      </c>
      <c r="E102" s="213" t="s">
        <v>144</v>
      </c>
      <c r="F102" s="214" t="s">
        <v>145</v>
      </c>
      <c r="G102" s="215" t="s">
        <v>146</v>
      </c>
      <c r="H102" s="216">
        <v>264.28</v>
      </c>
      <c r="I102" s="217"/>
      <c r="J102" s="216">
        <f>ROUND(I102*H102,0)</f>
        <v>0</v>
      </c>
      <c r="K102" s="214" t="s">
        <v>147</v>
      </c>
      <c r="L102" s="44"/>
      <c r="M102" s="218" t="s">
        <v>20</v>
      </c>
      <c r="N102" s="219" t="s">
        <v>43</v>
      </c>
      <c r="O102" s="84"/>
      <c r="P102" s="220">
        <f>O102*H102</f>
        <v>0</v>
      </c>
      <c r="Q102" s="220">
        <v>0.00021</v>
      </c>
      <c r="R102" s="220">
        <f>Q102*H102</f>
        <v>0.055498799999999994</v>
      </c>
      <c r="S102" s="220">
        <v>0</v>
      </c>
      <c r="T102" s="221">
        <f>S102*H102</f>
        <v>0</v>
      </c>
      <c r="AR102" s="222" t="s">
        <v>137</v>
      </c>
      <c r="AT102" s="222" t="s">
        <v>132</v>
      </c>
      <c r="AU102" s="222" t="s">
        <v>81</v>
      </c>
      <c r="AY102" s="18" t="s">
        <v>129</v>
      </c>
      <c r="BE102" s="223">
        <f>IF(N102="základní",J102,0)</f>
        <v>0</v>
      </c>
      <c r="BF102" s="223">
        <f>IF(N102="snížená",J102,0)</f>
        <v>0</v>
      </c>
      <c r="BG102" s="223">
        <f>IF(N102="zákl. přenesená",J102,0)</f>
        <v>0</v>
      </c>
      <c r="BH102" s="223">
        <f>IF(N102="sníž. přenesená",J102,0)</f>
        <v>0</v>
      </c>
      <c r="BI102" s="223">
        <f>IF(N102="nulová",J102,0)</f>
        <v>0</v>
      </c>
      <c r="BJ102" s="18" t="s">
        <v>8</v>
      </c>
      <c r="BK102" s="223">
        <f>ROUND(I102*H102,0)</f>
        <v>0</v>
      </c>
      <c r="BL102" s="18" t="s">
        <v>137</v>
      </c>
      <c r="BM102" s="222" t="s">
        <v>148</v>
      </c>
    </row>
    <row r="103" spans="2:47" s="1" customFormat="1" ht="12">
      <c r="B103" s="39"/>
      <c r="C103" s="40"/>
      <c r="D103" s="224" t="s">
        <v>139</v>
      </c>
      <c r="E103" s="40"/>
      <c r="F103" s="225" t="s">
        <v>149</v>
      </c>
      <c r="G103" s="40"/>
      <c r="H103" s="40"/>
      <c r="I103" s="136"/>
      <c r="J103" s="40"/>
      <c r="K103" s="40"/>
      <c r="L103" s="44"/>
      <c r="M103" s="226"/>
      <c r="N103" s="84"/>
      <c r="O103" s="84"/>
      <c r="P103" s="84"/>
      <c r="Q103" s="84"/>
      <c r="R103" s="84"/>
      <c r="S103" s="84"/>
      <c r="T103" s="85"/>
      <c r="AT103" s="18" t="s">
        <v>139</v>
      </c>
      <c r="AU103" s="18" t="s">
        <v>81</v>
      </c>
    </row>
    <row r="104" spans="2:47" s="1" customFormat="1" ht="12">
      <c r="B104" s="39"/>
      <c r="C104" s="40"/>
      <c r="D104" s="224" t="s">
        <v>150</v>
      </c>
      <c r="E104" s="40"/>
      <c r="F104" s="227" t="s">
        <v>151</v>
      </c>
      <c r="G104" s="40"/>
      <c r="H104" s="40"/>
      <c r="I104" s="136"/>
      <c r="J104" s="40"/>
      <c r="K104" s="40"/>
      <c r="L104" s="44"/>
      <c r="M104" s="226"/>
      <c r="N104" s="84"/>
      <c r="O104" s="84"/>
      <c r="P104" s="84"/>
      <c r="Q104" s="84"/>
      <c r="R104" s="84"/>
      <c r="S104" s="84"/>
      <c r="T104" s="85"/>
      <c r="AT104" s="18" t="s">
        <v>150</v>
      </c>
      <c r="AU104" s="18" t="s">
        <v>81</v>
      </c>
    </row>
    <row r="105" spans="2:51" s="12" customFormat="1" ht="12">
      <c r="B105" s="228"/>
      <c r="C105" s="229"/>
      <c r="D105" s="224" t="s">
        <v>152</v>
      </c>
      <c r="E105" s="230" t="s">
        <v>20</v>
      </c>
      <c r="F105" s="231" t="s">
        <v>153</v>
      </c>
      <c r="G105" s="229"/>
      <c r="H105" s="230" t="s">
        <v>20</v>
      </c>
      <c r="I105" s="232"/>
      <c r="J105" s="229"/>
      <c r="K105" s="229"/>
      <c r="L105" s="233"/>
      <c r="M105" s="234"/>
      <c r="N105" s="235"/>
      <c r="O105" s="235"/>
      <c r="P105" s="235"/>
      <c r="Q105" s="235"/>
      <c r="R105" s="235"/>
      <c r="S105" s="235"/>
      <c r="T105" s="236"/>
      <c r="AT105" s="237" t="s">
        <v>152</v>
      </c>
      <c r="AU105" s="237" t="s">
        <v>81</v>
      </c>
      <c r="AV105" s="12" t="s">
        <v>8</v>
      </c>
      <c r="AW105" s="12" t="s">
        <v>33</v>
      </c>
      <c r="AX105" s="12" t="s">
        <v>72</v>
      </c>
      <c r="AY105" s="237" t="s">
        <v>129</v>
      </c>
    </row>
    <row r="106" spans="2:51" s="13" customFormat="1" ht="12">
      <c r="B106" s="238"/>
      <c r="C106" s="239"/>
      <c r="D106" s="224" t="s">
        <v>152</v>
      </c>
      <c r="E106" s="240" t="s">
        <v>20</v>
      </c>
      <c r="F106" s="241" t="s">
        <v>154</v>
      </c>
      <c r="G106" s="239"/>
      <c r="H106" s="242">
        <v>188.65</v>
      </c>
      <c r="I106" s="243"/>
      <c r="J106" s="239"/>
      <c r="K106" s="239"/>
      <c r="L106" s="244"/>
      <c r="M106" s="245"/>
      <c r="N106" s="246"/>
      <c r="O106" s="246"/>
      <c r="P106" s="246"/>
      <c r="Q106" s="246"/>
      <c r="R106" s="246"/>
      <c r="S106" s="246"/>
      <c r="T106" s="247"/>
      <c r="AT106" s="248" t="s">
        <v>152</v>
      </c>
      <c r="AU106" s="248" t="s">
        <v>81</v>
      </c>
      <c r="AV106" s="13" t="s">
        <v>81</v>
      </c>
      <c r="AW106" s="13" t="s">
        <v>33</v>
      </c>
      <c r="AX106" s="13" t="s">
        <v>72</v>
      </c>
      <c r="AY106" s="248" t="s">
        <v>129</v>
      </c>
    </row>
    <row r="107" spans="2:51" s="13" customFormat="1" ht="12">
      <c r="B107" s="238"/>
      <c r="C107" s="239"/>
      <c r="D107" s="224" t="s">
        <v>152</v>
      </c>
      <c r="E107" s="240" t="s">
        <v>20</v>
      </c>
      <c r="F107" s="241" t="s">
        <v>155</v>
      </c>
      <c r="G107" s="239"/>
      <c r="H107" s="242">
        <v>75.63</v>
      </c>
      <c r="I107" s="243"/>
      <c r="J107" s="239"/>
      <c r="K107" s="239"/>
      <c r="L107" s="244"/>
      <c r="M107" s="245"/>
      <c r="N107" s="246"/>
      <c r="O107" s="246"/>
      <c r="P107" s="246"/>
      <c r="Q107" s="246"/>
      <c r="R107" s="246"/>
      <c r="S107" s="246"/>
      <c r="T107" s="247"/>
      <c r="AT107" s="248" t="s">
        <v>152</v>
      </c>
      <c r="AU107" s="248" t="s">
        <v>81</v>
      </c>
      <c r="AV107" s="13" t="s">
        <v>81</v>
      </c>
      <c r="AW107" s="13" t="s">
        <v>33</v>
      </c>
      <c r="AX107" s="13" t="s">
        <v>72</v>
      </c>
      <c r="AY107" s="248" t="s">
        <v>129</v>
      </c>
    </row>
    <row r="108" spans="2:51" s="14" customFormat="1" ht="12">
      <c r="B108" s="249"/>
      <c r="C108" s="250"/>
      <c r="D108" s="224" t="s">
        <v>152</v>
      </c>
      <c r="E108" s="251" t="s">
        <v>20</v>
      </c>
      <c r="F108" s="252" t="s">
        <v>156</v>
      </c>
      <c r="G108" s="250"/>
      <c r="H108" s="253">
        <v>264.28</v>
      </c>
      <c r="I108" s="254"/>
      <c r="J108" s="250"/>
      <c r="K108" s="250"/>
      <c r="L108" s="255"/>
      <c r="M108" s="256"/>
      <c r="N108" s="257"/>
      <c r="O108" s="257"/>
      <c r="P108" s="257"/>
      <c r="Q108" s="257"/>
      <c r="R108" s="257"/>
      <c r="S108" s="257"/>
      <c r="T108" s="258"/>
      <c r="AT108" s="259" t="s">
        <v>152</v>
      </c>
      <c r="AU108" s="259" t="s">
        <v>81</v>
      </c>
      <c r="AV108" s="14" t="s">
        <v>137</v>
      </c>
      <c r="AW108" s="14" t="s">
        <v>33</v>
      </c>
      <c r="AX108" s="14" t="s">
        <v>8</v>
      </c>
      <c r="AY108" s="259" t="s">
        <v>129</v>
      </c>
    </row>
    <row r="109" spans="2:65" s="1" customFormat="1" ht="14.4" customHeight="1">
      <c r="B109" s="39"/>
      <c r="C109" s="212" t="s">
        <v>137</v>
      </c>
      <c r="D109" s="212" t="s">
        <v>132</v>
      </c>
      <c r="E109" s="213" t="s">
        <v>157</v>
      </c>
      <c r="F109" s="214" t="s">
        <v>158</v>
      </c>
      <c r="G109" s="215" t="s">
        <v>135</v>
      </c>
      <c r="H109" s="216">
        <v>1</v>
      </c>
      <c r="I109" s="217"/>
      <c r="J109" s="216">
        <f>ROUND(I109*H109,0)</f>
        <v>0</v>
      </c>
      <c r="K109" s="214" t="s">
        <v>136</v>
      </c>
      <c r="L109" s="44"/>
      <c r="M109" s="218" t="s">
        <v>20</v>
      </c>
      <c r="N109" s="219" t="s">
        <v>43</v>
      </c>
      <c r="O109" s="84"/>
      <c r="P109" s="220">
        <f>O109*H109</f>
        <v>0</v>
      </c>
      <c r="Q109" s="220">
        <v>0</v>
      </c>
      <c r="R109" s="220">
        <f>Q109*H109</f>
        <v>0</v>
      </c>
      <c r="S109" s="220">
        <v>0</v>
      </c>
      <c r="T109" s="221">
        <f>S109*H109</f>
        <v>0</v>
      </c>
      <c r="AR109" s="222" t="s">
        <v>137</v>
      </c>
      <c r="AT109" s="222" t="s">
        <v>132</v>
      </c>
      <c r="AU109" s="222" t="s">
        <v>81</v>
      </c>
      <c r="AY109" s="18" t="s">
        <v>129</v>
      </c>
      <c r="BE109" s="223">
        <f>IF(N109="základní",J109,0)</f>
        <v>0</v>
      </c>
      <c r="BF109" s="223">
        <f>IF(N109="snížená",J109,0)</f>
        <v>0</v>
      </c>
      <c r="BG109" s="223">
        <f>IF(N109="zákl. přenesená",J109,0)</f>
        <v>0</v>
      </c>
      <c r="BH109" s="223">
        <f>IF(N109="sníž. přenesená",J109,0)</f>
        <v>0</v>
      </c>
      <c r="BI109" s="223">
        <f>IF(N109="nulová",J109,0)</f>
        <v>0</v>
      </c>
      <c r="BJ109" s="18" t="s">
        <v>8</v>
      </c>
      <c r="BK109" s="223">
        <f>ROUND(I109*H109,0)</f>
        <v>0</v>
      </c>
      <c r="BL109" s="18" t="s">
        <v>137</v>
      </c>
      <c r="BM109" s="222" t="s">
        <v>159</v>
      </c>
    </row>
    <row r="110" spans="2:47" s="1" customFormat="1" ht="12">
      <c r="B110" s="39"/>
      <c r="C110" s="40"/>
      <c r="D110" s="224" t="s">
        <v>139</v>
      </c>
      <c r="E110" s="40"/>
      <c r="F110" s="225" t="s">
        <v>158</v>
      </c>
      <c r="G110" s="40"/>
      <c r="H110" s="40"/>
      <c r="I110" s="136"/>
      <c r="J110" s="40"/>
      <c r="K110" s="40"/>
      <c r="L110" s="44"/>
      <c r="M110" s="226"/>
      <c r="N110" s="84"/>
      <c r="O110" s="84"/>
      <c r="P110" s="84"/>
      <c r="Q110" s="84"/>
      <c r="R110" s="84"/>
      <c r="S110" s="84"/>
      <c r="T110" s="85"/>
      <c r="AT110" s="18" t="s">
        <v>139</v>
      </c>
      <c r="AU110" s="18" t="s">
        <v>81</v>
      </c>
    </row>
    <row r="111" spans="2:65" s="1" customFormat="1" ht="14.4" customHeight="1">
      <c r="B111" s="39"/>
      <c r="C111" s="212" t="s">
        <v>160</v>
      </c>
      <c r="D111" s="212" t="s">
        <v>132</v>
      </c>
      <c r="E111" s="213" t="s">
        <v>161</v>
      </c>
      <c r="F111" s="214" t="s">
        <v>162</v>
      </c>
      <c r="G111" s="215" t="s">
        <v>135</v>
      </c>
      <c r="H111" s="216">
        <v>1</v>
      </c>
      <c r="I111" s="217"/>
      <c r="J111" s="216">
        <f>ROUND(I111*H111,0)</f>
        <v>0</v>
      </c>
      <c r="K111" s="214" t="s">
        <v>136</v>
      </c>
      <c r="L111" s="44"/>
      <c r="M111" s="218" t="s">
        <v>20</v>
      </c>
      <c r="N111" s="219" t="s">
        <v>43</v>
      </c>
      <c r="O111" s="84"/>
      <c r="P111" s="220">
        <f>O111*H111</f>
        <v>0</v>
      </c>
      <c r="Q111" s="220">
        <v>0</v>
      </c>
      <c r="R111" s="220">
        <f>Q111*H111</f>
        <v>0</v>
      </c>
      <c r="S111" s="220">
        <v>0</v>
      </c>
      <c r="T111" s="221">
        <f>S111*H111</f>
        <v>0</v>
      </c>
      <c r="AR111" s="222" t="s">
        <v>137</v>
      </c>
      <c r="AT111" s="222" t="s">
        <v>132</v>
      </c>
      <c r="AU111" s="222" t="s">
        <v>81</v>
      </c>
      <c r="AY111" s="18" t="s">
        <v>129</v>
      </c>
      <c r="BE111" s="223">
        <f>IF(N111="základní",J111,0)</f>
        <v>0</v>
      </c>
      <c r="BF111" s="223">
        <f>IF(N111="snížená",J111,0)</f>
        <v>0</v>
      </c>
      <c r="BG111" s="223">
        <f>IF(N111="zákl. přenesená",J111,0)</f>
        <v>0</v>
      </c>
      <c r="BH111" s="223">
        <f>IF(N111="sníž. přenesená",J111,0)</f>
        <v>0</v>
      </c>
      <c r="BI111" s="223">
        <f>IF(N111="nulová",J111,0)</f>
        <v>0</v>
      </c>
      <c r="BJ111" s="18" t="s">
        <v>8</v>
      </c>
      <c r="BK111" s="223">
        <f>ROUND(I111*H111,0)</f>
        <v>0</v>
      </c>
      <c r="BL111" s="18" t="s">
        <v>137</v>
      </c>
      <c r="BM111" s="222" t="s">
        <v>163</v>
      </c>
    </row>
    <row r="112" spans="2:47" s="1" customFormat="1" ht="12">
      <c r="B112" s="39"/>
      <c r="C112" s="40"/>
      <c r="D112" s="224" t="s">
        <v>139</v>
      </c>
      <c r="E112" s="40"/>
      <c r="F112" s="225" t="s">
        <v>162</v>
      </c>
      <c r="G112" s="40"/>
      <c r="H112" s="40"/>
      <c r="I112" s="136"/>
      <c r="J112" s="40"/>
      <c r="K112" s="40"/>
      <c r="L112" s="44"/>
      <c r="M112" s="226"/>
      <c r="N112" s="84"/>
      <c r="O112" s="84"/>
      <c r="P112" s="84"/>
      <c r="Q112" s="84"/>
      <c r="R112" s="84"/>
      <c r="S112" s="84"/>
      <c r="T112" s="85"/>
      <c r="AT112" s="18" t="s">
        <v>139</v>
      </c>
      <c r="AU112" s="18" t="s">
        <v>81</v>
      </c>
    </row>
    <row r="113" spans="2:65" s="1" customFormat="1" ht="14.4" customHeight="1">
      <c r="B113" s="39"/>
      <c r="C113" s="212" t="s">
        <v>164</v>
      </c>
      <c r="D113" s="212" t="s">
        <v>132</v>
      </c>
      <c r="E113" s="213" t="s">
        <v>165</v>
      </c>
      <c r="F113" s="214" t="s">
        <v>166</v>
      </c>
      <c r="G113" s="215" t="s">
        <v>167</v>
      </c>
      <c r="H113" s="216">
        <v>40</v>
      </c>
      <c r="I113" s="217"/>
      <c r="J113" s="216">
        <f>ROUND(I113*H113,0)</f>
        <v>0</v>
      </c>
      <c r="K113" s="214" t="s">
        <v>136</v>
      </c>
      <c r="L113" s="44"/>
      <c r="M113" s="218" t="s">
        <v>20</v>
      </c>
      <c r="N113" s="219" t="s">
        <v>43</v>
      </c>
      <c r="O113" s="84"/>
      <c r="P113" s="220">
        <f>O113*H113</f>
        <v>0</v>
      </c>
      <c r="Q113" s="220">
        <v>0</v>
      </c>
      <c r="R113" s="220">
        <f>Q113*H113</f>
        <v>0</v>
      </c>
      <c r="S113" s="220">
        <v>0</v>
      </c>
      <c r="T113" s="221">
        <f>S113*H113</f>
        <v>0</v>
      </c>
      <c r="AR113" s="222" t="s">
        <v>137</v>
      </c>
      <c r="AT113" s="222" t="s">
        <v>132</v>
      </c>
      <c r="AU113" s="222" t="s">
        <v>81</v>
      </c>
      <c r="AY113" s="18" t="s">
        <v>129</v>
      </c>
      <c r="BE113" s="223">
        <f>IF(N113="základní",J113,0)</f>
        <v>0</v>
      </c>
      <c r="BF113" s="223">
        <f>IF(N113="snížená",J113,0)</f>
        <v>0</v>
      </c>
      <c r="BG113" s="223">
        <f>IF(N113="zákl. přenesená",J113,0)</f>
        <v>0</v>
      </c>
      <c r="BH113" s="223">
        <f>IF(N113="sníž. přenesená",J113,0)</f>
        <v>0</v>
      </c>
      <c r="BI113" s="223">
        <f>IF(N113="nulová",J113,0)</f>
        <v>0</v>
      </c>
      <c r="BJ113" s="18" t="s">
        <v>8</v>
      </c>
      <c r="BK113" s="223">
        <f>ROUND(I113*H113,0)</f>
        <v>0</v>
      </c>
      <c r="BL113" s="18" t="s">
        <v>137</v>
      </c>
      <c r="BM113" s="222" t="s">
        <v>168</v>
      </c>
    </row>
    <row r="114" spans="2:47" s="1" customFormat="1" ht="12">
      <c r="B114" s="39"/>
      <c r="C114" s="40"/>
      <c r="D114" s="224" t="s">
        <v>139</v>
      </c>
      <c r="E114" s="40"/>
      <c r="F114" s="225" t="s">
        <v>166</v>
      </c>
      <c r="G114" s="40"/>
      <c r="H114" s="40"/>
      <c r="I114" s="136"/>
      <c r="J114" s="40"/>
      <c r="K114" s="40"/>
      <c r="L114" s="44"/>
      <c r="M114" s="226"/>
      <c r="N114" s="84"/>
      <c r="O114" s="84"/>
      <c r="P114" s="84"/>
      <c r="Q114" s="84"/>
      <c r="R114" s="84"/>
      <c r="S114" s="84"/>
      <c r="T114" s="85"/>
      <c r="AT114" s="18" t="s">
        <v>139</v>
      </c>
      <c r="AU114" s="18" t="s">
        <v>81</v>
      </c>
    </row>
    <row r="115" spans="2:65" s="1" customFormat="1" ht="14.4" customHeight="1">
      <c r="B115" s="39"/>
      <c r="C115" s="212" t="s">
        <v>169</v>
      </c>
      <c r="D115" s="212" t="s">
        <v>132</v>
      </c>
      <c r="E115" s="213" t="s">
        <v>170</v>
      </c>
      <c r="F115" s="214" t="s">
        <v>171</v>
      </c>
      <c r="G115" s="215" t="s">
        <v>135</v>
      </c>
      <c r="H115" s="216">
        <v>1</v>
      </c>
      <c r="I115" s="217"/>
      <c r="J115" s="216">
        <f>ROUND(I115*H115,0)</f>
        <v>0</v>
      </c>
      <c r="K115" s="214" t="s">
        <v>136</v>
      </c>
      <c r="L115" s="44"/>
      <c r="M115" s="218" t="s">
        <v>20</v>
      </c>
      <c r="N115" s="219" t="s">
        <v>43</v>
      </c>
      <c r="O115" s="84"/>
      <c r="P115" s="220">
        <f>O115*H115</f>
        <v>0</v>
      </c>
      <c r="Q115" s="220">
        <v>0</v>
      </c>
      <c r="R115" s="220">
        <f>Q115*H115</f>
        <v>0</v>
      </c>
      <c r="S115" s="220">
        <v>0</v>
      </c>
      <c r="T115" s="221">
        <f>S115*H115</f>
        <v>0</v>
      </c>
      <c r="AR115" s="222" t="s">
        <v>137</v>
      </c>
      <c r="AT115" s="222" t="s">
        <v>132</v>
      </c>
      <c r="AU115" s="222" t="s">
        <v>81</v>
      </c>
      <c r="AY115" s="18" t="s">
        <v>129</v>
      </c>
      <c r="BE115" s="223">
        <f>IF(N115="základní",J115,0)</f>
        <v>0</v>
      </c>
      <c r="BF115" s="223">
        <f>IF(N115="snížená",J115,0)</f>
        <v>0</v>
      </c>
      <c r="BG115" s="223">
        <f>IF(N115="zákl. přenesená",J115,0)</f>
        <v>0</v>
      </c>
      <c r="BH115" s="223">
        <f>IF(N115="sníž. přenesená",J115,0)</f>
        <v>0</v>
      </c>
      <c r="BI115" s="223">
        <f>IF(N115="nulová",J115,0)</f>
        <v>0</v>
      </c>
      <c r="BJ115" s="18" t="s">
        <v>8</v>
      </c>
      <c r="BK115" s="223">
        <f>ROUND(I115*H115,0)</f>
        <v>0</v>
      </c>
      <c r="BL115" s="18" t="s">
        <v>137</v>
      </c>
      <c r="BM115" s="222" t="s">
        <v>172</v>
      </c>
    </row>
    <row r="116" spans="2:47" s="1" customFormat="1" ht="12">
      <c r="B116" s="39"/>
      <c r="C116" s="40"/>
      <c r="D116" s="224" t="s">
        <v>139</v>
      </c>
      <c r="E116" s="40"/>
      <c r="F116" s="225" t="s">
        <v>171</v>
      </c>
      <c r="G116" s="40"/>
      <c r="H116" s="40"/>
      <c r="I116" s="136"/>
      <c r="J116" s="40"/>
      <c r="K116" s="40"/>
      <c r="L116" s="44"/>
      <c r="M116" s="226"/>
      <c r="N116" s="84"/>
      <c r="O116" s="84"/>
      <c r="P116" s="84"/>
      <c r="Q116" s="84"/>
      <c r="R116" s="84"/>
      <c r="S116" s="84"/>
      <c r="T116" s="85"/>
      <c r="AT116" s="18" t="s">
        <v>139</v>
      </c>
      <c r="AU116" s="18" t="s">
        <v>81</v>
      </c>
    </row>
    <row r="117" spans="2:65" s="1" customFormat="1" ht="14.4" customHeight="1">
      <c r="B117" s="39"/>
      <c r="C117" s="212" t="s">
        <v>173</v>
      </c>
      <c r="D117" s="212" t="s">
        <v>132</v>
      </c>
      <c r="E117" s="213" t="s">
        <v>174</v>
      </c>
      <c r="F117" s="214" t="s">
        <v>175</v>
      </c>
      <c r="G117" s="215" t="s">
        <v>135</v>
      </c>
      <c r="H117" s="216">
        <v>1</v>
      </c>
      <c r="I117" s="217"/>
      <c r="J117" s="216">
        <f>ROUND(I117*H117,0)</f>
        <v>0</v>
      </c>
      <c r="K117" s="214" t="s">
        <v>136</v>
      </c>
      <c r="L117" s="44"/>
      <c r="M117" s="218" t="s">
        <v>20</v>
      </c>
      <c r="N117" s="219" t="s">
        <v>43</v>
      </c>
      <c r="O117" s="84"/>
      <c r="P117" s="220">
        <f>O117*H117</f>
        <v>0</v>
      </c>
      <c r="Q117" s="220">
        <v>0</v>
      </c>
      <c r="R117" s="220">
        <f>Q117*H117</f>
        <v>0</v>
      </c>
      <c r="S117" s="220">
        <v>0</v>
      </c>
      <c r="T117" s="221">
        <f>S117*H117</f>
        <v>0</v>
      </c>
      <c r="AR117" s="222" t="s">
        <v>137</v>
      </c>
      <c r="AT117" s="222" t="s">
        <v>132</v>
      </c>
      <c r="AU117" s="222" t="s">
        <v>81</v>
      </c>
      <c r="AY117" s="18" t="s">
        <v>129</v>
      </c>
      <c r="BE117" s="223">
        <f>IF(N117="základní",J117,0)</f>
        <v>0</v>
      </c>
      <c r="BF117" s="223">
        <f>IF(N117="snížená",J117,0)</f>
        <v>0</v>
      </c>
      <c r="BG117" s="223">
        <f>IF(N117="zákl. přenesená",J117,0)</f>
        <v>0</v>
      </c>
      <c r="BH117" s="223">
        <f>IF(N117="sníž. přenesená",J117,0)</f>
        <v>0</v>
      </c>
      <c r="BI117" s="223">
        <f>IF(N117="nulová",J117,0)</f>
        <v>0</v>
      </c>
      <c r="BJ117" s="18" t="s">
        <v>8</v>
      </c>
      <c r="BK117" s="223">
        <f>ROUND(I117*H117,0)</f>
        <v>0</v>
      </c>
      <c r="BL117" s="18" t="s">
        <v>137</v>
      </c>
      <c r="BM117" s="222" t="s">
        <v>176</v>
      </c>
    </row>
    <row r="118" spans="2:47" s="1" customFormat="1" ht="12">
      <c r="B118" s="39"/>
      <c r="C118" s="40"/>
      <c r="D118" s="224" t="s">
        <v>139</v>
      </c>
      <c r="E118" s="40"/>
      <c r="F118" s="225" t="s">
        <v>175</v>
      </c>
      <c r="G118" s="40"/>
      <c r="H118" s="40"/>
      <c r="I118" s="136"/>
      <c r="J118" s="40"/>
      <c r="K118" s="40"/>
      <c r="L118" s="44"/>
      <c r="M118" s="226"/>
      <c r="N118" s="84"/>
      <c r="O118" s="84"/>
      <c r="P118" s="84"/>
      <c r="Q118" s="84"/>
      <c r="R118" s="84"/>
      <c r="S118" s="84"/>
      <c r="T118" s="85"/>
      <c r="AT118" s="18" t="s">
        <v>139</v>
      </c>
      <c r="AU118" s="18" t="s">
        <v>81</v>
      </c>
    </row>
    <row r="119" spans="2:65" s="1" customFormat="1" ht="14.4" customHeight="1">
      <c r="B119" s="39"/>
      <c r="C119" s="212" t="s">
        <v>130</v>
      </c>
      <c r="D119" s="212" t="s">
        <v>132</v>
      </c>
      <c r="E119" s="213" t="s">
        <v>177</v>
      </c>
      <c r="F119" s="214" t="s">
        <v>178</v>
      </c>
      <c r="G119" s="215" t="s">
        <v>135</v>
      </c>
      <c r="H119" s="216">
        <v>1</v>
      </c>
      <c r="I119" s="217"/>
      <c r="J119" s="216">
        <f>ROUND(I119*H119,0)</f>
        <v>0</v>
      </c>
      <c r="K119" s="214" t="s">
        <v>136</v>
      </c>
      <c r="L119" s="44"/>
      <c r="M119" s="218" t="s">
        <v>20</v>
      </c>
      <c r="N119" s="219" t="s">
        <v>43</v>
      </c>
      <c r="O119" s="84"/>
      <c r="P119" s="220">
        <f>O119*H119</f>
        <v>0</v>
      </c>
      <c r="Q119" s="220">
        <v>0</v>
      </c>
      <c r="R119" s="220">
        <f>Q119*H119</f>
        <v>0</v>
      </c>
      <c r="S119" s="220">
        <v>0</v>
      </c>
      <c r="T119" s="221">
        <f>S119*H119</f>
        <v>0</v>
      </c>
      <c r="AR119" s="222" t="s">
        <v>137</v>
      </c>
      <c r="AT119" s="222" t="s">
        <v>132</v>
      </c>
      <c r="AU119" s="222" t="s">
        <v>81</v>
      </c>
      <c r="AY119" s="18" t="s">
        <v>129</v>
      </c>
      <c r="BE119" s="223">
        <f>IF(N119="základní",J119,0)</f>
        <v>0</v>
      </c>
      <c r="BF119" s="223">
        <f>IF(N119="snížená",J119,0)</f>
        <v>0</v>
      </c>
      <c r="BG119" s="223">
        <f>IF(N119="zákl. přenesená",J119,0)</f>
        <v>0</v>
      </c>
      <c r="BH119" s="223">
        <f>IF(N119="sníž. přenesená",J119,0)</f>
        <v>0</v>
      </c>
      <c r="BI119" s="223">
        <f>IF(N119="nulová",J119,0)</f>
        <v>0</v>
      </c>
      <c r="BJ119" s="18" t="s">
        <v>8</v>
      </c>
      <c r="BK119" s="223">
        <f>ROUND(I119*H119,0)</f>
        <v>0</v>
      </c>
      <c r="BL119" s="18" t="s">
        <v>137</v>
      </c>
      <c r="BM119" s="222" t="s">
        <v>179</v>
      </c>
    </row>
    <row r="120" spans="2:47" s="1" customFormat="1" ht="12">
      <c r="B120" s="39"/>
      <c r="C120" s="40"/>
      <c r="D120" s="224" t="s">
        <v>139</v>
      </c>
      <c r="E120" s="40"/>
      <c r="F120" s="225" t="s">
        <v>178</v>
      </c>
      <c r="G120" s="40"/>
      <c r="H120" s="40"/>
      <c r="I120" s="136"/>
      <c r="J120" s="40"/>
      <c r="K120" s="40"/>
      <c r="L120" s="44"/>
      <c r="M120" s="226"/>
      <c r="N120" s="84"/>
      <c r="O120" s="84"/>
      <c r="P120" s="84"/>
      <c r="Q120" s="84"/>
      <c r="R120" s="84"/>
      <c r="S120" s="84"/>
      <c r="T120" s="85"/>
      <c r="AT120" s="18" t="s">
        <v>139</v>
      </c>
      <c r="AU120" s="18" t="s">
        <v>81</v>
      </c>
    </row>
    <row r="121" spans="2:65" s="1" customFormat="1" ht="14.4" customHeight="1">
      <c r="B121" s="39"/>
      <c r="C121" s="212" t="s">
        <v>26</v>
      </c>
      <c r="D121" s="212" t="s">
        <v>132</v>
      </c>
      <c r="E121" s="213" t="s">
        <v>180</v>
      </c>
      <c r="F121" s="214" t="s">
        <v>181</v>
      </c>
      <c r="G121" s="215" t="s">
        <v>146</v>
      </c>
      <c r="H121" s="216">
        <v>879.87</v>
      </c>
      <c r="I121" s="217"/>
      <c r="J121" s="216">
        <f>ROUND(I121*H121,0)</f>
        <v>0</v>
      </c>
      <c r="K121" s="214" t="s">
        <v>147</v>
      </c>
      <c r="L121" s="44"/>
      <c r="M121" s="218" t="s">
        <v>20</v>
      </c>
      <c r="N121" s="219" t="s">
        <v>43</v>
      </c>
      <c r="O121" s="84"/>
      <c r="P121" s="220">
        <f>O121*H121</f>
        <v>0</v>
      </c>
      <c r="Q121" s="220">
        <v>0</v>
      </c>
      <c r="R121" s="220">
        <f>Q121*H121</f>
        <v>0</v>
      </c>
      <c r="S121" s="220">
        <v>0.05</v>
      </c>
      <c r="T121" s="221">
        <f>S121*H121</f>
        <v>43.993500000000004</v>
      </c>
      <c r="AR121" s="222" t="s">
        <v>137</v>
      </c>
      <c r="AT121" s="222" t="s">
        <v>132</v>
      </c>
      <c r="AU121" s="222" t="s">
        <v>81</v>
      </c>
      <c r="AY121" s="18" t="s">
        <v>129</v>
      </c>
      <c r="BE121" s="223">
        <f>IF(N121="základní",J121,0)</f>
        <v>0</v>
      </c>
      <c r="BF121" s="223">
        <f>IF(N121="snížená",J121,0)</f>
        <v>0</v>
      </c>
      <c r="BG121" s="223">
        <f>IF(N121="zákl. přenesená",J121,0)</f>
        <v>0</v>
      </c>
      <c r="BH121" s="223">
        <f>IF(N121="sníž. přenesená",J121,0)</f>
        <v>0</v>
      </c>
      <c r="BI121" s="223">
        <f>IF(N121="nulová",J121,0)</f>
        <v>0</v>
      </c>
      <c r="BJ121" s="18" t="s">
        <v>8</v>
      </c>
      <c r="BK121" s="223">
        <f>ROUND(I121*H121,0)</f>
        <v>0</v>
      </c>
      <c r="BL121" s="18" t="s">
        <v>137</v>
      </c>
      <c r="BM121" s="222" t="s">
        <v>182</v>
      </c>
    </row>
    <row r="122" spans="2:47" s="1" customFormat="1" ht="12">
      <c r="B122" s="39"/>
      <c r="C122" s="40"/>
      <c r="D122" s="224" t="s">
        <v>139</v>
      </c>
      <c r="E122" s="40"/>
      <c r="F122" s="225" t="s">
        <v>183</v>
      </c>
      <c r="G122" s="40"/>
      <c r="H122" s="40"/>
      <c r="I122" s="136"/>
      <c r="J122" s="40"/>
      <c r="K122" s="40"/>
      <c r="L122" s="44"/>
      <c r="M122" s="226"/>
      <c r="N122" s="84"/>
      <c r="O122" s="84"/>
      <c r="P122" s="84"/>
      <c r="Q122" s="84"/>
      <c r="R122" s="84"/>
      <c r="S122" s="84"/>
      <c r="T122" s="85"/>
      <c r="AT122" s="18" t="s">
        <v>139</v>
      </c>
      <c r="AU122" s="18" t="s">
        <v>81</v>
      </c>
    </row>
    <row r="123" spans="2:51" s="12" customFormat="1" ht="12">
      <c r="B123" s="228"/>
      <c r="C123" s="229"/>
      <c r="D123" s="224" t="s">
        <v>152</v>
      </c>
      <c r="E123" s="230" t="s">
        <v>20</v>
      </c>
      <c r="F123" s="231" t="s">
        <v>184</v>
      </c>
      <c r="G123" s="229"/>
      <c r="H123" s="230" t="s">
        <v>20</v>
      </c>
      <c r="I123" s="232"/>
      <c r="J123" s="229"/>
      <c r="K123" s="229"/>
      <c r="L123" s="233"/>
      <c r="M123" s="234"/>
      <c r="N123" s="235"/>
      <c r="O123" s="235"/>
      <c r="P123" s="235"/>
      <c r="Q123" s="235"/>
      <c r="R123" s="235"/>
      <c r="S123" s="235"/>
      <c r="T123" s="236"/>
      <c r="AT123" s="237" t="s">
        <v>152</v>
      </c>
      <c r="AU123" s="237" t="s">
        <v>81</v>
      </c>
      <c r="AV123" s="12" t="s">
        <v>8</v>
      </c>
      <c r="AW123" s="12" t="s">
        <v>33</v>
      </c>
      <c r="AX123" s="12" t="s">
        <v>72</v>
      </c>
      <c r="AY123" s="237" t="s">
        <v>129</v>
      </c>
    </row>
    <row r="124" spans="2:51" s="13" customFormat="1" ht="12">
      <c r="B124" s="238"/>
      <c r="C124" s="239"/>
      <c r="D124" s="224" t="s">
        <v>152</v>
      </c>
      <c r="E124" s="240" t="s">
        <v>20</v>
      </c>
      <c r="F124" s="241" t="s">
        <v>185</v>
      </c>
      <c r="G124" s="239"/>
      <c r="H124" s="242">
        <v>44.97</v>
      </c>
      <c r="I124" s="243"/>
      <c r="J124" s="239"/>
      <c r="K124" s="239"/>
      <c r="L124" s="244"/>
      <c r="M124" s="245"/>
      <c r="N124" s="246"/>
      <c r="O124" s="246"/>
      <c r="P124" s="246"/>
      <c r="Q124" s="246"/>
      <c r="R124" s="246"/>
      <c r="S124" s="246"/>
      <c r="T124" s="247"/>
      <c r="AT124" s="248" t="s">
        <v>152</v>
      </c>
      <c r="AU124" s="248" t="s">
        <v>81</v>
      </c>
      <c r="AV124" s="13" t="s">
        <v>81</v>
      </c>
      <c r="AW124" s="13" t="s">
        <v>33</v>
      </c>
      <c r="AX124" s="13" t="s">
        <v>72</v>
      </c>
      <c r="AY124" s="248" t="s">
        <v>129</v>
      </c>
    </row>
    <row r="125" spans="2:51" s="13" customFormat="1" ht="12">
      <c r="B125" s="238"/>
      <c r="C125" s="239"/>
      <c r="D125" s="224" t="s">
        <v>152</v>
      </c>
      <c r="E125" s="240" t="s">
        <v>20</v>
      </c>
      <c r="F125" s="241" t="s">
        <v>186</v>
      </c>
      <c r="G125" s="239"/>
      <c r="H125" s="242">
        <v>86.42</v>
      </c>
      <c r="I125" s="243"/>
      <c r="J125" s="239"/>
      <c r="K125" s="239"/>
      <c r="L125" s="244"/>
      <c r="M125" s="245"/>
      <c r="N125" s="246"/>
      <c r="O125" s="246"/>
      <c r="P125" s="246"/>
      <c r="Q125" s="246"/>
      <c r="R125" s="246"/>
      <c r="S125" s="246"/>
      <c r="T125" s="247"/>
      <c r="AT125" s="248" t="s">
        <v>152</v>
      </c>
      <c r="AU125" s="248" t="s">
        <v>81</v>
      </c>
      <c r="AV125" s="13" t="s">
        <v>81</v>
      </c>
      <c r="AW125" s="13" t="s">
        <v>33</v>
      </c>
      <c r="AX125" s="13" t="s">
        <v>72</v>
      </c>
      <c r="AY125" s="248" t="s">
        <v>129</v>
      </c>
    </row>
    <row r="126" spans="2:51" s="13" customFormat="1" ht="12">
      <c r="B126" s="238"/>
      <c r="C126" s="239"/>
      <c r="D126" s="224" t="s">
        <v>152</v>
      </c>
      <c r="E126" s="240" t="s">
        <v>20</v>
      </c>
      <c r="F126" s="241" t="s">
        <v>187</v>
      </c>
      <c r="G126" s="239"/>
      <c r="H126" s="242">
        <v>528.1</v>
      </c>
      <c r="I126" s="243"/>
      <c r="J126" s="239"/>
      <c r="K126" s="239"/>
      <c r="L126" s="244"/>
      <c r="M126" s="245"/>
      <c r="N126" s="246"/>
      <c r="O126" s="246"/>
      <c r="P126" s="246"/>
      <c r="Q126" s="246"/>
      <c r="R126" s="246"/>
      <c r="S126" s="246"/>
      <c r="T126" s="247"/>
      <c r="AT126" s="248" t="s">
        <v>152</v>
      </c>
      <c r="AU126" s="248" t="s">
        <v>81</v>
      </c>
      <c r="AV126" s="13" t="s">
        <v>81</v>
      </c>
      <c r="AW126" s="13" t="s">
        <v>33</v>
      </c>
      <c r="AX126" s="13" t="s">
        <v>72</v>
      </c>
      <c r="AY126" s="248" t="s">
        <v>129</v>
      </c>
    </row>
    <row r="127" spans="2:51" s="13" customFormat="1" ht="12">
      <c r="B127" s="238"/>
      <c r="C127" s="239"/>
      <c r="D127" s="224" t="s">
        <v>152</v>
      </c>
      <c r="E127" s="240" t="s">
        <v>20</v>
      </c>
      <c r="F127" s="241" t="s">
        <v>188</v>
      </c>
      <c r="G127" s="239"/>
      <c r="H127" s="242">
        <v>220.38</v>
      </c>
      <c r="I127" s="243"/>
      <c r="J127" s="239"/>
      <c r="K127" s="239"/>
      <c r="L127" s="244"/>
      <c r="M127" s="245"/>
      <c r="N127" s="246"/>
      <c r="O127" s="246"/>
      <c r="P127" s="246"/>
      <c r="Q127" s="246"/>
      <c r="R127" s="246"/>
      <c r="S127" s="246"/>
      <c r="T127" s="247"/>
      <c r="AT127" s="248" t="s">
        <v>152</v>
      </c>
      <c r="AU127" s="248" t="s">
        <v>81</v>
      </c>
      <c r="AV127" s="13" t="s">
        <v>81</v>
      </c>
      <c r="AW127" s="13" t="s">
        <v>33</v>
      </c>
      <c r="AX127" s="13" t="s">
        <v>72</v>
      </c>
      <c r="AY127" s="248" t="s">
        <v>129</v>
      </c>
    </row>
    <row r="128" spans="2:51" s="14" customFormat="1" ht="12">
      <c r="B128" s="249"/>
      <c r="C128" s="250"/>
      <c r="D128" s="224" t="s">
        <v>152</v>
      </c>
      <c r="E128" s="251" t="s">
        <v>20</v>
      </c>
      <c r="F128" s="252" t="s">
        <v>156</v>
      </c>
      <c r="G128" s="250"/>
      <c r="H128" s="253">
        <v>879.87</v>
      </c>
      <c r="I128" s="254"/>
      <c r="J128" s="250"/>
      <c r="K128" s="250"/>
      <c r="L128" s="255"/>
      <c r="M128" s="256"/>
      <c r="N128" s="257"/>
      <c r="O128" s="257"/>
      <c r="P128" s="257"/>
      <c r="Q128" s="257"/>
      <c r="R128" s="257"/>
      <c r="S128" s="257"/>
      <c r="T128" s="258"/>
      <c r="AT128" s="259" t="s">
        <v>152</v>
      </c>
      <c r="AU128" s="259" t="s">
        <v>81</v>
      </c>
      <c r="AV128" s="14" t="s">
        <v>137</v>
      </c>
      <c r="AW128" s="14" t="s">
        <v>33</v>
      </c>
      <c r="AX128" s="14" t="s">
        <v>8</v>
      </c>
      <c r="AY128" s="259" t="s">
        <v>129</v>
      </c>
    </row>
    <row r="129" spans="2:63" s="11" customFormat="1" ht="22.8" customHeight="1">
      <c r="B129" s="196"/>
      <c r="C129" s="197"/>
      <c r="D129" s="198" t="s">
        <v>71</v>
      </c>
      <c r="E129" s="210" t="s">
        <v>189</v>
      </c>
      <c r="F129" s="210" t="s">
        <v>190</v>
      </c>
      <c r="G129" s="197"/>
      <c r="H129" s="197"/>
      <c r="I129" s="200"/>
      <c r="J129" s="211">
        <f>BK129</f>
        <v>0</v>
      </c>
      <c r="K129" s="197"/>
      <c r="L129" s="202"/>
      <c r="M129" s="203"/>
      <c r="N129" s="204"/>
      <c r="O129" s="204"/>
      <c r="P129" s="205">
        <f>SUM(P130:P143)</f>
        <v>0</v>
      </c>
      <c r="Q129" s="204"/>
      <c r="R129" s="205">
        <f>SUM(R130:R143)</f>
        <v>0</v>
      </c>
      <c r="S129" s="204"/>
      <c r="T129" s="206">
        <f>SUM(T130:T143)</f>
        <v>0</v>
      </c>
      <c r="AR129" s="207" t="s">
        <v>8</v>
      </c>
      <c r="AT129" s="208" t="s">
        <v>71</v>
      </c>
      <c r="AU129" s="208" t="s">
        <v>8</v>
      </c>
      <c r="AY129" s="207" t="s">
        <v>129</v>
      </c>
      <c r="BK129" s="209">
        <f>SUM(BK130:BK143)</f>
        <v>0</v>
      </c>
    </row>
    <row r="130" spans="2:65" s="1" customFormat="1" ht="21.6" customHeight="1">
      <c r="B130" s="39"/>
      <c r="C130" s="212" t="s">
        <v>191</v>
      </c>
      <c r="D130" s="212" t="s">
        <v>132</v>
      </c>
      <c r="E130" s="213" t="s">
        <v>192</v>
      </c>
      <c r="F130" s="214" t="s">
        <v>193</v>
      </c>
      <c r="G130" s="215" t="s">
        <v>194</v>
      </c>
      <c r="H130" s="216">
        <v>86.44</v>
      </c>
      <c r="I130" s="217"/>
      <c r="J130" s="216">
        <f>ROUND(I130*H130,0)</f>
        <v>0</v>
      </c>
      <c r="K130" s="214" t="s">
        <v>147</v>
      </c>
      <c r="L130" s="44"/>
      <c r="M130" s="218" t="s">
        <v>20</v>
      </c>
      <c r="N130" s="219" t="s">
        <v>43</v>
      </c>
      <c r="O130" s="84"/>
      <c r="P130" s="220">
        <f>O130*H130</f>
        <v>0</v>
      </c>
      <c r="Q130" s="220">
        <v>0</v>
      </c>
      <c r="R130" s="220">
        <f>Q130*H130</f>
        <v>0</v>
      </c>
      <c r="S130" s="220">
        <v>0</v>
      </c>
      <c r="T130" s="221">
        <f>S130*H130</f>
        <v>0</v>
      </c>
      <c r="AR130" s="222" t="s">
        <v>137</v>
      </c>
      <c r="AT130" s="222" t="s">
        <v>132</v>
      </c>
      <c r="AU130" s="222" t="s">
        <v>81</v>
      </c>
      <c r="AY130" s="18" t="s">
        <v>129</v>
      </c>
      <c r="BE130" s="223">
        <f>IF(N130="základní",J130,0)</f>
        <v>0</v>
      </c>
      <c r="BF130" s="223">
        <f>IF(N130="snížená",J130,0)</f>
        <v>0</v>
      </c>
      <c r="BG130" s="223">
        <f>IF(N130="zákl. přenesená",J130,0)</f>
        <v>0</v>
      </c>
      <c r="BH130" s="223">
        <f>IF(N130="sníž. přenesená",J130,0)</f>
        <v>0</v>
      </c>
      <c r="BI130" s="223">
        <f>IF(N130="nulová",J130,0)</f>
        <v>0</v>
      </c>
      <c r="BJ130" s="18" t="s">
        <v>8</v>
      </c>
      <c r="BK130" s="223">
        <f>ROUND(I130*H130,0)</f>
        <v>0</v>
      </c>
      <c r="BL130" s="18" t="s">
        <v>137</v>
      </c>
      <c r="BM130" s="222" t="s">
        <v>195</v>
      </c>
    </row>
    <row r="131" spans="2:47" s="1" customFormat="1" ht="12">
      <c r="B131" s="39"/>
      <c r="C131" s="40"/>
      <c r="D131" s="224" t="s">
        <v>139</v>
      </c>
      <c r="E131" s="40"/>
      <c r="F131" s="225" t="s">
        <v>196</v>
      </c>
      <c r="G131" s="40"/>
      <c r="H131" s="40"/>
      <c r="I131" s="136"/>
      <c r="J131" s="40"/>
      <c r="K131" s="40"/>
      <c r="L131" s="44"/>
      <c r="M131" s="226"/>
      <c r="N131" s="84"/>
      <c r="O131" s="84"/>
      <c r="P131" s="84"/>
      <c r="Q131" s="84"/>
      <c r="R131" s="84"/>
      <c r="S131" s="84"/>
      <c r="T131" s="85"/>
      <c r="AT131" s="18" t="s">
        <v>139</v>
      </c>
      <c r="AU131" s="18" t="s">
        <v>81</v>
      </c>
    </row>
    <row r="132" spans="2:47" s="1" customFormat="1" ht="12">
      <c r="B132" s="39"/>
      <c r="C132" s="40"/>
      <c r="D132" s="224" t="s">
        <v>150</v>
      </c>
      <c r="E132" s="40"/>
      <c r="F132" s="227" t="s">
        <v>197</v>
      </c>
      <c r="G132" s="40"/>
      <c r="H132" s="40"/>
      <c r="I132" s="136"/>
      <c r="J132" s="40"/>
      <c r="K132" s="40"/>
      <c r="L132" s="44"/>
      <c r="M132" s="226"/>
      <c r="N132" s="84"/>
      <c r="O132" s="84"/>
      <c r="P132" s="84"/>
      <c r="Q132" s="84"/>
      <c r="R132" s="84"/>
      <c r="S132" s="84"/>
      <c r="T132" s="85"/>
      <c r="AT132" s="18" t="s">
        <v>150</v>
      </c>
      <c r="AU132" s="18" t="s">
        <v>81</v>
      </c>
    </row>
    <row r="133" spans="2:65" s="1" customFormat="1" ht="14.4" customHeight="1">
      <c r="B133" s="39"/>
      <c r="C133" s="212" t="s">
        <v>198</v>
      </c>
      <c r="D133" s="212" t="s">
        <v>132</v>
      </c>
      <c r="E133" s="213" t="s">
        <v>199</v>
      </c>
      <c r="F133" s="214" t="s">
        <v>200</v>
      </c>
      <c r="G133" s="215" t="s">
        <v>194</v>
      </c>
      <c r="H133" s="216">
        <v>86.44</v>
      </c>
      <c r="I133" s="217"/>
      <c r="J133" s="216">
        <f>ROUND(I133*H133,0)</f>
        <v>0</v>
      </c>
      <c r="K133" s="214" t="s">
        <v>147</v>
      </c>
      <c r="L133" s="44"/>
      <c r="M133" s="218" t="s">
        <v>20</v>
      </c>
      <c r="N133" s="219" t="s">
        <v>43</v>
      </c>
      <c r="O133" s="84"/>
      <c r="P133" s="220">
        <f>O133*H133</f>
        <v>0</v>
      </c>
      <c r="Q133" s="220">
        <v>0</v>
      </c>
      <c r="R133" s="220">
        <f>Q133*H133</f>
        <v>0</v>
      </c>
      <c r="S133" s="220">
        <v>0</v>
      </c>
      <c r="T133" s="221">
        <f>S133*H133</f>
        <v>0</v>
      </c>
      <c r="AR133" s="222" t="s">
        <v>137</v>
      </c>
      <c r="AT133" s="222" t="s">
        <v>132</v>
      </c>
      <c r="AU133" s="222" t="s">
        <v>81</v>
      </c>
      <c r="AY133" s="18" t="s">
        <v>129</v>
      </c>
      <c r="BE133" s="223">
        <f>IF(N133="základní",J133,0)</f>
        <v>0</v>
      </c>
      <c r="BF133" s="223">
        <f>IF(N133="snížená",J133,0)</f>
        <v>0</v>
      </c>
      <c r="BG133" s="223">
        <f>IF(N133="zákl. přenesená",J133,0)</f>
        <v>0</v>
      </c>
      <c r="BH133" s="223">
        <f>IF(N133="sníž. přenesená",J133,0)</f>
        <v>0</v>
      </c>
      <c r="BI133" s="223">
        <f>IF(N133="nulová",J133,0)</f>
        <v>0</v>
      </c>
      <c r="BJ133" s="18" t="s">
        <v>8</v>
      </c>
      <c r="BK133" s="223">
        <f>ROUND(I133*H133,0)</f>
        <v>0</v>
      </c>
      <c r="BL133" s="18" t="s">
        <v>137</v>
      </c>
      <c r="BM133" s="222" t="s">
        <v>201</v>
      </c>
    </row>
    <row r="134" spans="2:47" s="1" customFormat="1" ht="12">
      <c r="B134" s="39"/>
      <c r="C134" s="40"/>
      <c r="D134" s="224" t="s">
        <v>139</v>
      </c>
      <c r="E134" s="40"/>
      <c r="F134" s="225" t="s">
        <v>202</v>
      </c>
      <c r="G134" s="40"/>
      <c r="H134" s="40"/>
      <c r="I134" s="136"/>
      <c r="J134" s="40"/>
      <c r="K134" s="40"/>
      <c r="L134" s="44"/>
      <c r="M134" s="226"/>
      <c r="N134" s="84"/>
      <c r="O134" s="84"/>
      <c r="P134" s="84"/>
      <c r="Q134" s="84"/>
      <c r="R134" s="84"/>
      <c r="S134" s="84"/>
      <c r="T134" s="85"/>
      <c r="AT134" s="18" t="s">
        <v>139</v>
      </c>
      <c r="AU134" s="18" t="s">
        <v>81</v>
      </c>
    </row>
    <row r="135" spans="2:47" s="1" customFormat="1" ht="12">
      <c r="B135" s="39"/>
      <c r="C135" s="40"/>
      <c r="D135" s="224" t="s">
        <v>150</v>
      </c>
      <c r="E135" s="40"/>
      <c r="F135" s="227" t="s">
        <v>203</v>
      </c>
      <c r="G135" s="40"/>
      <c r="H135" s="40"/>
      <c r="I135" s="136"/>
      <c r="J135" s="40"/>
      <c r="K135" s="40"/>
      <c r="L135" s="44"/>
      <c r="M135" s="226"/>
      <c r="N135" s="84"/>
      <c r="O135" s="84"/>
      <c r="P135" s="84"/>
      <c r="Q135" s="84"/>
      <c r="R135" s="84"/>
      <c r="S135" s="84"/>
      <c r="T135" s="85"/>
      <c r="AT135" s="18" t="s">
        <v>150</v>
      </c>
      <c r="AU135" s="18" t="s">
        <v>81</v>
      </c>
    </row>
    <row r="136" spans="2:65" s="1" customFormat="1" ht="14.4" customHeight="1">
      <c r="B136" s="39"/>
      <c r="C136" s="212" t="s">
        <v>204</v>
      </c>
      <c r="D136" s="212" t="s">
        <v>132</v>
      </c>
      <c r="E136" s="213" t="s">
        <v>205</v>
      </c>
      <c r="F136" s="214" t="s">
        <v>206</v>
      </c>
      <c r="G136" s="215" t="s">
        <v>194</v>
      </c>
      <c r="H136" s="216">
        <v>345.76</v>
      </c>
      <c r="I136" s="217"/>
      <c r="J136" s="216">
        <f>ROUND(I136*H136,0)</f>
        <v>0</v>
      </c>
      <c r="K136" s="214" t="s">
        <v>147</v>
      </c>
      <c r="L136" s="44"/>
      <c r="M136" s="218" t="s">
        <v>20</v>
      </c>
      <c r="N136" s="219" t="s">
        <v>43</v>
      </c>
      <c r="O136" s="84"/>
      <c r="P136" s="220">
        <f>O136*H136</f>
        <v>0</v>
      </c>
      <c r="Q136" s="220">
        <v>0</v>
      </c>
      <c r="R136" s="220">
        <f>Q136*H136</f>
        <v>0</v>
      </c>
      <c r="S136" s="220">
        <v>0</v>
      </c>
      <c r="T136" s="221">
        <f>S136*H136</f>
        <v>0</v>
      </c>
      <c r="AR136" s="222" t="s">
        <v>137</v>
      </c>
      <c r="AT136" s="222" t="s">
        <v>132</v>
      </c>
      <c r="AU136" s="222" t="s">
        <v>81</v>
      </c>
      <c r="AY136" s="18" t="s">
        <v>129</v>
      </c>
      <c r="BE136" s="223">
        <f>IF(N136="základní",J136,0)</f>
        <v>0</v>
      </c>
      <c r="BF136" s="223">
        <f>IF(N136="snížená",J136,0)</f>
        <v>0</v>
      </c>
      <c r="BG136" s="223">
        <f>IF(N136="zákl. přenesená",J136,0)</f>
        <v>0</v>
      </c>
      <c r="BH136" s="223">
        <f>IF(N136="sníž. přenesená",J136,0)</f>
        <v>0</v>
      </c>
      <c r="BI136" s="223">
        <f>IF(N136="nulová",J136,0)</f>
        <v>0</v>
      </c>
      <c r="BJ136" s="18" t="s">
        <v>8</v>
      </c>
      <c r="BK136" s="223">
        <f>ROUND(I136*H136,0)</f>
        <v>0</v>
      </c>
      <c r="BL136" s="18" t="s">
        <v>137</v>
      </c>
      <c r="BM136" s="222" t="s">
        <v>207</v>
      </c>
    </row>
    <row r="137" spans="2:47" s="1" customFormat="1" ht="12">
      <c r="B137" s="39"/>
      <c r="C137" s="40"/>
      <c r="D137" s="224" t="s">
        <v>139</v>
      </c>
      <c r="E137" s="40"/>
      <c r="F137" s="225" t="s">
        <v>208</v>
      </c>
      <c r="G137" s="40"/>
      <c r="H137" s="40"/>
      <c r="I137" s="136"/>
      <c r="J137" s="40"/>
      <c r="K137" s="40"/>
      <c r="L137" s="44"/>
      <c r="M137" s="226"/>
      <c r="N137" s="84"/>
      <c r="O137" s="84"/>
      <c r="P137" s="84"/>
      <c r="Q137" s="84"/>
      <c r="R137" s="84"/>
      <c r="S137" s="84"/>
      <c r="T137" s="85"/>
      <c r="AT137" s="18" t="s">
        <v>139</v>
      </c>
      <c r="AU137" s="18" t="s">
        <v>81</v>
      </c>
    </row>
    <row r="138" spans="2:47" s="1" customFormat="1" ht="12">
      <c r="B138" s="39"/>
      <c r="C138" s="40"/>
      <c r="D138" s="224" t="s">
        <v>150</v>
      </c>
      <c r="E138" s="40"/>
      <c r="F138" s="227" t="s">
        <v>203</v>
      </c>
      <c r="G138" s="40"/>
      <c r="H138" s="40"/>
      <c r="I138" s="136"/>
      <c r="J138" s="40"/>
      <c r="K138" s="40"/>
      <c r="L138" s="44"/>
      <c r="M138" s="226"/>
      <c r="N138" s="84"/>
      <c r="O138" s="84"/>
      <c r="P138" s="84"/>
      <c r="Q138" s="84"/>
      <c r="R138" s="84"/>
      <c r="S138" s="84"/>
      <c r="T138" s="85"/>
      <c r="AT138" s="18" t="s">
        <v>150</v>
      </c>
      <c r="AU138" s="18" t="s">
        <v>81</v>
      </c>
    </row>
    <row r="139" spans="2:51" s="13" customFormat="1" ht="12">
      <c r="B139" s="238"/>
      <c r="C139" s="239"/>
      <c r="D139" s="224" t="s">
        <v>152</v>
      </c>
      <c r="E139" s="240" t="s">
        <v>20</v>
      </c>
      <c r="F139" s="241" t="s">
        <v>209</v>
      </c>
      <c r="G139" s="239"/>
      <c r="H139" s="242">
        <v>345.76</v>
      </c>
      <c r="I139" s="243"/>
      <c r="J139" s="239"/>
      <c r="K139" s="239"/>
      <c r="L139" s="244"/>
      <c r="M139" s="245"/>
      <c r="N139" s="246"/>
      <c r="O139" s="246"/>
      <c r="P139" s="246"/>
      <c r="Q139" s="246"/>
      <c r="R139" s="246"/>
      <c r="S139" s="246"/>
      <c r="T139" s="247"/>
      <c r="AT139" s="248" t="s">
        <v>152</v>
      </c>
      <c r="AU139" s="248" t="s">
        <v>81</v>
      </c>
      <c r="AV139" s="13" t="s">
        <v>81</v>
      </c>
      <c r="AW139" s="13" t="s">
        <v>33</v>
      </c>
      <c r="AX139" s="13" t="s">
        <v>72</v>
      </c>
      <c r="AY139" s="248" t="s">
        <v>129</v>
      </c>
    </row>
    <row r="140" spans="2:51" s="14" customFormat="1" ht="12">
      <c r="B140" s="249"/>
      <c r="C140" s="250"/>
      <c r="D140" s="224" t="s">
        <v>152</v>
      </c>
      <c r="E140" s="251" t="s">
        <v>20</v>
      </c>
      <c r="F140" s="252" t="s">
        <v>156</v>
      </c>
      <c r="G140" s="250"/>
      <c r="H140" s="253">
        <v>345.76</v>
      </c>
      <c r="I140" s="254"/>
      <c r="J140" s="250"/>
      <c r="K140" s="250"/>
      <c r="L140" s="255"/>
      <c r="M140" s="256"/>
      <c r="N140" s="257"/>
      <c r="O140" s="257"/>
      <c r="P140" s="257"/>
      <c r="Q140" s="257"/>
      <c r="R140" s="257"/>
      <c r="S140" s="257"/>
      <c r="T140" s="258"/>
      <c r="AT140" s="259" t="s">
        <v>152</v>
      </c>
      <c r="AU140" s="259" t="s">
        <v>81</v>
      </c>
      <c r="AV140" s="14" t="s">
        <v>137</v>
      </c>
      <c r="AW140" s="14" t="s">
        <v>33</v>
      </c>
      <c r="AX140" s="14" t="s">
        <v>8</v>
      </c>
      <c r="AY140" s="259" t="s">
        <v>129</v>
      </c>
    </row>
    <row r="141" spans="2:65" s="1" customFormat="1" ht="21.6" customHeight="1">
      <c r="B141" s="39"/>
      <c r="C141" s="212" t="s">
        <v>210</v>
      </c>
      <c r="D141" s="212" t="s">
        <v>132</v>
      </c>
      <c r="E141" s="213" t="s">
        <v>211</v>
      </c>
      <c r="F141" s="214" t="s">
        <v>212</v>
      </c>
      <c r="G141" s="215" t="s">
        <v>194</v>
      </c>
      <c r="H141" s="216">
        <v>86.44</v>
      </c>
      <c r="I141" s="217"/>
      <c r="J141" s="216">
        <f>ROUND(I141*H141,0)</f>
        <v>0</v>
      </c>
      <c r="K141" s="214" t="s">
        <v>147</v>
      </c>
      <c r="L141" s="44"/>
      <c r="M141" s="218" t="s">
        <v>20</v>
      </c>
      <c r="N141" s="219" t="s">
        <v>43</v>
      </c>
      <c r="O141" s="84"/>
      <c r="P141" s="220">
        <f>O141*H141</f>
        <v>0</v>
      </c>
      <c r="Q141" s="220">
        <v>0</v>
      </c>
      <c r="R141" s="220">
        <f>Q141*H141</f>
        <v>0</v>
      </c>
      <c r="S141" s="220">
        <v>0</v>
      </c>
      <c r="T141" s="221">
        <f>S141*H141</f>
        <v>0</v>
      </c>
      <c r="AR141" s="222" t="s">
        <v>137</v>
      </c>
      <c r="AT141" s="222" t="s">
        <v>132</v>
      </c>
      <c r="AU141" s="222" t="s">
        <v>81</v>
      </c>
      <c r="AY141" s="18" t="s">
        <v>129</v>
      </c>
      <c r="BE141" s="223">
        <f>IF(N141="základní",J141,0)</f>
        <v>0</v>
      </c>
      <c r="BF141" s="223">
        <f>IF(N141="snížená",J141,0)</f>
        <v>0</v>
      </c>
      <c r="BG141" s="223">
        <f>IF(N141="zákl. přenesená",J141,0)</f>
        <v>0</v>
      </c>
      <c r="BH141" s="223">
        <f>IF(N141="sníž. přenesená",J141,0)</f>
        <v>0</v>
      </c>
      <c r="BI141" s="223">
        <f>IF(N141="nulová",J141,0)</f>
        <v>0</v>
      </c>
      <c r="BJ141" s="18" t="s">
        <v>8</v>
      </c>
      <c r="BK141" s="223">
        <f>ROUND(I141*H141,0)</f>
        <v>0</v>
      </c>
      <c r="BL141" s="18" t="s">
        <v>137</v>
      </c>
      <c r="BM141" s="222" t="s">
        <v>213</v>
      </c>
    </row>
    <row r="142" spans="2:47" s="1" customFormat="1" ht="12">
      <c r="B142" s="39"/>
      <c r="C142" s="40"/>
      <c r="D142" s="224" t="s">
        <v>139</v>
      </c>
      <c r="E142" s="40"/>
      <c r="F142" s="225" t="s">
        <v>214</v>
      </c>
      <c r="G142" s="40"/>
      <c r="H142" s="40"/>
      <c r="I142" s="136"/>
      <c r="J142" s="40"/>
      <c r="K142" s="40"/>
      <c r="L142" s="44"/>
      <c r="M142" s="226"/>
      <c r="N142" s="84"/>
      <c r="O142" s="84"/>
      <c r="P142" s="84"/>
      <c r="Q142" s="84"/>
      <c r="R142" s="84"/>
      <c r="S142" s="84"/>
      <c r="T142" s="85"/>
      <c r="AT142" s="18" t="s">
        <v>139</v>
      </c>
      <c r="AU142" s="18" t="s">
        <v>81</v>
      </c>
    </row>
    <row r="143" spans="2:47" s="1" customFormat="1" ht="12">
      <c r="B143" s="39"/>
      <c r="C143" s="40"/>
      <c r="D143" s="224" t="s">
        <v>150</v>
      </c>
      <c r="E143" s="40"/>
      <c r="F143" s="227" t="s">
        <v>215</v>
      </c>
      <c r="G143" s="40"/>
      <c r="H143" s="40"/>
      <c r="I143" s="136"/>
      <c r="J143" s="40"/>
      <c r="K143" s="40"/>
      <c r="L143" s="44"/>
      <c r="M143" s="226"/>
      <c r="N143" s="84"/>
      <c r="O143" s="84"/>
      <c r="P143" s="84"/>
      <c r="Q143" s="84"/>
      <c r="R143" s="84"/>
      <c r="S143" s="84"/>
      <c r="T143" s="85"/>
      <c r="AT143" s="18" t="s">
        <v>150</v>
      </c>
      <c r="AU143" s="18" t="s">
        <v>81</v>
      </c>
    </row>
    <row r="144" spans="2:63" s="11" customFormat="1" ht="22.8" customHeight="1">
      <c r="B144" s="196"/>
      <c r="C144" s="197"/>
      <c r="D144" s="198" t="s">
        <v>71</v>
      </c>
      <c r="E144" s="210" t="s">
        <v>216</v>
      </c>
      <c r="F144" s="210" t="s">
        <v>217</v>
      </c>
      <c r="G144" s="197"/>
      <c r="H144" s="197"/>
      <c r="I144" s="200"/>
      <c r="J144" s="211">
        <f>BK144</f>
        <v>0</v>
      </c>
      <c r="K144" s="197"/>
      <c r="L144" s="202"/>
      <c r="M144" s="203"/>
      <c r="N144" s="204"/>
      <c r="O144" s="204"/>
      <c r="P144" s="205">
        <f>SUM(P145:P147)</f>
        <v>0</v>
      </c>
      <c r="Q144" s="204"/>
      <c r="R144" s="205">
        <f>SUM(R145:R147)</f>
        <v>0</v>
      </c>
      <c r="S144" s="204"/>
      <c r="T144" s="206">
        <f>SUM(T145:T147)</f>
        <v>0</v>
      </c>
      <c r="AR144" s="207" t="s">
        <v>8</v>
      </c>
      <c r="AT144" s="208" t="s">
        <v>71</v>
      </c>
      <c r="AU144" s="208" t="s">
        <v>8</v>
      </c>
      <c r="AY144" s="207" t="s">
        <v>129</v>
      </c>
      <c r="BK144" s="209">
        <f>SUM(BK145:BK147)</f>
        <v>0</v>
      </c>
    </row>
    <row r="145" spans="2:65" s="1" customFormat="1" ht="14.4" customHeight="1">
      <c r="B145" s="39"/>
      <c r="C145" s="212" t="s">
        <v>9</v>
      </c>
      <c r="D145" s="212" t="s">
        <v>132</v>
      </c>
      <c r="E145" s="213" t="s">
        <v>218</v>
      </c>
      <c r="F145" s="214" t="s">
        <v>219</v>
      </c>
      <c r="G145" s="215" t="s">
        <v>194</v>
      </c>
      <c r="H145" s="216">
        <v>34.1</v>
      </c>
      <c r="I145" s="217"/>
      <c r="J145" s="216">
        <f>ROUND(I145*H145,0)</f>
        <v>0</v>
      </c>
      <c r="K145" s="214" t="s">
        <v>147</v>
      </c>
      <c r="L145" s="44"/>
      <c r="M145" s="218" t="s">
        <v>20</v>
      </c>
      <c r="N145" s="219" t="s">
        <v>43</v>
      </c>
      <c r="O145" s="84"/>
      <c r="P145" s="220">
        <f>O145*H145</f>
        <v>0</v>
      </c>
      <c r="Q145" s="220">
        <v>0</v>
      </c>
      <c r="R145" s="220">
        <f>Q145*H145</f>
        <v>0</v>
      </c>
      <c r="S145" s="220">
        <v>0</v>
      </c>
      <c r="T145" s="221">
        <f>S145*H145</f>
        <v>0</v>
      </c>
      <c r="AR145" s="222" t="s">
        <v>137</v>
      </c>
      <c r="AT145" s="222" t="s">
        <v>132</v>
      </c>
      <c r="AU145" s="222" t="s">
        <v>81</v>
      </c>
      <c r="AY145" s="18" t="s">
        <v>129</v>
      </c>
      <c r="BE145" s="223">
        <f>IF(N145="základní",J145,0)</f>
        <v>0</v>
      </c>
      <c r="BF145" s="223">
        <f>IF(N145="snížená",J145,0)</f>
        <v>0</v>
      </c>
      <c r="BG145" s="223">
        <f>IF(N145="zákl. přenesená",J145,0)</f>
        <v>0</v>
      </c>
      <c r="BH145" s="223">
        <f>IF(N145="sníž. přenesená",J145,0)</f>
        <v>0</v>
      </c>
      <c r="BI145" s="223">
        <f>IF(N145="nulová",J145,0)</f>
        <v>0</v>
      </c>
      <c r="BJ145" s="18" t="s">
        <v>8</v>
      </c>
      <c r="BK145" s="223">
        <f>ROUND(I145*H145,0)</f>
        <v>0</v>
      </c>
      <c r="BL145" s="18" t="s">
        <v>137</v>
      </c>
      <c r="BM145" s="222" t="s">
        <v>220</v>
      </c>
    </row>
    <row r="146" spans="2:47" s="1" customFormat="1" ht="12">
      <c r="B146" s="39"/>
      <c r="C146" s="40"/>
      <c r="D146" s="224" t="s">
        <v>139</v>
      </c>
      <c r="E146" s="40"/>
      <c r="F146" s="225" t="s">
        <v>221</v>
      </c>
      <c r="G146" s="40"/>
      <c r="H146" s="40"/>
      <c r="I146" s="136"/>
      <c r="J146" s="40"/>
      <c r="K146" s="40"/>
      <c r="L146" s="44"/>
      <c r="M146" s="226"/>
      <c r="N146" s="84"/>
      <c r="O146" s="84"/>
      <c r="P146" s="84"/>
      <c r="Q146" s="84"/>
      <c r="R146" s="84"/>
      <c r="S146" s="84"/>
      <c r="T146" s="85"/>
      <c r="AT146" s="18" t="s">
        <v>139</v>
      </c>
      <c r="AU146" s="18" t="s">
        <v>81</v>
      </c>
    </row>
    <row r="147" spans="2:47" s="1" customFormat="1" ht="12">
      <c r="B147" s="39"/>
      <c r="C147" s="40"/>
      <c r="D147" s="224" t="s">
        <v>150</v>
      </c>
      <c r="E147" s="40"/>
      <c r="F147" s="227" t="s">
        <v>222</v>
      </c>
      <c r="G147" s="40"/>
      <c r="H147" s="40"/>
      <c r="I147" s="136"/>
      <c r="J147" s="40"/>
      <c r="K147" s="40"/>
      <c r="L147" s="44"/>
      <c r="M147" s="226"/>
      <c r="N147" s="84"/>
      <c r="O147" s="84"/>
      <c r="P147" s="84"/>
      <c r="Q147" s="84"/>
      <c r="R147" s="84"/>
      <c r="S147" s="84"/>
      <c r="T147" s="85"/>
      <c r="AT147" s="18" t="s">
        <v>150</v>
      </c>
      <c r="AU147" s="18" t="s">
        <v>81</v>
      </c>
    </row>
    <row r="148" spans="2:63" s="11" customFormat="1" ht="25.9" customHeight="1">
      <c r="B148" s="196"/>
      <c r="C148" s="197"/>
      <c r="D148" s="198" t="s">
        <v>71</v>
      </c>
      <c r="E148" s="199" t="s">
        <v>223</v>
      </c>
      <c r="F148" s="199" t="s">
        <v>224</v>
      </c>
      <c r="G148" s="197"/>
      <c r="H148" s="197"/>
      <c r="I148" s="200"/>
      <c r="J148" s="201">
        <f>BK148</f>
        <v>0</v>
      </c>
      <c r="K148" s="197"/>
      <c r="L148" s="202"/>
      <c r="M148" s="203"/>
      <c r="N148" s="204"/>
      <c r="O148" s="204"/>
      <c r="P148" s="205">
        <f>P149+P168+P246+P258+P261+P264+P289+P292</f>
        <v>0</v>
      </c>
      <c r="Q148" s="204"/>
      <c r="R148" s="205">
        <f>R149+R168+R246+R258+R261+R264+R289+R292</f>
        <v>14.375645699999998</v>
      </c>
      <c r="S148" s="204"/>
      <c r="T148" s="206">
        <f>T149+T168+T246+T258+T261+T264+T289+T292</f>
        <v>42.4489294</v>
      </c>
      <c r="AR148" s="207" t="s">
        <v>81</v>
      </c>
      <c r="AT148" s="208" t="s">
        <v>71</v>
      </c>
      <c r="AU148" s="208" t="s">
        <v>72</v>
      </c>
      <c r="AY148" s="207" t="s">
        <v>129</v>
      </c>
      <c r="BK148" s="209">
        <f>BK149+BK168+BK246+BK258+BK261+BK264+BK289+BK292</f>
        <v>0</v>
      </c>
    </row>
    <row r="149" spans="2:63" s="11" customFormat="1" ht="22.8" customHeight="1">
      <c r="B149" s="196"/>
      <c r="C149" s="197"/>
      <c r="D149" s="198" t="s">
        <v>71</v>
      </c>
      <c r="E149" s="210" t="s">
        <v>225</v>
      </c>
      <c r="F149" s="210" t="s">
        <v>226</v>
      </c>
      <c r="G149" s="197"/>
      <c r="H149" s="197"/>
      <c r="I149" s="200"/>
      <c r="J149" s="211">
        <f>BK149</f>
        <v>0</v>
      </c>
      <c r="K149" s="197"/>
      <c r="L149" s="202"/>
      <c r="M149" s="203"/>
      <c r="N149" s="204"/>
      <c r="O149" s="204"/>
      <c r="P149" s="205">
        <f>SUM(P150:P167)</f>
        <v>0</v>
      </c>
      <c r="Q149" s="204"/>
      <c r="R149" s="205">
        <f>SUM(R150:R167)</f>
        <v>0</v>
      </c>
      <c r="S149" s="204"/>
      <c r="T149" s="206">
        <f>SUM(T150:T167)</f>
        <v>0</v>
      </c>
      <c r="AR149" s="207" t="s">
        <v>81</v>
      </c>
      <c r="AT149" s="208" t="s">
        <v>71</v>
      </c>
      <c r="AU149" s="208" t="s">
        <v>8</v>
      </c>
      <c r="AY149" s="207" t="s">
        <v>129</v>
      </c>
      <c r="BK149" s="209">
        <f>SUM(BK150:BK167)</f>
        <v>0</v>
      </c>
    </row>
    <row r="150" spans="2:65" s="1" customFormat="1" ht="14.4" customHeight="1">
      <c r="B150" s="39"/>
      <c r="C150" s="212" t="s">
        <v>227</v>
      </c>
      <c r="D150" s="212" t="s">
        <v>132</v>
      </c>
      <c r="E150" s="213" t="s">
        <v>228</v>
      </c>
      <c r="F150" s="214" t="s">
        <v>229</v>
      </c>
      <c r="G150" s="215" t="s">
        <v>146</v>
      </c>
      <c r="H150" s="216">
        <v>2588.49</v>
      </c>
      <c r="I150" s="217"/>
      <c r="J150" s="216">
        <f>ROUND(I150*H150,0)</f>
        <v>0</v>
      </c>
      <c r="K150" s="214" t="s">
        <v>136</v>
      </c>
      <c r="L150" s="44"/>
      <c r="M150" s="218" t="s">
        <v>20</v>
      </c>
      <c r="N150" s="219" t="s">
        <v>43</v>
      </c>
      <c r="O150" s="84"/>
      <c r="P150" s="220">
        <f>O150*H150</f>
        <v>0</v>
      </c>
      <c r="Q150" s="220">
        <v>0</v>
      </c>
      <c r="R150" s="220">
        <f>Q150*H150</f>
        <v>0</v>
      </c>
      <c r="S150" s="220">
        <v>0</v>
      </c>
      <c r="T150" s="221">
        <f>S150*H150</f>
        <v>0</v>
      </c>
      <c r="AR150" s="222" t="s">
        <v>227</v>
      </c>
      <c r="AT150" s="222" t="s">
        <v>132</v>
      </c>
      <c r="AU150" s="222" t="s">
        <v>81</v>
      </c>
      <c r="AY150" s="18" t="s">
        <v>129</v>
      </c>
      <c r="BE150" s="223">
        <f>IF(N150="základní",J150,0)</f>
        <v>0</v>
      </c>
      <c r="BF150" s="223">
        <f>IF(N150="snížená",J150,0)</f>
        <v>0</v>
      </c>
      <c r="BG150" s="223">
        <f>IF(N150="zákl. přenesená",J150,0)</f>
        <v>0</v>
      </c>
      <c r="BH150" s="223">
        <f>IF(N150="sníž. přenesená",J150,0)</f>
        <v>0</v>
      </c>
      <c r="BI150" s="223">
        <f>IF(N150="nulová",J150,0)</f>
        <v>0</v>
      </c>
      <c r="BJ150" s="18" t="s">
        <v>8</v>
      </c>
      <c r="BK150" s="223">
        <f>ROUND(I150*H150,0)</f>
        <v>0</v>
      </c>
      <c r="BL150" s="18" t="s">
        <v>227</v>
      </c>
      <c r="BM150" s="222" t="s">
        <v>230</v>
      </c>
    </row>
    <row r="151" spans="2:47" s="1" customFormat="1" ht="12">
      <c r="B151" s="39"/>
      <c r="C151" s="40"/>
      <c r="D151" s="224" t="s">
        <v>139</v>
      </c>
      <c r="E151" s="40"/>
      <c r="F151" s="225" t="s">
        <v>229</v>
      </c>
      <c r="G151" s="40"/>
      <c r="H151" s="40"/>
      <c r="I151" s="136"/>
      <c r="J151" s="40"/>
      <c r="K151" s="40"/>
      <c r="L151" s="44"/>
      <c r="M151" s="226"/>
      <c r="N151" s="84"/>
      <c r="O151" s="84"/>
      <c r="P151" s="84"/>
      <c r="Q151" s="84"/>
      <c r="R151" s="84"/>
      <c r="S151" s="84"/>
      <c r="T151" s="85"/>
      <c r="AT151" s="18" t="s">
        <v>139</v>
      </c>
      <c r="AU151" s="18" t="s">
        <v>81</v>
      </c>
    </row>
    <row r="152" spans="2:51" s="12" customFormat="1" ht="12">
      <c r="B152" s="228"/>
      <c r="C152" s="229"/>
      <c r="D152" s="224" t="s">
        <v>152</v>
      </c>
      <c r="E152" s="230" t="s">
        <v>20</v>
      </c>
      <c r="F152" s="231" t="s">
        <v>231</v>
      </c>
      <c r="G152" s="229"/>
      <c r="H152" s="230" t="s">
        <v>20</v>
      </c>
      <c r="I152" s="232"/>
      <c r="J152" s="229"/>
      <c r="K152" s="229"/>
      <c r="L152" s="233"/>
      <c r="M152" s="234"/>
      <c r="N152" s="235"/>
      <c r="O152" s="235"/>
      <c r="P152" s="235"/>
      <c r="Q152" s="235"/>
      <c r="R152" s="235"/>
      <c r="S152" s="235"/>
      <c r="T152" s="236"/>
      <c r="AT152" s="237" t="s">
        <v>152</v>
      </c>
      <c r="AU152" s="237" t="s">
        <v>81</v>
      </c>
      <c r="AV152" s="12" t="s">
        <v>8</v>
      </c>
      <c r="AW152" s="12" t="s">
        <v>33</v>
      </c>
      <c r="AX152" s="12" t="s">
        <v>72</v>
      </c>
      <c r="AY152" s="237" t="s">
        <v>129</v>
      </c>
    </row>
    <row r="153" spans="2:51" s="13" customFormat="1" ht="12">
      <c r="B153" s="238"/>
      <c r="C153" s="239"/>
      <c r="D153" s="224" t="s">
        <v>152</v>
      </c>
      <c r="E153" s="240" t="s">
        <v>20</v>
      </c>
      <c r="F153" s="241" t="s">
        <v>232</v>
      </c>
      <c r="G153" s="239"/>
      <c r="H153" s="242">
        <v>456</v>
      </c>
      <c r="I153" s="243"/>
      <c r="J153" s="239"/>
      <c r="K153" s="239"/>
      <c r="L153" s="244"/>
      <c r="M153" s="245"/>
      <c r="N153" s="246"/>
      <c r="O153" s="246"/>
      <c r="P153" s="246"/>
      <c r="Q153" s="246"/>
      <c r="R153" s="246"/>
      <c r="S153" s="246"/>
      <c r="T153" s="247"/>
      <c r="AT153" s="248" t="s">
        <v>152</v>
      </c>
      <c r="AU153" s="248" t="s">
        <v>81</v>
      </c>
      <c r="AV153" s="13" t="s">
        <v>81</v>
      </c>
      <c r="AW153" s="13" t="s">
        <v>33</v>
      </c>
      <c r="AX153" s="13" t="s">
        <v>72</v>
      </c>
      <c r="AY153" s="248" t="s">
        <v>129</v>
      </c>
    </row>
    <row r="154" spans="2:51" s="12" customFormat="1" ht="12">
      <c r="B154" s="228"/>
      <c r="C154" s="229"/>
      <c r="D154" s="224" t="s">
        <v>152</v>
      </c>
      <c r="E154" s="230" t="s">
        <v>20</v>
      </c>
      <c r="F154" s="231" t="s">
        <v>233</v>
      </c>
      <c r="G154" s="229"/>
      <c r="H154" s="230" t="s">
        <v>20</v>
      </c>
      <c r="I154" s="232"/>
      <c r="J154" s="229"/>
      <c r="K154" s="229"/>
      <c r="L154" s="233"/>
      <c r="M154" s="234"/>
      <c r="N154" s="235"/>
      <c r="O154" s="235"/>
      <c r="P154" s="235"/>
      <c r="Q154" s="235"/>
      <c r="R154" s="235"/>
      <c r="S154" s="235"/>
      <c r="T154" s="236"/>
      <c r="AT154" s="237" t="s">
        <v>152</v>
      </c>
      <c r="AU154" s="237" t="s">
        <v>81</v>
      </c>
      <c r="AV154" s="12" t="s">
        <v>8</v>
      </c>
      <c r="AW154" s="12" t="s">
        <v>33</v>
      </c>
      <c r="AX154" s="12" t="s">
        <v>72</v>
      </c>
      <c r="AY154" s="237" t="s">
        <v>129</v>
      </c>
    </row>
    <row r="155" spans="2:51" s="13" customFormat="1" ht="12">
      <c r="B155" s="238"/>
      <c r="C155" s="239"/>
      <c r="D155" s="224" t="s">
        <v>152</v>
      </c>
      <c r="E155" s="240" t="s">
        <v>20</v>
      </c>
      <c r="F155" s="241" t="s">
        <v>234</v>
      </c>
      <c r="G155" s="239"/>
      <c r="H155" s="242">
        <v>1735.77</v>
      </c>
      <c r="I155" s="243"/>
      <c r="J155" s="239"/>
      <c r="K155" s="239"/>
      <c r="L155" s="244"/>
      <c r="M155" s="245"/>
      <c r="N155" s="246"/>
      <c r="O155" s="246"/>
      <c r="P155" s="246"/>
      <c r="Q155" s="246"/>
      <c r="R155" s="246"/>
      <c r="S155" s="246"/>
      <c r="T155" s="247"/>
      <c r="AT155" s="248" t="s">
        <v>152</v>
      </c>
      <c r="AU155" s="248" t="s">
        <v>81</v>
      </c>
      <c r="AV155" s="13" t="s">
        <v>81</v>
      </c>
      <c r="AW155" s="13" t="s">
        <v>33</v>
      </c>
      <c r="AX155" s="13" t="s">
        <v>72</v>
      </c>
      <c r="AY155" s="248" t="s">
        <v>129</v>
      </c>
    </row>
    <row r="156" spans="2:51" s="12" customFormat="1" ht="12">
      <c r="B156" s="228"/>
      <c r="C156" s="229"/>
      <c r="D156" s="224" t="s">
        <v>152</v>
      </c>
      <c r="E156" s="230" t="s">
        <v>20</v>
      </c>
      <c r="F156" s="231" t="s">
        <v>235</v>
      </c>
      <c r="G156" s="229"/>
      <c r="H156" s="230" t="s">
        <v>20</v>
      </c>
      <c r="I156" s="232"/>
      <c r="J156" s="229"/>
      <c r="K156" s="229"/>
      <c r="L156" s="233"/>
      <c r="M156" s="234"/>
      <c r="N156" s="235"/>
      <c r="O156" s="235"/>
      <c r="P156" s="235"/>
      <c r="Q156" s="235"/>
      <c r="R156" s="235"/>
      <c r="S156" s="235"/>
      <c r="T156" s="236"/>
      <c r="AT156" s="237" t="s">
        <v>152</v>
      </c>
      <c r="AU156" s="237" t="s">
        <v>81</v>
      </c>
      <c r="AV156" s="12" t="s">
        <v>8</v>
      </c>
      <c r="AW156" s="12" t="s">
        <v>33</v>
      </c>
      <c r="AX156" s="12" t="s">
        <v>72</v>
      </c>
      <c r="AY156" s="237" t="s">
        <v>129</v>
      </c>
    </row>
    <row r="157" spans="2:51" s="13" customFormat="1" ht="12">
      <c r="B157" s="238"/>
      <c r="C157" s="239"/>
      <c r="D157" s="224" t="s">
        <v>152</v>
      </c>
      <c r="E157" s="240" t="s">
        <v>20</v>
      </c>
      <c r="F157" s="241" t="s">
        <v>236</v>
      </c>
      <c r="G157" s="239"/>
      <c r="H157" s="242">
        <v>198.36</v>
      </c>
      <c r="I157" s="243"/>
      <c r="J157" s="239"/>
      <c r="K157" s="239"/>
      <c r="L157" s="244"/>
      <c r="M157" s="245"/>
      <c r="N157" s="246"/>
      <c r="O157" s="246"/>
      <c r="P157" s="246"/>
      <c r="Q157" s="246"/>
      <c r="R157" s="246"/>
      <c r="S157" s="246"/>
      <c r="T157" s="247"/>
      <c r="AT157" s="248" t="s">
        <v>152</v>
      </c>
      <c r="AU157" s="248" t="s">
        <v>81</v>
      </c>
      <c r="AV157" s="13" t="s">
        <v>81</v>
      </c>
      <c r="AW157" s="13" t="s">
        <v>33</v>
      </c>
      <c r="AX157" s="13" t="s">
        <v>72</v>
      </c>
      <c r="AY157" s="248" t="s">
        <v>129</v>
      </c>
    </row>
    <row r="158" spans="2:51" s="12" customFormat="1" ht="12">
      <c r="B158" s="228"/>
      <c r="C158" s="229"/>
      <c r="D158" s="224" t="s">
        <v>152</v>
      </c>
      <c r="E158" s="230" t="s">
        <v>20</v>
      </c>
      <c r="F158" s="231" t="s">
        <v>237</v>
      </c>
      <c r="G158" s="229"/>
      <c r="H158" s="230" t="s">
        <v>20</v>
      </c>
      <c r="I158" s="232"/>
      <c r="J158" s="229"/>
      <c r="K158" s="229"/>
      <c r="L158" s="233"/>
      <c r="M158" s="234"/>
      <c r="N158" s="235"/>
      <c r="O158" s="235"/>
      <c r="P158" s="235"/>
      <c r="Q158" s="235"/>
      <c r="R158" s="235"/>
      <c r="S158" s="235"/>
      <c r="T158" s="236"/>
      <c r="AT158" s="237" t="s">
        <v>152</v>
      </c>
      <c r="AU158" s="237" t="s">
        <v>81</v>
      </c>
      <c r="AV158" s="12" t="s">
        <v>8</v>
      </c>
      <c r="AW158" s="12" t="s">
        <v>33</v>
      </c>
      <c r="AX158" s="12" t="s">
        <v>72</v>
      </c>
      <c r="AY158" s="237" t="s">
        <v>129</v>
      </c>
    </row>
    <row r="159" spans="2:51" s="13" customFormat="1" ht="12">
      <c r="B159" s="238"/>
      <c r="C159" s="239"/>
      <c r="D159" s="224" t="s">
        <v>152</v>
      </c>
      <c r="E159" s="240" t="s">
        <v>20</v>
      </c>
      <c r="F159" s="241" t="s">
        <v>238</v>
      </c>
      <c r="G159" s="239"/>
      <c r="H159" s="242">
        <v>198.36</v>
      </c>
      <c r="I159" s="243"/>
      <c r="J159" s="239"/>
      <c r="K159" s="239"/>
      <c r="L159" s="244"/>
      <c r="M159" s="245"/>
      <c r="N159" s="246"/>
      <c r="O159" s="246"/>
      <c r="P159" s="246"/>
      <c r="Q159" s="246"/>
      <c r="R159" s="246"/>
      <c r="S159" s="246"/>
      <c r="T159" s="247"/>
      <c r="AT159" s="248" t="s">
        <v>152</v>
      </c>
      <c r="AU159" s="248" t="s">
        <v>81</v>
      </c>
      <c r="AV159" s="13" t="s">
        <v>81</v>
      </c>
      <c r="AW159" s="13" t="s">
        <v>33</v>
      </c>
      <c r="AX159" s="13" t="s">
        <v>72</v>
      </c>
      <c r="AY159" s="248" t="s">
        <v>129</v>
      </c>
    </row>
    <row r="160" spans="2:51" s="14" customFormat="1" ht="12">
      <c r="B160" s="249"/>
      <c r="C160" s="250"/>
      <c r="D160" s="224" t="s">
        <v>152</v>
      </c>
      <c r="E160" s="251" t="s">
        <v>20</v>
      </c>
      <c r="F160" s="252" t="s">
        <v>156</v>
      </c>
      <c r="G160" s="250"/>
      <c r="H160" s="253">
        <v>2588.4900000000002</v>
      </c>
      <c r="I160" s="254"/>
      <c r="J160" s="250"/>
      <c r="K160" s="250"/>
      <c r="L160" s="255"/>
      <c r="M160" s="256"/>
      <c r="N160" s="257"/>
      <c r="O160" s="257"/>
      <c r="P160" s="257"/>
      <c r="Q160" s="257"/>
      <c r="R160" s="257"/>
      <c r="S160" s="257"/>
      <c r="T160" s="258"/>
      <c r="AT160" s="259" t="s">
        <v>152</v>
      </c>
      <c r="AU160" s="259" t="s">
        <v>81</v>
      </c>
      <c r="AV160" s="14" t="s">
        <v>137</v>
      </c>
      <c r="AW160" s="14" t="s">
        <v>33</v>
      </c>
      <c r="AX160" s="14" t="s">
        <v>8</v>
      </c>
      <c r="AY160" s="259" t="s">
        <v>129</v>
      </c>
    </row>
    <row r="161" spans="2:65" s="1" customFormat="1" ht="14.4" customHeight="1">
      <c r="B161" s="39"/>
      <c r="C161" s="260" t="s">
        <v>239</v>
      </c>
      <c r="D161" s="260" t="s">
        <v>240</v>
      </c>
      <c r="E161" s="261" t="s">
        <v>241</v>
      </c>
      <c r="F161" s="262" t="s">
        <v>242</v>
      </c>
      <c r="G161" s="263" t="s">
        <v>146</v>
      </c>
      <c r="H161" s="264">
        <v>2976.76</v>
      </c>
      <c r="I161" s="265"/>
      <c r="J161" s="264">
        <f>ROUND(I161*H161,0)</f>
        <v>0</v>
      </c>
      <c r="K161" s="262" t="s">
        <v>136</v>
      </c>
      <c r="L161" s="266"/>
      <c r="M161" s="267" t="s">
        <v>20</v>
      </c>
      <c r="N161" s="268" t="s">
        <v>43</v>
      </c>
      <c r="O161" s="84"/>
      <c r="P161" s="220">
        <f>O161*H161</f>
        <v>0</v>
      </c>
      <c r="Q161" s="220">
        <v>0</v>
      </c>
      <c r="R161" s="220">
        <f>Q161*H161</f>
        <v>0</v>
      </c>
      <c r="S161" s="220">
        <v>0</v>
      </c>
      <c r="T161" s="221">
        <f>S161*H161</f>
        <v>0</v>
      </c>
      <c r="AR161" s="222" t="s">
        <v>163</v>
      </c>
      <c r="AT161" s="222" t="s">
        <v>240</v>
      </c>
      <c r="AU161" s="222" t="s">
        <v>81</v>
      </c>
      <c r="AY161" s="18" t="s">
        <v>129</v>
      </c>
      <c r="BE161" s="223">
        <f>IF(N161="základní",J161,0)</f>
        <v>0</v>
      </c>
      <c r="BF161" s="223">
        <f>IF(N161="snížená",J161,0)</f>
        <v>0</v>
      </c>
      <c r="BG161" s="223">
        <f>IF(N161="zákl. přenesená",J161,0)</f>
        <v>0</v>
      </c>
      <c r="BH161" s="223">
        <f>IF(N161="sníž. přenesená",J161,0)</f>
        <v>0</v>
      </c>
      <c r="BI161" s="223">
        <f>IF(N161="nulová",J161,0)</f>
        <v>0</v>
      </c>
      <c r="BJ161" s="18" t="s">
        <v>8</v>
      </c>
      <c r="BK161" s="223">
        <f>ROUND(I161*H161,0)</f>
        <v>0</v>
      </c>
      <c r="BL161" s="18" t="s">
        <v>227</v>
      </c>
      <c r="BM161" s="222" t="s">
        <v>243</v>
      </c>
    </row>
    <row r="162" spans="2:47" s="1" customFormat="1" ht="12">
      <c r="B162" s="39"/>
      <c r="C162" s="40"/>
      <c r="D162" s="224" t="s">
        <v>139</v>
      </c>
      <c r="E162" s="40"/>
      <c r="F162" s="225" t="s">
        <v>242</v>
      </c>
      <c r="G162" s="40"/>
      <c r="H162" s="40"/>
      <c r="I162" s="136"/>
      <c r="J162" s="40"/>
      <c r="K162" s="40"/>
      <c r="L162" s="44"/>
      <c r="M162" s="226"/>
      <c r="N162" s="84"/>
      <c r="O162" s="84"/>
      <c r="P162" s="84"/>
      <c r="Q162" s="84"/>
      <c r="R162" s="84"/>
      <c r="S162" s="84"/>
      <c r="T162" s="85"/>
      <c r="AT162" s="18" t="s">
        <v>139</v>
      </c>
      <c r="AU162" s="18" t="s">
        <v>81</v>
      </c>
    </row>
    <row r="163" spans="2:51" s="13" customFormat="1" ht="12">
      <c r="B163" s="238"/>
      <c r="C163" s="239"/>
      <c r="D163" s="224" t="s">
        <v>152</v>
      </c>
      <c r="E163" s="240" t="s">
        <v>20</v>
      </c>
      <c r="F163" s="241" t="s">
        <v>244</v>
      </c>
      <c r="G163" s="239"/>
      <c r="H163" s="242">
        <v>2976.76</v>
      </c>
      <c r="I163" s="243"/>
      <c r="J163" s="239"/>
      <c r="K163" s="239"/>
      <c r="L163" s="244"/>
      <c r="M163" s="245"/>
      <c r="N163" s="246"/>
      <c r="O163" s="246"/>
      <c r="P163" s="246"/>
      <c r="Q163" s="246"/>
      <c r="R163" s="246"/>
      <c r="S163" s="246"/>
      <c r="T163" s="247"/>
      <c r="AT163" s="248" t="s">
        <v>152</v>
      </c>
      <c r="AU163" s="248" t="s">
        <v>81</v>
      </c>
      <c r="AV163" s="13" t="s">
        <v>81</v>
      </c>
      <c r="AW163" s="13" t="s">
        <v>33</v>
      </c>
      <c r="AX163" s="13" t="s">
        <v>72</v>
      </c>
      <c r="AY163" s="248" t="s">
        <v>129</v>
      </c>
    </row>
    <row r="164" spans="2:51" s="14" customFormat="1" ht="12">
      <c r="B164" s="249"/>
      <c r="C164" s="250"/>
      <c r="D164" s="224" t="s">
        <v>152</v>
      </c>
      <c r="E164" s="251" t="s">
        <v>20</v>
      </c>
      <c r="F164" s="252" t="s">
        <v>156</v>
      </c>
      <c r="G164" s="250"/>
      <c r="H164" s="253">
        <v>2976.76</v>
      </c>
      <c r="I164" s="254"/>
      <c r="J164" s="250"/>
      <c r="K164" s="250"/>
      <c r="L164" s="255"/>
      <c r="M164" s="256"/>
      <c r="N164" s="257"/>
      <c r="O164" s="257"/>
      <c r="P164" s="257"/>
      <c r="Q164" s="257"/>
      <c r="R164" s="257"/>
      <c r="S164" s="257"/>
      <c r="T164" s="258"/>
      <c r="AT164" s="259" t="s">
        <v>152</v>
      </c>
      <c r="AU164" s="259" t="s">
        <v>81</v>
      </c>
      <c r="AV164" s="14" t="s">
        <v>137</v>
      </c>
      <c r="AW164" s="14" t="s">
        <v>33</v>
      </c>
      <c r="AX164" s="14" t="s">
        <v>8</v>
      </c>
      <c r="AY164" s="259" t="s">
        <v>129</v>
      </c>
    </row>
    <row r="165" spans="2:65" s="1" customFormat="1" ht="14.4" customHeight="1">
      <c r="B165" s="39"/>
      <c r="C165" s="212" t="s">
        <v>245</v>
      </c>
      <c r="D165" s="212" t="s">
        <v>132</v>
      </c>
      <c r="E165" s="213" t="s">
        <v>246</v>
      </c>
      <c r="F165" s="214" t="s">
        <v>247</v>
      </c>
      <c r="G165" s="215" t="s">
        <v>248</v>
      </c>
      <c r="H165" s="217"/>
      <c r="I165" s="217"/>
      <c r="J165" s="216">
        <f>ROUND(I165*H165,0)</f>
        <v>0</v>
      </c>
      <c r="K165" s="214" t="s">
        <v>147</v>
      </c>
      <c r="L165" s="44"/>
      <c r="M165" s="218" t="s">
        <v>20</v>
      </c>
      <c r="N165" s="219" t="s">
        <v>43</v>
      </c>
      <c r="O165" s="84"/>
      <c r="P165" s="220">
        <f>O165*H165</f>
        <v>0</v>
      </c>
      <c r="Q165" s="220">
        <v>0</v>
      </c>
      <c r="R165" s="220">
        <f>Q165*H165</f>
        <v>0</v>
      </c>
      <c r="S165" s="220">
        <v>0</v>
      </c>
      <c r="T165" s="221">
        <f>S165*H165</f>
        <v>0</v>
      </c>
      <c r="AR165" s="222" t="s">
        <v>227</v>
      </c>
      <c r="AT165" s="222" t="s">
        <v>132</v>
      </c>
      <c r="AU165" s="222" t="s">
        <v>81</v>
      </c>
      <c r="AY165" s="18" t="s">
        <v>129</v>
      </c>
      <c r="BE165" s="223">
        <f>IF(N165="základní",J165,0)</f>
        <v>0</v>
      </c>
      <c r="BF165" s="223">
        <f>IF(N165="snížená",J165,0)</f>
        <v>0</v>
      </c>
      <c r="BG165" s="223">
        <f>IF(N165="zákl. přenesená",J165,0)</f>
        <v>0</v>
      </c>
      <c r="BH165" s="223">
        <f>IF(N165="sníž. přenesená",J165,0)</f>
        <v>0</v>
      </c>
      <c r="BI165" s="223">
        <f>IF(N165="nulová",J165,0)</f>
        <v>0</v>
      </c>
      <c r="BJ165" s="18" t="s">
        <v>8</v>
      </c>
      <c r="BK165" s="223">
        <f>ROUND(I165*H165,0)</f>
        <v>0</v>
      </c>
      <c r="BL165" s="18" t="s">
        <v>227</v>
      </c>
      <c r="BM165" s="222" t="s">
        <v>249</v>
      </c>
    </row>
    <row r="166" spans="2:47" s="1" customFormat="1" ht="12">
      <c r="B166" s="39"/>
      <c r="C166" s="40"/>
      <c r="D166" s="224" t="s">
        <v>139</v>
      </c>
      <c r="E166" s="40"/>
      <c r="F166" s="225" t="s">
        <v>250</v>
      </c>
      <c r="G166" s="40"/>
      <c r="H166" s="40"/>
      <c r="I166" s="136"/>
      <c r="J166" s="40"/>
      <c r="K166" s="40"/>
      <c r="L166" s="44"/>
      <c r="M166" s="226"/>
      <c r="N166" s="84"/>
      <c r="O166" s="84"/>
      <c r="P166" s="84"/>
      <c r="Q166" s="84"/>
      <c r="R166" s="84"/>
      <c r="S166" s="84"/>
      <c r="T166" s="85"/>
      <c r="AT166" s="18" t="s">
        <v>139</v>
      </c>
      <c r="AU166" s="18" t="s">
        <v>81</v>
      </c>
    </row>
    <row r="167" spans="2:47" s="1" customFormat="1" ht="12">
      <c r="B167" s="39"/>
      <c r="C167" s="40"/>
      <c r="D167" s="224" t="s">
        <v>150</v>
      </c>
      <c r="E167" s="40"/>
      <c r="F167" s="227" t="s">
        <v>251</v>
      </c>
      <c r="G167" s="40"/>
      <c r="H167" s="40"/>
      <c r="I167" s="136"/>
      <c r="J167" s="40"/>
      <c r="K167" s="40"/>
      <c r="L167" s="44"/>
      <c r="M167" s="226"/>
      <c r="N167" s="84"/>
      <c r="O167" s="84"/>
      <c r="P167" s="84"/>
      <c r="Q167" s="84"/>
      <c r="R167" s="84"/>
      <c r="S167" s="84"/>
      <c r="T167" s="85"/>
      <c r="AT167" s="18" t="s">
        <v>150</v>
      </c>
      <c r="AU167" s="18" t="s">
        <v>81</v>
      </c>
    </row>
    <row r="168" spans="2:63" s="11" customFormat="1" ht="22.8" customHeight="1">
      <c r="B168" s="196"/>
      <c r="C168" s="197"/>
      <c r="D168" s="198" t="s">
        <v>71</v>
      </c>
      <c r="E168" s="210" t="s">
        <v>252</v>
      </c>
      <c r="F168" s="210" t="s">
        <v>253</v>
      </c>
      <c r="G168" s="197"/>
      <c r="H168" s="197"/>
      <c r="I168" s="200"/>
      <c r="J168" s="211">
        <f>BK168</f>
        <v>0</v>
      </c>
      <c r="K168" s="197"/>
      <c r="L168" s="202"/>
      <c r="M168" s="203"/>
      <c r="N168" s="204"/>
      <c r="O168" s="204"/>
      <c r="P168" s="205">
        <f>SUM(P169:P245)</f>
        <v>0</v>
      </c>
      <c r="Q168" s="204"/>
      <c r="R168" s="205">
        <f>SUM(R169:R245)</f>
        <v>11.449509999999998</v>
      </c>
      <c r="S168" s="204"/>
      <c r="T168" s="206">
        <f>SUM(T169:T245)</f>
        <v>0</v>
      </c>
      <c r="AR168" s="207" t="s">
        <v>81</v>
      </c>
      <c r="AT168" s="208" t="s">
        <v>71</v>
      </c>
      <c r="AU168" s="208" t="s">
        <v>8</v>
      </c>
      <c r="AY168" s="207" t="s">
        <v>129</v>
      </c>
      <c r="BK168" s="209">
        <f>SUM(BK169:BK245)</f>
        <v>0</v>
      </c>
    </row>
    <row r="169" spans="2:65" s="1" customFormat="1" ht="14.4" customHeight="1">
      <c r="B169" s="39"/>
      <c r="C169" s="212" t="s">
        <v>254</v>
      </c>
      <c r="D169" s="212" t="s">
        <v>132</v>
      </c>
      <c r="E169" s="213" t="s">
        <v>241</v>
      </c>
      <c r="F169" s="214" t="s">
        <v>255</v>
      </c>
      <c r="G169" s="215" t="s">
        <v>146</v>
      </c>
      <c r="H169" s="216">
        <v>2354.91</v>
      </c>
      <c r="I169" s="217"/>
      <c r="J169" s="216">
        <f>ROUND(I169*H169,0)</f>
        <v>0</v>
      </c>
      <c r="K169" s="214" t="s">
        <v>256</v>
      </c>
      <c r="L169" s="44"/>
      <c r="M169" s="218" t="s">
        <v>20</v>
      </c>
      <c r="N169" s="219" t="s">
        <v>43</v>
      </c>
      <c r="O169" s="84"/>
      <c r="P169" s="220">
        <f>O169*H169</f>
        <v>0</v>
      </c>
      <c r="Q169" s="220">
        <v>0</v>
      </c>
      <c r="R169" s="220">
        <f>Q169*H169</f>
        <v>0</v>
      </c>
      <c r="S169" s="220">
        <v>0</v>
      </c>
      <c r="T169" s="221">
        <f>S169*H169</f>
        <v>0</v>
      </c>
      <c r="AR169" s="222" t="s">
        <v>227</v>
      </c>
      <c r="AT169" s="222" t="s">
        <v>132</v>
      </c>
      <c r="AU169" s="222" t="s">
        <v>81</v>
      </c>
      <c r="AY169" s="18" t="s">
        <v>129</v>
      </c>
      <c r="BE169" s="223">
        <f>IF(N169="základní",J169,0)</f>
        <v>0</v>
      </c>
      <c r="BF169" s="223">
        <f>IF(N169="snížená",J169,0)</f>
        <v>0</v>
      </c>
      <c r="BG169" s="223">
        <f>IF(N169="zákl. přenesená",J169,0)</f>
        <v>0</v>
      </c>
      <c r="BH169" s="223">
        <f>IF(N169="sníž. přenesená",J169,0)</f>
        <v>0</v>
      </c>
      <c r="BI169" s="223">
        <f>IF(N169="nulová",J169,0)</f>
        <v>0</v>
      </c>
      <c r="BJ169" s="18" t="s">
        <v>8</v>
      </c>
      <c r="BK169" s="223">
        <f>ROUND(I169*H169,0)</f>
        <v>0</v>
      </c>
      <c r="BL169" s="18" t="s">
        <v>227</v>
      </c>
      <c r="BM169" s="222" t="s">
        <v>257</v>
      </c>
    </row>
    <row r="170" spans="2:47" s="1" customFormat="1" ht="12">
      <c r="B170" s="39"/>
      <c r="C170" s="40"/>
      <c r="D170" s="224" t="s">
        <v>139</v>
      </c>
      <c r="E170" s="40"/>
      <c r="F170" s="225" t="s">
        <v>255</v>
      </c>
      <c r="G170" s="40"/>
      <c r="H170" s="40"/>
      <c r="I170" s="136"/>
      <c r="J170" s="40"/>
      <c r="K170" s="40"/>
      <c r="L170" s="44"/>
      <c r="M170" s="226"/>
      <c r="N170" s="84"/>
      <c r="O170" s="84"/>
      <c r="P170" s="84"/>
      <c r="Q170" s="84"/>
      <c r="R170" s="84"/>
      <c r="S170" s="84"/>
      <c r="T170" s="85"/>
      <c r="AT170" s="18" t="s">
        <v>139</v>
      </c>
      <c r="AU170" s="18" t="s">
        <v>81</v>
      </c>
    </row>
    <row r="171" spans="2:51" s="12" customFormat="1" ht="12">
      <c r="B171" s="228"/>
      <c r="C171" s="229"/>
      <c r="D171" s="224" t="s">
        <v>152</v>
      </c>
      <c r="E171" s="230" t="s">
        <v>20</v>
      </c>
      <c r="F171" s="231" t="s">
        <v>231</v>
      </c>
      <c r="G171" s="229"/>
      <c r="H171" s="230" t="s">
        <v>20</v>
      </c>
      <c r="I171" s="232"/>
      <c r="J171" s="229"/>
      <c r="K171" s="229"/>
      <c r="L171" s="233"/>
      <c r="M171" s="234"/>
      <c r="N171" s="235"/>
      <c r="O171" s="235"/>
      <c r="P171" s="235"/>
      <c r="Q171" s="235"/>
      <c r="R171" s="235"/>
      <c r="S171" s="235"/>
      <c r="T171" s="236"/>
      <c r="AT171" s="237" t="s">
        <v>152</v>
      </c>
      <c r="AU171" s="237" t="s">
        <v>81</v>
      </c>
      <c r="AV171" s="12" t="s">
        <v>8</v>
      </c>
      <c r="AW171" s="12" t="s">
        <v>33</v>
      </c>
      <c r="AX171" s="12" t="s">
        <v>72</v>
      </c>
      <c r="AY171" s="237" t="s">
        <v>129</v>
      </c>
    </row>
    <row r="172" spans="2:51" s="13" customFormat="1" ht="12">
      <c r="B172" s="238"/>
      <c r="C172" s="239"/>
      <c r="D172" s="224" t="s">
        <v>152</v>
      </c>
      <c r="E172" s="240" t="s">
        <v>20</v>
      </c>
      <c r="F172" s="241" t="s">
        <v>258</v>
      </c>
      <c r="G172" s="239"/>
      <c r="H172" s="242">
        <v>478.8</v>
      </c>
      <c r="I172" s="243"/>
      <c r="J172" s="239"/>
      <c r="K172" s="239"/>
      <c r="L172" s="244"/>
      <c r="M172" s="245"/>
      <c r="N172" s="246"/>
      <c r="O172" s="246"/>
      <c r="P172" s="246"/>
      <c r="Q172" s="246"/>
      <c r="R172" s="246"/>
      <c r="S172" s="246"/>
      <c r="T172" s="247"/>
      <c r="AT172" s="248" t="s">
        <v>152</v>
      </c>
      <c r="AU172" s="248" t="s">
        <v>81</v>
      </c>
      <c r="AV172" s="13" t="s">
        <v>81</v>
      </c>
      <c r="AW172" s="13" t="s">
        <v>33</v>
      </c>
      <c r="AX172" s="13" t="s">
        <v>72</v>
      </c>
      <c r="AY172" s="248" t="s">
        <v>129</v>
      </c>
    </row>
    <row r="173" spans="2:51" s="12" customFormat="1" ht="12">
      <c r="B173" s="228"/>
      <c r="C173" s="229"/>
      <c r="D173" s="224" t="s">
        <v>152</v>
      </c>
      <c r="E173" s="230" t="s">
        <v>20</v>
      </c>
      <c r="F173" s="231" t="s">
        <v>233</v>
      </c>
      <c r="G173" s="229"/>
      <c r="H173" s="230" t="s">
        <v>20</v>
      </c>
      <c r="I173" s="232"/>
      <c r="J173" s="229"/>
      <c r="K173" s="229"/>
      <c r="L173" s="233"/>
      <c r="M173" s="234"/>
      <c r="N173" s="235"/>
      <c r="O173" s="235"/>
      <c r="P173" s="235"/>
      <c r="Q173" s="235"/>
      <c r="R173" s="235"/>
      <c r="S173" s="235"/>
      <c r="T173" s="236"/>
      <c r="AT173" s="237" t="s">
        <v>152</v>
      </c>
      <c r="AU173" s="237" t="s">
        <v>81</v>
      </c>
      <c r="AV173" s="12" t="s">
        <v>8</v>
      </c>
      <c r="AW173" s="12" t="s">
        <v>33</v>
      </c>
      <c r="AX173" s="12" t="s">
        <v>72</v>
      </c>
      <c r="AY173" s="237" t="s">
        <v>129</v>
      </c>
    </row>
    <row r="174" spans="2:51" s="13" customFormat="1" ht="12">
      <c r="B174" s="238"/>
      <c r="C174" s="239"/>
      <c r="D174" s="224" t="s">
        <v>152</v>
      </c>
      <c r="E174" s="240" t="s">
        <v>20</v>
      </c>
      <c r="F174" s="241" t="s">
        <v>259</v>
      </c>
      <c r="G174" s="239"/>
      <c r="H174" s="242">
        <v>1876.11</v>
      </c>
      <c r="I174" s="243"/>
      <c r="J174" s="239"/>
      <c r="K174" s="239"/>
      <c r="L174" s="244"/>
      <c r="M174" s="245"/>
      <c r="N174" s="246"/>
      <c r="O174" s="246"/>
      <c r="P174" s="246"/>
      <c r="Q174" s="246"/>
      <c r="R174" s="246"/>
      <c r="S174" s="246"/>
      <c r="T174" s="247"/>
      <c r="AT174" s="248" t="s">
        <v>152</v>
      </c>
      <c r="AU174" s="248" t="s">
        <v>81</v>
      </c>
      <c r="AV174" s="13" t="s">
        <v>81</v>
      </c>
      <c r="AW174" s="13" t="s">
        <v>33</v>
      </c>
      <c r="AX174" s="13" t="s">
        <v>72</v>
      </c>
      <c r="AY174" s="248" t="s">
        <v>129</v>
      </c>
    </row>
    <row r="175" spans="2:51" s="14" customFormat="1" ht="12">
      <c r="B175" s="249"/>
      <c r="C175" s="250"/>
      <c r="D175" s="224" t="s">
        <v>152</v>
      </c>
      <c r="E175" s="251" t="s">
        <v>20</v>
      </c>
      <c r="F175" s="252" t="s">
        <v>156</v>
      </c>
      <c r="G175" s="250"/>
      <c r="H175" s="253">
        <v>2354.91</v>
      </c>
      <c r="I175" s="254"/>
      <c r="J175" s="250"/>
      <c r="K175" s="250"/>
      <c r="L175" s="255"/>
      <c r="M175" s="256"/>
      <c r="N175" s="257"/>
      <c r="O175" s="257"/>
      <c r="P175" s="257"/>
      <c r="Q175" s="257"/>
      <c r="R175" s="257"/>
      <c r="S175" s="257"/>
      <c r="T175" s="258"/>
      <c r="AT175" s="259" t="s">
        <v>152</v>
      </c>
      <c r="AU175" s="259" t="s">
        <v>81</v>
      </c>
      <c r="AV175" s="14" t="s">
        <v>137</v>
      </c>
      <c r="AW175" s="14" t="s">
        <v>33</v>
      </c>
      <c r="AX175" s="14" t="s">
        <v>8</v>
      </c>
      <c r="AY175" s="259" t="s">
        <v>129</v>
      </c>
    </row>
    <row r="176" spans="2:65" s="1" customFormat="1" ht="14.4" customHeight="1">
      <c r="B176" s="39"/>
      <c r="C176" s="212" t="s">
        <v>260</v>
      </c>
      <c r="D176" s="212" t="s">
        <v>132</v>
      </c>
      <c r="E176" s="213" t="s">
        <v>261</v>
      </c>
      <c r="F176" s="214" t="s">
        <v>262</v>
      </c>
      <c r="G176" s="215" t="s">
        <v>263</v>
      </c>
      <c r="H176" s="216">
        <v>2354.91</v>
      </c>
      <c r="I176" s="217"/>
      <c r="J176" s="216">
        <f>ROUND(I176*H176,0)</f>
        <v>0</v>
      </c>
      <c r="K176" s="214" t="s">
        <v>136</v>
      </c>
      <c r="L176" s="44"/>
      <c r="M176" s="218" t="s">
        <v>20</v>
      </c>
      <c r="N176" s="219" t="s">
        <v>43</v>
      </c>
      <c r="O176" s="84"/>
      <c r="P176" s="220">
        <f>O176*H176</f>
        <v>0</v>
      </c>
      <c r="Q176" s="220">
        <v>0</v>
      </c>
      <c r="R176" s="220">
        <f>Q176*H176</f>
        <v>0</v>
      </c>
      <c r="S176" s="220">
        <v>0</v>
      </c>
      <c r="T176" s="221">
        <f>S176*H176</f>
        <v>0</v>
      </c>
      <c r="AR176" s="222" t="s">
        <v>227</v>
      </c>
      <c r="AT176" s="222" t="s">
        <v>132</v>
      </c>
      <c r="AU176" s="222" t="s">
        <v>81</v>
      </c>
      <c r="AY176" s="18" t="s">
        <v>129</v>
      </c>
      <c r="BE176" s="223">
        <f>IF(N176="základní",J176,0)</f>
        <v>0</v>
      </c>
      <c r="BF176" s="223">
        <f>IF(N176="snížená",J176,0)</f>
        <v>0</v>
      </c>
      <c r="BG176" s="223">
        <f>IF(N176="zákl. přenesená",J176,0)</f>
        <v>0</v>
      </c>
      <c r="BH176" s="223">
        <f>IF(N176="sníž. přenesená",J176,0)</f>
        <v>0</v>
      </c>
      <c r="BI176" s="223">
        <f>IF(N176="nulová",J176,0)</f>
        <v>0</v>
      </c>
      <c r="BJ176" s="18" t="s">
        <v>8</v>
      </c>
      <c r="BK176" s="223">
        <f>ROUND(I176*H176,0)</f>
        <v>0</v>
      </c>
      <c r="BL176" s="18" t="s">
        <v>227</v>
      </c>
      <c r="BM176" s="222" t="s">
        <v>264</v>
      </c>
    </row>
    <row r="177" spans="2:47" s="1" customFormat="1" ht="12">
      <c r="B177" s="39"/>
      <c r="C177" s="40"/>
      <c r="D177" s="224" t="s">
        <v>139</v>
      </c>
      <c r="E177" s="40"/>
      <c r="F177" s="225" t="s">
        <v>262</v>
      </c>
      <c r="G177" s="40"/>
      <c r="H177" s="40"/>
      <c r="I177" s="136"/>
      <c r="J177" s="40"/>
      <c r="K177" s="40"/>
      <c r="L177" s="44"/>
      <c r="M177" s="226"/>
      <c r="N177" s="84"/>
      <c r="O177" s="84"/>
      <c r="P177" s="84"/>
      <c r="Q177" s="84"/>
      <c r="R177" s="84"/>
      <c r="S177" s="84"/>
      <c r="T177" s="85"/>
      <c r="AT177" s="18" t="s">
        <v>139</v>
      </c>
      <c r="AU177" s="18" t="s">
        <v>81</v>
      </c>
    </row>
    <row r="178" spans="2:51" s="13" customFormat="1" ht="12">
      <c r="B178" s="238"/>
      <c r="C178" s="239"/>
      <c r="D178" s="224" t="s">
        <v>152</v>
      </c>
      <c r="E178" s="240" t="s">
        <v>20</v>
      </c>
      <c r="F178" s="241" t="s">
        <v>265</v>
      </c>
      <c r="G178" s="239"/>
      <c r="H178" s="242">
        <v>2354.91</v>
      </c>
      <c r="I178" s="243"/>
      <c r="J178" s="239"/>
      <c r="K178" s="239"/>
      <c r="L178" s="244"/>
      <c r="M178" s="245"/>
      <c r="N178" s="246"/>
      <c r="O178" s="246"/>
      <c r="P178" s="246"/>
      <c r="Q178" s="246"/>
      <c r="R178" s="246"/>
      <c r="S178" s="246"/>
      <c r="T178" s="247"/>
      <c r="AT178" s="248" t="s">
        <v>152</v>
      </c>
      <c r="AU178" s="248" t="s">
        <v>81</v>
      </c>
      <c r="AV178" s="13" t="s">
        <v>81</v>
      </c>
      <c r="AW178" s="13" t="s">
        <v>33</v>
      </c>
      <c r="AX178" s="13" t="s">
        <v>72</v>
      </c>
      <c r="AY178" s="248" t="s">
        <v>129</v>
      </c>
    </row>
    <row r="179" spans="2:51" s="14" customFormat="1" ht="12">
      <c r="B179" s="249"/>
      <c r="C179" s="250"/>
      <c r="D179" s="224" t="s">
        <v>152</v>
      </c>
      <c r="E179" s="251" t="s">
        <v>20</v>
      </c>
      <c r="F179" s="252" t="s">
        <v>156</v>
      </c>
      <c r="G179" s="250"/>
      <c r="H179" s="253">
        <v>2354.91</v>
      </c>
      <c r="I179" s="254"/>
      <c r="J179" s="250"/>
      <c r="K179" s="250"/>
      <c r="L179" s="255"/>
      <c r="M179" s="256"/>
      <c r="N179" s="257"/>
      <c r="O179" s="257"/>
      <c r="P179" s="257"/>
      <c r="Q179" s="257"/>
      <c r="R179" s="257"/>
      <c r="S179" s="257"/>
      <c r="T179" s="258"/>
      <c r="AT179" s="259" t="s">
        <v>152</v>
      </c>
      <c r="AU179" s="259" t="s">
        <v>81</v>
      </c>
      <c r="AV179" s="14" t="s">
        <v>137</v>
      </c>
      <c r="AW179" s="14" t="s">
        <v>33</v>
      </c>
      <c r="AX179" s="14" t="s">
        <v>8</v>
      </c>
      <c r="AY179" s="259" t="s">
        <v>129</v>
      </c>
    </row>
    <row r="180" spans="2:65" s="1" customFormat="1" ht="14.4" customHeight="1">
      <c r="B180" s="39"/>
      <c r="C180" s="212" t="s">
        <v>7</v>
      </c>
      <c r="D180" s="212" t="s">
        <v>132</v>
      </c>
      <c r="E180" s="213" t="s">
        <v>266</v>
      </c>
      <c r="F180" s="214" t="s">
        <v>267</v>
      </c>
      <c r="G180" s="215" t="s">
        <v>146</v>
      </c>
      <c r="H180" s="216">
        <v>211.05</v>
      </c>
      <c r="I180" s="217"/>
      <c r="J180" s="216">
        <f>ROUND(I180*H180,0)</f>
        <v>0</v>
      </c>
      <c r="K180" s="214" t="s">
        <v>136</v>
      </c>
      <c r="L180" s="44"/>
      <c r="M180" s="218" t="s">
        <v>20</v>
      </c>
      <c r="N180" s="219" t="s">
        <v>43</v>
      </c>
      <c r="O180" s="84"/>
      <c r="P180" s="220">
        <f>O180*H180</f>
        <v>0</v>
      </c>
      <c r="Q180" s="220">
        <v>0</v>
      </c>
      <c r="R180" s="220">
        <f>Q180*H180</f>
        <v>0</v>
      </c>
      <c r="S180" s="220">
        <v>0</v>
      </c>
      <c r="T180" s="221">
        <f>S180*H180</f>
        <v>0</v>
      </c>
      <c r="AR180" s="222" t="s">
        <v>227</v>
      </c>
      <c r="AT180" s="222" t="s">
        <v>132</v>
      </c>
      <c r="AU180" s="222" t="s">
        <v>81</v>
      </c>
      <c r="AY180" s="18" t="s">
        <v>129</v>
      </c>
      <c r="BE180" s="223">
        <f>IF(N180="základní",J180,0)</f>
        <v>0</v>
      </c>
      <c r="BF180" s="223">
        <f>IF(N180="snížená",J180,0)</f>
        <v>0</v>
      </c>
      <c r="BG180" s="223">
        <f>IF(N180="zákl. přenesená",J180,0)</f>
        <v>0</v>
      </c>
      <c r="BH180" s="223">
        <f>IF(N180="sníž. přenesená",J180,0)</f>
        <v>0</v>
      </c>
      <c r="BI180" s="223">
        <f>IF(N180="nulová",J180,0)</f>
        <v>0</v>
      </c>
      <c r="BJ180" s="18" t="s">
        <v>8</v>
      </c>
      <c r="BK180" s="223">
        <f>ROUND(I180*H180,0)</f>
        <v>0</v>
      </c>
      <c r="BL180" s="18" t="s">
        <v>227</v>
      </c>
      <c r="BM180" s="222" t="s">
        <v>268</v>
      </c>
    </row>
    <row r="181" spans="2:47" s="1" customFormat="1" ht="12">
      <c r="B181" s="39"/>
      <c r="C181" s="40"/>
      <c r="D181" s="224" t="s">
        <v>139</v>
      </c>
      <c r="E181" s="40"/>
      <c r="F181" s="225" t="s">
        <v>267</v>
      </c>
      <c r="G181" s="40"/>
      <c r="H181" s="40"/>
      <c r="I181" s="136"/>
      <c r="J181" s="40"/>
      <c r="K181" s="40"/>
      <c r="L181" s="44"/>
      <c r="M181" s="226"/>
      <c r="N181" s="84"/>
      <c r="O181" s="84"/>
      <c r="P181" s="84"/>
      <c r="Q181" s="84"/>
      <c r="R181" s="84"/>
      <c r="S181" s="84"/>
      <c r="T181" s="85"/>
      <c r="AT181" s="18" t="s">
        <v>139</v>
      </c>
      <c r="AU181" s="18" t="s">
        <v>81</v>
      </c>
    </row>
    <row r="182" spans="2:51" s="12" customFormat="1" ht="12">
      <c r="B182" s="228"/>
      <c r="C182" s="229"/>
      <c r="D182" s="224" t="s">
        <v>152</v>
      </c>
      <c r="E182" s="230" t="s">
        <v>20</v>
      </c>
      <c r="F182" s="231" t="s">
        <v>269</v>
      </c>
      <c r="G182" s="229"/>
      <c r="H182" s="230" t="s">
        <v>20</v>
      </c>
      <c r="I182" s="232"/>
      <c r="J182" s="229"/>
      <c r="K182" s="229"/>
      <c r="L182" s="233"/>
      <c r="M182" s="234"/>
      <c r="N182" s="235"/>
      <c r="O182" s="235"/>
      <c r="P182" s="235"/>
      <c r="Q182" s="235"/>
      <c r="R182" s="235"/>
      <c r="S182" s="235"/>
      <c r="T182" s="236"/>
      <c r="AT182" s="237" t="s">
        <v>152</v>
      </c>
      <c r="AU182" s="237" t="s">
        <v>81</v>
      </c>
      <c r="AV182" s="12" t="s">
        <v>8</v>
      </c>
      <c r="AW182" s="12" t="s">
        <v>33</v>
      </c>
      <c r="AX182" s="12" t="s">
        <v>72</v>
      </c>
      <c r="AY182" s="237" t="s">
        <v>129</v>
      </c>
    </row>
    <row r="183" spans="2:51" s="13" customFormat="1" ht="12">
      <c r="B183" s="238"/>
      <c r="C183" s="239"/>
      <c r="D183" s="224" t="s">
        <v>152</v>
      </c>
      <c r="E183" s="240" t="s">
        <v>20</v>
      </c>
      <c r="F183" s="241" t="s">
        <v>270</v>
      </c>
      <c r="G183" s="239"/>
      <c r="H183" s="242">
        <v>211.05</v>
      </c>
      <c r="I183" s="243"/>
      <c r="J183" s="239"/>
      <c r="K183" s="239"/>
      <c r="L183" s="244"/>
      <c r="M183" s="245"/>
      <c r="N183" s="246"/>
      <c r="O183" s="246"/>
      <c r="P183" s="246"/>
      <c r="Q183" s="246"/>
      <c r="R183" s="246"/>
      <c r="S183" s="246"/>
      <c r="T183" s="247"/>
      <c r="AT183" s="248" t="s">
        <v>152</v>
      </c>
      <c r="AU183" s="248" t="s">
        <v>81</v>
      </c>
      <c r="AV183" s="13" t="s">
        <v>81</v>
      </c>
      <c r="AW183" s="13" t="s">
        <v>33</v>
      </c>
      <c r="AX183" s="13" t="s">
        <v>72</v>
      </c>
      <c r="AY183" s="248" t="s">
        <v>129</v>
      </c>
    </row>
    <row r="184" spans="2:51" s="14" customFormat="1" ht="12">
      <c r="B184" s="249"/>
      <c r="C184" s="250"/>
      <c r="D184" s="224" t="s">
        <v>152</v>
      </c>
      <c r="E184" s="251" t="s">
        <v>20</v>
      </c>
      <c r="F184" s="252" t="s">
        <v>156</v>
      </c>
      <c r="G184" s="250"/>
      <c r="H184" s="253">
        <v>211.05</v>
      </c>
      <c r="I184" s="254"/>
      <c r="J184" s="250"/>
      <c r="K184" s="250"/>
      <c r="L184" s="255"/>
      <c r="M184" s="256"/>
      <c r="N184" s="257"/>
      <c r="O184" s="257"/>
      <c r="P184" s="257"/>
      <c r="Q184" s="257"/>
      <c r="R184" s="257"/>
      <c r="S184" s="257"/>
      <c r="T184" s="258"/>
      <c r="AT184" s="259" t="s">
        <v>152</v>
      </c>
      <c r="AU184" s="259" t="s">
        <v>81</v>
      </c>
      <c r="AV184" s="14" t="s">
        <v>137</v>
      </c>
      <c r="AW184" s="14" t="s">
        <v>33</v>
      </c>
      <c r="AX184" s="14" t="s">
        <v>8</v>
      </c>
      <c r="AY184" s="259" t="s">
        <v>129</v>
      </c>
    </row>
    <row r="185" spans="2:65" s="1" customFormat="1" ht="14.4" customHeight="1">
      <c r="B185" s="39"/>
      <c r="C185" s="212" t="s">
        <v>271</v>
      </c>
      <c r="D185" s="212" t="s">
        <v>132</v>
      </c>
      <c r="E185" s="213" t="s">
        <v>272</v>
      </c>
      <c r="F185" s="214" t="s">
        <v>273</v>
      </c>
      <c r="G185" s="215" t="s">
        <v>146</v>
      </c>
      <c r="H185" s="216">
        <v>2354.91</v>
      </c>
      <c r="I185" s="217"/>
      <c r="J185" s="216">
        <f>ROUND(I185*H185,0)</f>
        <v>0</v>
      </c>
      <c r="K185" s="214" t="s">
        <v>136</v>
      </c>
      <c r="L185" s="44"/>
      <c r="M185" s="218" t="s">
        <v>20</v>
      </c>
      <c r="N185" s="219" t="s">
        <v>43</v>
      </c>
      <c r="O185" s="84"/>
      <c r="P185" s="220">
        <f>O185*H185</f>
        <v>0</v>
      </c>
      <c r="Q185" s="220">
        <v>0</v>
      </c>
      <c r="R185" s="220">
        <f>Q185*H185</f>
        <v>0</v>
      </c>
      <c r="S185" s="220">
        <v>0</v>
      </c>
      <c r="T185" s="221">
        <f>S185*H185</f>
        <v>0</v>
      </c>
      <c r="AR185" s="222" t="s">
        <v>227</v>
      </c>
      <c r="AT185" s="222" t="s">
        <v>132</v>
      </c>
      <c r="AU185" s="222" t="s">
        <v>81</v>
      </c>
      <c r="AY185" s="18" t="s">
        <v>129</v>
      </c>
      <c r="BE185" s="223">
        <f>IF(N185="základní",J185,0)</f>
        <v>0</v>
      </c>
      <c r="BF185" s="223">
        <f>IF(N185="snížená",J185,0)</f>
        <v>0</v>
      </c>
      <c r="BG185" s="223">
        <f>IF(N185="zákl. přenesená",J185,0)</f>
        <v>0</v>
      </c>
      <c r="BH185" s="223">
        <f>IF(N185="sníž. přenesená",J185,0)</f>
        <v>0</v>
      </c>
      <c r="BI185" s="223">
        <f>IF(N185="nulová",J185,0)</f>
        <v>0</v>
      </c>
      <c r="BJ185" s="18" t="s">
        <v>8</v>
      </c>
      <c r="BK185" s="223">
        <f>ROUND(I185*H185,0)</f>
        <v>0</v>
      </c>
      <c r="BL185" s="18" t="s">
        <v>227</v>
      </c>
      <c r="BM185" s="222" t="s">
        <v>274</v>
      </c>
    </row>
    <row r="186" spans="2:47" s="1" customFormat="1" ht="12">
      <c r="B186" s="39"/>
      <c r="C186" s="40"/>
      <c r="D186" s="224" t="s">
        <v>139</v>
      </c>
      <c r="E186" s="40"/>
      <c r="F186" s="225" t="s">
        <v>273</v>
      </c>
      <c r="G186" s="40"/>
      <c r="H186" s="40"/>
      <c r="I186" s="136"/>
      <c r="J186" s="40"/>
      <c r="K186" s="40"/>
      <c r="L186" s="44"/>
      <c r="M186" s="226"/>
      <c r="N186" s="84"/>
      <c r="O186" s="84"/>
      <c r="P186" s="84"/>
      <c r="Q186" s="84"/>
      <c r="R186" s="84"/>
      <c r="S186" s="84"/>
      <c r="T186" s="85"/>
      <c r="AT186" s="18" t="s">
        <v>139</v>
      </c>
      <c r="AU186" s="18" t="s">
        <v>81</v>
      </c>
    </row>
    <row r="187" spans="2:51" s="13" customFormat="1" ht="12">
      <c r="B187" s="238"/>
      <c r="C187" s="239"/>
      <c r="D187" s="224" t="s">
        <v>152</v>
      </c>
      <c r="E187" s="240" t="s">
        <v>20</v>
      </c>
      <c r="F187" s="241" t="s">
        <v>265</v>
      </c>
      <c r="G187" s="239"/>
      <c r="H187" s="242">
        <v>2354.91</v>
      </c>
      <c r="I187" s="243"/>
      <c r="J187" s="239"/>
      <c r="K187" s="239"/>
      <c r="L187" s="244"/>
      <c r="M187" s="245"/>
      <c r="N187" s="246"/>
      <c r="O187" s="246"/>
      <c r="P187" s="246"/>
      <c r="Q187" s="246"/>
      <c r="R187" s="246"/>
      <c r="S187" s="246"/>
      <c r="T187" s="247"/>
      <c r="AT187" s="248" t="s">
        <v>152</v>
      </c>
      <c r="AU187" s="248" t="s">
        <v>81</v>
      </c>
      <c r="AV187" s="13" t="s">
        <v>81</v>
      </c>
      <c r="AW187" s="13" t="s">
        <v>33</v>
      </c>
      <c r="AX187" s="13" t="s">
        <v>72</v>
      </c>
      <c r="AY187" s="248" t="s">
        <v>129</v>
      </c>
    </row>
    <row r="188" spans="2:51" s="14" customFormat="1" ht="12">
      <c r="B188" s="249"/>
      <c r="C188" s="250"/>
      <c r="D188" s="224" t="s">
        <v>152</v>
      </c>
      <c r="E188" s="251" t="s">
        <v>20</v>
      </c>
      <c r="F188" s="252" t="s">
        <v>156</v>
      </c>
      <c r="G188" s="250"/>
      <c r="H188" s="253">
        <v>2354.91</v>
      </c>
      <c r="I188" s="254"/>
      <c r="J188" s="250"/>
      <c r="K188" s="250"/>
      <c r="L188" s="255"/>
      <c r="M188" s="256"/>
      <c r="N188" s="257"/>
      <c r="O188" s="257"/>
      <c r="P188" s="257"/>
      <c r="Q188" s="257"/>
      <c r="R188" s="257"/>
      <c r="S188" s="257"/>
      <c r="T188" s="258"/>
      <c r="AT188" s="259" t="s">
        <v>152</v>
      </c>
      <c r="AU188" s="259" t="s">
        <v>81</v>
      </c>
      <c r="AV188" s="14" t="s">
        <v>137</v>
      </c>
      <c r="AW188" s="14" t="s">
        <v>33</v>
      </c>
      <c r="AX188" s="14" t="s">
        <v>8</v>
      </c>
      <c r="AY188" s="259" t="s">
        <v>129</v>
      </c>
    </row>
    <row r="189" spans="2:65" s="1" customFormat="1" ht="14.4" customHeight="1">
      <c r="B189" s="39"/>
      <c r="C189" s="212" t="s">
        <v>275</v>
      </c>
      <c r="D189" s="212" t="s">
        <v>132</v>
      </c>
      <c r="E189" s="213" t="s">
        <v>276</v>
      </c>
      <c r="F189" s="214" t="s">
        <v>277</v>
      </c>
      <c r="G189" s="215" t="s">
        <v>146</v>
      </c>
      <c r="H189" s="216">
        <v>135.25</v>
      </c>
      <c r="I189" s="217"/>
      <c r="J189" s="216">
        <f>ROUND(I189*H189,0)</f>
        <v>0</v>
      </c>
      <c r="K189" s="214" t="s">
        <v>136</v>
      </c>
      <c r="L189" s="44"/>
      <c r="M189" s="218" t="s">
        <v>20</v>
      </c>
      <c r="N189" s="219" t="s">
        <v>43</v>
      </c>
      <c r="O189" s="84"/>
      <c r="P189" s="220">
        <f>O189*H189</f>
        <v>0</v>
      </c>
      <c r="Q189" s="220">
        <v>0</v>
      </c>
      <c r="R189" s="220">
        <f>Q189*H189</f>
        <v>0</v>
      </c>
      <c r="S189" s="220">
        <v>0</v>
      </c>
      <c r="T189" s="221">
        <f>S189*H189</f>
        <v>0</v>
      </c>
      <c r="AR189" s="222" t="s">
        <v>227</v>
      </c>
      <c r="AT189" s="222" t="s">
        <v>132</v>
      </c>
      <c r="AU189" s="222" t="s">
        <v>81</v>
      </c>
      <c r="AY189" s="18" t="s">
        <v>129</v>
      </c>
      <c r="BE189" s="223">
        <f>IF(N189="základní",J189,0)</f>
        <v>0</v>
      </c>
      <c r="BF189" s="223">
        <f>IF(N189="snížená",J189,0)</f>
        <v>0</v>
      </c>
      <c r="BG189" s="223">
        <f>IF(N189="zákl. přenesená",J189,0)</f>
        <v>0</v>
      </c>
      <c r="BH189" s="223">
        <f>IF(N189="sníž. přenesená",J189,0)</f>
        <v>0</v>
      </c>
      <c r="BI189" s="223">
        <f>IF(N189="nulová",J189,0)</f>
        <v>0</v>
      </c>
      <c r="BJ189" s="18" t="s">
        <v>8</v>
      </c>
      <c r="BK189" s="223">
        <f>ROUND(I189*H189,0)</f>
        <v>0</v>
      </c>
      <c r="BL189" s="18" t="s">
        <v>227</v>
      </c>
      <c r="BM189" s="222" t="s">
        <v>278</v>
      </c>
    </row>
    <row r="190" spans="2:47" s="1" customFormat="1" ht="12">
      <c r="B190" s="39"/>
      <c r="C190" s="40"/>
      <c r="D190" s="224" t="s">
        <v>139</v>
      </c>
      <c r="E190" s="40"/>
      <c r="F190" s="225" t="s">
        <v>277</v>
      </c>
      <c r="G190" s="40"/>
      <c r="H190" s="40"/>
      <c r="I190" s="136"/>
      <c r="J190" s="40"/>
      <c r="K190" s="40"/>
      <c r="L190" s="44"/>
      <c r="M190" s="226"/>
      <c r="N190" s="84"/>
      <c r="O190" s="84"/>
      <c r="P190" s="84"/>
      <c r="Q190" s="84"/>
      <c r="R190" s="84"/>
      <c r="S190" s="84"/>
      <c r="T190" s="85"/>
      <c r="AT190" s="18" t="s">
        <v>139</v>
      </c>
      <c r="AU190" s="18" t="s">
        <v>81</v>
      </c>
    </row>
    <row r="191" spans="2:51" s="13" customFormat="1" ht="12">
      <c r="B191" s="238"/>
      <c r="C191" s="239"/>
      <c r="D191" s="224" t="s">
        <v>152</v>
      </c>
      <c r="E191" s="240" t="s">
        <v>20</v>
      </c>
      <c r="F191" s="241" t="s">
        <v>279</v>
      </c>
      <c r="G191" s="239"/>
      <c r="H191" s="242">
        <v>135.25</v>
      </c>
      <c r="I191" s="243"/>
      <c r="J191" s="239"/>
      <c r="K191" s="239"/>
      <c r="L191" s="244"/>
      <c r="M191" s="245"/>
      <c r="N191" s="246"/>
      <c r="O191" s="246"/>
      <c r="P191" s="246"/>
      <c r="Q191" s="246"/>
      <c r="R191" s="246"/>
      <c r="S191" s="246"/>
      <c r="T191" s="247"/>
      <c r="AT191" s="248" t="s">
        <v>152</v>
      </c>
      <c r="AU191" s="248" t="s">
        <v>81</v>
      </c>
      <c r="AV191" s="13" t="s">
        <v>81</v>
      </c>
      <c r="AW191" s="13" t="s">
        <v>33</v>
      </c>
      <c r="AX191" s="13" t="s">
        <v>72</v>
      </c>
      <c r="AY191" s="248" t="s">
        <v>129</v>
      </c>
    </row>
    <row r="192" spans="2:51" s="14" customFormat="1" ht="12">
      <c r="B192" s="249"/>
      <c r="C192" s="250"/>
      <c r="D192" s="224" t="s">
        <v>152</v>
      </c>
      <c r="E192" s="251" t="s">
        <v>20</v>
      </c>
      <c r="F192" s="252" t="s">
        <v>156</v>
      </c>
      <c r="G192" s="250"/>
      <c r="H192" s="253">
        <v>135.25</v>
      </c>
      <c r="I192" s="254"/>
      <c r="J192" s="250"/>
      <c r="K192" s="250"/>
      <c r="L192" s="255"/>
      <c r="M192" s="256"/>
      <c r="N192" s="257"/>
      <c r="O192" s="257"/>
      <c r="P192" s="257"/>
      <c r="Q192" s="257"/>
      <c r="R192" s="257"/>
      <c r="S192" s="257"/>
      <c r="T192" s="258"/>
      <c r="AT192" s="259" t="s">
        <v>152</v>
      </c>
      <c r="AU192" s="259" t="s">
        <v>81</v>
      </c>
      <c r="AV192" s="14" t="s">
        <v>137</v>
      </c>
      <c r="AW192" s="14" t="s">
        <v>33</v>
      </c>
      <c r="AX192" s="14" t="s">
        <v>8</v>
      </c>
      <c r="AY192" s="259" t="s">
        <v>129</v>
      </c>
    </row>
    <row r="193" spans="2:65" s="1" customFormat="1" ht="14.4" customHeight="1">
      <c r="B193" s="39"/>
      <c r="C193" s="212" t="s">
        <v>138</v>
      </c>
      <c r="D193" s="212" t="s">
        <v>132</v>
      </c>
      <c r="E193" s="213" t="s">
        <v>280</v>
      </c>
      <c r="F193" s="214" t="s">
        <v>281</v>
      </c>
      <c r="G193" s="215" t="s">
        <v>146</v>
      </c>
      <c r="H193" s="216">
        <v>445.21</v>
      </c>
      <c r="I193" s="217"/>
      <c r="J193" s="216">
        <f>ROUND(I193*H193,0)</f>
        <v>0</v>
      </c>
      <c r="K193" s="214" t="s">
        <v>147</v>
      </c>
      <c r="L193" s="44"/>
      <c r="M193" s="218" t="s">
        <v>20</v>
      </c>
      <c r="N193" s="219" t="s">
        <v>43</v>
      </c>
      <c r="O193" s="84"/>
      <c r="P193" s="220">
        <f>O193*H193</f>
        <v>0</v>
      </c>
      <c r="Q193" s="220">
        <v>0.006</v>
      </c>
      <c r="R193" s="220">
        <f>Q193*H193</f>
        <v>2.6712599999999997</v>
      </c>
      <c r="S193" s="220">
        <v>0</v>
      </c>
      <c r="T193" s="221">
        <f>S193*H193</f>
        <v>0</v>
      </c>
      <c r="AR193" s="222" t="s">
        <v>227</v>
      </c>
      <c r="AT193" s="222" t="s">
        <v>132</v>
      </c>
      <c r="AU193" s="222" t="s">
        <v>81</v>
      </c>
      <c r="AY193" s="18" t="s">
        <v>129</v>
      </c>
      <c r="BE193" s="223">
        <f>IF(N193="základní",J193,0)</f>
        <v>0</v>
      </c>
      <c r="BF193" s="223">
        <f>IF(N193="snížená",J193,0)</f>
        <v>0</v>
      </c>
      <c r="BG193" s="223">
        <f>IF(N193="zákl. přenesená",J193,0)</f>
        <v>0</v>
      </c>
      <c r="BH193" s="223">
        <f>IF(N193="sníž. přenesená",J193,0)</f>
        <v>0</v>
      </c>
      <c r="BI193" s="223">
        <f>IF(N193="nulová",J193,0)</f>
        <v>0</v>
      </c>
      <c r="BJ193" s="18" t="s">
        <v>8</v>
      </c>
      <c r="BK193" s="223">
        <f>ROUND(I193*H193,0)</f>
        <v>0</v>
      </c>
      <c r="BL193" s="18" t="s">
        <v>227</v>
      </c>
      <c r="BM193" s="222" t="s">
        <v>282</v>
      </c>
    </row>
    <row r="194" spans="2:47" s="1" customFormat="1" ht="12">
      <c r="B194" s="39"/>
      <c r="C194" s="40"/>
      <c r="D194" s="224" t="s">
        <v>139</v>
      </c>
      <c r="E194" s="40"/>
      <c r="F194" s="225" t="s">
        <v>283</v>
      </c>
      <c r="G194" s="40"/>
      <c r="H194" s="40"/>
      <c r="I194" s="136"/>
      <c r="J194" s="40"/>
      <c r="K194" s="40"/>
      <c r="L194" s="44"/>
      <c r="M194" s="226"/>
      <c r="N194" s="84"/>
      <c r="O194" s="84"/>
      <c r="P194" s="84"/>
      <c r="Q194" s="84"/>
      <c r="R194" s="84"/>
      <c r="S194" s="84"/>
      <c r="T194" s="85"/>
      <c r="AT194" s="18" t="s">
        <v>139</v>
      </c>
      <c r="AU194" s="18" t="s">
        <v>81</v>
      </c>
    </row>
    <row r="195" spans="2:47" s="1" customFormat="1" ht="12">
      <c r="B195" s="39"/>
      <c r="C195" s="40"/>
      <c r="D195" s="224" t="s">
        <v>150</v>
      </c>
      <c r="E195" s="40"/>
      <c r="F195" s="227" t="s">
        <v>284</v>
      </c>
      <c r="G195" s="40"/>
      <c r="H195" s="40"/>
      <c r="I195" s="136"/>
      <c r="J195" s="40"/>
      <c r="K195" s="40"/>
      <c r="L195" s="44"/>
      <c r="M195" s="226"/>
      <c r="N195" s="84"/>
      <c r="O195" s="84"/>
      <c r="P195" s="84"/>
      <c r="Q195" s="84"/>
      <c r="R195" s="84"/>
      <c r="S195" s="84"/>
      <c r="T195" s="85"/>
      <c r="AT195" s="18" t="s">
        <v>150</v>
      </c>
      <c r="AU195" s="18" t="s">
        <v>81</v>
      </c>
    </row>
    <row r="196" spans="2:51" s="12" customFormat="1" ht="12">
      <c r="B196" s="228"/>
      <c r="C196" s="229"/>
      <c r="D196" s="224" t="s">
        <v>152</v>
      </c>
      <c r="E196" s="230" t="s">
        <v>20</v>
      </c>
      <c r="F196" s="231" t="s">
        <v>285</v>
      </c>
      <c r="G196" s="229"/>
      <c r="H196" s="230" t="s">
        <v>20</v>
      </c>
      <c r="I196" s="232"/>
      <c r="J196" s="229"/>
      <c r="K196" s="229"/>
      <c r="L196" s="233"/>
      <c r="M196" s="234"/>
      <c r="N196" s="235"/>
      <c r="O196" s="235"/>
      <c r="P196" s="235"/>
      <c r="Q196" s="235"/>
      <c r="R196" s="235"/>
      <c r="S196" s="235"/>
      <c r="T196" s="236"/>
      <c r="AT196" s="237" t="s">
        <v>152</v>
      </c>
      <c r="AU196" s="237" t="s">
        <v>81</v>
      </c>
      <c r="AV196" s="12" t="s">
        <v>8</v>
      </c>
      <c r="AW196" s="12" t="s">
        <v>33</v>
      </c>
      <c r="AX196" s="12" t="s">
        <v>72</v>
      </c>
      <c r="AY196" s="237" t="s">
        <v>129</v>
      </c>
    </row>
    <row r="197" spans="2:51" s="13" customFormat="1" ht="12">
      <c r="B197" s="238"/>
      <c r="C197" s="239"/>
      <c r="D197" s="224" t="s">
        <v>152</v>
      </c>
      <c r="E197" s="240" t="s">
        <v>20</v>
      </c>
      <c r="F197" s="241" t="s">
        <v>286</v>
      </c>
      <c r="G197" s="239"/>
      <c r="H197" s="242">
        <v>445.21</v>
      </c>
      <c r="I197" s="243"/>
      <c r="J197" s="239"/>
      <c r="K197" s="239"/>
      <c r="L197" s="244"/>
      <c r="M197" s="245"/>
      <c r="N197" s="246"/>
      <c r="O197" s="246"/>
      <c r="P197" s="246"/>
      <c r="Q197" s="246"/>
      <c r="R197" s="246"/>
      <c r="S197" s="246"/>
      <c r="T197" s="247"/>
      <c r="AT197" s="248" t="s">
        <v>152</v>
      </c>
      <c r="AU197" s="248" t="s">
        <v>81</v>
      </c>
      <c r="AV197" s="13" t="s">
        <v>81</v>
      </c>
      <c r="AW197" s="13" t="s">
        <v>33</v>
      </c>
      <c r="AX197" s="13" t="s">
        <v>72</v>
      </c>
      <c r="AY197" s="248" t="s">
        <v>129</v>
      </c>
    </row>
    <row r="198" spans="2:51" s="14" customFormat="1" ht="12">
      <c r="B198" s="249"/>
      <c r="C198" s="250"/>
      <c r="D198" s="224" t="s">
        <v>152</v>
      </c>
      <c r="E198" s="251" t="s">
        <v>20</v>
      </c>
      <c r="F198" s="252" t="s">
        <v>156</v>
      </c>
      <c r="G198" s="250"/>
      <c r="H198" s="253">
        <v>445.21</v>
      </c>
      <c r="I198" s="254"/>
      <c r="J198" s="250"/>
      <c r="K198" s="250"/>
      <c r="L198" s="255"/>
      <c r="M198" s="256"/>
      <c r="N198" s="257"/>
      <c r="O198" s="257"/>
      <c r="P198" s="257"/>
      <c r="Q198" s="257"/>
      <c r="R198" s="257"/>
      <c r="S198" s="257"/>
      <c r="T198" s="258"/>
      <c r="AT198" s="259" t="s">
        <v>152</v>
      </c>
      <c r="AU198" s="259" t="s">
        <v>81</v>
      </c>
      <c r="AV198" s="14" t="s">
        <v>137</v>
      </c>
      <c r="AW198" s="14" t="s">
        <v>33</v>
      </c>
      <c r="AX198" s="14" t="s">
        <v>8</v>
      </c>
      <c r="AY198" s="259" t="s">
        <v>129</v>
      </c>
    </row>
    <row r="199" spans="2:65" s="1" customFormat="1" ht="14.4" customHeight="1">
      <c r="B199" s="39"/>
      <c r="C199" s="260" t="s">
        <v>287</v>
      </c>
      <c r="D199" s="260" t="s">
        <v>240</v>
      </c>
      <c r="E199" s="261" t="s">
        <v>288</v>
      </c>
      <c r="F199" s="262" t="s">
        <v>289</v>
      </c>
      <c r="G199" s="263" t="s">
        <v>146</v>
      </c>
      <c r="H199" s="264">
        <v>454.11</v>
      </c>
      <c r="I199" s="265"/>
      <c r="J199" s="264">
        <f>ROUND(I199*H199,0)</f>
        <v>0</v>
      </c>
      <c r="K199" s="262" t="s">
        <v>147</v>
      </c>
      <c r="L199" s="266"/>
      <c r="M199" s="267" t="s">
        <v>20</v>
      </c>
      <c r="N199" s="268" t="s">
        <v>43</v>
      </c>
      <c r="O199" s="84"/>
      <c r="P199" s="220">
        <f>O199*H199</f>
        <v>0</v>
      </c>
      <c r="Q199" s="220">
        <v>0.002</v>
      </c>
      <c r="R199" s="220">
        <f>Q199*H199</f>
        <v>0.90822</v>
      </c>
      <c r="S199" s="220">
        <v>0</v>
      </c>
      <c r="T199" s="221">
        <f>S199*H199</f>
        <v>0</v>
      </c>
      <c r="AR199" s="222" t="s">
        <v>163</v>
      </c>
      <c r="AT199" s="222" t="s">
        <v>240</v>
      </c>
      <c r="AU199" s="222" t="s">
        <v>81</v>
      </c>
      <c r="AY199" s="18" t="s">
        <v>129</v>
      </c>
      <c r="BE199" s="223">
        <f>IF(N199="základní",J199,0)</f>
        <v>0</v>
      </c>
      <c r="BF199" s="223">
        <f>IF(N199="snížená",J199,0)</f>
        <v>0</v>
      </c>
      <c r="BG199" s="223">
        <f>IF(N199="zákl. přenesená",J199,0)</f>
        <v>0</v>
      </c>
      <c r="BH199" s="223">
        <f>IF(N199="sníž. přenesená",J199,0)</f>
        <v>0</v>
      </c>
      <c r="BI199" s="223">
        <f>IF(N199="nulová",J199,0)</f>
        <v>0</v>
      </c>
      <c r="BJ199" s="18" t="s">
        <v>8</v>
      </c>
      <c r="BK199" s="223">
        <f>ROUND(I199*H199,0)</f>
        <v>0</v>
      </c>
      <c r="BL199" s="18" t="s">
        <v>227</v>
      </c>
      <c r="BM199" s="222" t="s">
        <v>290</v>
      </c>
    </row>
    <row r="200" spans="2:47" s="1" customFormat="1" ht="12">
      <c r="B200" s="39"/>
      <c r="C200" s="40"/>
      <c r="D200" s="224" t="s">
        <v>139</v>
      </c>
      <c r="E200" s="40"/>
      <c r="F200" s="225" t="s">
        <v>289</v>
      </c>
      <c r="G200" s="40"/>
      <c r="H200" s="40"/>
      <c r="I200" s="136"/>
      <c r="J200" s="40"/>
      <c r="K200" s="40"/>
      <c r="L200" s="44"/>
      <c r="M200" s="226"/>
      <c r="N200" s="84"/>
      <c r="O200" s="84"/>
      <c r="P200" s="84"/>
      <c r="Q200" s="84"/>
      <c r="R200" s="84"/>
      <c r="S200" s="84"/>
      <c r="T200" s="85"/>
      <c r="AT200" s="18" t="s">
        <v>139</v>
      </c>
      <c r="AU200" s="18" t="s">
        <v>81</v>
      </c>
    </row>
    <row r="201" spans="2:65" s="1" customFormat="1" ht="21.6" customHeight="1">
      <c r="B201" s="39"/>
      <c r="C201" s="212" t="s">
        <v>142</v>
      </c>
      <c r="D201" s="212" t="s">
        <v>132</v>
      </c>
      <c r="E201" s="213" t="s">
        <v>291</v>
      </c>
      <c r="F201" s="214" t="s">
        <v>292</v>
      </c>
      <c r="G201" s="215" t="s">
        <v>146</v>
      </c>
      <c r="H201" s="216">
        <v>2354.91</v>
      </c>
      <c r="I201" s="217"/>
      <c r="J201" s="216">
        <f>ROUND(I201*H201,0)</f>
        <v>0</v>
      </c>
      <c r="K201" s="214" t="s">
        <v>147</v>
      </c>
      <c r="L201" s="44"/>
      <c r="M201" s="218" t="s">
        <v>20</v>
      </c>
      <c r="N201" s="219" t="s">
        <v>43</v>
      </c>
      <c r="O201" s="84"/>
      <c r="P201" s="220">
        <f>O201*H201</f>
        <v>0</v>
      </c>
      <c r="Q201" s="220">
        <v>0.00116</v>
      </c>
      <c r="R201" s="220">
        <f>Q201*H201</f>
        <v>2.7316955999999997</v>
      </c>
      <c r="S201" s="220">
        <v>0</v>
      </c>
      <c r="T201" s="221">
        <f>S201*H201</f>
        <v>0</v>
      </c>
      <c r="AR201" s="222" t="s">
        <v>227</v>
      </c>
      <c r="AT201" s="222" t="s">
        <v>132</v>
      </c>
      <c r="AU201" s="222" t="s">
        <v>81</v>
      </c>
      <c r="AY201" s="18" t="s">
        <v>129</v>
      </c>
      <c r="BE201" s="223">
        <f>IF(N201="základní",J201,0)</f>
        <v>0</v>
      </c>
      <c r="BF201" s="223">
        <f>IF(N201="snížená",J201,0)</f>
        <v>0</v>
      </c>
      <c r="BG201" s="223">
        <f>IF(N201="zákl. přenesená",J201,0)</f>
        <v>0</v>
      </c>
      <c r="BH201" s="223">
        <f>IF(N201="sníž. přenesená",J201,0)</f>
        <v>0</v>
      </c>
      <c r="BI201" s="223">
        <f>IF(N201="nulová",J201,0)</f>
        <v>0</v>
      </c>
      <c r="BJ201" s="18" t="s">
        <v>8</v>
      </c>
      <c r="BK201" s="223">
        <f>ROUND(I201*H201,0)</f>
        <v>0</v>
      </c>
      <c r="BL201" s="18" t="s">
        <v>227</v>
      </c>
      <c r="BM201" s="222" t="s">
        <v>293</v>
      </c>
    </row>
    <row r="202" spans="2:47" s="1" customFormat="1" ht="12">
      <c r="B202" s="39"/>
      <c r="C202" s="40"/>
      <c r="D202" s="224" t="s">
        <v>139</v>
      </c>
      <c r="E202" s="40"/>
      <c r="F202" s="225" t="s">
        <v>294</v>
      </c>
      <c r="G202" s="40"/>
      <c r="H202" s="40"/>
      <c r="I202" s="136"/>
      <c r="J202" s="40"/>
      <c r="K202" s="40"/>
      <c r="L202" s="44"/>
      <c r="M202" s="226"/>
      <c r="N202" s="84"/>
      <c r="O202" s="84"/>
      <c r="P202" s="84"/>
      <c r="Q202" s="84"/>
      <c r="R202" s="84"/>
      <c r="S202" s="84"/>
      <c r="T202" s="85"/>
      <c r="AT202" s="18" t="s">
        <v>139</v>
      </c>
      <c r="AU202" s="18" t="s">
        <v>81</v>
      </c>
    </row>
    <row r="203" spans="2:47" s="1" customFormat="1" ht="12">
      <c r="B203" s="39"/>
      <c r="C203" s="40"/>
      <c r="D203" s="224" t="s">
        <v>150</v>
      </c>
      <c r="E203" s="40"/>
      <c r="F203" s="227" t="s">
        <v>295</v>
      </c>
      <c r="G203" s="40"/>
      <c r="H203" s="40"/>
      <c r="I203" s="136"/>
      <c r="J203" s="40"/>
      <c r="K203" s="40"/>
      <c r="L203" s="44"/>
      <c r="M203" s="226"/>
      <c r="N203" s="84"/>
      <c r="O203" s="84"/>
      <c r="P203" s="84"/>
      <c r="Q203" s="84"/>
      <c r="R203" s="84"/>
      <c r="S203" s="84"/>
      <c r="T203" s="85"/>
      <c r="AT203" s="18" t="s">
        <v>150</v>
      </c>
      <c r="AU203" s="18" t="s">
        <v>81</v>
      </c>
    </row>
    <row r="204" spans="2:51" s="12" customFormat="1" ht="12">
      <c r="B204" s="228"/>
      <c r="C204" s="229"/>
      <c r="D204" s="224" t="s">
        <v>152</v>
      </c>
      <c r="E204" s="230" t="s">
        <v>20</v>
      </c>
      <c r="F204" s="231" t="s">
        <v>231</v>
      </c>
      <c r="G204" s="229"/>
      <c r="H204" s="230" t="s">
        <v>20</v>
      </c>
      <c r="I204" s="232"/>
      <c r="J204" s="229"/>
      <c r="K204" s="229"/>
      <c r="L204" s="233"/>
      <c r="M204" s="234"/>
      <c r="N204" s="235"/>
      <c r="O204" s="235"/>
      <c r="P204" s="235"/>
      <c r="Q204" s="235"/>
      <c r="R204" s="235"/>
      <c r="S204" s="235"/>
      <c r="T204" s="236"/>
      <c r="AT204" s="237" t="s">
        <v>152</v>
      </c>
      <c r="AU204" s="237" t="s">
        <v>81</v>
      </c>
      <c r="AV204" s="12" t="s">
        <v>8</v>
      </c>
      <c r="AW204" s="12" t="s">
        <v>33</v>
      </c>
      <c r="AX204" s="12" t="s">
        <v>72</v>
      </c>
      <c r="AY204" s="237" t="s">
        <v>129</v>
      </c>
    </row>
    <row r="205" spans="2:51" s="13" customFormat="1" ht="12">
      <c r="B205" s="238"/>
      <c r="C205" s="239"/>
      <c r="D205" s="224" t="s">
        <v>152</v>
      </c>
      <c r="E205" s="240" t="s">
        <v>20</v>
      </c>
      <c r="F205" s="241" t="s">
        <v>258</v>
      </c>
      <c r="G205" s="239"/>
      <c r="H205" s="242">
        <v>478.8</v>
      </c>
      <c r="I205" s="243"/>
      <c r="J205" s="239"/>
      <c r="K205" s="239"/>
      <c r="L205" s="244"/>
      <c r="M205" s="245"/>
      <c r="N205" s="246"/>
      <c r="O205" s="246"/>
      <c r="P205" s="246"/>
      <c r="Q205" s="246"/>
      <c r="R205" s="246"/>
      <c r="S205" s="246"/>
      <c r="T205" s="247"/>
      <c r="AT205" s="248" t="s">
        <v>152</v>
      </c>
      <c r="AU205" s="248" t="s">
        <v>81</v>
      </c>
      <c r="AV205" s="13" t="s">
        <v>81</v>
      </c>
      <c r="AW205" s="13" t="s">
        <v>33</v>
      </c>
      <c r="AX205" s="13" t="s">
        <v>72</v>
      </c>
      <c r="AY205" s="248" t="s">
        <v>129</v>
      </c>
    </row>
    <row r="206" spans="2:51" s="12" customFormat="1" ht="12">
      <c r="B206" s="228"/>
      <c r="C206" s="229"/>
      <c r="D206" s="224" t="s">
        <v>152</v>
      </c>
      <c r="E206" s="230" t="s">
        <v>20</v>
      </c>
      <c r="F206" s="231" t="s">
        <v>233</v>
      </c>
      <c r="G206" s="229"/>
      <c r="H206" s="230" t="s">
        <v>20</v>
      </c>
      <c r="I206" s="232"/>
      <c r="J206" s="229"/>
      <c r="K206" s="229"/>
      <c r="L206" s="233"/>
      <c r="M206" s="234"/>
      <c r="N206" s="235"/>
      <c r="O206" s="235"/>
      <c r="P206" s="235"/>
      <c r="Q206" s="235"/>
      <c r="R206" s="235"/>
      <c r="S206" s="235"/>
      <c r="T206" s="236"/>
      <c r="AT206" s="237" t="s">
        <v>152</v>
      </c>
      <c r="AU206" s="237" t="s">
        <v>81</v>
      </c>
      <c r="AV206" s="12" t="s">
        <v>8</v>
      </c>
      <c r="AW206" s="12" t="s">
        <v>33</v>
      </c>
      <c r="AX206" s="12" t="s">
        <v>72</v>
      </c>
      <c r="AY206" s="237" t="s">
        <v>129</v>
      </c>
    </row>
    <row r="207" spans="2:51" s="13" customFormat="1" ht="12">
      <c r="B207" s="238"/>
      <c r="C207" s="239"/>
      <c r="D207" s="224" t="s">
        <v>152</v>
      </c>
      <c r="E207" s="240" t="s">
        <v>20</v>
      </c>
      <c r="F207" s="241" t="s">
        <v>259</v>
      </c>
      <c r="G207" s="239"/>
      <c r="H207" s="242">
        <v>1876.11</v>
      </c>
      <c r="I207" s="243"/>
      <c r="J207" s="239"/>
      <c r="K207" s="239"/>
      <c r="L207" s="244"/>
      <c r="M207" s="245"/>
      <c r="N207" s="246"/>
      <c r="O207" s="246"/>
      <c r="P207" s="246"/>
      <c r="Q207" s="246"/>
      <c r="R207" s="246"/>
      <c r="S207" s="246"/>
      <c r="T207" s="247"/>
      <c r="AT207" s="248" t="s">
        <v>152</v>
      </c>
      <c r="AU207" s="248" t="s">
        <v>81</v>
      </c>
      <c r="AV207" s="13" t="s">
        <v>81</v>
      </c>
      <c r="AW207" s="13" t="s">
        <v>33</v>
      </c>
      <c r="AX207" s="13" t="s">
        <v>72</v>
      </c>
      <c r="AY207" s="248" t="s">
        <v>129</v>
      </c>
    </row>
    <row r="208" spans="2:51" s="14" customFormat="1" ht="12">
      <c r="B208" s="249"/>
      <c r="C208" s="250"/>
      <c r="D208" s="224" t="s">
        <v>152</v>
      </c>
      <c r="E208" s="251" t="s">
        <v>20</v>
      </c>
      <c r="F208" s="252" t="s">
        <v>156</v>
      </c>
      <c r="G208" s="250"/>
      <c r="H208" s="253">
        <v>2354.91</v>
      </c>
      <c r="I208" s="254"/>
      <c r="J208" s="250"/>
      <c r="K208" s="250"/>
      <c r="L208" s="255"/>
      <c r="M208" s="256"/>
      <c r="N208" s="257"/>
      <c r="O208" s="257"/>
      <c r="P208" s="257"/>
      <c r="Q208" s="257"/>
      <c r="R208" s="257"/>
      <c r="S208" s="257"/>
      <c r="T208" s="258"/>
      <c r="AT208" s="259" t="s">
        <v>152</v>
      </c>
      <c r="AU208" s="259" t="s">
        <v>81</v>
      </c>
      <c r="AV208" s="14" t="s">
        <v>137</v>
      </c>
      <c r="AW208" s="14" t="s">
        <v>33</v>
      </c>
      <c r="AX208" s="14" t="s">
        <v>8</v>
      </c>
      <c r="AY208" s="259" t="s">
        <v>129</v>
      </c>
    </row>
    <row r="209" spans="2:65" s="1" customFormat="1" ht="21.6" customHeight="1">
      <c r="B209" s="39"/>
      <c r="C209" s="212" t="s">
        <v>296</v>
      </c>
      <c r="D209" s="212" t="s">
        <v>132</v>
      </c>
      <c r="E209" s="213" t="s">
        <v>291</v>
      </c>
      <c r="F209" s="214" t="s">
        <v>292</v>
      </c>
      <c r="G209" s="215" t="s">
        <v>146</v>
      </c>
      <c r="H209" s="216">
        <v>200.9</v>
      </c>
      <c r="I209" s="217"/>
      <c r="J209" s="216">
        <f>ROUND(I209*H209,0)</f>
        <v>0</v>
      </c>
      <c r="K209" s="214" t="s">
        <v>147</v>
      </c>
      <c r="L209" s="44"/>
      <c r="M209" s="218" t="s">
        <v>20</v>
      </c>
      <c r="N209" s="219" t="s">
        <v>43</v>
      </c>
      <c r="O209" s="84"/>
      <c r="P209" s="220">
        <f>O209*H209</f>
        <v>0</v>
      </c>
      <c r="Q209" s="220">
        <v>0.00116</v>
      </c>
      <c r="R209" s="220">
        <f>Q209*H209</f>
        <v>0.233044</v>
      </c>
      <c r="S209" s="220">
        <v>0</v>
      </c>
      <c r="T209" s="221">
        <f>S209*H209</f>
        <v>0</v>
      </c>
      <c r="AR209" s="222" t="s">
        <v>227</v>
      </c>
      <c r="AT209" s="222" t="s">
        <v>132</v>
      </c>
      <c r="AU209" s="222" t="s">
        <v>81</v>
      </c>
      <c r="AY209" s="18" t="s">
        <v>129</v>
      </c>
      <c r="BE209" s="223">
        <f>IF(N209="základní",J209,0)</f>
        <v>0</v>
      </c>
      <c r="BF209" s="223">
        <f>IF(N209="snížená",J209,0)</f>
        <v>0</v>
      </c>
      <c r="BG209" s="223">
        <f>IF(N209="zákl. přenesená",J209,0)</f>
        <v>0</v>
      </c>
      <c r="BH209" s="223">
        <f>IF(N209="sníž. přenesená",J209,0)</f>
        <v>0</v>
      </c>
      <c r="BI209" s="223">
        <f>IF(N209="nulová",J209,0)</f>
        <v>0</v>
      </c>
      <c r="BJ209" s="18" t="s">
        <v>8</v>
      </c>
      <c r="BK209" s="223">
        <f>ROUND(I209*H209,0)</f>
        <v>0</v>
      </c>
      <c r="BL209" s="18" t="s">
        <v>227</v>
      </c>
      <c r="BM209" s="222" t="s">
        <v>297</v>
      </c>
    </row>
    <row r="210" spans="2:47" s="1" customFormat="1" ht="12">
      <c r="B210" s="39"/>
      <c r="C210" s="40"/>
      <c r="D210" s="224" t="s">
        <v>139</v>
      </c>
      <c r="E210" s="40"/>
      <c r="F210" s="225" t="s">
        <v>294</v>
      </c>
      <c r="G210" s="40"/>
      <c r="H210" s="40"/>
      <c r="I210" s="136"/>
      <c r="J210" s="40"/>
      <c r="K210" s="40"/>
      <c r="L210" s="44"/>
      <c r="M210" s="226"/>
      <c r="N210" s="84"/>
      <c r="O210" s="84"/>
      <c r="P210" s="84"/>
      <c r="Q210" s="84"/>
      <c r="R210" s="84"/>
      <c r="S210" s="84"/>
      <c r="T210" s="85"/>
      <c r="AT210" s="18" t="s">
        <v>139</v>
      </c>
      <c r="AU210" s="18" t="s">
        <v>81</v>
      </c>
    </row>
    <row r="211" spans="2:47" s="1" customFormat="1" ht="12">
      <c r="B211" s="39"/>
      <c r="C211" s="40"/>
      <c r="D211" s="224" t="s">
        <v>150</v>
      </c>
      <c r="E211" s="40"/>
      <c r="F211" s="227" t="s">
        <v>295</v>
      </c>
      <c r="G211" s="40"/>
      <c r="H211" s="40"/>
      <c r="I211" s="136"/>
      <c r="J211" s="40"/>
      <c r="K211" s="40"/>
      <c r="L211" s="44"/>
      <c r="M211" s="226"/>
      <c r="N211" s="84"/>
      <c r="O211" s="84"/>
      <c r="P211" s="84"/>
      <c r="Q211" s="84"/>
      <c r="R211" s="84"/>
      <c r="S211" s="84"/>
      <c r="T211" s="85"/>
      <c r="AT211" s="18" t="s">
        <v>150</v>
      </c>
      <c r="AU211" s="18" t="s">
        <v>81</v>
      </c>
    </row>
    <row r="212" spans="2:51" s="12" customFormat="1" ht="12">
      <c r="B212" s="228"/>
      <c r="C212" s="229"/>
      <c r="D212" s="224" t="s">
        <v>152</v>
      </c>
      <c r="E212" s="230" t="s">
        <v>20</v>
      </c>
      <c r="F212" s="231" t="s">
        <v>269</v>
      </c>
      <c r="G212" s="229"/>
      <c r="H212" s="230" t="s">
        <v>20</v>
      </c>
      <c r="I212" s="232"/>
      <c r="J212" s="229"/>
      <c r="K212" s="229"/>
      <c r="L212" s="233"/>
      <c r="M212" s="234"/>
      <c r="N212" s="235"/>
      <c r="O212" s="235"/>
      <c r="P212" s="235"/>
      <c r="Q212" s="235"/>
      <c r="R212" s="235"/>
      <c r="S212" s="235"/>
      <c r="T212" s="236"/>
      <c r="AT212" s="237" t="s">
        <v>152</v>
      </c>
      <c r="AU212" s="237" t="s">
        <v>81</v>
      </c>
      <c r="AV212" s="12" t="s">
        <v>8</v>
      </c>
      <c r="AW212" s="12" t="s">
        <v>33</v>
      </c>
      <c r="AX212" s="12" t="s">
        <v>72</v>
      </c>
      <c r="AY212" s="237" t="s">
        <v>129</v>
      </c>
    </row>
    <row r="213" spans="2:51" s="13" customFormat="1" ht="12">
      <c r="B213" s="238"/>
      <c r="C213" s="239"/>
      <c r="D213" s="224" t="s">
        <v>152</v>
      </c>
      <c r="E213" s="240" t="s">
        <v>20</v>
      </c>
      <c r="F213" s="241" t="s">
        <v>298</v>
      </c>
      <c r="G213" s="239"/>
      <c r="H213" s="242">
        <v>200.9</v>
      </c>
      <c r="I213" s="243"/>
      <c r="J213" s="239"/>
      <c r="K213" s="239"/>
      <c r="L213" s="244"/>
      <c r="M213" s="245"/>
      <c r="N213" s="246"/>
      <c r="O213" s="246"/>
      <c r="P213" s="246"/>
      <c r="Q213" s="246"/>
      <c r="R213" s="246"/>
      <c r="S213" s="246"/>
      <c r="T213" s="247"/>
      <c r="AT213" s="248" t="s">
        <v>152</v>
      </c>
      <c r="AU213" s="248" t="s">
        <v>81</v>
      </c>
      <c r="AV213" s="13" t="s">
        <v>81</v>
      </c>
      <c r="AW213" s="13" t="s">
        <v>33</v>
      </c>
      <c r="AX213" s="13" t="s">
        <v>72</v>
      </c>
      <c r="AY213" s="248" t="s">
        <v>129</v>
      </c>
    </row>
    <row r="214" spans="2:51" s="14" customFormat="1" ht="12">
      <c r="B214" s="249"/>
      <c r="C214" s="250"/>
      <c r="D214" s="224" t="s">
        <v>152</v>
      </c>
      <c r="E214" s="251" t="s">
        <v>20</v>
      </c>
      <c r="F214" s="252" t="s">
        <v>156</v>
      </c>
      <c r="G214" s="250"/>
      <c r="H214" s="253">
        <v>200.9</v>
      </c>
      <c r="I214" s="254"/>
      <c r="J214" s="250"/>
      <c r="K214" s="250"/>
      <c r="L214" s="255"/>
      <c r="M214" s="256"/>
      <c r="N214" s="257"/>
      <c r="O214" s="257"/>
      <c r="P214" s="257"/>
      <c r="Q214" s="257"/>
      <c r="R214" s="257"/>
      <c r="S214" s="257"/>
      <c r="T214" s="258"/>
      <c r="AT214" s="259" t="s">
        <v>152</v>
      </c>
      <c r="AU214" s="259" t="s">
        <v>81</v>
      </c>
      <c r="AV214" s="14" t="s">
        <v>137</v>
      </c>
      <c r="AW214" s="14" t="s">
        <v>33</v>
      </c>
      <c r="AX214" s="14" t="s">
        <v>8</v>
      </c>
      <c r="AY214" s="259" t="s">
        <v>129</v>
      </c>
    </row>
    <row r="215" spans="2:65" s="1" customFormat="1" ht="14.4" customHeight="1">
      <c r="B215" s="39"/>
      <c r="C215" s="260" t="s">
        <v>148</v>
      </c>
      <c r="D215" s="260" t="s">
        <v>240</v>
      </c>
      <c r="E215" s="261" t="s">
        <v>299</v>
      </c>
      <c r="F215" s="262" t="s">
        <v>300</v>
      </c>
      <c r="G215" s="263" t="s">
        <v>146</v>
      </c>
      <c r="H215" s="264">
        <v>204.92</v>
      </c>
      <c r="I215" s="265"/>
      <c r="J215" s="264">
        <f>ROUND(I215*H215,0)</f>
        <v>0</v>
      </c>
      <c r="K215" s="262" t="s">
        <v>147</v>
      </c>
      <c r="L215" s="266"/>
      <c r="M215" s="267" t="s">
        <v>20</v>
      </c>
      <c r="N215" s="268" t="s">
        <v>43</v>
      </c>
      <c r="O215" s="84"/>
      <c r="P215" s="220">
        <f>O215*H215</f>
        <v>0</v>
      </c>
      <c r="Q215" s="220">
        <v>0.004</v>
      </c>
      <c r="R215" s="220">
        <f>Q215*H215</f>
        <v>0.81968</v>
      </c>
      <c r="S215" s="220">
        <v>0</v>
      </c>
      <c r="T215" s="221">
        <f>S215*H215</f>
        <v>0</v>
      </c>
      <c r="AR215" s="222" t="s">
        <v>163</v>
      </c>
      <c r="AT215" s="222" t="s">
        <v>240</v>
      </c>
      <c r="AU215" s="222" t="s">
        <v>81</v>
      </c>
      <c r="AY215" s="18" t="s">
        <v>129</v>
      </c>
      <c r="BE215" s="223">
        <f>IF(N215="základní",J215,0)</f>
        <v>0</v>
      </c>
      <c r="BF215" s="223">
        <f>IF(N215="snížená",J215,0)</f>
        <v>0</v>
      </c>
      <c r="BG215" s="223">
        <f>IF(N215="zákl. přenesená",J215,0)</f>
        <v>0</v>
      </c>
      <c r="BH215" s="223">
        <f>IF(N215="sníž. přenesená",J215,0)</f>
        <v>0</v>
      </c>
      <c r="BI215" s="223">
        <f>IF(N215="nulová",J215,0)</f>
        <v>0</v>
      </c>
      <c r="BJ215" s="18" t="s">
        <v>8</v>
      </c>
      <c r="BK215" s="223">
        <f>ROUND(I215*H215,0)</f>
        <v>0</v>
      </c>
      <c r="BL215" s="18" t="s">
        <v>227</v>
      </c>
      <c r="BM215" s="222" t="s">
        <v>301</v>
      </c>
    </row>
    <row r="216" spans="2:47" s="1" customFormat="1" ht="12">
      <c r="B216" s="39"/>
      <c r="C216" s="40"/>
      <c r="D216" s="224" t="s">
        <v>139</v>
      </c>
      <c r="E216" s="40"/>
      <c r="F216" s="225" t="s">
        <v>300</v>
      </c>
      <c r="G216" s="40"/>
      <c r="H216" s="40"/>
      <c r="I216" s="136"/>
      <c r="J216" s="40"/>
      <c r="K216" s="40"/>
      <c r="L216" s="44"/>
      <c r="M216" s="226"/>
      <c r="N216" s="84"/>
      <c r="O216" s="84"/>
      <c r="P216" s="84"/>
      <c r="Q216" s="84"/>
      <c r="R216" s="84"/>
      <c r="S216" s="84"/>
      <c r="T216" s="85"/>
      <c r="AT216" s="18" t="s">
        <v>139</v>
      </c>
      <c r="AU216" s="18" t="s">
        <v>81</v>
      </c>
    </row>
    <row r="217" spans="2:65" s="1" customFormat="1" ht="21.6" customHeight="1">
      <c r="B217" s="39"/>
      <c r="C217" s="212" t="s">
        <v>302</v>
      </c>
      <c r="D217" s="212" t="s">
        <v>132</v>
      </c>
      <c r="E217" s="213" t="s">
        <v>291</v>
      </c>
      <c r="F217" s="214" t="s">
        <v>292</v>
      </c>
      <c r="G217" s="215" t="s">
        <v>146</v>
      </c>
      <c r="H217" s="216">
        <v>3382.54</v>
      </c>
      <c r="I217" s="217"/>
      <c r="J217" s="216">
        <f>ROUND(I217*H217,0)</f>
        <v>0</v>
      </c>
      <c r="K217" s="214" t="s">
        <v>147</v>
      </c>
      <c r="L217" s="44"/>
      <c r="M217" s="218" t="s">
        <v>20</v>
      </c>
      <c r="N217" s="219" t="s">
        <v>43</v>
      </c>
      <c r="O217" s="84"/>
      <c r="P217" s="220">
        <f>O217*H217</f>
        <v>0</v>
      </c>
      <c r="Q217" s="220">
        <v>0.00116</v>
      </c>
      <c r="R217" s="220">
        <f>Q217*H217</f>
        <v>3.9237464</v>
      </c>
      <c r="S217" s="220">
        <v>0</v>
      </c>
      <c r="T217" s="221">
        <f>S217*H217</f>
        <v>0</v>
      </c>
      <c r="AR217" s="222" t="s">
        <v>227</v>
      </c>
      <c r="AT217" s="222" t="s">
        <v>132</v>
      </c>
      <c r="AU217" s="222" t="s">
        <v>81</v>
      </c>
      <c r="AY217" s="18" t="s">
        <v>129</v>
      </c>
      <c r="BE217" s="223">
        <f>IF(N217="základní",J217,0)</f>
        <v>0</v>
      </c>
      <c r="BF217" s="223">
        <f>IF(N217="snížená",J217,0)</f>
        <v>0</v>
      </c>
      <c r="BG217" s="223">
        <f>IF(N217="zákl. přenesená",J217,0)</f>
        <v>0</v>
      </c>
      <c r="BH217" s="223">
        <f>IF(N217="sníž. přenesená",J217,0)</f>
        <v>0</v>
      </c>
      <c r="BI217" s="223">
        <f>IF(N217="nulová",J217,0)</f>
        <v>0</v>
      </c>
      <c r="BJ217" s="18" t="s">
        <v>8</v>
      </c>
      <c r="BK217" s="223">
        <f>ROUND(I217*H217,0)</f>
        <v>0</v>
      </c>
      <c r="BL217" s="18" t="s">
        <v>227</v>
      </c>
      <c r="BM217" s="222" t="s">
        <v>303</v>
      </c>
    </row>
    <row r="218" spans="2:47" s="1" customFormat="1" ht="12">
      <c r="B218" s="39"/>
      <c r="C218" s="40"/>
      <c r="D218" s="224" t="s">
        <v>139</v>
      </c>
      <c r="E218" s="40"/>
      <c r="F218" s="225" t="s">
        <v>294</v>
      </c>
      <c r="G218" s="40"/>
      <c r="H218" s="40"/>
      <c r="I218" s="136"/>
      <c r="J218" s="40"/>
      <c r="K218" s="40"/>
      <c r="L218" s="44"/>
      <c r="M218" s="226"/>
      <c r="N218" s="84"/>
      <c r="O218" s="84"/>
      <c r="P218" s="84"/>
      <c r="Q218" s="84"/>
      <c r="R218" s="84"/>
      <c r="S218" s="84"/>
      <c r="T218" s="85"/>
      <c r="AT218" s="18" t="s">
        <v>139</v>
      </c>
      <c r="AU218" s="18" t="s">
        <v>81</v>
      </c>
    </row>
    <row r="219" spans="2:47" s="1" customFormat="1" ht="12">
      <c r="B219" s="39"/>
      <c r="C219" s="40"/>
      <c r="D219" s="224" t="s">
        <v>150</v>
      </c>
      <c r="E219" s="40"/>
      <c r="F219" s="227" t="s">
        <v>295</v>
      </c>
      <c r="G219" s="40"/>
      <c r="H219" s="40"/>
      <c r="I219" s="136"/>
      <c r="J219" s="40"/>
      <c r="K219" s="40"/>
      <c r="L219" s="44"/>
      <c r="M219" s="226"/>
      <c r="N219" s="84"/>
      <c r="O219" s="84"/>
      <c r="P219" s="84"/>
      <c r="Q219" s="84"/>
      <c r="R219" s="84"/>
      <c r="S219" s="84"/>
      <c r="T219" s="85"/>
      <c r="AT219" s="18" t="s">
        <v>150</v>
      </c>
      <c r="AU219" s="18" t="s">
        <v>81</v>
      </c>
    </row>
    <row r="220" spans="2:51" s="12" customFormat="1" ht="12">
      <c r="B220" s="228"/>
      <c r="C220" s="229"/>
      <c r="D220" s="224" t="s">
        <v>152</v>
      </c>
      <c r="E220" s="230" t="s">
        <v>20</v>
      </c>
      <c r="F220" s="231" t="s">
        <v>233</v>
      </c>
      <c r="G220" s="229"/>
      <c r="H220" s="230" t="s">
        <v>20</v>
      </c>
      <c r="I220" s="232"/>
      <c r="J220" s="229"/>
      <c r="K220" s="229"/>
      <c r="L220" s="233"/>
      <c r="M220" s="234"/>
      <c r="N220" s="235"/>
      <c r="O220" s="235"/>
      <c r="P220" s="235"/>
      <c r="Q220" s="235"/>
      <c r="R220" s="235"/>
      <c r="S220" s="235"/>
      <c r="T220" s="236"/>
      <c r="AT220" s="237" t="s">
        <v>152</v>
      </c>
      <c r="AU220" s="237" t="s">
        <v>81</v>
      </c>
      <c r="AV220" s="12" t="s">
        <v>8</v>
      </c>
      <c r="AW220" s="12" t="s">
        <v>33</v>
      </c>
      <c r="AX220" s="12" t="s">
        <v>72</v>
      </c>
      <c r="AY220" s="237" t="s">
        <v>129</v>
      </c>
    </row>
    <row r="221" spans="2:51" s="13" customFormat="1" ht="12">
      <c r="B221" s="238"/>
      <c r="C221" s="239"/>
      <c r="D221" s="224" t="s">
        <v>152</v>
      </c>
      <c r="E221" s="240" t="s">
        <v>20</v>
      </c>
      <c r="F221" s="241" t="s">
        <v>304</v>
      </c>
      <c r="G221" s="239"/>
      <c r="H221" s="242">
        <v>1691.27</v>
      </c>
      <c r="I221" s="243"/>
      <c r="J221" s="239"/>
      <c r="K221" s="239"/>
      <c r="L221" s="244"/>
      <c r="M221" s="245"/>
      <c r="N221" s="246"/>
      <c r="O221" s="246"/>
      <c r="P221" s="246"/>
      <c r="Q221" s="246"/>
      <c r="R221" s="246"/>
      <c r="S221" s="246"/>
      <c r="T221" s="247"/>
      <c r="AT221" s="248" t="s">
        <v>152</v>
      </c>
      <c r="AU221" s="248" t="s">
        <v>81</v>
      </c>
      <c r="AV221" s="13" t="s">
        <v>81</v>
      </c>
      <c r="AW221" s="13" t="s">
        <v>33</v>
      </c>
      <c r="AX221" s="13" t="s">
        <v>72</v>
      </c>
      <c r="AY221" s="248" t="s">
        <v>129</v>
      </c>
    </row>
    <row r="222" spans="2:51" s="13" customFormat="1" ht="12">
      <c r="B222" s="238"/>
      <c r="C222" s="239"/>
      <c r="D222" s="224" t="s">
        <v>152</v>
      </c>
      <c r="E222" s="240" t="s">
        <v>20</v>
      </c>
      <c r="F222" s="241" t="s">
        <v>305</v>
      </c>
      <c r="G222" s="239"/>
      <c r="H222" s="242">
        <v>1691.27</v>
      </c>
      <c r="I222" s="243"/>
      <c r="J222" s="239"/>
      <c r="K222" s="239"/>
      <c r="L222" s="244"/>
      <c r="M222" s="245"/>
      <c r="N222" s="246"/>
      <c r="O222" s="246"/>
      <c r="P222" s="246"/>
      <c r="Q222" s="246"/>
      <c r="R222" s="246"/>
      <c r="S222" s="246"/>
      <c r="T222" s="247"/>
      <c r="AT222" s="248" t="s">
        <v>152</v>
      </c>
      <c r="AU222" s="248" t="s">
        <v>81</v>
      </c>
      <c r="AV222" s="13" t="s">
        <v>81</v>
      </c>
      <c r="AW222" s="13" t="s">
        <v>33</v>
      </c>
      <c r="AX222" s="13" t="s">
        <v>72</v>
      </c>
      <c r="AY222" s="248" t="s">
        <v>129</v>
      </c>
    </row>
    <row r="223" spans="2:51" s="14" customFormat="1" ht="12">
      <c r="B223" s="249"/>
      <c r="C223" s="250"/>
      <c r="D223" s="224" t="s">
        <v>152</v>
      </c>
      <c r="E223" s="251" t="s">
        <v>20</v>
      </c>
      <c r="F223" s="252" t="s">
        <v>156</v>
      </c>
      <c r="G223" s="250"/>
      <c r="H223" s="253">
        <v>3382.54</v>
      </c>
      <c r="I223" s="254"/>
      <c r="J223" s="250"/>
      <c r="K223" s="250"/>
      <c r="L223" s="255"/>
      <c r="M223" s="256"/>
      <c r="N223" s="257"/>
      <c r="O223" s="257"/>
      <c r="P223" s="257"/>
      <c r="Q223" s="257"/>
      <c r="R223" s="257"/>
      <c r="S223" s="257"/>
      <c r="T223" s="258"/>
      <c r="AT223" s="259" t="s">
        <v>152</v>
      </c>
      <c r="AU223" s="259" t="s">
        <v>81</v>
      </c>
      <c r="AV223" s="14" t="s">
        <v>137</v>
      </c>
      <c r="AW223" s="14" t="s">
        <v>33</v>
      </c>
      <c r="AX223" s="14" t="s">
        <v>8</v>
      </c>
      <c r="AY223" s="259" t="s">
        <v>129</v>
      </c>
    </row>
    <row r="224" spans="2:65" s="1" customFormat="1" ht="14.4" customHeight="1">
      <c r="B224" s="39"/>
      <c r="C224" s="260" t="s">
        <v>159</v>
      </c>
      <c r="D224" s="260" t="s">
        <v>240</v>
      </c>
      <c r="E224" s="261" t="s">
        <v>306</v>
      </c>
      <c r="F224" s="262" t="s">
        <v>307</v>
      </c>
      <c r="G224" s="263" t="s">
        <v>146</v>
      </c>
      <c r="H224" s="264">
        <v>3450.19</v>
      </c>
      <c r="I224" s="265"/>
      <c r="J224" s="264">
        <f>ROUND(I224*H224,0)</f>
        <v>0</v>
      </c>
      <c r="K224" s="262" t="s">
        <v>136</v>
      </c>
      <c r="L224" s="266"/>
      <c r="M224" s="267" t="s">
        <v>20</v>
      </c>
      <c r="N224" s="268" t="s">
        <v>43</v>
      </c>
      <c r="O224" s="84"/>
      <c r="P224" s="220">
        <f>O224*H224</f>
        <v>0</v>
      </c>
      <c r="Q224" s="220">
        <v>0</v>
      </c>
      <c r="R224" s="220">
        <f>Q224*H224</f>
        <v>0</v>
      </c>
      <c r="S224" s="220">
        <v>0</v>
      </c>
      <c r="T224" s="221">
        <f>S224*H224</f>
        <v>0</v>
      </c>
      <c r="AR224" s="222" t="s">
        <v>163</v>
      </c>
      <c r="AT224" s="222" t="s">
        <v>240</v>
      </c>
      <c r="AU224" s="222" t="s">
        <v>81</v>
      </c>
      <c r="AY224" s="18" t="s">
        <v>129</v>
      </c>
      <c r="BE224" s="223">
        <f>IF(N224="základní",J224,0)</f>
        <v>0</v>
      </c>
      <c r="BF224" s="223">
        <f>IF(N224="snížená",J224,0)</f>
        <v>0</v>
      </c>
      <c r="BG224" s="223">
        <f>IF(N224="zákl. přenesená",J224,0)</f>
        <v>0</v>
      </c>
      <c r="BH224" s="223">
        <f>IF(N224="sníž. přenesená",J224,0)</f>
        <v>0</v>
      </c>
      <c r="BI224" s="223">
        <f>IF(N224="nulová",J224,0)</f>
        <v>0</v>
      </c>
      <c r="BJ224" s="18" t="s">
        <v>8</v>
      </c>
      <c r="BK224" s="223">
        <f>ROUND(I224*H224,0)</f>
        <v>0</v>
      </c>
      <c r="BL224" s="18" t="s">
        <v>227</v>
      </c>
      <c r="BM224" s="222" t="s">
        <v>308</v>
      </c>
    </row>
    <row r="225" spans="2:47" s="1" customFormat="1" ht="12">
      <c r="B225" s="39"/>
      <c r="C225" s="40"/>
      <c r="D225" s="224" t="s">
        <v>139</v>
      </c>
      <c r="E225" s="40"/>
      <c r="F225" s="225" t="s">
        <v>307</v>
      </c>
      <c r="G225" s="40"/>
      <c r="H225" s="40"/>
      <c r="I225" s="136"/>
      <c r="J225" s="40"/>
      <c r="K225" s="40"/>
      <c r="L225" s="44"/>
      <c r="M225" s="226"/>
      <c r="N225" s="84"/>
      <c r="O225" s="84"/>
      <c r="P225" s="84"/>
      <c r="Q225" s="84"/>
      <c r="R225" s="84"/>
      <c r="S225" s="84"/>
      <c r="T225" s="85"/>
      <c r="AT225" s="18" t="s">
        <v>139</v>
      </c>
      <c r="AU225" s="18" t="s">
        <v>81</v>
      </c>
    </row>
    <row r="226" spans="2:51" s="13" customFormat="1" ht="12">
      <c r="B226" s="238"/>
      <c r="C226" s="239"/>
      <c r="D226" s="224" t="s">
        <v>152</v>
      </c>
      <c r="E226" s="240" t="s">
        <v>20</v>
      </c>
      <c r="F226" s="241" t="s">
        <v>309</v>
      </c>
      <c r="G226" s="239"/>
      <c r="H226" s="242">
        <v>3450.19</v>
      </c>
      <c r="I226" s="243"/>
      <c r="J226" s="239"/>
      <c r="K226" s="239"/>
      <c r="L226" s="244"/>
      <c r="M226" s="245"/>
      <c r="N226" s="246"/>
      <c r="O226" s="246"/>
      <c r="P226" s="246"/>
      <c r="Q226" s="246"/>
      <c r="R226" s="246"/>
      <c r="S226" s="246"/>
      <c r="T226" s="247"/>
      <c r="AT226" s="248" t="s">
        <v>152</v>
      </c>
      <c r="AU226" s="248" t="s">
        <v>81</v>
      </c>
      <c r="AV226" s="13" t="s">
        <v>81</v>
      </c>
      <c r="AW226" s="13" t="s">
        <v>33</v>
      </c>
      <c r="AX226" s="13" t="s">
        <v>72</v>
      </c>
      <c r="AY226" s="248" t="s">
        <v>129</v>
      </c>
    </row>
    <row r="227" spans="2:51" s="14" customFormat="1" ht="12">
      <c r="B227" s="249"/>
      <c r="C227" s="250"/>
      <c r="D227" s="224" t="s">
        <v>152</v>
      </c>
      <c r="E227" s="251" t="s">
        <v>20</v>
      </c>
      <c r="F227" s="252" t="s">
        <v>156</v>
      </c>
      <c r="G227" s="250"/>
      <c r="H227" s="253">
        <v>3450.19</v>
      </c>
      <c r="I227" s="254"/>
      <c r="J227" s="250"/>
      <c r="K227" s="250"/>
      <c r="L227" s="255"/>
      <c r="M227" s="256"/>
      <c r="N227" s="257"/>
      <c r="O227" s="257"/>
      <c r="P227" s="257"/>
      <c r="Q227" s="257"/>
      <c r="R227" s="257"/>
      <c r="S227" s="257"/>
      <c r="T227" s="258"/>
      <c r="AT227" s="259" t="s">
        <v>152</v>
      </c>
      <c r="AU227" s="259" t="s">
        <v>81</v>
      </c>
      <c r="AV227" s="14" t="s">
        <v>137</v>
      </c>
      <c r="AW227" s="14" t="s">
        <v>33</v>
      </c>
      <c r="AX227" s="14" t="s">
        <v>8</v>
      </c>
      <c r="AY227" s="259" t="s">
        <v>129</v>
      </c>
    </row>
    <row r="228" spans="2:65" s="1" customFormat="1" ht="14.4" customHeight="1">
      <c r="B228" s="39"/>
      <c r="C228" s="212" t="s">
        <v>310</v>
      </c>
      <c r="D228" s="212" t="s">
        <v>132</v>
      </c>
      <c r="E228" s="213" t="s">
        <v>311</v>
      </c>
      <c r="F228" s="214" t="s">
        <v>312</v>
      </c>
      <c r="G228" s="215" t="s">
        <v>146</v>
      </c>
      <c r="H228" s="216">
        <v>198.36</v>
      </c>
      <c r="I228" s="217"/>
      <c r="J228" s="216">
        <f>ROUND(I228*H228,0)</f>
        <v>0</v>
      </c>
      <c r="K228" s="214" t="s">
        <v>147</v>
      </c>
      <c r="L228" s="44"/>
      <c r="M228" s="218" t="s">
        <v>20</v>
      </c>
      <c r="N228" s="219" t="s">
        <v>43</v>
      </c>
      <c r="O228" s="84"/>
      <c r="P228" s="220">
        <f>O228*H228</f>
        <v>0</v>
      </c>
      <c r="Q228" s="220">
        <v>0</v>
      </c>
      <c r="R228" s="220">
        <f>Q228*H228</f>
        <v>0</v>
      </c>
      <c r="S228" s="220">
        <v>0</v>
      </c>
      <c r="T228" s="221">
        <f>S228*H228</f>
        <v>0</v>
      </c>
      <c r="AR228" s="222" t="s">
        <v>227</v>
      </c>
      <c r="AT228" s="222" t="s">
        <v>132</v>
      </c>
      <c r="AU228" s="222" t="s">
        <v>81</v>
      </c>
      <c r="AY228" s="18" t="s">
        <v>129</v>
      </c>
      <c r="BE228" s="223">
        <f>IF(N228="základní",J228,0)</f>
        <v>0</v>
      </c>
      <c r="BF228" s="223">
        <f>IF(N228="snížená",J228,0)</f>
        <v>0</v>
      </c>
      <c r="BG228" s="223">
        <f>IF(N228="zákl. přenesená",J228,0)</f>
        <v>0</v>
      </c>
      <c r="BH228" s="223">
        <f>IF(N228="sníž. přenesená",J228,0)</f>
        <v>0</v>
      </c>
      <c r="BI228" s="223">
        <f>IF(N228="nulová",J228,0)</f>
        <v>0</v>
      </c>
      <c r="BJ228" s="18" t="s">
        <v>8</v>
      </c>
      <c r="BK228" s="223">
        <f>ROUND(I228*H228,0)</f>
        <v>0</v>
      </c>
      <c r="BL228" s="18" t="s">
        <v>227</v>
      </c>
      <c r="BM228" s="222" t="s">
        <v>313</v>
      </c>
    </row>
    <row r="229" spans="2:47" s="1" customFormat="1" ht="12">
      <c r="B229" s="39"/>
      <c r="C229" s="40"/>
      <c r="D229" s="224" t="s">
        <v>139</v>
      </c>
      <c r="E229" s="40"/>
      <c r="F229" s="225" t="s">
        <v>314</v>
      </c>
      <c r="G229" s="40"/>
      <c r="H229" s="40"/>
      <c r="I229" s="136"/>
      <c r="J229" s="40"/>
      <c r="K229" s="40"/>
      <c r="L229" s="44"/>
      <c r="M229" s="226"/>
      <c r="N229" s="84"/>
      <c r="O229" s="84"/>
      <c r="P229" s="84"/>
      <c r="Q229" s="84"/>
      <c r="R229" s="84"/>
      <c r="S229" s="84"/>
      <c r="T229" s="85"/>
      <c r="AT229" s="18" t="s">
        <v>139</v>
      </c>
      <c r="AU229" s="18" t="s">
        <v>81</v>
      </c>
    </row>
    <row r="230" spans="2:47" s="1" customFormat="1" ht="12">
      <c r="B230" s="39"/>
      <c r="C230" s="40"/>
      <c r="D230" s="224" t="s">
        <v>150</v>
      </c>
      <c r="E230" s="40"/>
      <c r="F230" s="227" t="s">
        <v>295</v>
      </c>
      <c r="G230" s="40"/>
      <c r="H230" s="40"/>
      <c r="I230" s="136"/>
      <c r="J230" s="40"/>
      <c r="K230" s="40"/>
      <c r="L230" s="44"/>
      <c r="M230" s="226"/>
      <c r="N230" s="84"/>
      <c r="O230" s="84"/>
      <c r="P230" s="84"/>
      <c r="Q230" s="84"/>
      <c r="R230" s="84"/>
      <c r="S230" s="84"/>
      <c r="T230" s="85"/>
      <c r="AT230" s="18" t="s">
        <v>150</v>
      </c>
      <c r="AU230" s="18" t="s">
        <v>81</v>
      </c>
    </row>
    <row r="231" spans="2:51" s="12" customFormat="1" ht="12">
      <c r="B231" s="228"/>
      <c r="C231" s="229"/>
      <c r="D231" s="224" t="s">
        <v>152</v>
      </c>
      <c r="E231" s="230" t="s">
        <v>20</v>
      </c>
      <c r="F231" s="231" t="s">
        <v>315</v>
      </c>
      <c r="G231" s="229"/>
      <c r="H231" s="230" t="s">
        <v>20</v>
      </c>
      <c r="I231" s="232"/>
      <c r="J231" s="229"/>
      <c r="K231" s="229"/>
      <c r="L231" s="233"/>
      <c r="M231" s="234"/>
      <c r="N231" s="235"/>
      <c r="O231" s="235"/>
      <c r="P231" s="235"/>
      <c r="Q231" s="235"/>
      <c r="R231" s="235"/>
      <c r="S231" s="235"/>
      <c r="T231" s="236"/>
      <c r="AT231" s="237" t="s">
        <v>152</v>
      </c>
      <c r="AU231" s="237" t="s">
        <v>81</v>
      </c>
      <c r="AV231" s="12" t="s">
        <v>8</v>
      </c>
      <c r="AW231" s="12" t="s">
        <v>33</v>
      </c>
      <c r="AX231" s="12" t="s">
        <v>72</v>
      </c>
      <c r="AY231" s="237" t="s">
        <v>129</v>
      </c>
    </row>
    <row r="232" spans="2:51" s="13" customFormat="1" ht="12">
      <c r="B232" s="238"/>
      <c r="C232" s="239"/>
      <c r="D232" s="224" t="s">
        <v>152</v>
      </c>
      <c r="E232" s="240" t="s">
        <v>20</v>
      </c>
      <c r="F232" s="241" t="s">
        <v>236</v>
      </c>
      <c r="G232" s="239"/>
      <c r="H232" s="242">
        <v>198.36</v>
      </c>
      <c r="I232" s="243"/>
      <c r="J232" s="239"/>
      <c r="K232" s="239"/>
      <c r="L232" s="244"/>
      <c r="M232" s="245"/>
      <c r="N232" s="246"/>
      <c r="O232" s="246"/>
      <c r="P232" s="246"/>
      <c r="Q232" s="246"/>
      <c r="R232" s="246"/>
      <c r="S232" s="246"/>
      <c r="T232" s="247"/>
      <c r="AT232" s="248" t="s">
        <v>152</v>
      </c>
      <c r="AU232" s="248" t="s">
        <v>81</v>
      </c>
      <c r="AV232" s="13" t="s">
        <v>81</v>
      </c>
      <c r="AW232" s="13" t="s">
        <v>33</v>
      </c>
      <c r="AX232" s="13" t="s">
        <v>72</v>
      </c>
      <c r="AY232" s="248" t="s">
        <v>129</v>
      </c>
    </row>
    <row r="233" spans="2:51" s="14" customFormat="1" ht="12">
      <c r="B233" s="249"/>
      <c r="C233" s="250"/>
      <c r="D233" s="224" t="s">
        <v>152</v>
      </c>
      <c r="E233" s="251" t="s">
        <v>20</v>
      </c>
      <c r="F233" s="252" t="s">
        <v>156</v>
      </c>
      <c r="G233" s="250"/>
      <c r="H233" s="253">
        <v>198.36</v>
      </c>
      <c r="I233" s="254"/>
      <c r="J233" s="250"/>
      <c r="K233" s="250"/>
      <c r="L233" s="255"/>
      <c r="M233" s="256"/>
      <c r="N233" s="257"/>
      <c r="O233" s="257"/>
      <c r="P233" s="257"/>
      <c r="Q233" s="257"/>
      <c r="R233" s="257"/>
      <c r="S233" s="257"/>
      <c r="T233" s="258"/>
      <c r="AT233" s="259" t="s">
        <v>152</v>
      </c>
      <c r="AU233" s="259" t="s">
        <v>81</v>
      </c>
      <c r="AV233" s="14" t="s">
        <v>137</v>
      </c>
      <c r="AW233" s="14" t="s">
        <v>33</v>
      </c>
      <c r="AX233" s="14" t="s">
        <v>8</v>
      </c>
      <c r="AY233" s="259" t="s">
        <v>129</v>
      </c>
    </row>
    <row r="234" spans="2:65" s="1" customFormat="1" ht="14.4" customHeight="1">
      <c r="B234" s="39"/>
      <c r="C234" s="260" t="s">
        <v>163</v>
      </c>
      <c r="D234" s="260" t="s">
        <v>240</v>
      </c>
      <c r="E234" s="261" t="s">
        <v>316</v>
      </c>
      <c r="F234" s="262" t="s">
        <v>317</v>
      </c>
      <c r="G234" s="263" t="s">
        <v>146</v>
      </c>
      <c r="H234" s="264">
        <v>202.33</v>
      </c>
      <c r="I234" s="265"/>
      <c r="J234" s="264">
        <f>ROUND(I234*H234,0)</f>
        <v>0</v>
      </c>
      <c r="K234" s="262" t="s">
        <v>147</v>
      </c>
      <c r="L234" s="266"/>
      <c r="M234" s="267" t="s">
        <v>20</v>
      </c>
      <c r="N234" s="268" t="s">
        <v>43</v>
      </c>
      <c r="O234" s="84"/>
      <c r="P234" s="220">
        <f>O234*H234</f>
        <v>0</v>
      </c>
      <c r="Q234" s="220">
        <v>0.0008</v>
      </c>
      <c r="R234" s="220">
        <f>Q234*H234</f>
        <v>0.161864</v>
      </c>
      <c r="S234" s="220">
        <v>0</v>
      </c>
      <c r="T234" s="221">
        <f>S234*H234</f>
        <v>0</v>
      </c>
      <c r="AR234" s="222" t="s">
        <v>163</v>
      </c>
      <c r="AT234" s="222" t="s">
        <v>240</v>
      </c>
      <c r="AU234" s="222" t="s">
        <v>81</v>
      </c>
      <c r="AY234" s="18" t="s">
        <v>129</v>
      </c>
      <c r="BE234" s="223">
        <f>IF(N234="základní",J234,0)</f>
        <v>0</v>
      </c>
      <c r="BF234" s="223">
        <f>IF(N234="snížená",J234,0)</f>
        <v>0</v>
      </c>
      <c r="BG234" s="223">
        <f>IF(N234="zákl. přenesená",J234,0)</f>
        <v>0</v>
      </c>
      <c r="BH234" s="223">
        <f>IF(N234="sníž. přenesená",J234,0)</f>
        <v>0</v>
      </c>
      <c r="BI234" s="223">
        <f>IF(N234="nulová",J234,0)</f>
        <v>0</v>
      </c>
      <c r="BJ234" s="18" t="s">
        <v>8</v>
      </c>
      <c r="BK234" s="223">
        <f>ROUND(I234*H234,0)</f>
        <v>0</v>
      </c>
      <c r="BL234" s="18" t="s">
        <v>227</v>
      </c>
      <c r="BM234" s="222" t="s">
        <v>318</v>
      </c>
    </row>
    <row r="235" spans="2:47" s="1" customFormat="1" ht="12">
      <c r="B235" s="39"/>
      <c r="C235" s="40"/>
      <c r="D235" s="224" t="s">
        <v>139</v>
      </c>
      <c r="E235" s="40"/>
      <c r="F235" s="225" t="s">
        <v>317</v>
      </c>
      <c r="G235" s="40"/>
      <c r="H235" s="40"/>
      <c r="I235" s="136"/>
      <c r="J235" s="40"/>
      <c r="K235" s="40"/>
      <c r="L235" s="44"/>
      <c r="M235" s="226"/>
      <c r="N235" s="84"/>
      <c r="O235" s="84"/>
      <c r="P235" s="84"/>
      <c r="Q235" s="84"/>
      <c r="R235" s="84"/>
      <c r="S235" s="84"/>
      <c r="T235" s="85"/>
      <c r="AT235" s="18" t="s">
        <v>139</v>
      </c>
      <c r="AU235" s="18" t="s">
        <v>81</v>
      </c>
    </row>
    <row r="236" spans="2:65" s="1" customFormat="1" ht="14.4" customHeight="1">
      <c r="B236" s="39"/>
      <c r="C236" s="212" t="s">
        <v>319</v>
      </c>
      <c r="D236" s="212" t="s">
        <v>132</v>
      </c>
      <c r="E236" s="213" t="s">
        <v>320</v>
      </c>
      <c r="F236" s="214" t="s">
        <v>321</v>
      </c>
      <c r="G236" s="215" t="s">
        <v>146</v>
      </c>
      <c r="H236" s="216">
        <v>1873.57</v>
      </c>
      <c r="I236" s="217"/>
      <c r="J236" s="216">
        <f>ROUND(I236*H236,0)</f>
        <v>0</v>
      </c>
      <c r="K236" s="214" t="s">
        <v>136</v>
      </c>
      <c r="L236" s="44"/>
      <c r="M236" s="218" t="s">
        <v>20</v>
      </c>
      <c r="N236" s="219" t="s">
        <v>43</v>
      </c>
      <c r="O236" s="84"/>
      <c r="P236" s="220">
        <f>O236*H236</f>
        <v>0</v>
      </c>
      <c r="Q236" s="220">
        <v>0</v>
      </c>
      <c r="R236" s="220">
        <f>Q236*H236</f>
        <v>0</v>
      </c>
      <c r="S236" s="220">
        <v>0</v>
      </c>
      <c r="T236" s="221">
        <f>S236*H236</f>
        <v>0</v>
      </c>
      <c r="AR236" s="222" t="s">
        <v>227</v>
      </c>
      <c r="AT236" s="222" t="s">
        <v>132</v>
      </c>
      <c r="AU236" s="222" t="s">
        <v>81</v>
      </c>
      <c r="AY236" s="18" t="s">
        <v>129</v>
      </c>
      <c r="BE236" s="223">
        <f>IF(N236="základní",J236,0)</f>
        <v>0</v>
      </c>
      <c r="BF236" s="223">
        <f>IF(N236="snížená",J236,0)</f>
        <v>0</v>
      </c>
      <c r="BG236" s="223">
        <f>IF(N236="zákl. přenesená",J236,0)</f>
        <v>0</v>
      </c>
      <c r="BH236" s="223">
        <f>IF(N236="sníž. přenesená",J236,0)</f>
        <v>0</v>
      </c>
      <c r="BI236" s="223">
        <f>IF(N236="nulová",J236,0)</f>
        <v>0</v>
      </c>
      <c r="BJ236" s="18" t="s">
        <v>8</v>
      </c>
      <c r="BK236" s="223">
        <f>ROUND(I236*H236,0)</f>
        <v>0</v>
      </c>
      <c r="BL236" s="18" t="s">
        <v>227</v>
      </c>
      <c r="BM236" s="222" t="s">
        <v>322</v>
      </c>
    </row>
    <row r="237" spans="2:47" s="1" customFormat="1" ht="12">
      <c r="B237" s="39"/>
      <c r="C237" s="40"/>
      <c r="D237" s="224" t="s">
        <v>139</v>
      </c>
      <c r="E237" s="40"/>
      <c r="F237" s="225" t="s">
        <v>321</v>
      </c>
      <c r="G237" s="40"/>
      <c r="H237" s="40"/>
      <c r="I237" s="136"/>
      <c r="J237" s="40"/>
      <c r="K237" s="40"/>
      <c r="L237" s="44"/>
      <c r="M237" s="226"/>
      <c r="N237" s="84"/>
      <c r="O237" s="84"/>
      <c r="P237" s="84"/>
      <c r="Q237" s="84"/>
      <c r="R237" s="84"/>
      <c r="S237" s="84"/>
      <c r="T237" s="85"/>
      <c r="AT237" s="18" t="s">
        <v>139</v>
      </c>
      <c r="AU237" s="18" t="s">
        <v>81</v>
      </c>
    </row>
    <row r="238" spans="2:51" s="12" customFormat="1" ht="12">
      <c r="B238" s="228"/>
      <c r="C238" s="229"/>
      <c r="D238" s="224" t="s">
        <v>152</v>
      </c>
      <c r="E238" s="230" t="s">
        <v>20</v>
      </c>
      <c r="F238" s="231" t="s">
        <v>231</v>
      </c>
      <c r="G238" s="229"/>
      <c r="H238" s="230" t="s">
        <v>20</v>
      </c>
      <c r="I238" s="232"/>
      <c r="J238" s="229"/>
      <c r="K238" s="229"/>
      <c r="L238" s="233"/>
      <c r="M238" s="234"/>
      <c r="N238" s="235"/>
      <c r="O238" s="235"/>
      <c r="P238" s="235"/>
      <c r="Q238" s="235"/>
      <c r="R238" s="235"/>
      <c r="S238" s="235"/>
      <c r="T238" s="236"/>
      <c r="AT238" s="237" t="s">
        <v>152</v>
      </c>
      <c r="AU238" s="237" t="s">
        <v>81</v>
      </c>
      <c r="AV238" s="12" t="s">
        <v>8</v>
      </c>
      <c r="AW238" s="12" t="s">
        <v>33</v>
      </c>
      <c r="AX238" s="12" t="s">
        <v>72</v>
      </c>
      <c r="AY238" s="237" t="s">
        <v>129</v>
      </c>
    </row>
    <row r="239" spans="2:51" s="13" customFormat="1" ht="12">
      <c r="B239" s="238"/>
      <c r="C239" s="239"/>
      <c r="D239" s="224" t="s">
        <v>152</v>
      </c>
      <c r="E239" s="240" t="s">
        <v>20</v>
      </c>
      <c r="F239" s="241" t="s">
        <v>323</v>
      </c>
      <c r="G239" s="239"/>
      <c r="H239" s="242">
        <v>389.9</v>
      </c>
      <c r="I239" s="243"/>
      <c r="J239" s="239"/>
      <c r="K239" s="239"/>
      <c r="L239" s="244"/>
      <c r="M239" s="245"/>
      <c r="N239" s="246"/>
      <c r="O239" s="246"/>
      <c r="P239" s="246"/>
      <c r="Q239" s="246"/>
      <c r="R239" s="246"/>
      <c r="S239" s="246"/>
      <c r="T239" s="247"/>
      <c r="AT239" s="248" t="s">
        <v>152</v>
      </c>
      <c r="AU239" s="248" t="s">
        <v>81</v>
      </c>
      <c r="AV239" s="13" t="s">
        <v>81</v>
      </c>
      <c r="AW239" s="13" t="s">
        <v>33</v>
      </c>
      <c r="AX239" s="13" t="s">
        <v>72</v>
      </c>
      <c r="AY239" s="248" t="s">
        <v>129</v>
      </c>
    </row>
    <row r="240" spans="2:51" s="12" customFormat="1" ht="12">
      <c r="B240" s="228"/>
      <c r="C240" s="229"/>
      <c r="D240" s="224" t="s">
        <v>152</v>
      </c>
      <c r="E240" s="230" t="s">
        <v>20</v>
      </c>
      <c r="F240" s="231" t="s">
        <v>233</v>
      </c>
      <c r="G240" s="229"/>
      <c r="H240" s="230" t="s">
        <v>20</v>
      </c>
      <c r="I240" s="232"/>
      <c r="J240" s="229"/>
      <c r="K240" s="229"/>
      <c r="L240" s="233"/>
      <c r="M240" s="234"/>
      <c r="N240" s="235"/>
      <c r="O240" s="235"/>
      <c r="P240" s="235"/>
      <c r="Q240" s="235"/>
      <c r="R240" s="235"/>
      <c r="S240" s="235"/>
      <c r="T240" s="236"/>
      <c r="AT240" s="237" t="s">
        <v>152</v>
      </c>
      <c r="AU240" s="237" t="s">
        <v>81</v>
      </c>
      <c r="AV240" s="12" t="s">
        <v>8</v>
      </c>
      <c r="AW240" s="12" t="s">
        <v>33</v>
      </c>
      <c r="AX240" s="12" t="s">
        <v>72</v>
      </c>
      <c r="AY240" s="237" t="s">
        <v>129</v>
      </c>
    </row>
    <row r="241" spans="2:51" s="13" customFormat="1" ht="12">
      <c r="B241" s="238"/>
      <c r="C241" s="239"/>
      <c r="D241" s="224" t="s">
        <v>152</v>
      </c>
      <c r="E241" s="240" t="s">
        <v>20</v>
      </c>
      <c r="F241" s="241" t="s">
        <v>324</v>
      </c>
      <c r="G241" s="239"/>
      <c r="H241" s="242">
        <v>1483.67</v>
      </c>
      <c r="I241" s="243"/>
      <c r="J241" s="239"/>
      <c r="K241" s="239"/>
      <c r="L241" s="244"/>
      <c r="M241" s="245"/>
      <c r="N241" s="246"/>
      <c r="O241" s="246"/>
      <c r="P241" s="246"/>
      <c r="Q241" s="246"/>
      <c r="R241" s="246"/>
      <c r="S241" s="246"/>
      <c r="T241" s="247"/>
      <c r="AT241" s="248" t="s">
        <v>152</v>
      </c>
      <c r="AU241" s="248" t="s">
        <v>81</v>
      </c>
      <c r="AV241" s="13" t="s">
        <v>81</v>
      </c>
      <c r="AW241" s="13" t="s">
        <v>33</v>
      </c>
      <c r="AX241" s="13" t="s">
        <v>72</v>
      </c>
      <c r="AY241" s="248" t="s">
        <v>129</v>
      </c>
    </row>
    <row r="242" spans="2:51" s="14" customFormat="1" ht="12">
      <c r="B242" s="249"/>
      <c r="C242" s="250"/>
      <c r="D242" s="224" t="s">
        <v>152</v>
      </c>
      <c r="E242" s="251" t="s">
        <v>20</v>
      </c>
      <c r="F242" s="252" t="s">
        <v>156</v>
      </c>
      <c r="G242" s="250"/>
      <c r="H242" s="253">
        <v>1873.5700000000002</v>
      </c>
      <c r="I242" s="254"/>
      <c r="J242" s="250"/>
      <c r="K242" s="250"/>
      <c r="L242" s="255"/>
      <c r="M242" s="256"/>
      <c r="N242" s="257"/>
      <c r="O242" s="257"/>
      <c r="P242" s="257"/>
      <c r="Q242" s="257"/>
      <c r="R242" s="257"/>
      <c r="S242" s="257"/>
      <c r="T242" s="258"/>
      <c r="AT242" s="259" t="s">
        <v>152</v>
      </c>
      <c r="AU242" s="259" t="s">
        <v>81</v>
      </c>
      <c r="AV242" s="14" t="s">
        <v>137</v>
      </c>
      <c r="AW242" s="14" t="s">
        <v>33</v>
      </c>
      <c r="AX242" s="14" t="s">
        <v>8</v>
      </c>
      <c r="AY242" s="259" t="s">
        <v>129</v>
      </c>
    </row>
    <row r="243" spans="2:65" s="1" customFormat="1" ht="14.4" customHeight="1">
      <c r="B243" s="39"/>
      <c r="C243" s="212" t="s">
        <v>168</v>
      </c>
      <c r="D243" s="212" t="s">
        <v>132</v>
      </c>
      <c r="E243" s="213" t="s">
        <v>325</v>
      </c>
      <c r="F243" s="214" t="s">
        <v>326</v>
      </c>
      <c r="G243" s="215" t="s">
        <v>248</v>
      </c>
      <c r="H243" s="217"/>
      <c r="I243" s="217"/>
      <c r="J243" s="216">
        <f>ROUND(I243*H243,0)</f>
        <v>0</v>
      </c>
      <c r="K243" s="214" t="s">
        <v>147</v>
      </c>
      <c r="L243" s="44"/>
      <c r="M243" s="218" t="s">
        <v>20</v>
      </c>
      <c r="N243" s="219" t="s">
        <v>43</v>
      </c>
      <c r="O243" s="84"/>
      <c r="P243" s="220">
        <f>O243*H243</f>
        <v>0</v>
      </c>
      <c r="Q243" s="220">
        <v>0</v>
      </c>
      <c r="R243" s="220">
        <f>Q243*H243</f>
        <v>0</v>
      </c>
      <c r="S243" s="220">
        <v>0</v>
      </c>
      <c r="T243" s="221">
        <f>S243*H243</f>
        <v>0</v>
      </c>
      <c r="AR243" s="222" t="s">
        <v>227</v>
      </c>
      <c r="AT243" s="222" t="s">
        <v>132</v>
      </c>
      <c r="AU243" s="222" t="s">
        <v>81</v>
      </c>
      <c r="AY243" s="18" t="s">
        <v>129</v>
      </c>
      <c r="BE243" s="223">
        <f>IF(N243="základní",J243,0)</f>
        <v>0</v>
      </c>
      <c r="BF243" s="223">
        <f>IF(N243="snížená",J243,0)</f>
        <v>0</v>
      </c>
      <c r="BG243" s="223">
        <f>IF(N243="zákl. přenesená",J243,0)</f>
        <v>0</v>
      </c>
      <c r="BH243" s="223">
        <f>IF(N243="sníž. přenesená",J243,0)</f>
        <v>0</v>
      </c>
      <c r="BI243" s="223">
        <f>IF(N243="nulová",J243,0)</f>
        <v>0</v>
      </c>
      <c r="BJ243" s="18" t="s">
        <v>8</v>
      </c>
      <c r="BK243" s="223">
        <f>ROUND(I243*H243,0)</f>
        <v>0</v>
      </c>
      <c r="BL243" s="18" t="s">
        <v>227</v>
      </c>
      <c r="BM243" s="222" t="s">
        <v>327</v>
      </c>
    </row>
    <row r="244" spans="2:47" s="1" customFormat="1" ht="12">
      <c r="B244" s="39"/>
      <c r="C244" s="40"/>
      <c r="D244" s="224" t="s">
        <v>139</v>
      </c>
      <c r="E244" s="40"/>
      <c r="F244" s="225" t="s">
        <v>328</v>
      </c>
      <c r="G244" s="40"/>
      <c r="H244" s="40"/>
      <c r="I244" s="136"/>
      <c r="J244" s="40"/>
      <c r="K244" s="40"/>
      <c r="L244" s="44"/>
      <c r="M244" s="226"/>
      <c r="N244" s="84"/>
      <c r="O244" s="84"/>
      <c r="P244" s="84"/>
      <c r="Q244" s="84"/>
      <c r="R244" s="84"/>
      <c r="S244" s="84"/>
      <c r="T244" s="85"/>
      <c r="AT244" s="18" t="s">
        <v>139</v>
      </c>
      <c r="AU244" s="18" t="s">
        <v>81</v>
      </c>
    </row>
    <row r="245" spans="2:47" s="1" customFormat="1" ht="12">
      <c r="B245" s="39"/>
      <c r="C245" s="40"/>
      <c r="D245" s="224" t="s">
        <v>150</v>
      </c>
      <c r="E245" s="40"/>
      <c r="F245" s="227" t="s">
        <v>329</v>
      </c>
      <c r="G245" s="40"/>
      <c r="H245" s="40"/>
      <c r="I245" s="136"/>
      <c r="J245" s="40"/>
      <c r="K245" s="40"/>
      <c r="L245" s="44"/>
      <c r="M245" s="226"/>
      <c r="N245" s="84"/>
      <c r="O245" s="84"/>
      <c r="P245" s="84"/>
      <c r="Q245" s="84"/>
      <c r="R245" s="84"/>
      <c r="S245" s="84"/>
      <c r="T245" s="85"/>
      <c r="AT245" s="18" t="s">
        <v>150</v>
      </c>
      <c r="AU245" s="18" t="s">
        <v>81</v>
      </c>
    </row>
    <row r="246" spans="2:63" s="11" customFormat="1" ht="22.8" customHeight="1">
      <c r="B246" s="196"/>
      <c r="C246" s="197"/>
      <c r="D246" s="198" t="s">
        <v>71</v>
      </c>
      <c r="E246" s="210" t="s">
        <v>330</v>
      </c>
      <c r="F246" s="210" t="s">
        <v>331</v>
      </c>
      <c r="G246" s="197"/>
      <c r="H246" s="197"/>
      <c r="I246" s="200"/>
      <c r="J246" s="211">
        <f>BK246</f>
        <v>0</v>
      </c>
      <c r="K246" s="197"/>
      <c r="L246" s="202"/>
      <c r="M246" s="203"/>
      <c r="N246" s="204"/>
      <c r="O246" s="204"/>
      <c r="P246" s="205">
        <f>SUM(P247:P257)</f>
        <v>0</v>
      </c>
      <c r="Q246" s="204"/>
      <c r="R246" s="205">
        <f>SUM(R247:R257)</f>
        <v>0</v>
      </c>
      <c r="S246" s="204"/>
      <c r="T246" s="206">
        <f>SUM(T247:T257)</f>
        <v>0</v>
      </c>
      <c r="AR246" s="207" t="s">
        <v>81</v>
      </c>
      <c r="AT246" s="208" t="s">
        <v>71</v>
      </c>
      <c r="AU246" s="208" t="s">
        <v>8</v>
      </c>
      <c r="AY246" s="207" t="s">
        <v>129</v>
      </c>
      <c r="BK246" s="209">
        <f>SUM(BK247:BK257)</f>
        <v>0</v>
      </c>
    </row>
    <row r="247" spans="2:65" s="1" customFormat="1" ht="14.4" customHeight="1">
      <c r="B247" s="39"/>
      <c r="C247" s="212" t="s">
        <v>332</v>
      </c>
      <c r="D247" s="212" t="s">
        <v>132</v>
      </c>
      <c r="E247" s="213" t="s">
        <v>333</v>
      </c>
      <c r="F247" s="214" t="s">
        <v>334</v>
      </c>
      <c r="G247" s="215" t="s">
        <v>135</v>
      </c>
      <c r="H247" s="216">
        <v>1</v>
      </c>
      <c r="I247" s="217"/>
      <c r="J247" s="216">
        <f>ROUND(I247*H247,0)</f>
        <v>0</v>
      </c>
      <c r="K247" s="214" t="s">
        <v>136</v>
      </c>
      <c r="L247" s="44"/>
      <c r="M247" s="218" t="s">
        <v>20</v>
      </c>
      <c r="N247" s="219" t="s">
        <v>43</v>
      </c>
      <c r="O247" s="84"/>
      <c r="P247" s="220">
        <f>O247*H247</f>
        <v>0</v>
      </c>
      <c r="Q247" s="220">
        <v>0</v>
      </c>
      <c r="R247" s="220">
        <f>Q247*H247</f>
        <v>0</v>
      </c>
      <c r="S247" s="220">
        <v>0</v>
      </c>
      <c r="T247" s="221">
        <f>S247*H247</f>
        <v>0</v>
      </c>
      <c r="AR247" s="222" t="s">
        <v>227</v>
      </c>
      <c r="AT247" s="222" t="s">
        <v>132</v>
      </c>
      <c r="AU247" s="222" t="s">
        <v>81</v>
      </c>
      <c r="AY247" s="18" t="s">
        <v>129</v>
      </c>
      <c r="BE247" s="223">
        <f>IF(N247="základní",J247,0)</f>
        <v>0</v>
      </c>
      <c r="BF247" s="223">
        <f>IF(N247="snížená",J247,0)</f>
        <v>0</v>
      </c>
      <c r="BG247" s="223">
        <f>IF(N247="zákl. přenesená",J247,0)</f>
        <v>0</v>
      </c>
      <c r="BH247" s="223">
        <f>IF(N247="sníž. přenesená",J247,0)</f>
        <v>0</v>
      </c>
      <c r="BI247" s="223">
        <f>IF(N247="nulová",J247,0)</f>
        <v>0</v>
      </c>
      <c r="BJ247" s="18" t="s">
        <v>8</v>
      </c>
      <c r="BK247" s="223">
        <f>ROUND(I247*H247,0)</f>
        <v>0</v>
      </c>
      <c r="BL247" s="18" t="s">
        <v>227</v>
      </c>
      <c r="BM247" s="222" t="s">
        <v>335</v>
      </c>
    </row>
    <row r="248" spans="2:47" s="1" customFormat="1" ht="12">
      <c r="B248" s="39"/>
      <c r="C248" s="40"/>
      <c r="D248" s="224" t="s">
        <v>139</v>
      </c>
      <c r="E248" s="40"/>
      <c r="F248" s="225" t="s">
        <v>334</v>
      </c>
      <c r="G248" s="40"/>
      <c r="H248" s="40"/>
      <c r="I248" s="136"/>
      <c r="J248" s="40"/>
      <c r="K248" s="40"/>
      <c r="L248" s="44"/>
      <c r="M248" s="226"/>
      <c r="N248" s="84"/>
      <c r="O248" s="84"/>
      <c r="P248" s="84"/>
      <c r="Q248" s="84"/>
      <c r="R248" s="84"/>
      <c r="S248" s="84"/>
      <c r="T248" s="85"/>
      <c r="AT248" s="18" t="s">
        <v>139</v>
      </c>
      <c r="AU248" s="18" t="s">
        <v>81</v>
      </c>
    </row>
    <row r="249" spans="2:65" s="1" customFormat="1" ht="14.4" customHeight="1">
      <c r="B249" s="39"/>
      <c r="C249" s="212" t="s">
        <v>172</v>
      </c>
      <c r="D249" s="212" t="s">
        <v>132</v>
      </c>
      <c r="E249" s="213" t="s">
        <v>336</v>
      </c>
      <c r="F249" s="214" t="s">
        <v>337</v>
      </c>
      <c r="G249" s="215" t="s">
        <v>167</v>
      </c>
      <c r="H249" s="216">
        <v>9</v>
      </c>
      <c r="I249" s="217"/>
      <c r="J249" s="216">
        <f>ROUND(I249*H249,0)</f>
        <v>0</v>
      </c>
      <c r="K249" s="214" t="s">
        <v>136</v>
      </c>
      <c r="L249" s="44"/>
      <c r="M249" s="218" t="s">
        <v>20</v>
      </c>
      <c r="N249" s="219" t="s">
        <v>43</v>
      </c>
      <c r="O249" s="84"/>
      <c r="P249" s="220">
        <f>O249*H249</f>
        <v>0</v>
      </c>
      <c r="Q249" s="220">
        <v>0</v>
      </c>
      <c r="R249" s="220">
        <f>Q249*H249</f>
        <v>0</v>
      </c>
      <c r="S249" s="220">
        <v>0</v>
      </c>
      <c r="T249" s="221">
        <f>S249*H249</f>
        <v>0</v>
      </c>
      <c r="AR249" s="222" t="s">
        <v>227</v>
      </c>
      <c r="AT249" s="222" t="s">
        <v>132</v>
      </c>
      <c r="AU249" s="222" t="s">
        <v>81</v>
      </c>
      <c r="AY249" s="18" t="s">
        <v>129</v>
      </c>
      <c r="BE249" s="223">
        <f>IF(N249="základní",J249,0)</f>
        <v>0</v>
      </c>
      <c r="BF249" s="223">
        <f>IF(N249="snížená",J249,0)</f>
        <v>0</v>
      </c>
      <c r="BG249" s="223">
        <f>IF(N249="zákl. přenesená",J249,0)</f>
        <v>0</v>
      </c>
      <c r="BH249" s="223">
        <f>IF(N249="sníž. přenesená",J249,0)</f>
        <v>0</v>
      </c>
      <c r="BI249" s="223">
        <f>IF(N249="nulová",J249,0)</f>
        <v>0</v>
      </c>
      <c r="BJ249" s="18" t="s">
        <v>8</v>
      </c>
      <c r="BK249" s="223">
        <f>ROUND(I249*H249,0)</f>
        <v>0</v>
      </c>
      <c r="BL249" s="18" t="s">
        <v>227</v>
      </c>
      <c r="BM249" s="222" t="s">
        <v>338</v>
      </c>
    </row>
    <row r="250" spans="2:47" s="1" customFormat="1" ht="12">
      <c r="B250" s="39"/>
      <c r="C250" s="40"/>
      <c r="D250" s="224" t="s">
        <v>139</v>
      </c>
      <c r="E250" s="40"/>
      <c r="F250" s="225" t="s">
        <v>337</v>
      </c>
      <c r="G250" s="40"/>
      <c r="H250" s="40"/>
      <c r="I250" s="136"/>
      <c r="J250" s="40"/>
      <c r="K250" s="40"/>
      <c r="L250" s="44"/>
      <c r="M250" s="226"/>
      <c r="N250" s="84"/>
      <c r="O250" s="84"/>
      <c r="P250" s="84"/>
      <c r="Q250" s="84"/>
      <c r="R250" s="84"/>
      <c r="S250" s="84"/>
      <c r="T250" s="85"/>
      <c r="AT250" s="18" t="s">
        <v>139</v>
      </c>
      <c r="AU250" s="18" t="s">
        <v>81</v>
      </c>
    </row>
    <row r="251" spans="2:65" s="1" customFormat="1" ht="14.4" customHeight="1">
      <c r="B251" s="39"/>
      <c r="C251" s="212" t="s">
        <v>339</v>
      </c>
      <c r="D251" s="212" t="s">
        <v>132</v>
      </c>
      <c r="E251" s="213" t="s">
        <v>340</v>
      </c>
      <c r="F251" s="214" t="s">
        <v>341</v>
      </c>
      <c r="G251" s="215" t="s">
        <v>167</v>
      </c>
      <c r="H251" s="216">
        <v>1</v>
      </c>
      <c r="I251" s="217"/>
      <c r="J251" s="216">
        <f>ROUND(I251*H251,0)</f>
        <v>0</v>
      </c>
      <c r="K251" s="214" t="s">
        <v>136</v>
      </c>
      <c r="L251" s="44"/>
      <c r="M251" s="218" t="s">
        <v>20</v>
      </c>
      <c r="N251" s="219" t="s">
        <v>43</v>
      </c>
      <c r="O251" s="84"/>
      <c r="P251" s="220">
        <f>O251*H251</f>
        <v>0</v>
      </c>
      <c r="Q251" s="220">
        <v>0</v>
      </c>
      <c r="R251" s="220">
        <f>Q251*H251</f>
        <v>0</v>
      </c>
      <c r="S251" s="220">
        <v>0</v>
      </c>
      <c r="T251" s="221">
        <f>S251*H251</f>
        <v>0</v>
      </c>
      <c r="AR251" s="222" t="s">
        <v>227</v>
      </c>
      <c r="AT251" s="222" t="s">
        <v>132</v>
      </c>
      <c r="AU251" s="222" t="s">
        <v>81</v>
      </c>
      <c r="AY251" s="18" t="s">
        <v>129</v>
      </c>
      <c r="BE251" s="223">
        <f>IF(N251="základní",J251,0)</f>
        <v>0</v>
      </c>
      <c r="BF251" s="223">
        <f>IF(N251="snížená",J251,0)</f>
        <v>0</v>
      </c>
      <c r="BG251" s="223">
        <f>IF(N251="zákl. přenesená",J251,0)</f>
        <v>0</v>
      </c>
      <c r="BH251" s="223">
        <f>IF(N251="sníž. přenesená",J251,0)</f>
        <v>0</v>
      </c>
      <c r="BI251" s="223">
        <f>IF(N251="nulová",J251,0)</f>
        <v>0</v>
      </c>
      <c r="BJ251" s="18" t="s">
        <v>8</v>
      </c>
      <c r="BK251" s="223">
        <f>ROUND(I251*H251,0)</f>
        <v>0</v>
      </c>
      <c r="BL251" s="18" t="s">
        <v>227</v>
      </c>
      <c r="BM251" s="222" t="s">
        <v>342</v>
      </c>
    </row>
    <row r="252" spans="2:47" s="1" customFormat="1" ht="12">
      <c r="B252" s="39"/>
      <c r="C252" s="40"/>
      <c r="D252" s="224" t="s">
        <v>139</v>
      </c>
      <c r="E252" s="40"/>
      <c r="F252" s="225" t="s">
        <v>341</v>
      </c>
      <c r="G252" s="40"/>
      <c r="H252" s="40"/>
      <c r="I252" s="136"/>
      <c r="J252" s="40"/>
      <c r="K252" s="40"/>
      <c r="L252" s="44"/>
      <c r="M252" s="226"/>
      <c r="N252" s="84"/>
      <c r="O252" s="84"/>
      <c r="P252" s="84"/>
      <c r="Q252" s="84"/>
      <c r="R252" s="84"/>
      <c r="S252" s="84"/>
      <c r="T252" s="85"/>
      <c r="AT252" s="18" t="s">
        <v>139</v>
      </c>
      <c r="AU252" s="18" t="s">
        <v>81</v>
      </c>
    </row>
    <row r="253" spans="2:65" s="1" customFormat="1" ht="14.4" customHeight="1">
      <c r="B253" s="39"/>
      <c r="C253" s="212" t="s">
        <v>176</v>
      </c>
      <c r="D253" s="212" t="s">
        <v>132</v>
      </c>
      <c r="E253" s="213" t="s">
        <v>343</v>
      </c>
      <c r="F253" s="214" t="s">
        <v>344</v>
      </c>
      <c r="G253" s="215" t="s">
        <v>167</v>
      </c>
      <c r="H253" s="216">
        <v>9</v>
      </c>
      <c r="I253" s="217"/>
      <c r="J253" s="216">
        <f>ROUND(I253*H253,0)</f>
        <v>0</v>
      </c>
      <c r="K253" s="214" t="s">
        <v>136</v>
      </c>
      <c r="L253" s="44"/>
      <c r="M253" s="218" t="s">
        <v>20</v>
      </c>
      <c r="N253" s="219" t="s">
        <v>43</v>
      </c>
      <c r="O253" s="84"/>
      <c r="P253" s="220">
        <f>O253*H253</f>
        <v>0</v>
      </c>
      <c r="Q253" s="220">
        <v>0</v>
      </c>
      <c r="R253" s="220">
        <f>Q253*H253</f>
        <v>0</v>
      </c>
      <c r="S253" s="220">
        <v>0</v>
      </c>
      <c r="T253" s="221">
        <f>S253*H253</f>
        <v>0</v>
      </c>
      <c r="AR253" s="222" t="s">
        <v>227</v>
      </c>
      <c r="AT253" s="222" t="s">
        <v>132</v>
      </c>
      <c r="AU253" s="222" t="s">
        <v>81</v>
      </c>
      <c r="AY253" s="18" t="s">
        <v>129</v>
      </c>
      <c r="BE253" s="223">
        <f>IF(N253="základní",J253,0)</f>
        <v>0</v>
      </c>
      <c r="BF253" s="223">
        <f>IF(N253="snížená",J253,0)</f>
        <v>0</v>
      </c>
      <c r="BG253" s="223">
        <f>IF(N253="zákl. přenesená",J253,0)</f>
        <v>0</v>
      </c>
      <c r="BH253" s="223">
        <f>IF(N253="sníž. přenesená",J253,0)</f>
        <v>0</v>
      </c>
      <c r="BI253" s="223">
        <f>IF(N253="nulová",J253,0)</f>
        <v>0</v>
      </c>
      <c r="BJ253" s="18" t="s">
        <v>8</v>
      </c>
      <c r="BK253" s="223">
        <f>ROUND(I253*H253,0)</f>
        <v>0</v>
      </c>
      <c r="BL253" s="18" t="s">
        <v>227</v>
      </c>
      <c r="BM253" s="222" t="s">
        <v>345</v>
      </c>
    </row>
    <row r="254" spans="2:47" s="1" customFormat="1" ht="12">
      <c r="B254" s="39"/>
      <c r="C254" s="40"/>
      <c r="D254" s="224" t="s">
        <v>139</v>
      </c>
      <c r="E254" s="40"/>
      <c r="F254" s="225" t="s">
        <v>344</v>
      </c>
      <c r="G254" s="40"/>
      <c r="H254" s="40"/>
      <c r="I254" s="136"/>
      <c r="J254" s="40"/>
      <c r="K254" s="40"/>
      <c r="L254" s="44"/>
      <c r="M254" s="226"/>
      <c r="N254" s="84"/>
      <c r="O254" s="84"/>
      <c r="P254" s="84"/>
      <c r="Q254" s="84"/>
      <c r="R254" s="84"/>
      <c r="S254" s="84"/>
      <c r="T254" s="85"/>
      <c r="AT254" s="18" t="s">
        <v>139</v>
      </c>
      <c r="AU254" s="18" t="s">
        <v>81</v>
      </c>
    </row>
    <row r="255" spans="2:65" s="1" customFormat="1" ht="14.4" customHeight="1">
      <c r="B255" s="39"/>
      <c r="C255" s="212" t="s">
        <v>346</v>
      </c>
      <c r="D255" s="212" t="s">
        <v>132</v>
      </c>
      <c r="E255" s="213" t="s">
        <v>347</v>
      </c>
      <c r="F255" s="214" t="s">
        <v>348</v>
      </c>
      <c r="G255" s="215" t="s">
        <v>248</v>
      </c>
      <c r="H255" s="217"/>
      <c r="I255" s="217"/>
      <c r="J255" s="216">
        <f>ROUND(I255*H255,0)</f>
        <v>0</v>
      </c>
      <c r="K255" s="214" t="s">
        <v>147</v>
      </c>
      <c r="L255" s="44"/>
      <c r="M255" s="218" t="s">
        <v>20</v>
      </c>
      <c r="N255" s="219" t="s">
        <v>43</v>
      </c>
      <c r="O255" s="84"/>
      <c r="P255" s="220">
        <f>O255*H255</f>
        <v>0</v>
      </c>
      <c r="Q255" s="220">
        <v>0</v>
      </c>
      <c r="R255" s="220">
        <f>Q255*H255</f>
        <v>0</v>
      </c>
      <c r="S255" s="220">
        <v>0</v>
      </c>
      <c r="T255" s="221">
        <f>S255*H255</f>
        <v>0</v>
      </c>
      <c r="AR255" s="222" t="s">
        <v>227</v>
      </c>
      <c r="AT255" s="222" t="s">
        <v>132</v>
      </c>
      <c r="AU255" s="222" t="s">
        <v>81</v>
      </c>
      <c r="AY255" s="18" t="s">
        <v>129</v>
      </c>
      <c r="BE255" s="223">
        <f>IF(N255="základní",J255,0)</f>
        <v>0</v>
      </c>
      <c r="BF255" s="223">
        <f>IF(N255="snížená",J255,0)</f>
        <v>0</v>
      </c>
      <c r="BG255" s="223">
        <f>IF(N255="zákl. přenesená",J255,0)</f>
        <v>0</v>
      </c>
      <c r="BH255" s="223">
        <f>IF(N255="sníž. přenesená",J255,0)</f>
        <v>0</v>
      </c>
      <c r="BI255" s="223">
        <f>IF(N255="nulová",J255,0)</f>
        <v>0</v>
      </c>
      <c r="BJ255" s="18" t="s">
        <v>8</v>
      </c>
      <c r="BK255" s="223">
        <f>ROUND(I255*H255,0)</f>
        <v>0</v>
      </c>
      <c r="BL255" s="18" t="s">
        <v>227</v>
      </c>
      <c r="BM255" s="222" t="s">
        <v>27</v>
      </c>
    </row>
    <row r="256" spans="2:47" s="1" customFormat="1" ht="12">
      <c r="B256" s="39"/>
      <c r="C256" s="40"/>
      <c r="D256" s="224" t="s">
        <v>139</v>
      </c>
      <c r="E256" s="40"/>
      <c r="F256" s="225" t="s">
        <v>349</v>
      </c>
      <c r="G256" s="40"/>
      <c r="H256" s="40"/>
      <c r="I256" s="136"/>
      <c r="J256" s="40"/>
      <c r="K256" s="40"/>
      <c r="L256" s="44"/>
      <c r="M256" s="226"/>
      <c r="N256" s="84"/>
      <c r="O256" s="84"/>
      <c r="P256" s="84"/>
      <c r="Q256" s="84"/>
      <c r="R256" s="84"/>
      <c r="S256" s="84"/>
      <c r="T256" s="85"/>
      <c r="AT256" s="18" t="s">
        <v>139</v>
      </c>
      <c r="AU256" s="18" t="s">
        <v>81</v>
      </c>
    </row>
    <row r="257" spans="2:47" s="1" customFormat="1" ht="12">
      <c r="B257" s="39"/>
      <c r="C257" s="40"/>
      <c r="D257" s="224" t="s">
        <v>150</v>
      </c>
      <c r="E257" s="40"/>
      <c r="F257" s="227" t="s">
        <v>350</v>
      </c>
      <c r="G257" s="40"/>
      <c r="H257" s="40"/>
      <c r="I257" s="136"/>
      <c r="J257" s="40"/>
      <c r="K257" s="40"/>
      <c r="L257" s="44"/>
      <c r="M257" s="226"/>
      <c r="N257" s="84"/>
      <c r="O257" s="84"/>
      <c r="P257" s="84"/>
      <c r="Q257" s="84"/>
      <c r="R257" s="84"/>
      <c r="S257" s="84"/>
      <c r="T257" s="85"/>
      <c r="AT257" s="18" t="s">
        <v>150</v>
      </c>
      <c r="AU257" s="18" t="s">
        <v>81</v>
      </c>
    </row>
    <row r="258" spans="2:63" s="11" customFormat="1" ht="22.8" customHeight="1">
      <c r="B258" s="196"/>
      <c r="C258" s="197"/>
      <c r="D258" s="198" t="s">
        <v>71</v>
      </c>
      <c r="E258" s="210" t="s">
        <v>351</v>
      </c>
      <c r="F258" s="210" t="s">
        <v>352</v>
      </c>
      <c r="G258" s="197"/>
      <c r="H258" s="197"/>
      <c r="I258" s="200"/>
      <c r="J258" s="211">
        <f>BK258</f>
        <v>0</v>
      </c>
      <c r="K258" s="197"/>
      <c r="L258" s="202"/>
      <c r="M258" s="203"/>
      <c r="N258" s="204"/>
      <c r="O258" s="204"/>
      <c r="P258" s="205">
        <f>SUM(P259:P260)</f>
        <v>0</v>
      </c>
      <c r="Q258" s="204"/>
      <c r="R258" s="205">
        <f>SUM(R259:R260)</f>
        <v>0</v>
      </c>
      <c r="S258" s="204"/>
      <c r="T258" s="206">
        <f>SUM(T259:T260)</f>
        <v>0</v>
      </c>
      <c r="AR258" s="207" t="s">
        <v>81</v>
      </c>
      <c r="AT258" s="208" t="s">
        <v>71</v>
      </c>
      <c r="AU258" s="208" t="s">
        <v>8</v>
      </c>
      <c r="AY258" s="207" t="s">
        <v>129</v>
      </c>
      <c r="BK258" s="209">
        <f>SUM(BK259:BK260)</f>
        <v>0</v>
      </c>
    </row>
    <row r="259" spans="2:65" s="1" customFormat="1" ht="21.6" customHeight="1">
      <c r="B259" s="39"/>
      <c r="C259" s="212" t="s">
        <v>179</v>
      </c>
      <c r="D259" s="212" t="s">
        <v>132</v>
      </c>
      <c r="E259" s="213" t="s">
        <v>353</v>
      </c>
      <c r="F259" s="214" t="s">
        <v>354</v>
      </c>
      <c r="G259" s="215" t="s">
        <v>263</v>
      </c>
      <c r="H259" s="216">
        <v>472</v>
      </c>
      <c r="I259" s="217"/>
      <c r="J259" s="216">
        <f>ROUND(I259*H259,0)</f>
        <v>0</v>
      </c>
      <c r="K259" s="214" t="s">
        <v>136</v>
      </c>
      <c r="L259" s="44"/>
      <c r="M259" s="218" t="s">
        <v>20</v>
      </c>
      <c r="N259" s="219" t="s">
        <v>43</v>
      </c>
      <c r="O259" s="84"/>
      <c r="P259" s="220">
        <f>O259*H259</f>
        <v>0</v>
      </c>
      <c r="Q259" s="220">
        <v>0</v>
      </c>
      <c r="R259" s="220">
        <f>Q259*H259</f>
        <v>0</v>
      </c>
      <c r="S259" s="220">
        <v>0</v>
      </c>
      <c r="T259" s="221">
        <f>S259*H259</f>
        <v>0</v>
      </c>
      <c r="AR259" s="222" t="s">
        <v>227</v>
      </c>
      <c r="AT259" s="222" t="s">
        <v>132</v>
      </c>
      <c r="AU259" s="222" t="s">
        <v>81</v>
      </c>
      <c r="AY259" s="18" t="s">
        <v>129</v>
      </c>
      <c r="BE259" s="223">
        <f>IF(N259="základní",J259,0)</f>
        <v>0</v>
      </c>
      <c r="BF259" s="223">
        <f>IF(N259="snížená",J259,0)</f>
        <v>0</v>
      </c>
      <c r="BG259" s="223">
        <f>IF(N259="zákl. přenesená",J259,0)</f>
        <v>0</v>
      </c>
      <c r="BH259" s="223">
        <f>IF(N259="sníž. přenesená",J259,0)</f>
        <v>0</v>
      </c>
      <c r="BI259" s="223">
        <f>IF(N259="nulová",J259,0)</f>
        <v>0</v>
      </c>
      <c r="BJ259" s="18" t="s">
        <v>8</v>
      </c>
      <c r="BK259" s="223">
        <f>ROUND(I259*H259,0)</f>
        <v>0</v>
      </c>
      <c r="BL259" s="18" t="s">
        <v>227</v>
      </c>
      <c r="BM259" s="222" t="s">
        <v>355</v>
      </c>
    </row>
    <row r="260" spans="2:47" s="1" customFormat="1" ht="12">
      <c r="B260" s="39"/>
      <c r="C260" s="40"/>
      <c r="D260" s="224" t="s">
        <v>139</v>
      </c>
      <c r="E260" s="40"/>
      <c r="F260" s="225" t="s">
        <v>354</v>
      </c>
      <c r="G260" s="40"/>
      <c r="H260" s="40"/>
      <c r="I260" s="136"/>
      <c r="J260" s="40"/>
      <c r="K260" s="40"/>
      <c r="L260" s="44"/>
      <c r="M260" s="226"/>
      <c r="N260" s="84"/>
      <c r="O260" s="84"/>
      <c r="P260" s="84"/>
      <c r="Q260" s="84"/>
      <c r="R260" s="84"/>
      <c r="S260" s="84"/>
      <c r="T260" s="85"/>
      <c r="AT260" s="18" t="s">
        <v>139</v>
      </c>
      <c r="AU260" s="18" t="s">
        <v>81</v>
      </c>
    </row>
    <row r="261" spans="2:63" s="11" customFormat="1" ht="22.8" customHeight="1">
      <c r="B261" s="196"/>
      <c r="C261" s="197"/>
      <c r="D261" s="198" t="s">
        <v>71</v>
      </c>
      <c r="E261" s="210" t="s">
        <v>356</v>
      </c>
      <c r="F261" s="210" t="s">
        <v>357</v>
      </c>
      <c r="G261" s="197"/>
      <c r="H261" s="197"/>
      <c r="I261" s="200"/>
      <c r="J261" s="211">
        <f>BK261</f>
        <v>0</v>
      </c>
      <c r="K261" s="197"/>
      <c r="L261" s="202"/>
      <c r="M261" s="203"/>
      <c r="N261" s="204"/>
      <c r="O261" s="204"/>
      <c r="P261" s="205">
        <f>SUM(P262:P263)</f>
        <v>0</v>
      </c>
      <c r="Q261" s="204"/>
      <c r="R261" s="205">
        <f>SUM(R262:R263)</f>
        <v>0</v>
      </c>
      <c r="S261" s="204"/>
      <c r="T261" s="206">
        <f>SUM(T262:T263)</f>
        <v>0</v>
      </c>
      <c r="AR261" s="207" t="s">
        <v>81</v>
      </c>
      <c r="AT261" s="208" t="s">
        <v>71</v>
      </c>
      <c r="AU261" s="208" t="s">
        <v>8</v>
      </c>
      <c r="AY261" s="207" t="s">
        <v>129</v>
      </c>
      <c r="BK261" s="209">
        <f>SUM(BK262:BK263)</f>
        <v>0</v>
      </c>
    </row>
    <row r="262" spans="2:65" s="1" customFormat="1" ht="21.6" customHeight="1">
      <c r="B262" s="39"/>
      <c r="C262" s="212" t="s">
        <v>358</v>
      </c>
      <c r="D262" s="212" t="s">
        <v>132</v>
      </c>
      <c r="E262" s="213" t="s">
        <v>359</v>
      </c>
      <c r="F262" s="214" t="s">
        <v>360</v>
      </c>
      <c r="G262" s="215" t="s">
        <v>135</v>
      </c>
      <c r="H262" s="216">
        <v>1</v>
      </c>
      <c r="I262" s="217"/>
      <c r="J262" s="216">
        <f>ROUND(I262*H262,0)</f>
        <v>0</v>
      </c>
      <c r="K262" s="214" t="s">
        <v>136</v>
      </c>
      <c r="L262" s="44"/>
      <c r="M262" s="218" t="s">
        <v>20</v>
      </c>
      <c r="N262" s="219" t="s">
        <v>43</v>
      </c>
      <c r="O262" s="84"/>
      <c r="P262" s="220">
        <f>O262*H262</f>
        <v>0</v>
      </c>
      <c r="Q262" s="220">
        <v>0</v>
      </c>
      <c r="R262" s="220">
        <f>Q262*H262</f>
        <v>0</v>
      </c>
      <c r="S262" s="220">
        <v>0</v>
      </c>
      <c r="T262" s="221">
        <f>S262*H262</f>
        <v>0</v>
      </c>
      <c r="AR262" s="222" t="s">
        <v>227</v>
      </c>
      <c r="AT262" s="222" t="s">
        <v>132</v>
      </c>
      <c r="AU262" s="222" t="s">
        <v>81</v>
      </c>
      <c r="AY262" s="18" t="s">
        <v>129</v>
      </c>
      <c r="BE262" s="223">
        <f>IF(N262="základní",J262,0)</f>
        <v>0</v>
      </c>
      <c r="BF262" s="223">
        <f>IF(N262="snížená",J262,0)</f>
        <v>0</v>
      </c>
      <c r="BG262" s="223">
        <f>IF(N262="zákl. přenesená",J262,0)</f>
        <v>0</v>
      </c>
      <c r="BH262" s="223">
        <f>IF(N262="sníž. přenesená",J262,0)</f>
        <v>0</v>
      </c>
      <c r="BI262" s="223">
        <f>IF(N262="nulová",J262,0)</f>
        <v>0</v>
      </c>
      <c r="BJ262" s="18" t="s">
        <v>8</v>
      </c>
      <c r="BK262" s="223">
        <f>ROUND(I262*H262,0)</f>
        <v>0</v>
      </c>
      <c r="BL262" s="18" t="s">
        <v>227</v>
      </c>
      <c r="BM262" s="222" t="s">
        <v>361</v>
      </c>
    </row>
    <row r="263" spans="2:47" s="1" customFormat="1" ht="12">
      <c r="B263" s="39"/>
      <c r="C263" s="40"/>
      <c r="D263" s="224" t="s">
        <v>139</v>
      </c>
      <c r="E263" s="40"/>
      <c r="F263" s="225" t="s">
        <v>360</v>
      </c>
      <c r="G263" s="40"/>
      <c r="H263" s="40"/>
      <c r="I263" s="136"/>
      <c r="J263" s="40"/>
      <c r="K263" s="40"/>
      <c r="L263" s="44"/>
      <c r="M263" s="226"/>
      <c r="N263" s="84"/>
      <c r="O263" s="84"/>
      <c r="P263" s="84"/>
      <c r="Q263" s="84"/>
      <c r="R263" s="84"/>
      <c r="S263" s="84"/>
      <c r="T263" s="85"/>
      <c r="AT263" s="18" t="s">
        <v>139</v>
      </c>
      <c r="AU263" s="18" t="s">
        <v>81</v>
      </c>
    </row>
    <row r="264" spans="2:63" s="11" customFormat="1" ht="22.8" customHeight="1">
      <c r="B264" s="196"/>
      <c r="C264" s="197"/>
      <c r="D264" s="198" t="s">
        <v>71</v>
      </c>
      <c r="E264" s="210" t="s">
        <v>362</v>
      </c>
      <c r="F264" s="210" t="s">
        <v>363</v>
      </c>
      <c r="G264" s="197"/>
      <c r="H264" s="197"/>
      <c r="I264" s="200"/>
      <c r="J264" s="211">
        <f>BK264</f>
        <v>0</v>
      </c>
      <c r="K264" s="197"/>
      <c r="L264" s="202"/>
      <c r="M264" s="203"/>
      <c r="N264" s="204"/>
      <c r="O264" s="204"/>
      <c r="P264" s="205">
        <f>SUM(P265:P288)</f>
        <v>0</v>
      </c>
      <c r="Q264" s="204"/>
      <c r="R264" s="205">
        <f>SUM(R265:R288)</f>
        <v>0.033932000000000004</v>
      </c>
      <c r="S264" s="204"/>
      <c r="T264" s="206">
        <f>SUM(T265:T288)</f>
        <v>28.10355</v>
      </c>
      <c r="AR264" s="207" t="s">
        <v>81</v>
      </c>
      <c r="AT264" s="208" t="s">
        <v>71</v>
      </c>
      <c r="AU264" s="208" t="s">
        <v>8</v>
      </c>
      <c r="AY264" s="207" t="s">
        <v>129</v>
      </c>
      <c r="BK264" s="209">
        <f>SUM(BK265:BK288)</f>
        <v>0</v>
      </c>
    </row>
    <row r="265" spans="2:65" s="1" customFormat="1" ht="14.4" customHeight="1">
      <c r="B265" s="39"/>
      <c r="C265" s="212" t="s">
        <v>182</v>
      </c>
      <c r="D265" s="212" t="s">
        <v>132</v>
      </c>
      <c r="E265" s="213" t="s">
        <v>364</v>
      </c>
      <c r="F265" s="214" t="s">
        <v>365</v>
      </c>
      <c r="G265" s="215" t="s">
        <v>146</v>
      </c>
      <c r="H265" s="216">
        <v>1873</v>
      </c>
      <c r="I265" s="217"/>
      <c r="J265" s="216">
        <f>ROUND(I265*H265,0)</f>
        <v>0</v>
      </c>
      <c r="K265" s="214" t="s">
        <v>366</v>
      </c>
      <c r="L265" s="44"/>
      <c r="M265" s="218" t="s">
        <v>20</v>
      </c>
      <c r="N265" s="219" t="s">
        <v>43</v>
      </c>
      <c r="O265" s="84"/>
      <c r="P265" s="220">
        <f>O265*H265</f>
        <v>0</v>
      </c>
      <c r="Q265" s="220">
        <v>0</v>
      </c>
      <c r="R265" s="220">
        <f>Q265*H265</f>
        <v>0</v>
      </c>
      <c r="S265" s="220">
        <v>0</v>
      </c>
      <c r="T265" s="221">
        <f>S265*H265</f>
        <v>0</v>
      </c>
      <c r="AR265" s="222" t="s">
        <v>227</v>
      </c>
      <c r="AT265" s="222" t="s">
        <v>132</v>
      </c>
      <c r="AU265" s="222" t="s">
        <v>81</v>
      </c>
      <c r="AY265" s="18" t="s">
        <v>129</v>
      </c>
      <c r="BE265" s="223">
        <f>IF(N265="základní",J265,0)</f>
        <v>0</v>
      </c>
      <c r="BF265" s="223">
        <f>IF(N265="snížená",J265,0)</f>
        <v>0</v>
      </c>
      <c r="BG265" s="223">
        <f>IF(N265="zákl. přenesená",J265,0)</f>
        <v>0</v>
      </c>
      <c r="BH265" s="223">
        <f>IF(N265="sníž. přenesená",J265,0)</f>
        <v>0</v>
      </c>
      <c r="BI265" s="223">
        <f>IF(N265="nulová",J265,0)</f>
        <v>0</v>
      </c>
      <c r="BJ265" s="18" t="s">
        <v>8</v>
      </c>
      <c r="BK265" s="223">
        <f>ROUND(I265*H265,0)</f>
        <v>0</v>
      </c>
      <c r="BL265" s="18" t="s">
        <v>227</v>
      </c>
      <c r="BM265" s="222" t="s">
        <v>367</v>
      </c>
    </row>
    <row r="266" spans="2:47" s="1" customFormat="1" ht="12">
      <c r="B266" s="39"/>
      <c r="C266" s="40"/>
      <c r="D266" s="224" t="s">
        <v>139</v>
      </c>
      <c r="E266" s="40"/>
      <c r="F266" s="225" t="s">
        <v>365</v>
      </c>
      <c r="G266" s="40"/>
      <c r="H266" s="40"/>
      <c r="I266" s="136"/>
      <c r="J266" s="40"/>
      <c r="K266" s="40"/>
      <c r="L266" s="44"/>
      <c r="M266" s="226"/>
      <c r="N266" s="84"/>
      <c r="O266" s="84"/>
      <c r="P266" s="84"/>
      <c r="Q266" s="84"/>
      <c r="R266" s="84"/>
      <c r="S266" s="84"/>
      <c r="T266" s="85"/>
      <c r="AT266" s="18" t="s">
        <v>139</v>
      </c>
      <c r="AU266" s="18" t="s">
        <v>81</v>
      </c>
    </row>
    <row r="267" spans="2:65" s="1" customFormat="1" ht="14.4" customHeight="1">
      <c r="B267" s="39"/>
      <c r="C267" s="212" t="s">
        <v>368</v>
      </c>
      <c r="D267" s="212" t="s">
        <v>132</v>
      </c>
      <c r="E267" s="213" t="s">
        <v>369</v>
      </c>
      <c r="F267" s="214" t="s">
        <v>370</v>
      </c>
      <c r="G267" s="215" t="s">
        <v>263</v>
      </c>
      <c r="H267" s="216">
        <v>212.08</v>
      </c>
      <c r="I267" s="217"/>
      <c r="J267" s="216">
        <f>ROUND(I267*H267,0)</f>
        <v>0</v>
      </c>
      <c r="K267" s="214" t="s">
        <v>136</v>
      </c>
      <c r="L267" s="44"/>
      <c r="M267" s="218" t="s">
        <v>20</v>
      </c>
      <c r="N267" s="219" t="s">
        <v>43</v>
      </c>
      <c r="O267" s="84"/>
      <c r="P267" s="220">
        <f>O267*H267</f>
        <v>0</v>
      </c>
      <c r="Q267" s="220">
        <v>0</v>
      </c>
      <c r="R267" s="220">
        <f>Q267*H267</f>
        <v>0</v>
      </c>
      <c r="S267" s="220">
        <v>0</v>
      </c>
      <c r="T267" s="221">
        <f>S267*H267</f>
        <v>0</v>
      </c>
      <c r="AR267" s="222" t="s">
        <v>227</v>
      </c>
      <c r="AT267" s="222" t="s">
        <v>132</v>
      </c>
      <c r="AU267" s="222" t="s">
        <v>81</v>
      </c>
      <c r="AY267" s="18" t="s">
        <v>129</v>
      </c>
      <c r="BE267" s="223">
        <f>IF(N267="základní",J267,0)</f>
        <v>0</v>
      </c>
      <c r="BF267" s="223">
        <f>IF(N267="snížená",J267,0)</f>
        <v>0</v>
      </c>
      <c r="BG267" s="223">
        <f>IF(N267="zákl. přenesená",J267,0)</f>
        <v>0</v>
      </c>
      <c r="BH267" s="223">
        <f>IF(N267="sníž. přenesená",J267,0)</f>
        <v>0</v>
      </c>
      <c r="BI267" s="223">
        <f>IF(N267="nulová",J267,0)</f>
        <v>0</v>
      </c>
      <c r="BJ267" s="18" t="s">
        <v>8</v>
      </c>
      <c r="BK267" s="223">
        <f>ROUND(I267*H267,0)</f>
        <v>0</v>
      </c>
      <c r="BL267" s="18" t="s">
        <v>227</v>
      </c>
      <c r="BM267" s="222" t="s">
        <v>371</v>
      </c>
    </row>
    <row r="268" spans="2:47" s="1" customFormat="1" ht="12">
      <c r="B268" s="39"/>
      <c r="C268" s="40"/>
      <c r="D268" s="224" t="s">
        <v>139</v>
      </c>
      <c r="E268" s="40"/>
      <c r="F268" s="225" t="s">
        <v>370</v>
      </c>
      <c r="G268" s="40"/>
      <c r="H268" s="40"/>
      <c r="I268" s="136"/>
      <c r="J268" s="40"/>
      <c r="K268" s="40"/>
      <c r="L268" s="44"/>
      <c r="M268" s="226"/>
      <c r="N268" s="84"/>
      <c r="O268" s="84"/>
      <c r="P268" s="84"/>
      <c r="Q268" s="84"/>
      <c r="R268" s="84"/>
      <c r="S268" s="84"/>
      <c r="T268" s="85"/>
      <c r="AT268" s="18" t="s">
        <v>139</v>
      </c>
      <c r="AU268" s="18" t="s">
        <v>81</v>
      </c>
    </row>
    <row r="269" spans="2:51" s="12" customFormat="1" ht="12">
      <c r="B269" s="228"/>
      <c r="C269" s="229"/>
      <c r="D269" s="224" t="s">
        <v>152</v>
      </c>
      <c r="E269" s="230" t="s">
        <v>20</v>
      </c>
      <c r="F269" s="231" t="s">
        <v>235</v>
      </c>
      <c r="G269" s="229"/>
      <c r="H269" s="230" t="s">
        <v>20</v>
      </c>
      <c r="I269" s="232"/>
      <c r="J269" s="229"/>
      <c r="K269" s="229"/>
      <c r="L269" s="233"/>
      <c r="M269" s="234"/>
      <c r="N269" s="235"/>
      <c r="O269" s="235"/>
      <c r="P269" s="235"/>
      <c r="Q269" s="235"/>
      <c r="R269" s="235"/>
      <c r="S269" s="235"/>
      <c r="T269" s="236"/>
      <c r="AT269" s="237" t="s">
        <v>152</v>
      </c>
      <c r="AU269" s="237" t="s">
        <v>81</v>
      </c>
      <c r="AV269" s="12" t="s">
        <v>8</v>
      </c>
      <c r="AW269" s="12" t="s">
        <v>33</v>
      </c>
      <c r="AX269" s="12" t="s">
        <v>72</v>
      </c>
      <c r="AY269" s="237" t="s">
        <v>129</v>
      </c>
    </row>
    <row r="270" spans="2:51" s="13" customFormat="1" ht="12">
      <c r="B270" s="238"/>
      <c r="C270" s="239"/>
      <c r="D270" s="224" t="s">
        <v>152</v>
      </c>
      <c r="E270" s="240" t="s">
        <v>20</v>
      </c>
      <c r="F270" s="241" t="s">
        <v>372</v>
      </c>
      <c r="G270" s="239"/>
      <c r="H270" s="242">
        <v>212.08</v>
      </c>
      <c r="I270" s="243"/>
      <c r="J270" s="239"/>
      <c r="K270" s="239"/>
      <c r="L270" s="244"/>
      <c r="M270" s="245"/>
      <c r="N270" s="246"/>
      <c r="O270" s="246"/>
      <c r="P270" s="246"/>
      <c r="Q270" s="246"/>
      <c r="R270" s="246"/>
      <c r="S270" s="246"/>
      <c r="T270" s="247"/>
      <c r="AT270" s="248" t="s">
        <v>152</v>
      </c>
      <c r="AU270" s="248" t="s">
        <v>81</v>
      </c>
      <c r="AV270" s="13" t="s">
        <v>81</v>
      </c>
      <c r="AW270" s="13" t="s">
        <v>33</v>
      </c>
      <c r="AX270" s="13" t="s">
        <v>72</v>
      </c>
      <c r="AY270" s="248" t="s">
        <v>129</v>
      </c>
    </row>
    <row r="271" spans="2:51" s="14" customFormat="1" ht="12">
      <c r="B271" s="249"/>
      <c r="C271" s="250"/>
      <c r="D271" s="224" t="s">
        <v>152</v>
      </c>
      <c r="E271" s="251" t="s">
        <v>20</v>
      </c>
      <c r="F271" s="252" t="s">
        <v>156</v>
      </c>
      <c r="G271" s="250"/>
      <c r="H271" s="253">
        <v>212.08</v>
      </c>
      <c r="I271" s="254"/>
      <c r="J271" s="250"/>
      <c r="K271" s="250"/>
      <c r="L271" s="255"/>
      <c r="M271" s="256"/>
      <c r="N271" s="257"/>
      <c r="O271" s="257"/>
      <c r="P271" s="257"/>
      <c r="Q271" s="257"/>
      <c r="R271" s="257"/>
      <c r="S271" s="257"/>
      <c r="T271" s="258"/>
      <c r="AT271" s="259" t="s">
        <v>152</v>
      </c>
      <c r="AU271" s="259" t="s">
        <v>81</v>
      </c>
      <c r="AV271" s="14" t="s">
        <v>137</v>
      </c>
      <c r="AW271" s="14" t="s">
        <v>33</v>
      </c>
      <c r="AX271" s="14" t="s">
        <v>8</v>
      </c>
      <c r="AY271" s="259" t="s">
        <v>129</v>
      </c>
    </row>
    <row r="272" spans="2:65" s="1" customFormat="1" ht="14.4" customHeight="1">
      <c r="B272" s="39"/>
      <c r="C272" s="212" t="s">
        <v>195</v>
      </c>
      <c r="D272" s="212" t="s">
        <v>132</v>
      </c>
      <c r="E272" s="213" t="s">
        <v>373</v>
      </c>
      <c r="F272" s="214" t="s">
        <v>374</v>
      </c>
      <c r="G272" s="215" t="s">
        <v>146</v>
      </c>
      <c r="H272" s="216">
        <v>169.66</v>
      </c>
      <c r="I272" s="217"/>
      <c r="J272" s="216">
        <f>ROUND(I272*H272,0)</f>
        <v>0</v>
      </c>
      <c r="K272" s="214" t="s">
        <v>136</v>
      </c>
      <c r="L272" s="44"/>
      <c r="M272" s="218" t="s">
        <v>20</v>
      </c>
      <c r="N272" s="219" t="s">
        <v>43</v>
      </c>
      <c r="O272" s="84"/>
      <c r="P272" s="220">
        <f>O272*H272</f>
        <v>0</v>
      </c>
      <c r="Q272" s="220">
        <v>0</v>
      </c>
      <c r="R272" s="220">
        <f>Q272*H272</f>
        <v>0</v>
      </c>
      <c r="S272" s="220">
        <v>0</v>
      </c>
      <c r="T272" s="221">
        <f>S272*H272</f>
        <v>0</v>
      </c>
      <c r="AR272" s="222" t="s">
        <v>227</v>
      </c>
      <c r="AT272" s="222" t="s">
        <v>132</v>
      </c>
      <c r="AU272" s="222" t="s">
        <v>81</v>
      </c>
      <c r="AY272" s="18" t="s">
        <v>129</v>
      </c>
      <c r="BE272" s="223">
        <f>IF(N272="základní",J272,0)</f>
        <v>0</v>
      </c>
      <c r="BF272" s="223">
        <f>IF(N272="snížená",J272,0)</f>
        <v>0</v>
      </c>
      <c r="BG272" s="223">
        <f>IF(N272="zákl. přenesená",J272,0)</f>
        <v>0</v>
      </c>
      <c r="BH272" s="223">
        <f>IF(N272="sníž. přenesená",J272,0)</f>
        <v>0</v>
      </c>
      <c r="BI272" s="223">
        <f>IF(N272="nulová",J272,0)</f>
        <v>0</v>
      </c>
      <c r="BJ272" s="18" t="s">
        <v>8</v>
      </c>
      <c r="BK272" s="223">
        <f>ROUND(I272*H272,0)</f>
        <v>0</v>
      </c>
      <c r="BL272" s="18" t="s">
        <v>227</v>
      </c>
      <c r="BM272" s="222" t="s">
        <v>375</v>
      </c>
    </row>
    <row r="273" spans="2:47" s="1" customFormat="1" ht="12">
      <c r="B273" s="39"/>
      <c r="C273" s="40"/>
      <c r="D273" s="224" t="s">
        <v>139</v>
      </c>
      <c r="E273" s="40"/>
      <c r="F273" s="225" t="s">
        <v>374</v>
      </c>
      <c r="G273" s="40"/>
      <c r="H273" s="40"/>
      <c r="I273" s="136"/>
      <c r="J273" s="40"/>
      <c r="K273" s="40"/>
      <c r="L273" s="44"/>
      <c r="M273" s="226"/>
      <c r="N273" s="84"/>
      <c r="O273" s="84"/>
      <c r="P273" s="84"/>
      <c r="Q273" s="84"/>
      <c r="R273" s="84"/>
      <c r="S273" s="84"/>
      <c r="T273" s="85"/>
      <c r="AT273" s="18" t="s">
        <v>139</v>
      </c>
      <c r="AU273" s="18" t="s">
        <v>81</v>
      </c>
    </row>
    <row r="274" spans="2:51" s="12" customFormat="1" ht="12">
      <c r="B274" s="228"/>
      <c r="C274" s="229"/>
      <c r="D274" s="224" t="s">
        <v>152</v>
      </c>
      <c r="E274" s="230" t="s">
        <v>20</v>
      </c>
      <c r="F274" s="231" t="s">
        <v>235</v>
      </c>
      <c r="G274" s="229"/>
      <c r="H274" s="230" t="s">
        <v>20</v>
      </c>
      <c r="I274" s="232"/>
      <c r="J274" s="229"/>
      <c r="K274" s="229"/>
      <c r="L274" s="233"/>
      <c r="M274" s="234"/>
      <c r="N274" s="235"/>
      <c r="O274" s="235"/>
      <c r="P274" s="235"/>
      <c r="Q274" s="235"/>
      <c r="R274" s="235"/>
      <c r="S274" s="235"/>
      <c r="T274" s="236"/>
      <c r="AT274" s="237" t="s">
        <v>152</v>
      </c>
      <c r="AU274" s="237" t="s">
        <v>81</v>
      </c>
      <c r="AV274" s="12" t="s">
        <v>8</v>
      </c>
      <c r="AW274" s="12" t="s">
        <v>33</v>
      </c>
      <c r="AX274" s="12" t="s">
        <v>72</v>
      </c>
      <c r="AY274" s="237" t="s">
        <v>129</v>
      </c>
    </row>
    <row r="275" spans="2:51" s="13" customFormat="1" ht="12">
      <c r="B275" s="238"/>
      <c r="C275" s="239"/>
      <c r="D275" s="224" t="s">
        <v>152</v>
      </c>
      <c r="E275" s="240" t="s">
        <v>20</v>
      </c>
      <c r="F275" s="241" t="s">
        <v>376</v>
      </c>
      <c r="G275" s="239"/>
      <c r="H275" s="242">
        <v>169.66</v>
      </c>
      <c r="I275" s="243"/>
      <c r="J275" s="239"/>
      <c r="K275" s="239"/>
      <c r="L275" s="244"/>
      <c r="M275" s="245"/>
      <c r="N275" s="246"/>
      <c r="O275" s="246"/>
      <c r="P275" s="246"/>
      <c r="Q275" s="246"/>
      <c r="R275" s="246"/>
      <c r="S275" s="246"/>
      <c r="T275" s="247"/>
      <c r="AT275" s="248" t="s">
        <v>152</v>
      </c>
      <c r="AU275" s="248" t="s">
        <v>81</v>
      </c>
      <c r="AV275" s="13" t="s">
        <v>81</v>
      </c>
      <c r="AW275" s="13" t="s">
        <v>33</v>
      </c>
      <c r="AX275" s="13" t="s">
        <v>72</v>
      </c>
      <c r="AY275" s="248" t="s">
        <v>129</v>
      </c>
    </row>
    <row r="276" spans="2:51" s="14" customFormat="1" ht="12">
      <c r="B276" s="249"/>
      <c r="C276" s="250"/>
      <c r="D276" s="224" t="s">
        <v>152</v>
      </c>
      <c r="E276" s="251" t="s">
        <v>20</v>
      </c>
      <c r="F276" s="252" t="s">
        <v>156</v>
      </c>
      <c r="G276" s="250"/>
      <c r="H276" s="253">
        <v>169.66</v>
      </c>
      <c r="I276" s="254"/>
      <c r="J276" s="250"/>
      <c r="K276" s="250"/>
      <c r="L276" s="255"/>
      <c r="M276" s="256"/>
      <c r="N276" s="257"/>
      <c r="O276" s="257"/>
      <c r="P276" s="257"/>
      <c r="Q276" s="257"/>
      <c r="R276" s="257"/>
      <c r="S276" s="257"/>
      <c r="T276" s="258"/>
      <c r="AT276" s="259" t="s">
        <v>152</v>
      </c>
      <c r="AU276" s="259" t="s">
        <v>81</v>
      </c>
      <c r="AV276" s="14" t="s">
        <v>137</v>
      </c>
      <c r="AW276" s="14" t="s">
        <v>33</v>
      </c>
      <c r="AX276" s="14" t="s">
        <v>8</v>
      </c>
      <c r="AY276" s="259" t="s">
        <v>129</v>
      </c>
    </row>
    <row r="277" spans="2:65" s="1" customFormat="1" ht="14.4" customHeight="1">
      <c r="B277" s="39"/>
      <c r="C277" s="212" t="s">
        <v>377</v>
      </c>
      <c r="D277" s="212" t="s">
        <v>132</v>
      </c>
      <c r="E277" s="213" t="s">
        <v>378</v>
      </c>
      <c r="F277" s="214" t="s">
        <v>379</v>
      </c>
      <c r="G277" s="215" t="s">
        <v>146</v>
      </c>
      <c r="H277" s="216">
        <v>1873.57</v>
      </c>
      <c r="I277" s="217"/>
      <c r="J277" s="216">
        <f>ROUND(I277*H277,0)</f>
        <v>0</v>
      </c>
      <c r="K277" s="214" t="s">
        <v>147</v>
      </c>
      <c r="L277" s="44"/>
      <c r="M277" s="218" t="s">
        <v>20</v>
      </c>
      <c r="N277" s="219" t="s">
        <v>43</v>
      </c>
      <c r="O277" s="84"/>
      <c r="P277" s="220">
        <f>O277*H277</f>
        <v>0</v>
      </c>
      <c r="Q277" s="220">
        <v>0</v>
      </c>
      <c r="R277" s="220">
        <f>Q277*H277</f>
        <v>0</v>
      </c>
      <c r="S277" s="220">
        <v>0.015</v>
      </c>
      <c r="T277" s="221">
        <f>S277*H277</f>
        <v>28.10355</v>
      </c>
      <c r="AR277" s="222" t="s">
        <v>227</v>
      </c>
      <c r="AT277" s="222" t="s">
        <v>132</v>
      </c>
      <c r="AU277" s="222" t="s">
        <v>81</v>
      </c>
      <c r="AY277" s="18" t="s">
        <v>129</v>
      </c>
      <c r="BE277" s="223">
        <f>IF(N277="základní",J277,0)</f>
        <v>0</v>
      </c>
      <c r="BF277" s="223">
        <f>IF(N277="snížená",J277,0)</f>
        <v>0</v>
      </c>
      <c r="BG277" s="223">
        <f>IF(N277="zákl. přenesená",J277,0)</f>
        <v>0</v>
      </c>
      <c r="BH277" s="223">
        <f>IF(N277="sníž. přenesená",J277,0)</f>
        <v>0</v>
      </c>
      <c r="BI277" s="223">
        <f>IF(N277="nulová",J277,0)</f>
        <v>0</v>
      </c>
      <c r="BJ277" s="18" t="s">
        <v>8</v>
      </c>
      <c r="BK277" s="223">
        <f>ROUND(I277*H277,0)</f>
        <v>0</v>
      </c>
      <c r="BL277" s="18" t="s">
        <v>227</v>
      </c>
      <c r="BM277" s="222" t="s">
        <v>380</v>
      </c>
    </row>
    <row r="278" spans="2:47" s="1" customFormat="1" ht="12">
      <c r="B278" s="39"/>
      <c r="C278" s="40"/>
      <c r="D278" s="224" t="s">
        <v>139</v>
      </c>
      <c r="E278" s="40"/>
      <c r="F278" s="225" t="s">
        <v>381</v>
      </c>
      <c r="G278" s="40"/>
      <c r="H278" s="40"/>
      <c r="I278" s="136"/>
      <c r="J278" s="40"/>
      <c r="K278" s="40"/>
      <c r="L278" s="44"/>
      <c r="M278" s="226"/>
      <c r="N278" s="84"/>
      <c r="O278" s="84"/>
      <c r="P278" s="84"/>
      <c r="Q278" s="84"/>
      <c r="R278" s="84"/>
      <c r="S278" s="84"/>
      <c r="T278" s="85"/>
      <c r="AT278" s="18" t="s">
        <v>139</v>
      </c>
      <c r="AU278" s="18" t="s">
        <v>81</v>
      </c>
    </row>
    <row r="279" spans="2:51" s="12" customFormat="1" ht="12">
      <c r="B279" s="228"/>
      <c r="C279" s="229"/>
      <c r="D279" s="224" t="s">
        <v>152</v>
      </c>
      <c r="E279" s="230" t="s">
        <v>20</v>
      </c>
      <c r="F279" s="231" t="s">
        <v>231</v>
      </c>
      <c r="G279" s="229"/>
      <c r="H279" s="230" t="s">
        <v>20</v>
      </c>
      <c r="I279" s="232"/>
      <c r="J279" s="229"/>
      <c r="K279" s="229"/>
      <c r="L279" s="233"/>
      <c r="M279" s="234"/>
      <c r="N279" s="235"/>
      <c r="O279" s="235"/>
      <c r="P279" s="235"/>
      <c r="Q279" s="235"/>
      <c r="R279" s="235"/>
      <c r="S279" s="235"/>
      <c r="T279" s="236"/>
      <c r="AT279" s="237" t="s">
        <v>152</v>
      </c>
      <c r="AU279" s="237" t="s">
        <v>81</v>
      </c>
      <c r="AV279" s="12" t="s">
        <v>8</v>
      </c>
      <c r="AW279" s="12" t="s">
        <v>33</v>
      </c>
      <c r="AX279" s="12" t="s">
        <v>72</v>
      </c>
      <c r="AY279" s="237" t="s">
        <v>129</v>
      </c>
    </row>
    <row r="280" spans="2:51" s="13" customFormat="1" ht="12">
      <c r="B280" s="238"/>
      <c r="C280" s="239"/>
      <c r="D280" s="224" t="s">
        <v>152</v>
      </c>
      <c r="E280" s="240" t="s">
        <v>20</v>
      </c>
      <c r="F280" s="241" t="s">
        <v>323</v>
      </c>
      <c r="G280" s="239"/>
      <c r="H280" s="242">
        <v>389.9</v>
      </c>
      <c r="I280" s="243"/>
      <c r="J280" s="239"/>
      <c r="K280" s="239"/>
      <c r="L280" s="244"/>
      <c r="M280" s="245"/>
      <c r="N280" s="246"/>
      <c r="O280" s="246"/>
      <c r="P280" s="246"/>
      <c r="Q280" s="246"/>
      <c r="R280" s="246"/>
      <c r="S280" s="246"/>
      <c r="T280" s="247"/>
      <c r="AT280" s="248" t="s">
        <v>152</v>
      </c>
      <c r="AU280" s="248" t="s">
        <v>81</v>
      </c>
      <c r="AV280" s="13" t="s">
        <v>81</v>
      </c>
      <c r="AW280" s="13" t="s">
        <v>33</v>
      </c>
      <c r="AX280" s="13" t="s">
        <v>72</v>
      </c>
      <c r="AY280" s="248" t="s">
        <v>129</v>
      </c>
    </row>
    <row r="281" spans="2:51" s="12" customFormat="1" ht="12">
      <c r="B281" s="228"/>
      <c r="C281" s="229"/>
      <c r="D281" s="224" t="s">
        <v>152</v>
      </c>
      <c r="E281" s="230" t="s">
        <v>20</v>
      </c>
      <c r="F281" s="231" t="s">
        <v>233</v>
      </c>
      <c r="G281" s="229"/>
      <c r="H281" s="230" t="s">
        <v>20</v>
      </c>
      <c r="I281" s="232"/>
      <c r="J281" s="229"/>
      <c r="K281" s="229"/>
      <c r="L281" s="233"/>
      <c r="M281" s="234"/>
      <c r="N281" s="235"/>
      <c r="O281" s="235"/>
      <c r="P281" s="235"/>
      <c r="Q281" s="235"/>
      <c r="R281" s="235"/>
      <c r="S281" s="235"/>
      <c r="T281" s="236"/>
      <c r="AT281" s="237" t="s">
        <v>152</v>
      </c>
      <c r="AU281" s="237" t="s">
        <v>81</v>
      </c>
      <c r="AV281" s="12" t="s">
        <v>8</v>
      </c>
      <c r="AW281" s="12" t="s">
        <v>33</v>
      </c>
      <c r="AX281" s="12" t="s">
        <v>72</v>
      </c>
      <c r="AY281" s="237" t="s">
        <v>129</v>
      </c>
    </row>
    <row r="282" spans="2:51" s="13" customFormat="1" ht="12">
      <c r="B282" s="238"/>
      <c r="C282" s="239"/>
      <c r="D282" s="224" t="s">
        <v>152</v>
      </c>
      <c r="E282" s="240" t="s">
        <v>20</v>
      </c>
      <c r="F282" s="241" t="s">
        <v>324</v>
      </c>
      <c r="G282" s="239"/>
      <c r="H282" s="242">
        <v>1483.67</v>
      </c>
      <c r="I282" s="243"/>
      <c r="J282" s="239"/>
      <c r="K282" s="239"/>
      <c r="L282" s="244"/>
      <c r="M282" s="245"/>
      <c r="N282" s="246"/>
      <c r="O282" s="246"/>
      <c r="P282" s="246"/>
      <c r="Q282" s="246"/>
      <c r="R282" s="246"/>
      <c r="S282" s="246"/>
      <c r="T282" s="247"/>
      <c r="AT282" s="248" t="s">
        <v>152</v>
      </c>
      <c r="AU282" s="248" t="s">
        <v>81</v>
      </c>
      <c r="AV282" s="13" t="s">
        <v>81</v>
      </c>
      <c r="AW282" s="13" t="s">
        <v>33</v>
      </c>
      <c r="AX282" s="13" t="s">
        <v>72</v>
      </c>
      <c r="AY282" s="248" t="s">
        <v>129</v>
      </c>
    </row>
    <row r="283" spans="2:51" s="14" customFormat="1" ht="12">
      <c r="B283" s="249"/>
      <c r="C283" s="250"/>
      <c r="D283" s="224" t="s">
        <v>152</v>
      </c>
      <c r="E283" s="251" t="s">
        <v>20</v>
      </c>
      <c r="F283" s="252" t="s">
        <v>156</v>
      </c>
      <c r="G283" s="250"/>
      <c r="H283" s="253">
        <v>1873.5700000000002</v>
      </c>
      <c r="I283" s="254"/>
      <c r="J283" s="250"/>
      <c r="K283" s="250"/>
      <c r="L283" s="255"/>
      <c r="M283" s="256"/>
      <c r="N283" s="257"/>
      <c r="O283" s="257"/>
      <c r="P283" s="257"/>
      <c r="Q283" s="257"/>
      <c r="R283" s="257"/>
      <c r="S283" s="257"/>
      <c r="T283" s="258"/>
      <c r="AT283" s="259" t="s">
        <v>152</v>
      </c>
      <c r="AU283" s="259" t="s">
        <v>81</v>
      </c>
      <c r="AV283" s="14" t="s">
        <v>137</v>
      </c>
      <c r="AW283" s="14" t="s">
        <v>33</v>
      </c>
      <c r="AX283" s="14" t="s">
        <v>8</v>
      </c>
      <c r="AY283" s="259" t="s">
        <v>129</v>
      </c>
    </row>
    <row r="284" spans="2:65" s="1" customFormat="1" ht="14.4" customHeight="1">
      <c r="B284" s="39"/>
      <c r="C284" s="212" t="s">
        <v>201</v>
      </c>
      <c r="D284" s="212" t="s">
        <v>132</v>
      </c>
      <c r="E284" s="213" t="s">
        <v>382</v>
      </c>
      <c r="F284" s="214" t="s">
        <v>383</v>
      </c>
      <c r="G284" s="215" t="s">
        <v>146</v>
      </c>
      <c r="H284" s="216">
        <v>169.66</v>
      </c>
      <c r="I284" s="217"/>
      <c r="J284" s="216">
        <f>ROUND(I284*H284,0)</f>
        <v>0</v>
      </c>
      <c r="K284" s="214" t="s">
        <v>147</v>
      </c>
      <c r="L284" s="44"/>
      <c r="M284" s="218" t="s">
        <v>20</v>
      </c>
      <c r="N284" s="219" t="s">
        <v>43</v>
      </c>
      <c r="O284" s="84"/>
      <c r="P284" s="220">
        <f>O284*H284</f>
        <v>0</v>
      </c>
      <c r="Q284" s="220">
        <v>0.0002</v>
      </c>
      <c r="R284" s="220">
        <f>Q284*H284</f>
        <v>0.033932000000000004</v>
      </c>
      <c r="S284" s="220">
        <v>0</v>
      </c>
      <c r="T284" s="221">
        <f>S284*H284</f>
        <v>0</v>
      </c>
      <c r="AR284" s="222" t="s">
        <v>227</v>
      </c>
      <c r="AT284" s="222" t="s">
        <v>132</v>
      </c>
      <c r="AU284" s="222" t="s">
        <v>81</v>
      </c>
      <c r="AY284" s="18" t="s">
        <v>129</v>
      </c>
      <c r="BE284" s="223">
        <f>IF(N284="základní",J284,0)</f>
        <v>0</v>
      </c>
      <c r="BF284" s="223">
        <f>IF(N284="snížená",J284,0)</f>
        <v>0</v>
      </c>
      <c r="BG284" s="223">
        <f>IF(N284="zákl. přenesená",J284,0)</f>
        <v>0</v>
      </c>
      <c r="BH284" s="223">
        <f>IF(N284="sníž. přenesená",J284,0)</f>
        <v>0</v>
      </c>
      <c r="BI284" s="223">
        <f>IF(N284="nulová",J284,0)</f>
        <v>0</v>
      </c>
      <c r="BJ284" s="18" t="s">
        <v>8</v>
      </c>
      <c r="BK284" s="223">
        <f>ROUND(I284*H284,0)</f>
        <v>0</v>
      </c>
      <c r="BL284" s="18" t="s">
        <v>227</v>
      </c>
      <c r="BM284" s="222" t="s">
        <v>384</v>
      </c>
    </row>
    <row r="285" spans="2:47" s="1" customFormat="1" ht="12">
      <c r="B285" s="39"/>
      <c r="C285" s="40"/>
      <c r="D285" s="224" t="s">
        <v>139</v>
      </c>
      <c r="E285" s="40"/>
      <c r="F285" s="225" t="s">
        <v>385</v>
      </c>
      <c r="G285" s="40"/>
      <c r="H285" s="40"/>
      <c r="I285" s="136"/>
      <c r="J285" s="40"/>
      <c r="K285" s="40"/>
      <c r="L285" s="44"/>
      <c r="M285" s="226"/>
      <c r="N285" s="84"/>
      <c r="O285" s="84"/>
      <c r="P285" s="84"/>
      <c r="Q285" s="84"/>
      <c r="R285" s="84"/>
      <c r="S285" s="84"/>
      <c r="T285" s="85"/>
      <c r="AT285" s="18" t="s">
        <v>139</v>
      </c>
      <c r="AU285" s="18" t="s">
        <v>81</v>
      </c>
    </row>
    <row r="286" spans="2:47" s="1" customFormat="1" ht="12">
      <c r="B286" s="39"/>
      <c r="C286" s="40"/>
      <c r="D286" s="224" t="s">
        <v>150</v>
      </c>
      <c r="E286" s="40"/>
      <c r="F286" s="227" t="s">
        <v>386</v>
      </c>
      <c r="G286" s="40"/>
      <c r="H286" s="40"/>
      <c r="I286" s="136"/>
      <c r="J286" s="40"/>
      <c r="K286" s="40"/>
      <c r="L286" s="44"/>
      <c r="M286" s="226"/>
      <c r="N286" s="84"/>
      <c r="O286" s="84"/>
      <c r="P286" s="84"/>
      <c r="Q286" s="84"/>
      <c r="R286" s="84"/>
      <c r="S286" s="84"/>
      <c r="T286" s="85"/>
      <c r="AT286" s="18" t="s">
        <v>150</v>
      </c>
      <c r="AU286" s="18" t="s">
        <v>81</v>
      </c>
    </row>
    <row r="287" spans="2:51" s="13" customFormat="1" ht="12">
      <c r="B287" s="238"/>
      <c r="C287" s="239"/>
      <c r="D287" s="224" t="s">
        <v>152</v>
      </c>
      <c r="E287" s="240" t="s">
        <v>20</v>
      </c>
      <c r="F287" s="241" t="s">
        <v>387</v>
      </c>
      <c r="G287" s="239"/>
      <c r="H287" s="242">
        <v>169.66</v>
      </c>
      <c r="I287" s="243"/>
      <c r="J287" s="239"/>
      <c r="K287" s="239"/>
      <c r="L287" s="244"/>
      <c r="M287" s="245"/>
      <c r="N287" s="246"/>
      <c r="O287" s="246"/>
      <c r="P287" s="246"/>
      <c r="Q287" s="246"/>
      <c r="R287" s="246"/>
      <c r="S287" s="246"/>
      <c r="T287" s="247"/>
      <c r="AT287" s="248" t="s">
        <v>152</v>
      </c>
      <c r="AU287" s="248" t="s">
        <v>81</v>
      </c>
      <c r="AV287" s="13" t="s">
        <v>81</v>
      </c>
      <c r="AW287" s="13" t="s">
        <v>33</v>
      </c>
      <c r="AX287" s="13" t="s">
        <v>72</v>
      </c>
      <c r="AY287" s="248" t="s">
        <v>129</v>
      </c>
    </row>
    <row r="288" spans="2:51" s="14" customFormat="1" ht="12">
      <c r="B288" s="249"/>
      <c r="C288" s="250"/>
      <c r="D288" s="224" t="s">
        <v>152</v>
      </c>
      <c r="E288" s="251" t="s">
        <v>20</v>
      </c>
      <c r="F288" s="252" t="s">
        <v>156</v>
      </c>
      <c r="G288" s="250"/>
      <c r="H288" s="253">
        <v>169.66</v>
      </c>
      <c r="I288" s="254"/>
      <c r="J288" s="250"/>
      <c r="K288" s="250"/>
      <c r="L288" s="255"/>
      <c r="M288" s="256"/>
      <c r="N288" s="257"/>
      <c r="O288" s="257"/>
      <c r="P288" s="257"/>
      <c r="Q288" s="257"/>
      <c r="R288" s="257"/>
      <c r="S288" s="257"/>
      <c r="T288" s="258"/>
      <c r="AT288" s="259" t="s">
        <v>152</v>
      </c>
      <c r="AU288" s="259" t="s">
        <v>81</v>
      </c>
      <c r="AV288" s="14" t="s">
        <v>137</v>
      </c>
      <c r="AW288" s="14" t="s">
        <v>33</v>
      </c>
      <c r="AX288" s="14" t="s">
        <v>8</v>
      </c>
      <c r="AY288" s="259" t="s">
        <v>129</v>
      </c>
    </row>
    <row r="289" spans="2:63" s="11" customFormat="1" ht="22.8" customHeight="1">
      <c r="B289" s="196"/>
      <c r="C289" s="197"/>
      <c r="D289" s="198" t="s">
        <v>71</v>
      </c>
      <c r="E289" s="210" t="s">
        <v>388</v>
      </c>
      <c r="F289" s="210" t="s">
        <v>389</v>
      </c>
      <c r="G289" s="197"/>
      <c r="H289" s="197"/>
      <c r="I289" s="200"/>
      <c r="J289" s="211">
        <f>BK289</f>
        <v>0</v>
      </c>
      <c r="K289" s="197"/>
      <c r="L289" s="202"/>
      <c r="M289" s="203"/>
      <c r="N289" s="204"/>
      <c r="O289" s="204"/>
      <c r="P289" s="205">
        <f>SUM(P290:P291)</f>
        <v>0</v>
      </c>
      <c r="Q289" s="204"/>
      <c r="R289" s="205">
        <f>SUM(R290:R291)</f>
        <v>0</v>
      </c>
      <c r="S289" s="204"/>
      <c r="T289" s="206">
        <f>SUM(T290:T291)</f>
        <v>0</v>
      </c>
      <c r="AR289" s="207" t="s">
        <v>81</v>
      </c>
      <c r="AT289" s="208" t="s">
        <v>71</v>
      </c>
      <c r="AU289" s="208" t="s">
        <v>8</v>
      </c>
      <c r="AY289" s="207" t="s">
        <v>129</v>
      </c>
      <c r="BK289" s="209">
        <f>SUM(BK290:BK291)</f>
        <v>0</v>
      </c>
    </row>
    <row r="290" spans="2:65" s="1" customFormat="1" ht="14.4" customHeight="1">
      <c r="B290" s="39"/>
      <c r="C290" s="212" t="s">
        <v>390</v>
      </c>
      <c r="D290" s="212" t="s">
        <v>132</v>
      </c>
      <c r="E290" s="213" t="s">
        <v>391</v>
      </c>
      <c r="F290" s="214" t="s">
        <v>392</v>
      </c>
      <c r="G290" s="215" t="s">
        <v>135</v>
      </c>
      <c r="H290" s="216">
        <v>1</v>
      </c>
      <c r="I290" s="217"/>
      <c r="J290" s="216">
        <f>ROUND(I290*H290,0)</f>
        <v>0</v>
      </c>
      <c r="K290" s="214" t="s">
        <v>136</v>
      </c>
      <c r="L290" s="44"/>
      <c r="M290" s="218" t="s">
        <v>20</v>
      </c>
      <c r="N290" s="219" t="s">
        <v>43</v>
      </c>
      <c r="O290" s="84"/>
      <c r="P290" s="220">
        <f>O290*H290</f>
        <v>0</v>
      </c>
      <c r="Q290" s="220">
        <v>0</v>
      </c>
      <c r="R290" s="220">
        <f>Q290*H290</f>
        <v>0</v>
      </c>
      <c r="S290" s="220">
        <v>0</v>
      </c>
      <c r="T290" s="221">
        <f>S290*H290</f>
        <v>0</v>
      </c>
      <c r="AR290" s="222" t="s">
        <v>227</v>
      </c>
      <c r="AT290" s="222" t="s">
        <v>132</v>
      </c>
      <c r="AU290" s="222" t="s">
        <v>81</v>
      </c>
      <c r="AY290" s="18" t="s">
        <v>129</v>
      </c>
      <c r="BE290" s="223">
        <f>IF(N290="základní",J290,0)</f>
        <v>0</v>
      </c>
      <c r="BF290" s="223">
        <f>IF(N290="snížená",J290,0)</f>
        <v>0</v>
      </c>
      <c r="BG290" s="223">
        <f>IF(N290="zákl. přenesená",J290,0)</f>
        <v>0</v>
      </c>
      <c r="BH290" s="223">
        <f>IF(N290="sníž. přenesená",J290,0)</f>
        <v>0</v>
      </c>
      <c r="BI290" s="223">
        <f>IF(N290="nulová",J290,0)</f>
        <v>0</v>
      </c>
      <c r="BJ290" s="18" t="s">
        <v>8</v>
      </c>
      <c r="BK290" s="223">
        <f>ROUND(I290*H290,0)</f>
        <v>0</v>
      </c>
      <c r="BL290" s="18" t="s">
        <v>227</v>
      </c>
      <c r="BM290" s="222" t="s">
        <v>393</v>
      </c>
    </row>
    <row r="291" spans="2:47" s="1" customFormat="1" ht="12">
      <c r="B291" s="39"/>
      <c r="C291" s="40"/>
      <c r="D291" s="224" t="s">
        <v>139</v>
      </c>
      <c r="E291" s="40"/>
      <c r="F291" s="225" t="s">
        <v>392</v>
      </c>
      <c r="G291" s="40"/>
      <c r="H291" s="40"/>
      <c r="I291" s="136"/>
      <c r="J291" s="40"/>
      <c r="K291" s="40"/>
      <c r="L291" s="44"/>
      <c r="M291" s="226"/>
      <c r="N291" s="84"/>
      <c r="O291" s="84"/>
      <c r="P291" s="84"/>
      <c r="Q291" s="84"/>
      <c r="R291" s="84"/>
      <c r="S291" s="84"/>
      <c r="T291" s="85"/>
      <c r="AT291" s="18" t="s">
        <v>139</v>
      </c>
      <c r="AU291" s="18" t="s">
        <v>81</v>
      </c>
    </row>
    <row r="292" spans="2:63" s="11" customFormat="1" ht="22.8" customHeight="1">
      <c r="B292" s="196"/>
      <c r="C292" s="197"/>
      <c r="D292" s="198" t="s">
        <v>71</v>
      </c>
      <c r="E292" s="210" t="s">
        <v>394</v>
      </c>
      <c r="F292" s="210" t="s">
        <v>395</v>
      </c>
      <c r="G292" s="197"/>
      <c r="H292" s="197"/>
      <c r="I292" s="200"/>
      <c r="J292" s="211">
        <f>BK292</f>
        <v>0</v>
      </c>
      <c r="K292" s="197"/>
      <c r="L292" s="202"/>
      <c r="M292" s="203"/>
      <c r="N292" s="204"/>
      <c r="O292" s="204"/>
      <c r="P292" s="205">
        <f>SUM(P293:P358)</f>
        <v>0</v>
      </c>
      <c r="Q292" s="204"/>
      <c r="R292" s="205">
        <f>SUM(R293:R358)</f>
        <v>2.8922037</v>
      </c>
      <c r="S292" s="204"/>
      <c r="T292" s="206">
        <f>SUM(T293:T358)</f>
        <v>14.3453794</v>
      </c>
      <c r="AR292" s="207" t="s">
        <v>81</v>
      </c>
      <c r="AT292" s="208" t="s">
        <v>71</v>
      </c>
      <c r="AU292" s="208" t="s">
        <v>8</v>
      </c>
      <c r="AY292" s="207" t="s">
        <v>129</v>
      </c>
      <c r="BK292" s="209">
        <f>SUM(BK293:BK358)</f>
        <v>0</v>
      </c>
    </row>
    <row r="293" spans="2:65" s="1" customFormat="1" ht="14.4" customHeight="1">
      <c r="B293" s="39"/>
      <c r="C293" s="212" t="s">
        <v>207</v>
      </c>
      <c r="D293" s="212" t="s">
        <v>132</v>
      </c>
      <c r="E293" s="213" t="s">
        <v>396</v>
      </c>
      <c r="F293" s="214" t="s">
        <v>397</v>
      </c>
      <c r="G293" s="215" t="s">
        <v>146</v>
      </c>
      <c r="H293" s="216">
        <v>2354.91</v>
      </c>
      <c r="I293" s="217"/>
      <c r="J293" s="216">
        <f>ROUND(I293*H293,0)</f>
        <v>0</v>
      </c>
      <c r="K293" s="214" t="s">
        <v>147</v>
      </c>
      <c r="L293" s="44"/>
      <c r="M293" s="218" t="s">
        <v>20</v>
      </c>
      <c r="N293" s="219" t="s">
        <v>43</v>
      </c>
      <c r="O293" s="84"/>
      <c r="P293" s="220">
        <f>O293*H293</f>
        <v>0</v>
      </c>
      <c r="Q293" s="220">
        <v>0</v>
      </c>
      <c r="R293" s="220">
        <f>Q293*H293</f>
        <v>0</v>
      </c>
      <c r="S293" s="220">
        <v>0.00594</v>
      </c>
      <c r="T293" s="221">
        <f>S293*H293</f>
        <v>13.9881654</v>
      </c>
      <c r="AR293" s="222" t="s">
        <v>227</v>
      </c>
      <c r="AT293" s="222" t="s">
        <v>132</v>
      </c>
      <c r="AU293" s="222" t="s">
        <v>81</v>
      </c>
      <c r="AY293" s="18" t="s">
        <v>129</v>
      </c>
      <c r="BE293" s="223">
        <f>IF(N293="základní",J293,0)</f>
        <v>0</v>
      </c>
      <c r="BF293" s="223">
        <f>IF(N293="snížená",J293,0)</f>
        <v>0</v>
      </c>
      <c r="BG293" s="223">
        <f>IF(N293="zákl. přenesená",J293,0)</f>
        <v>0</v>
      </c>
      <c r="BH293" s="223">
        <f>IF(N293="sníž. přenesená",J293,0)</f>
        <v>0</v>
      </c>
      <c r="BI293" s="223">
        <f>IF(N293="nulová",J293,0)</f>
        <v>0</v>
      </c>
      <c r="BJ293" s="18" t="s">
        <v>8</v>
      </c>
      <c r="BK293" s="223">
        <f>ROUND(I293*H293,0)</f>
        <v>0</v>
      </c>
      <c r="BL293" s="18" t="s">
        <v>227</v>
      </c>
      <c r="BM293" s="222" t="s">
        <v>398</v>
      </c>
    </row>
    <row r="294" spans="2:47" s="1" customFormat="1" ht="12">
      <c r="B294" s="39"/>
      <c r="C294" s="40"/>
      <c r="D294" s="224" t="s">
        <v>139</v>
      </c>
      <c r="E294" s="40"/>
      <c r="F294" s="225" t="s">
        <v>399</v>
      </c>
      <c r="G294" s="40"/>
      <c r="H294" s="40"/>
      <c r="I294" s="136"/>
      <c r="J294" s="40"/>
      <c r="K294" s="40"/>
      <c r="L294" s="44"/>
      <c r="M294" s="226"/>
      <c r="N294" s="84"/>
      <c r="O294" s="84"/>
      <c r="P294" s="84"/>
      <c r="Q294" s="84"/>
      <c r="R294" s="84"/>
      <c r="S294" s="84"/>
      <c r="T294" s="85"/>
      <c r="AT294" s="18" t="s">
        <v>139</v>
      </c>
      <c r="AU294" s="18" t="s">
        <v>81</v>
      </c>
    </row>
    <row r="295" spans="2:51" s="12" customFormat="1" ht="12">
      <c r="B295" s="228"/>
      <c r="C295" s="229"/>
      <c r="D295" s="224" t="s">
        <v>152</v>
      </c>
      <c r="E295" s="230" t="s">
        <v>20</v>
      </c>
      <c r="F295" s="231" t="s">
        <v>231</v>
      </c>
      <c r="G295" s="229"/>
      <c r="H295" s="230" t="s">
        <v>20</v>
      </c>
      <c r="I295" s="232"/>
      <c r="J295" s="229"/>
      <c r="K295" s="229"/>
      <c r="L295" s="233"/>
      <c r="M295" s="234"/>
      <c r="N295" s="235"/>
      <c r="O295" s="235"/>
      <c r="P295" s="235"/>
      <c r="Q295" s="235"/>
      <c r="R295" s="235"/>
      <c r="S295" s="235"/>
      <c r="T295" s="236"/>
      <c r="AT295" s="237" t="s">
        <v>152</v>
      </c>
      <c r="AU295" s="237" t="s">
        <v>81</v>
      </c>
      <c r="AV295" s="12" t="s">
        <v>8</v>
      </c>
      <c r="AW295" s="12" t="s">
        <v>33</v>
      </c>
      <c r="AX295" s="12" t="s">
        <v>72</v>
      </c>
      <c r="AY295" s="237" t="s">
        <v>129</v>
      </c>
    </row>
    <row r="296" spans="2:51" s="13" customFormat="1" ht="12">
      <c r="B296" s="238"/>
      <c r="C296" s="239"/>
      <c r="D296" s="224" t="s">
        <v>152</v>
      </c>
      <c r="E296" s="240" t="s">
        <v>20</v>
      </c>
      <c r="F296" s="241" t="s">
        <v>258</v>
      </c>
      <c r="G296" s="239"/>
      <c r="H296" s="242">
        <v>478.8</v>
      </c>
      <c r="I296" s="243"/>
      <c r="J296" s="239"/>
      <c r="K296" s="239"/>
      <c r="L296" s="244"/>
      <c r="M296" s="245"/>
      <c r="N296" s="246"/>
      <c r="O296" s="246"/>
      <c r="P296" s="246"/>
      <c r="Q296" s="246"/>
      <c r="R296" s="246"/>
      <c r="S296" s="246"/>
      <c r="T296" s="247"/>
      <c r="AT296" s="248" t="s">
        <v>152</v>
      </c>
      <c r="AU296" s="248" t="s">
        <v>81</v>
      </c>
      <c r="AV296" s="13" t="s">
        <v>81</v>
      </c>
      <c r="AW296" s="13" t="s">
        <v>33</v>
      </c>
      <c r="AX296" s="13" t="s">
        <v>72</v>
      </c>
      <c r="AY296" s="248" t="s">
        <v>129</v>
      </c>
    </row>
    <row r="297" spans="2:51" s="12" customFormat="1" ht="12">
      <c r="B297" s="228"/>
      <c r="C297" s="229"/>
      <c r="D297" s="224" t="s">
        <v>152</v>
      </c>
      <c r="E297" s="230" t="s">
        <v>20</v>
      </c>
      <c r="F297" s="231" t="s">
        <v>233</v>
      </c>
      <c r="G297" s="229"/>
      <c r="H297" s="230" t="s">
        <v>20</v>
      </c>
      <c r="I297" s="232"/>
      <c r="J297" s="229"/>
      <c r="K297" s="229"/>
      <c r="L297" s="233"/>
      <c r="M297" s="234"/>
      <c r="N297" s="235"/>
      <c r="O297" s="235"/>
      <c r="P297" s="235"/>
      <c r="Q297" s="235"/>
      <c r="R297" s="235"/>
      <c r="S297" s="235"/>
      <c r="T297" s="236"/>
      <c r="AT297" s="237" t="s">
        <v>152</v>
      </c>
      <c r="AU297" s="237" t="s">
        <v>81</v>
      </c>
      <c r="AV297" s="12" t="s">
        <v>8</v>
      </c>
      <c r="AW297" s="12" t="s">
        <v>33</v>
      </c>
      <c r="AX297" s="12" t="s">
        <v>72</v>
      </c>
      <c r="AY297" s="237" t="s">
        <v>129</v>
      </c>
    </row>
    <row r="298" spans="2:51" s="13" customFormat="1" ht="12">
      <c r="B298" s="238"/>
      <c r="C298" s="239"/>
      <c r="D298" s="224" t="s">
        <v>152</v>
      </c>
      <c r="E298" s="240" t="s">
        <v>20</v>
      </c>
      <c r="F298" s="241" t="s">
        <v>259</v>
      </c>
      <c r="G298" s="239"/>
      <c r="H298" s="242">
        <v>1876.11</v>
      </c>
      <c r="I298" s="243"/>
      <c r="J298" s="239"/>
      <c r="K298" s="239"/>
      <c r="L298" s="244"/>
      <c r="M298" s="245"/>
      <c r="N298" s="246"/>
      <c r="O298" s="246"/>
      <c r="P298" s="246"/>
      <c r="Q298" s="246"/>
      <c r="R298" s="246"/>
      <c r="S298" s="246"/>
      <c r="T298" s="247"/>
      <c r="AT298" s="248" t="s">
        <v>152</v>
      </c>
      <c r="AU298" s="248" t="s">
        <v>81</v>
      </c>
      <c r="AV298" s="13" t="s">
        <v>81</v>
      </c>
      <c r="AW298" s="13" t="s">
        <v>33</v>
      </c>
      <c r="AX298" s="13" t="s">
        <v>72</v>
      </c>
      <c r="AY298" s="248" t="s">
        <v>129</v>
      </c>
    </row>
    <row r="299" spans="2:51" s="14" customFormat="1" ht="12">
      <c r="B299" s="249"/>
      <c r="C299" s="250"/>
      <c r="D299" s="224" t="s">
        <v>152</v>
      </c>
      <c r="E299" s="251" t="s">
        <v>20</v>
      </c>
      <c r="F299" s="252" t="s">
        <v>156</v>
      </c>
      <c r="G299" s="250"/>
      <c r="H299" s="253">
        <v>2354.91</v>
      </c>
      <c r="I299" s="254"/>
      <c r="J299" s="250"/>
      <c r="K299" s="250"/>
      <c r="L299" s="255"/>
      <c r="M299" s="256"/>
      <c r="N299" s="257"/>
      <c r="O299" s="257"/>
      <c r="P299" s="257"/>
      <c r="Q299" s="257"/>
      <c r="R299" s="257"/>
      <c r="S299" s="257"/>
      <c r="T299" s="258"/>
      <c r="AT299" s="259" t="s">
        <v>152</v>
      </c>
      <c r="AU299" s="259" t="s">
        <v>81</v>
      </c>
      <c r="AV299" s="14" t="s">
        <v>137</v>
      </c>
      <c r="AW299" s="14" t="s">
        <v>33</v>
      </c>
      <c r="AX299" s="14" t="s">
        <v>8</v>
      </c>
      <c r="AY299" s="259" t="s">
        <v>129</v>
      </c>
    </row>
    <row r="300" spans="2:65" s="1" customFormat="1" ht="14.4" customHeight="1">
      <c r="B300" s="39"/>
      <c r="C300" s="212" t="s">
        <v>400</v>
      </c>
      <c r="D300" s="212" t="s">
        <v>132</v>
      </c>
      <c r="E300" s="213" t="s">
        <v>401</v>
      </c>
      <c r="F300" s="214" t="s">
        <v>402</v>
      </c>
      <c r="G300" s="215" t="s">
        <v>263</v>
      </c>
      <c r="H300" s="216">
        <v>84.2</v>
      </c>
      <c r="I300" s="217"/>
      <c r="J300" s="216">
        <f>ROUND(I300*H300,0)</f>
        <v>0</v>
      </c>
      <c r="K300" s="214" t="s">
        <v>147</v>
      </c>
      <c r="L300" s="44"/>
      <c r="M300" s="218" t="s">
        <v>20</v>
      </c>
      <c r="N300" s="219" t="s">
        <v>43</v>
      </c>
      <c r="O300" s="84"/>
      <c r="P300" s="220">
        <f>O300*H300</f>
        <v>0</v>
      </c>
      <c r="Q300" s="220">
        <v>0</v>
      </c>
      <c r="R300" s="220">
        <f>Q300*H300</f>
        <v>0</v>
      </c>
      <c r="S300" s="220">
        <v>0.0026</v>
      </c>
      <c r="T300" s="221">
        <f>S300*H300</f>
        <v>0.21892</v>
      </c>
      <c r="AR300" s="222" t="s">
        <v>227</v>
      </c>
      <c r="AT300" s="222" t="s">
        <v>132</v>
      </c>
      <c r="AU300" s="222" t="s">
        <v>81</v>
      </c>
      <c r="AY300" s="18" t="s">
        <v>129</v>
      </c>
      <c r="BE300" s="223">
        <f>IF(N300="základní",J300,0)</f>
        <v>0</v>
      </c>
      <c r="BF300" s="223">
        <f>IF(N300="snížená",J300,0)</f>
        <v>0</v>
      </c>
      <c r="BG300" s="223">
        <f>IF(N300="zákl. přenesená",J300,0)</f>
        <v>0</v>
      </c>
      <c r="BH300" s="223">
        <f>IF(N300="sníž. přenesená",J300,0)</f>
        <v>0</v>
      </c>
      <c r="BI300" s="223">
        <f>IF(N300="nulová",J300,0)</f>
        <v>0</v>
      </c>
      <c r="BJ300" s="18" t="s">
        <v>8</v>
      </c>
      <c r="BK300" s="223">
        <f>ROUND(I300*H300,0)</f>
        <v>0</v>
      </c>
      <c r="BL300" s="18" t="s">
        <v>227</v>
      </c>
      <c r="BM300" s="222" t="s">
        <v>403</v>
      </c>
    </row>
    <row r="301" spans="2:47" s="1" customFormat="1" ht="12">
      <c r="B301" s="39"/>
      <c r="C301" s="40"/>
      <c r="D301" s="224" t="s">
        <v>139</v>
      </c>
      <c r="E301" s="40"/>
      <c r="F301" s="225" t="s">
        <v>404</v>
      </c>
      <c r="G301" s="40"/>
      <c r="H301" s="40"/>
      <c r="I301" s="136"/>
      <c r="J301" s="40"/>
      <c r="K301" s="40"/>
      <c r="L301" s="44"/>
      <c r="M301" s="226"/>
      <c r="N301" s="84"/>
      <c r="O301" s="84"/>
      <c r="P301" s="84"/>
      <c r="Q301" s="84"/>
      <c r="R301" s="84"/>
      <c r="S301" s="84"/>
      <c r="T301" s="85"/>
      <c r="AT301" s="18" t="s">
        <v>139</v>
      </c>
      <c r="AU301" s="18" t="s">
        <v>81</v>
      </c>
    </row>
    <row r="302" spans="2:51" s="13" customFormat="1" ht="12">
      <c r="B302" s="238"/>
      <c r="C302" s="239"/>
      <c r="D302" s="224" t="s">
        <v>152</v>
      </c>
      <c r="E302" s="240" t="s">
        <v>20</v>
      </c>
      <c r="F302" s="241" t="s">
        <v>405</v>
      </c>
      <c r="G302" s="239"/>
      <c r="H302" s="242">
        <v>84.2</v>
      </c>
      <c r="I302" s="243"/>
      <c r="J302" s="239"/>
      <c r="K302" s="239"/>
      <c r="L302" s="244"/>
      <c r="M302" s="245"/>
      <c r="N302" s="246"/>
      <c r="O302" s="246"/>
      <c r="P302" s="246"/>
      <c r="Q302" s="246"/>
      <c r="R302" s="246"/>
      <c r="S302" s="246"/>
      <c r="T302" s="247"/>
      <c r="AT302" s="248" t="s">
        <v>152</v>
      </c>
      <c r="AU302" s="248" t="s">
        <v>81</v>
      </c>
      <c r="AV302" s="13" t="s">
        <v>81</v>
      </c>
      <c r="AW302" s="13" t="s">
        <v>33</v>
      </c>
      <c r="AX302" s="13" t="s">
        <v>72</v>
      </c>
      <c r="AY302" s="248" t="s">
        <v>129</v>
      </c>
    </row>
    <row r="303" spans="2:51" s="14" customFormat="1" ht="12">
      <c r="B303" s="249"/>
      <c r="C303" s="250"/>
      <c r="D303" s="224" t="s">
        <v>152</v>
      </c>
      <c r="E303" s="251" t="s">
        <v>20</v>
      </c>
      <c r="F303" s="252" t="s">
        <v>156</v>
      </c>
      <c r="G303" s="250"/>
      <c r="H303" s="253">
        <v>84.2</v>
      </c>
      <c r="I303" s="254"/>
      <c r="J303" s="250"/>
      <c r="K303" s="250"/>
      <c r="L303" s="255"/>
      <c r="M303" s="256"/>
      <c r="N303" s="257"/>
      <c r="O303" s="257"/>
      <c r="P303" s="257"/>
      <c r="Q303" s="257"/>
      <c r="R303" s="257"/>
      <c r="S303" s="257"/>
      <c r="T303" s="258"/>
      <c r="AT303" s="259" t="s">
        <v>152</v>
      </c>
      <c r="AU303" s="259" t="s">
        <v>81</v>
      </c>
      <c r="AV303" s="14" t="s">
        <v>137</v>
      </c>
      <c r="AW303" s="14" t="s">
        <v>33</v>
      </c>
      <c r="AX303" s="14" t="s">
        <v>8</v>
      </c>
      <c r="AY303" s="259" t="s">
        <v>129</v>
      </c>
    </row>
    <row r="304" spans="2:65" s="1" customFormat="1" ht="14.4" customHeight="1">
      <c r="B304" s="39"/>
      <c r="C304" s="212" t="s">
        <v>213</v>
      </c>
      <c r="D304" s="212" t="s">
        <v>132</v>
      </c>
      <c r="E304" s="213" t="s">
        <v>406</v>
      </c>
      <c r="F304" s="214" t="s">
        <v>407</v>
      </c>
      <c r="G304" s="215" t="s">
        <v>263</v>
      </c>
      <c r="H304" s="216">
        <v>35.1</v>
      </c>
      <c r="I304" s="217"/>
      <c r="J304" s="216">
        <f>ROUND(I304*H304,0)</f>
        <v>0</v>
      </c>
      <c r="K304" s="214" t="s">
        <v>147</v>
      </c>
      <c r="L304" s="44"/>
      <c r="M304" s="218" t="s">
        <v>20</v>
      </c>
      <c r="N304" s="219" t="s">
        <v>43</v>
      </c>
      <c r="O304" s="84"/>
      <c r="P304" s="220">
        <f>O304*H304</f>
        <v>0</v>
      </c>
      <c r="Q304" s="220">
        <v>0</v>
      </c>
      <c r="R304" s="220">
        <f>Q304*H304</f>
        <v>0</v>
      </c>
      <c r="S304" s="220">
        <v>0.00394</v>
      </c>
      <c r="T304" s="221">
        <f>S304*H304</f>
        <v>0.138294</v>
      </c>
      <c r="AR304" s="222" t="s">
        <v>227</v>
      </c>
      <c r="AT304" s="222" t="s">
        <v>132</v>
      </c>
      <c r="AU304" s="222" t="s">
        <v>81</v>
      </c>
      <c r="AY304" s="18" t="s">
        <v>129</v>
      </c>
      <c r="BE304" s="223">
        <f>IF(N304="základní",J304,0)</f>
        <v>0</v>
      </c>
      <c r="BF304" s="223">
        <f>IF(N304="snížená",J304,0)</f>
        <v>0</v>
      </c>
      <c r="BG304" s="223">
        <f>IF(N304="zákl. přenesená",J304,0)</f>
        <v>0</v>
      </c>
      <c r="BH304" s="223">
        <f>IF(N304="sníž. přenesená",J304,0)</f>
        <v>0</v>
      </c>
      <c r="BI304" s="223">
        <f>IF(N304="nulová",J304,0)</f>
        <v>0</v>
      </c>
      <c r="BJ304" s="18" t="s">
        <v>8</v>
      </c>
      <c r="BK304" s="223">
        <f>ROUND(I304*H304,0)</f>
        <v>0</v>
      </c>
      <c r="BL304" s="18" t="s">
        <v>227</v>
      </c>
      <c r="BM304" s="222" t="s">
        <v>408</v>
      </c>
    </row>
    <row r="305" spans="2:47" s="1" customFormat="1" ht="12">
      <c r="B305" s="39"/>
      <c r="C305" s="40"/>
      <c r="D305" s="224" t="s">
        <v>139</v>
      </c>
      <c r="E305" s="40"/>
      <c r="F305" s="225" t="s">
        <v>409</v>
      </c>
      <c r="G305" s="40"/>
      <c r="H305" s="40"/>
      <c r="I305" s="136"/>
      <c r="J305" s="40"/>
      <c r="K305" s="40"/>
      <c r="L305" s="44"/>
      <c r="M305" s="226"/>
      <c r="N305" s="84"/>
      <c r="O305" s="84"/>
      <c r="P305" s="84"/>
      <c r="Q305" s="84"/>
      <c r="R305" s="84"/>
      <c r="S305" s="84"/>
      <c r="T305" s="85"/>
      <c r="AT305" s="18" t="s">
        <v>139</v>
      </c>
      <c r="AU305" s="18" t="s">
        <v>81</v>
      </c>
    </row>
    <row r="306" spans="2:51" s="13" customFormat="1" ht="12">
      <c r="B306" s="238"/>
      <c r="C306" s="239"/>
      <c r="D306" s="224" t="s">
        <v>152</v>
      </c>
      <c r="E306" s="240" t="s">
        <v>20</v>
      </c>
      <c r="F306" s="241" t="s">
        <v>410</v>
      </c>
      <c r="G306" s="239"/>
      <c r="H306" s="242">
        <v>35.1</v>
      </c>
      <c r="I306" s="243"/>
      <c r="J306" s="239"/>
      <c r="K306" s="239"/>
      <c r="L306" s="244"/>
      <c r="M306" s="245"/>
      <c r="N306" s="246"/>
      <c r="O306" s="246"/>
      <c r="P306" s="246"/>
      <c r="Q306" s="246"/>
      <c r="R306" s="246"/>
      <c r="S306" s="246"/>
      <c r="T306" s="247"/>
      <c r="AT306" s="248" t="s">
        <v>152</v>
      </c>
      <c r="AU306" s="248" t="s">
        <v>81</v>
      </c>
      <c r="AV306" s="13" t="s">
        <v>81</v>
      </c>
      <c r="AW306" s="13" t="s">
        <v>33</v>
      </c>
      <c r="AX306" s="13" t="s">
        <v>72</v>
      </c>
      <c r="AY306" s="248" t="s">
        <v>129</v>
      </c>
    </row>
    <row r="307" spans="2:51" s="14" customFormat="1" ht="12">
      <c r="B307" s="249"/>
      <c r="C307" s="250"/>
      <c r="D307" s="224" t="s">
        <v>152</v>
      </c>
      <c r="E307" s="251" t="s">
        <v>20</v>
      </c>
      <c r="F307" s="252" t="s">
        <v>156</v>
      </c>
      <c r="G307" s="250"/>
      <c r="H307" s="253">
        <v>35.1</v>
      </c>
      <c r="I307" s="254"/>
      <c r="J307" s="250"/>
      <c r="K307" s="250"/>
      <c r="L307" s="255"/>
      <c r="M307" s="256"/>
      <c r="N307" s="257"/>
      <c r="O307" s="257"/>
      <c r="P307" s="257"/>
      <c r="Q307" s="257"/>
      <c r="R307" s="257"/>
      <c r="S307" s="257"/>
      <c r="T307" s="258"/>
      <c r="AT307" s="259" t="s">
        <v>152</v>
      </c>
      <c r="AU307" s="259" t="s">
        <v>81</v>
      </c>
      <c r="AV307" s="14" t="s">
        <v>137</v>
      </c>
      <c r="AW307" s="14" t="s">
        <v>33</v>
      </c>
      <c r="AX307" s="14" t="s">
        <v>8</v>
      </c>
      <c r="AY307" s="259" t="s">
        <v>129</v>
      </c>
    </row>
    <row r="308" spans="2:65" s="1" customFormat="1" ht="14.4" customHeight="1">
      <c r="B308" s="39"/>
      <c r="C308" s="212" t="s">
        <v>411</v>
      </c>
      <c r="D308" s="212" t="s">
        <v>132</v>
      </c>
      <c r="E308" s="213" t="s">
        <v>412</v>
      </c>
      <c r="F308" s="214" t="s">
        <v>413</v>
      </c>
      <c r="G308" s="215" t="s">
        <v>135</v>
      </c>
      <c r="H308" s="216">
        <v>1</v>
      </c>
      <c r="I308" s="217"/>
      <c r="J308" s="216">
        <f>ROUND(I308*H308,0)</f>
        <v>0</v>
      </c>
      <c r="K308" s="214" t="s">
        <v>136</v>
      </c>
      <c r="L308" s="44"/>
      <c r="M308" s="218" t="s">
        <v>20</v>
      </c>
      <c r="N308" s="219" t="s">
        <v>43</v>
      </c>
      <c r="O308" s="84"/>
      <c r="P308" s="220">
        <f>O308*H308</f>
        <v>0</v>
      </c>
      <c r="Q308" s="220">
        <v>0</v>
      </c>
      <c r="R308" s="220">
        <f>Q308*H308</f>
        <v>0</v>
      </c>
      <c r="S308" s="220">
        <v>0</v>
      </c>
      <c r="T308" s="221">
        <f>S308*H308</f>
        <v>0</v>
      </c>
      <c r="AR308" s="222" t="s">
        <v>227</v>
      </c>
      <c r="AT308" s="222" t="s">
        <v>132</v>
      </c>
      <c r="AU308" s="222" t="s">
        <v>81</v>
      </c>
      <c r="AY308" s="18" t="s">
        <v>129</v>
      </c>
      <c r="BE308" s="223">
        <f>IF(N308="základní",J308,0)</f>
        <v>0</v>
      </c>
      <c r="BF308" s="223">
        <f>IF(N308="snížená",J308,0)</f>
        <v>0</v>
      </c>
      <c r="BG308" s="223">
        <f>IF(N308="zákl. přenesená",J308,0)</f>
        <v>0</v>
      </c>
      <c r="BH308" s="223">
        <f>IF(N308="sníž. přenesená",J308,0)</f>
        <v>0</v>
      </c>
      <c r="BI308" s="223">
        <f>IF(N308="nulová",J308,0)</f>
        <v>0</v>
      </c>
      <c r="BJ308" s="18" t="s">
        <v>8</v>
      </c>
      <c r="BK308" s="223">
        <f>ROUND(I308*H308,0)</f>
        <v>0</v>
      </c>
      <c r="BL308" s="18" t="s">
        <v>227</v>
      </c>
      <c r="BM308" s="222" t="s">
        <v>414</v>
      </c>
    </row>
    <row r="309" spans="2:47" s="1" customFormat="1" ht="12">
      <c r="B309" s="39"/>
      <c r="C309" s="40"/>
      <c r="D309" s="224" t="s">
        <v>139</v>
      </c>
      <c r="E309" s="40"/>
      <c r="F309" s="225" t="s">
        <v>413</v>
      </c>
      <c r="G309" s="40"/>
      <c r="H309" s="40"/>
      <c r="I309" s="136"/>
      <c r="J309" s="40"/>
      <c r="K309" s="40"/>
      <c r="L309" s="44"/>
      <c r="M309" s="226"/>
      <c r="N309" s="84"/>
      <c r="O309" s="84"/>
      <c r="P309" s="84"/>
      <c r="Q309" s="84"/>
      <c r="R309" s="84"/>
      <c r="S309" s="84"/>
      <c r="T309" s="85"/>
      <c r="AT309" s="18" t="s">
        <v>139</v>
      </c>
      <c r="AU309" s="18" t="s">
        <v>81</v>
      </c>
    </row>
    <row r="310" spans="2:65" s="1" customFormat="1" ht="21.6" customHeight="1">
      <c r="B310" s="39"/>
      <c r="C310" s="212" t="s">
        <v>220</v>
      </c>
      <c r="D310" s="212" t="s">
        <v>132</v>
      </c>
      <c r="E310" s="213" t="s">
        <v>415</v>
      </c>
      <c r="F310" s="214" t="s">
        <v>416</v>
      </c>
      <c r="G310" s="215" t="s">
        <v>263</v>
      </c>
      <c r="H310" s="216">
        <v>54.05</v>
      </c>
      <c r="I310" s="217"/>
      <c r="J310" s="216">
        <f>ROUND(I310*H310,0)</f>
        <v>0</v>
      </c>
      <c r="K310" s="214" t="s">
        <v>147</v>
      </c>
      <c r="L310" s="44"/>
      <c r="M310" s="218" t="s">
        <v>20</v>
      </c>
      <c r="N310" s="219" t="s">
        <v>43</v>
      </c>
      <c r="O310" s="84"/>
      <c r="P310" s="220">
        <f>O310*H310</f>
        <v>0</v>
      </c>
      <c r="Q310" s="220">
        <v>0.00437</v>
      </c>
      <c r="R310" s="220">
        <f>Q310*H310</f>
        <v>0.23619849999999998</v>
      </c>
      <c r="S310" s="220">
        <v>0</v>
      </c>
      <c r="T310" s="221">
        <f>S310*H310</f>
        <v>0</v>
      </c>
      <c r="AR310" s="222" t="s">
        <v>227</v>
      </c>
      <c r="AT310" s="222" t="s">
        <v>132</v>
      </c>
      <c r="AU310" s="222" t="s">
        <v>81</v>
      </c>
      <c r="AY310" s="18" t="s">
        <v>129</v>
      </c>
      <c r="BE310" s="223">
        <f>IF(N310="základní",J310,0)</f>
        <v>0</v>
      </c>
      <c r="BF310" s="223">
        <f>IF(N310="snížená",J310,0)</f>
        <v>0</v>
      </c>
      <c r="BG310" s="223">
        <f>IF(N310="zákl. přenesená",J310,0)</f>
        <v>0</v>
      </c>
      <c r="BH310" s="223">
        <f>IF(N310="sníž. přenesená",J310,0)</f>
        <v>0</v>
      </c>
      <c r="BI310" s="223">
        <f>IF(N310="nulová",J310,0)</f>
        <v>0</v>
      </c>
      <c r="BJ310" s="18" t="s">
        <v>8</v>
      </c>
      <c r="BK310" s="223">
        <f>ROUND(I310*H310,0)</f>
        <v>0</v>
      </c>
      <c r="BL310" s="18" t="s">
        <v>227</v>
      </c>
      <c r="BM310" s="222" t="s">
        <v>417</v>
      </c>
    </row>
    <row r="311" spans="2:47" s="1" customFormat="1" ht="12">
      <c r="B311" s="39"/>
      <c r="C311" s="40"/>
      <c r="D311" s="224" t="s">
        <v>139</v>
      </c>
      <c r="E311" s="40"/>
      <c r="F311" s="225" t="s">
        <v>418</v>
      </c>
      <c r="G311" s="40"/>
      <c r="H311" s="40"/>
      <c r="I311" s="136"/>
      <c r="J311" s="40"/>
      <c r="K311" s="40"/>
      <c r="L311" s="44"/>
      <c r="M311" s="226"/>
      <c r="N311" s="84"/>
      <c r="O311" s="84"/>
      <c r="P311" s="84"/>
      <c r="Q311" s="84"/>
      <c r="R311" s="84"/>
      <c r="S311" s="84"/>
      <c r="T311" s="85"/>
      <c r="AT311" s="18" t="s">
        <v>139</v>
      </c>
      <c r="AU311" s="18" t="s">
        <v>81</v>
      </c>
    </row>
    <row r="312" spans="2:51" s="13" customFormat="1" ht="12">
      <c r="B312" s="238"/>
      <c r="C312" s="239"/>
      <c r="D312" s="224" t="s">
        <v>152</v>
      </c>
      <c r="E312" s="240" t="s">
        <v>20</v>
      </c>
      <c r="F312" s="241" t="s">
        <v>419</v>
      </c>
      <c r="G312" s="239"/>
      <c r="H312" s="242">
        <v>54.05</v>
      </c>
      <c r="I312" s="243"/>
      <c r="J312" s="239"/>
      <c r="K312" s="239"/>
      <c r="L312" s="244"/>
      <c r="M312" s="245"/>
      <c r="N312" s="246"/>
      <c r="O312" s="246"/>
      <c r="P312" s="246"/>
      <c r="Q312" s="246"/>
      <c r="R312" s="246"/>
      <c r="S312" s="246"/>
      <c r="T312" s="247"/>
      <c r="AT312" s="248" t="s">
        <v>152</v>
      </c>
      <c r="AU312" s="248" t="s">
        <v>81</v>
      </c>
      <c r="AV312" s="13" t="s">
        <v>81</v>
      </c>
      <c r="AW312" s="13" t="s">
        <v>33</v>
      </c>
      <c r="AX312" s="13" t="s">
        <v>72</v>
      </c>
      <c r="AY312" s="248" t="s">
        <v>129</v>
      </c>
    </row>
    <row r="313" spans="2:51" s="14" customFormat="1" ht="12">
      <c r="B313" s="249"/>
      <c r="C313" s="250"/>
      <c r="D313" s="224" t="s">
        <v>152</v>
      </c>
      <c r="E313" s="251" t="s">
        <v>20</v>
      </c>
      <c r="F313" s="252" t="s">
        <v>156</v>
      </c>
      <c r="G313" s="250"/>
      <c r="H313" s="253">
        <v>54.05</v>
      </c>
      <c r="I313" s="254"/>
      <c r="J313" s="250"/>
      <c r="K313" s="250"/>
      <c r="L313" s="255"/>
      <c r="M313" s="256"/>
      <c r="N313" s="257"/>
      <c r="O313" s="257"/>
      <c r="P313" s="257"/>
      <c r="Q313" s="257"/>
      <c r="R313" s="257"/>
      <c r="S313" s="257"/>
      <c r="T313" s="258"/>
      <c r="AT313" s="259" t="s">
        <v>152</v>
      </c>
      <c r="AU313" s="259" t="s">
        <v>81</v>
      </c>
      <c r="AV313" s="14" t="s">
        <v>137</v>
      </c>
      <c r="AW313" s="14" t="s">
        <v>33</v>
      </c>
      <c r="AX313" s="14" t="s">
        <v>8</v>
      </c>
      <c r="AY313" s="259" t="s">
        <v>129</v>
      </c>
    </row>
    <row r="314" spans="2:65" s="1" customFormat="1" ht="21.6" customHeight="1">
      <c r="B314" s="39"/>
      <c r="C314" s="212" t="s">
        <v>420</v>
      </c>
      <c r="D314" s="212" t="s">
        <v>132</v>
      </c>
      <c r="E314" s="213" t="s">
        <v>421</v>
      </c>
      <c r="F314" s="214" t="s">
        <v>422</v>
      </c>
      <c r="G314" s="215" t="s">
        <v>263</v>
      </c>
      <c r="H314" s="216">
        <v>188.84</v>
      </c>
      <c r="I314" s="217"/>
      <c r="J314" s="216">
        <f>ROUND(I314*H314,0)</f>
        <v>0</v>
      </c>
      <c r="K314" s="214" t="s">
        <v>147</v>
      </c>
      <c r="L314" s="44"/>
      <c r="M314" s="218" t="s">
        <v>20</v>
      </c>
      <c r="N314" s="219" t="s">
        <v>43</v>
      </c>
      <c r="O314" s="84"/>
      <c r="P314" s="220">
        <f>O314*H314</f>
        <v>0</v>
      </c>
      <c r="Q314" s="220">
        <v>0.00653</v>
      </c>
      <c r="R314" s="220">
        <f>Q314*H314</f>
        <v>1.2331252000000001</v>
      </c>
      <c r="S314" s="220">
        <v>0</v>
      </c>
      <c r="T314" s="221">
        <f>S314*H314</f>
        <v>0</v>
      </c>
      <c r="AR314" s="222" t="s">
        <v>227</v>
      </c>
      <c r="AT314" s="222" t="s">
        <v>132</v>
      </c>
      <c r="AU314" s="222" t="s">
        <v>81</v>
      </c>
      <c r="AY314" s="18" t="s">
        <v>129</v>
      </c>
      <c r="BE314" s="223">
        <f>IF(N314="základní",J314,0)</f>
        <v>0</v>
      </c>
      <c r="BF314" s="223">
        <f>IF(N314="snížená",J314,0)</f>
        <v>0</v>
      </c>
      <c r="BG314" s="223">
        <f>IF(N314="zákl. přenesená",J314,0)</f>
        <v>0</v>
      </c>
      <c r="BH314" s="223">
        <f>IF(N314="sníž. přenesená",J314,0)</f>
        <v>0</v>
      </c>
      <c r="BI314" s="223">
        <f>IF(N314="nulová",J314,0)</f>
        <v>0</v>
      </c>
      <c r="BJ314" s="18" t="s">
        <v>8</v>
      </c>
      <c r="BK314" s="223">
        <f>ROUND(I314*H314,0)</f>
        <v>0</v>
      </c>
      <c r="BL314" s="18" t="s">
        <v>227</v>
      </c>
      <c r="BM314" s="222" t="s">
        <v>423</v>
      </c>
    </row>
    <row r="315" spans="2:47" s="1" customFormat="1" ht="12">
      <c r="B315" s="39"/>
      <c r="C315" s="40"/>
      <c r="D315" s="224" t="s">
        <v>139</v>
      </c>
      <c r="E315" s="40"/>
      <c r="F315" s="225" t="s">
        <v>424</v>
      </c>
      <c r="G315" s="40"/>
      <c r="H315" s="40"/>
      <c r="I315" s="136"/>
      <c r="J315" s="40"/>
      <c r="K315" s="40"/>
      <c r="L315" s="44"/>
      <c r="M315" s="226"/>
      <c r="N315" s="84"/>
      <c r="O315" s="84"/>
      <c r="P315" s="84"/>
      <c r="Q315" s="84"/>
      <c r="R315" s="84"/>
      <c r="S315" s="84"/>
      <c r="T315" s="85"/>
      <c r="AT315" s="18" t="s">
        <v>139</v>
      </c>
      <c r="AU315" s="18" t="s">
        <v>81</v>
      </c>
    </row>
    <row r="316" spans="2:51" s="13" customFormat="1" ht="12">
      <c r="B316" s="238"/>
      <c r="C316" s="239"/>
      <c r="D316" s="224" t="s">
        <v>152</v>
      </c>
      <c r="E316" s="240" t="s">
        <v>20</v>
      </c>
      <c r="F316" s="241" t="s">
        <v>425</v>
      </c>
      <c r="G316" s="239"/>
      <c r="H316" s="242">
        <v>188.84</v>
      </c>
      <c r="I316" s="243"/>
      <c r="J316" s="239"/>
      <c r="K316" s="239"/>
      <c r="L316" s="244"/>
      <c r="M316" s="245"/>
      <c r="N316" s="246"/>
      <c r="O316" s="246"/>
      <c r="P316" s="246"/>
      <c r="Q316" s="246"/>
      <c r="R316" s="246"/>
      <c r="S316" s="246"/>
      <c r="T316" s="247"/>
      <c r="AT316" s="248" t="s">
        <v>152</v>
      </c>
      <c r="AU316" s="248" t="s">
        <v>81</v>
      </c>
      <c r="AV316" s="13" t="s">
        <v>81</v>
      </c>
      <c r="AW316" s="13" t="s">
        <v>33</v>
      </c>
      <c r="AX316" s="13" t="s">
        <v>72</v>
      </c>
      <c r="AY316" s="248" t="s">
        <v>129</v>
      </c>
    </row>
    <row r="317" spans="2:51" s="14" customFormat="1" ht="12">
      <c r="B317" s="249"/>
      <c r="C317" s="250"/>
      <c r="D317" s="224" t="s">
        <v>152</v>
      </c>
      <c r="E317" s="251" t="s">
        <v>20</v>
      </c>
      <c r="F317" s="252" t="s">
        <v>156</v>
      </c>
      <c r="G317" s="250"/>
      <c r="H317" s="253">
        <v>188.84</v>
      </c>
      <c r="I317" s="254"/>
      <c r="J317" s="250"/>
      <c r="K317" s="250"/>
      <c r="L317" s="255"/>
      <c r="M317" s="256"/>
      <c r="N317" s="257"/>
      <c r="O317" s="257"/>
      <c r="P317" s="257"/>
      <c r="Q317" s="257"/>
      <c r="R317" s="257"/>
      <c r="S317" s="257"/>
      <c r="T317" s="258"/>
      <c r="AT317" s="259" t="s">
        <v>152</v>
      </c>
      <c r="AU317" s="259" t="s">
        <v>81</v>
      </c>
      <c r="AV317" s="14" t="s">
        <v>137</v>
      </c>
      <c r="AW317" s="14" t="s">
        <v>33</v>
      </c>
      <c r="AX317" s="14" t="s">
        <v>8</v>
      </c>
      <c r="AY317" s="259" t="s">
        <v>129</v>
      </c>
    </row>
    <row r="318" spans="2:65" s="1" customFormat="1" ht="21.6" customHeight="1">
      <c r="B318" s="39"/>
      <c r="C318" s="212" t="s">
        <v>230</v>
      </c>
      <c r="D318" s="212" t="s">
        <v>132</v>
      </c>
      <c r="E318" s="213" t="s">
        <v>426</v>
      </c>
      <c r="F318" s="214" t="s">
        <v>427</v>
      </c>
      <c r="G318" s="215" t="s">
        <v>263</v>
      </c>
      <c r="H318" s="216">
        <v>3</v>
      </c>
      <c r="I318" s="217"/>
      <c r="J318" s="216">
        <f>ROUND(I318*H318,0)</f>
        <v>0</v>
      </c>
      <c r="K318" s="214" t="s">
        <v>147</v>
      </c>
      <c r="L318" s="44"/>
      <c r="M318" s="218" t="s">
        <v>20</v>
      </c>
      <c r="N318" s="219" t="s">
        <v>43</v>
      </c>
      <c r="O318" s="84"/>
      <c r="P318" s="220">
        <f>O318*H318</f>
        <v>0</v>
      </c>
      <c r="Q318" s="220">
        <v>0.00696</v>
      </c>
      <c r="R318" s="220">
        <f>Q318*H318</f>
        <v>0.02088</v>
      </c>
      <c r="S318" s="220">
        <v>0</v>
      </c>
      <c r="T318" s="221">
        <f>S318*H318</f>
        <v>0</v>
      </c>
      <c r="AR318" s="222" t="s">
        <v>227</v>
      </c>
      <c r="AT318" s="222" t="s">
        <v>132</v>
      </c>
      <c r="AU318" s="222" t="s">
        <v>81</v>
      </c>
      <c r="AY318" s="18" t="s">
        <v>129</v>
      </c>
      <c r="BE318" s="223">
        <f>IF(N318="základní",J318,0)</f>
        <v>0</v>
      </c>
      <c r="BF318" s="223">
        <f>IF(N318="snížená",J318,0)</f>
        <v>0</v>
      </c>
      <c r="BG318" s="223">
        <f>IF(N318="zákl. přenesená",J318,0)</f>
        <v>0</v>
      </c>
      <c r="BH318" s="223">
        <f>IF(N318="sníž. přenesená",J318,0)</f>
        <v>0</v>
      </c>
      <c r="BI318" s="223">
        <f>IF(N318="nulová",J318,0)</f>
        <v>0</v>
      </c>
      <c r="BJ318" s="18" t="s">
        <v>8</v>
      </c>
      <c r="BK318" s="223">
        <f>ROUND(I318*H318,0)</f>
        <v>0</v>
      </c>
      <c r="BL318" s="18" t="s">
        <v>227</v>
      </c>
      <c r="BM318" s="222" t="s">
        <v>428</v>
      </c>
    </row>
    <row r="319" spans="2:47" s="1" customFormat="1" ht="12">
      <c r="B319" s="39"/>
      <c r="C319" s="40"/>
      <c r="D319" s="224" t="s">
        <v>139</v>
      </c>
      <c r="E319" s="40"/>
      <c r="F319" s="225" t="s">
        <v>429</v>
      </c>
      <c r="G319" s="40"/>
      <c r="H319" s="40"/>
      <c r="I319" s="136"/>
      <c r="J319" s="40"/>
      <c r="K319" s="40"/>
      <c r="L319" s="44"/>
      <c r="M319" s="226"/>
      <c r="N319" s="84"/>
      <c r="O319" s="84"/>
      <c r="P319" s="84"/>
      <c r="Q319" s="84"/>
      <c r="R319" s="84"/>
      <c r="S319" s="84"/>
      <c r="T319" s="85"/>
      <c r="AT319" s="18" t="s">
        <v>139</v>
      </c>
      <c r="AU319" s="18" t="s">
        <v>81</v>
      </c>
    </row>
    <row r="320" spans="2:51" s="13" customFormat="1" ht="12">
      <c r="B320" s="238"/>
      <c r="C320" s="239"/>
      <c r="D320" s="224" t="s">
        <v>152</v>
      </c>
      <c r="E320" s="240" t="s">
        <v>20</v>
      </c>
      <c r="F320" s="241" t="s">
        <v>430</v>
      </c>
      <c r="G320" s="239"/>
      <c r="H320" s="242">
        <v>3</v>
      </c>
      <c r="I320" s="243"/>
      <c r="J320" s="239"/>
      <c r="K320" s="239"/>
      <c r="L320" s="244"/>
      <c r="M320" s="245"/>
      <c r="N320" s="246"/>
      <c r="O320" s="246"/>
      <c r="P320" s="246"/>
      <c r="Q320" s="246"/>
      <c r="R320" s="246"/>
      <c r="S320" s="246"/>
      <c r="T320" s="247"/>
      <c r="AT320" s="248" t="s">
        <v>152</v>
      </c>
      <c r="AU320" s="248" t="s">
        <v>81</v>
      </c>
      <c r="AV320" s="13" t="s">
        <v>81</v>
      </c>
      <c r="AW320" s="13" t="s">
        <v>33</v>
      </c>
      <c r="AX320" s="13" t="s">
        <v>72</v>
      </c>
      <c r="AY320" s="248" t="s">
        <v>129</v>
      </c>
    </row>
    <row r="321" spans="2:51" s="14" customFormat="1" ht="12">
      <c r="B321" s="249"/>
      <c r="C321" s="250"/>
      <c r="D321" s="224" t="s">
        <v>152</v>
      </c>
      <c r="E321" s="251" t="s">
        <v>20</v>
      </c>
      <c r="F321" s="252" t="s">
        <v>156</v>
      </c>
      <c r="G321" s="250"/>
      <c r="H321" s="253">
        <v>3</v>
      </c>
      <c r="I321" s="254"/>
      <c r="J321" s="250"/>
      <c r="K321" s="250"/>
      <c r="L321" s="255"/>
      <c r="M321" s="256"/>
      <c r="N321" s="257"/>
      <c r="O321" s="257"/>
      <c r="P321" s="257"/>
      <c r="Q321" s="257"/>
      <c r="R321" s="257"/>
      <c r="S321" s="257"/>
      <c r="T321" s="258"/>
      <c r="AT321" s="259" t="s">
        <v>152</v>
      </c>
      <c r="AU321" s="259" t="s">
        <v>81</v>
      </c>
      <c r="AV321" s="14" t="s">
        <v>137</v>
      </c>
      <c r="AW321" s="14" t="s">
        <v>33</v>
      </c>
      <c r="AX321" s="14" t="s">
        <v>8</v>
      </c>
      <c r="AY321" s="259" t="s">
        <v>129</v>
      </c>
    </row>
    <row r="322" spans="2:65" s="1" customFormat="1" ht="14.4" customHeight="1">
      <c r="B322" s="39"/>
      <c r="C322" s="212" t="s">
        <v>431</v>
      </c>
      <c r="D322" s="212" t="s">
        <v>132</v>
      </c>
      <c r="E322" s="213" t="s">
        <v>432</v>
      </c>
      <c r="F322" s="214" t="s">
        <v>433</v>
      </c>
      <c r="G322" s="215" t="s">
        <v>263</v>
      </c>
      <c r="H322" s="216">
        <v>440.3</v>
      </c>
      <c r="I322" s="217"/>
      <c r="J322" s="216">
        <f>ROUND(I322*H322,0)</f>
        <v>0</v>
      </c>
      <c r="K322" s="214" t="s">
        <v>147</v>
      </c>
      <c r="L322" s="44"/>
      <c r="M322" s="218" t="s">
        <v>20</v>
      </c>
      <c r="N322" s="219" t="s">
        <v>43</v>
      </c>
      <c r="O322" s="84"/>
      <c r="P322" s="220">
        <f>O322*H322</f>
        <v>0</v>
      </c>
      <c r="Q322" s="220">
        <v>0.0022</v>
      </c>
      <c r="R322" s="220">
        <f>Q322*H322</f>
        <v>0.9686600000000001</v>
      </c>
      <c r="S322" s="220">
        <v>0</v>
      </c>
      <c r="T322" s="221">
        <f>S322*H322</f>
        <v>0</v>
      </c>
      <c r="AR322" s="222" t="s">
        <v>227</v>
      </c>
      <c r="AT322" s="222" t="s">
        <v>132</v>
      </c>
      <c r="AU322" s="222" t="s">
        <v>81</v>
      </c>
      <c r="AY322" s="18" t="s">
        <v>129</v>
      </c>
      <c r="BE322" s="223">
        <f>IF(N322="základní",J322,0)</f>
        <v>0</v>
      </c>
      <c r="BF322" s="223">
        <f>IF(N322="snížená",J322,0)</f>
        <v>0</v>
      </c>
      <c r="BG322" s="223">
        <f>IF(N322="zákl. přenesená",J322,0)</f>
        <v>0</v>
      </c>
      <c r="BH322" s="223">
        <f>IF(N322="sníž. přenesená",J322,0)</f>
        <v>0</v>
      </c>
      <c r="BI322" s="223">
        <f>IF(N322="nulová",J322,0)</f>
        <v>0</v>
      </c>
      <c r="BJ322" s="18" t="s">
        <v>8</v>
      </c>
      <c r="BK322" s="223">
        <f>ROUND(I322*H322,0)</f>
        <v>0</v>
      </c>
      <c r="BL322" s="18" t="s">
        <v>227</v>
      </c>
      <c r="BM322" s="222" t="s">
        <v>434</v>
      </c>
    </row>
    <row r="323" spans="2:47" s="1" customFormat="1" ht="12">
      <c r="B323" s="39"/>
      <c r="C323" s="40"/>
      <c r="D323" s="224" t="s">
        <v>139</v>
      </c>
      <c r="E323" s="40"/>
      <c r="F323" s="225" t="s">
        <v>435</v>
      </c>
      <c r="G323" s="40"/>
      <c r="H323" s="40"/>
      <c r="I323" s="136"/>
      <c r="J323" s="40"/>
      <c r="K323" s="40"/>
      <c r="L323" s="44"/>
      <c r="M323" s="226"/>
      <c r="N323" s="84"/>
      <c r="O323" s="84"/>
      <c r="P323" s="84"/>
      <c r="Q323" s="84"/>
      <c r="R323" s="84"/>
      <c r="S323" s="84"/>
      <c r="T323" s="85"/>
      <c r="AT323" s="18" t="s">
        <v>139</v>
      </c>
      <c r="AU323" s="18" t="s">
        <v>81</v>
      </c>
    </row>
    <row r="324" spans="2:51" s="13" customFormat="1" ht="12">
      <c r="B324" s="238"/>
      <c r="C324" s="239"/>
      <c r="D324" s="224" t="s">
        <v>152</v>
      </c>
      <c r="E324" s="240" t="s">
        <v>20</v>
      </c>
      <c r="F324" s="241" t="s">
        <v>436</v>
      </c>
      <c r="G324" s="239"/>
      <c r="H324" s="242">
        <v>440.3</v>
      </c>
      <c r="I324" s="243"/>
      <c r="J324" s="239"/>
      <c r="K324" s="239"/>
      <c r="L324" s="244"/>
      <c r="M324" s="245"/>
      <c r="N324" s="246"/>
      <c r="O324" s="246"/>
      <c r="P324" s="246"/>
      <c r="Q324" s="246"/>
      <c r="R324" s="246"/>
      <c r="S324" s="246"/>
      <c r="T324" s="247"/>
      <c r="AT324" s="248" t="s">
        <v>152</v>
      </c>
      <c r="AU324" s="248" t="s">
        <v>81</v>
      </c>
      <c r="AV324" s="13" t="s">
        <v>81</v>
      </c>
      <c r="AW324" s="13" t="s">
        <v>33</v>
      </c>
      <c r="AX324" s="13" t="s">
        <v>72</v>
      </c>
      <c r="AY324" s="248" t="s">
        <v>129</v>
      </c>
    </row>
    <row r="325" spans="2:51" s="14" customFormat="1" ht="12">
      <c r="B325" s="249"/>
      <c r="C325" s="250"/>
      <c r="D325" s="224" t="s">
        <v>152</v>
      </c>
      <c r="E325" s="251" t="s">
        <v>20</v>
      </c>
      <c r="F325" s="252" t="s">
        <v>156</v>
      </c>
      <c r="G325" s="250"/>
      <c r="H325" s="253">
        <v>440.3</v>
      </c>
      <c r="I325" s="254"/>
      <c r="J325" s="250"/>
      <c r="K325" s="250"/>
      <c r="L325" s="255"/>
      <c r="M325" s="256"/>
      <c r="N325" s="257"/>
      <c r="O325" s="257"/>
      <c r="P325" s="257"/>
      <c r="Q325" s="257"/>
      <c r="R325" s="257"/>
      <c r="S325" s="257"/>
      <c r="T325" s="258"/>
      <c r="AT325" s="259" t="s">
        <v>152</v>
      </c>
      <c r="AU325" s="259" t="s">
        <v>81</v>
      </c>
      <c r="AV325" s="14" t="s">
        <v>137</v>
      </c>
      <c r="AW325" s="14" t="s">
        <v>33</v>
      </c>
      <c r="AX325" s="14" t="s">
        <v>8</v>
      </c>
      <c r="AY325" s="259" t="s">
        <v>129</v>
      </c>
    </row>
    <row r="326" spans="2:65" s="1" customFormat="1" ht="21.6" customHeight="1">
      <c r="B326" s="39"/>
      <c r="C326" s="212" t="s">
        <v>243</v>
      </c>
      <c r="D326" s="212" t="s">
        <v>132</v>
      </c>
      <c r="E326" s="213" t="s">
        <v>437</v>
      </c>
      <c r="F326" s="214" t="s">
        <v>438</v>
      </c>
      <c r="G326" s="215" t="s">
        <v>263</v>
      </c>
      <c r="H326" s="216">
        <v>112.1</v>
      </c>
      <c r="I326" s="217"/>
      <c r="J326" s="216">
        <f>ROUND(I326*H326,0)</f>
        <v>0</v>
      </c>
      <c r="K326" s="214" t="s">
        <v>136</v>
      </c>
      <c r="L326" s="44"/>
      <c r="M326" s="218" t="s">
        <v>20</v>
      </c>
      <c r="N326" s="219" t="s">
        <v>43</v>
      </c>
      <c r="O326" s="84"/>
      <c r="P326" s="220">
        <f>O326*H326</f>
        <v>0</v>
      </c>
      <c r="Q326" s="220">
        <v>0</v>
      </c>
      <c r="R326" s="220">
        <f>Q326*H326</f>
        <v>0</v>
      </c>
      <c r="S326" s="220">
        <v>0</v>
      </c>
      <c r="T326" s="221">
        <f>S326*H326</f>
        <v>0</v>
      </c>
      <c r="AR326" s="222" t="s">
        <v>227</v>
      </c>
      <c r="AT326" s="222" t="s">
        <v>132</v>
      </c>
      <c r="AU326" s="222" t="s">
        <v>81</v>
      </c>
      <c r="AY326" s="18" t="s">
        <v>129</v>
      </c>
      <c r="BE326" s="223">
        <f>IF(N326="základní",J326,0)</f>
        <v>0</v>
      </c>
      <c r="BF326" s="223">
        <f>IF(N326="snížená",J326,0)</f>
        <v>0</v>
      </c>
      <c r="BG326" s="223">
        <f>IF(N326="zákl. přenesená",J326,0)</f>
        <v>0</v>
      </c>
      <c r="BH326" s="223">
        <f>IF(N326="sníž. přenesená",J326,0)</f>
        <v>0</v>
      </c>
      <c r="BI326" s="223">
        <f>IF(N326="nulová",J326,0)</f>
        <v>0</v>
      </c>
      <c r="BJ326" s="18" t="s">
        <v>8</v>
      </c>
      <c r="BK326" s="223">
        <f>ROUND(I326*H326,0)</f>
        <v>0</v>
      </c>
      <c r="BL326" s="18" t="s">
        <v>227</v>
      </c>
      <c r="BM326" s="222" t="s">
        <v>439</v>
      </c>
    </row>
    <row r="327" spans="2:47" s="1" customFormat="1" ht="12">
      <c r="B327" s="39"/>
      <c r="C327" s="40"/>
      <c r="D327" s="224" t="s">
        <v>139</v>
      </c>
      <c r="E327" s="40"/>
      <c r="F327" s="225" t="s">
        <v>438</v>
      </c>
      <c r="G327" s="40"/>
      <c r="H327" s="40"/>
      <c r="I327" s="136"/>
      <c r="J327" s="40"/>
      <c r="K327" s="40"/>
      <c r="L327" s="44"/>
      <c r="M327" s="226"/>
      <c r="N327" s="84"/>
      <c r="O327" s="84"/>
      <c r="P327" s="84"/>
      <c r="Q327" s="84"/>
      <c r="R327" s="84"/>
      <c r="S327" s="84"/>
      <c r="T327" s="85"/>
      <c r="AT327" s="18" t="s">
        <v>139</v>
      </c>
      <c r="AU327" s="18" t="s">
        <v>81</v>
      </c>
    </row>
    <row r="328" spans="2:51" s="13" customFormat="1" ht="12">
      <c r="B328" s="238"/>
      <c r="C328" s="239"/>
      <c r="D328" s="224" t="s">
        <v>152</v>
      </c>
      <c r="E328" s="240" t="s">
        <v>20</v>
      </c>
      <c r="F328" s="241" t="s">
        <v>440</v>
      </c>
      <c r="G328" s="239"/>
      <c r="H328" s="242">
        <v>112.1</v>
      </c>
      <c r="I328" s="243"/>
      <c r="J328" s="239"/>
      <c r="K328" s="239"/>
      <c r="L328" s="244"/>
      <c r="M328" s="245"/>
      <c r="N328" s="246"/>
      <c r="O328" s="246"/>
      <c r="P328" s="246"/>
      <c r="Q328" s="246"/>
      <c r="R328" s="246"/>
      <c r="S328" s="246"/>
      <c r="T328" s="247"/>
      <c r="AT328" s="248" t="s">
        <v>152</v>
      </c>
      <c r="AU328" s="248" t="s">
        <v>81</v>
      </c>
      <c r="AV328" s="13" t="s">
        <v>81</v>
      </c>
      <c r="AW328" s="13" t="s">
        <v>33</v>
      </c>
      <c r="AX328" s="13" t="s">
        <v>72</v>
      </c>
      <c r="AY328" s="248" t="s">
        <v>129</v>
      </c>
    </row>
    <row r="329" spans="2:51" s="14" customFormat="1" ht="12">
      <c r="B329" s="249"/>
      <c r="C329" s="250"/>
      <c r="D329" s="224" t="s">
        <v>152</v>
      </c>
      <c r="E329" s="251" t="s">
        <v>20</v>
      </c>
      <c r="F329" s="252" t="s">
        <v>156</v>
      </c>
      <c r="G329" s="250"/>
      <c r="H329" s="253">
        <v>112.1</v>
      </c>
      <c r="I329" s="254"/>
      <c r="J329" s="250"/>
      <c r="K329" s="250"/>
      <c r="L329" s="255"/>
      <c r="M329" s="256"/>
      <c r="N329" s="257"/>
      <c r="O329" s="257"/>
      <c r="P329" s="257"/>
      <c r="Q329" s="257"/>
      <c r="R329" s="257"/>
      <c r="S329" s="257"/>
      <c r="T329" s="258"/>
      <c r="AT329" s="259" t="s">
        <v>152</v>
      </c>
      <c r="AU329" s="259" t="s">
        <v>81</v>
      </c>
      <c r="AV329" s="14" t="s">
        <v>137</v>
      </c>
      <c r="AW329" s="14" t="s">
        <v>33</v>
      </c>
      <c r="AX329" s="14" t="s">
        <v>8</v>
      </c>
      <c r="AY329" s="259" t="s">
        <v>129</v>
      </c>
    </row>
    <row r="330" spans="2:65" s="1" customFormat="1" ht="14.4" customHeight="1">
      <c r="B330" s="39"/>
      <c r="C330" s="212" t="s">
        <v>441</v>
      </c>
      <c r="D330" s="212" t="s">
        <v>132</v>
      </c>
      <c r="E330" s="213" t="s">
        <v>442</v>
      </c>
      <c r="F330" s="214" t="s">
        <v>443</v>
      </c>
      <c r="G330" s="215" t="s">
        <v>263</v>
      </c>
      <c r="H330" s="216">
        <v>44.8</v>
      </c>
      <c r="I330" s="217"/>
      <c r="J330" s="216">
        <f>ROUND(I330*H330,0)</f>
        <v>0</v>
      </c>
      <c r="K330" s="214" t="s">
        <v>147</v>
      </c>
      <c r="L330" s="44"/>
      <c r="M330" s="218" t="s">
        <v>20</v>
      </c>
      <c r="N330" s="219" t="s">
        <v>43</v>
      </c>
      <c r="O330" s="84"/>
      <c r="P330" s="220">
        <f>O330*H330</f>
        <v>0</v>
      </c>
      <c r="Q330" s="220">
        <v>0.00289</v>
      </c>
      <c r="R330" s="220">
        <f>Q330*H330</f>
        <v>0.129472</v>
      </c>
      <c r="S330" s="220">
        <v>0</v>
      </c>
      <c r="T330" s="221">
        <f>S330*H330</f>
        <v>0</v>
      </c>
      <c r="AR330" s="222" t="s">
        <v>227</v>
      </c>
      <c r="AT330" s="222" t="s">
        <v>132</v>
      </c>
      <c r="AU330" s="222" t="s">
        <v>81</v>
      </c>
      <c r="AY330" s="18" t="s">
        <v>129</v>
      </c>
      <c r="BE330" s="223">
        <f>IF(N330="základní",J330,0)</f>
        <v>0</v>
      </c>
      <c r="BF330" s="223">
        <f>IF(N330="snížená",J330,0)</f>
        <v>0</v>
      </c>
      <c r="BG330" s="223">
        <f>IF(N330="zákl. přenesená",J330,0)</f>
        <v>0</v>
      </c>
      <c r="BH330" s="223">
        <f>IF(N330="sníž. přenesená",J330,0)</f>
        <v>0</v>
      </c>
      <c r="BI330" s="223">
        <f>IF(N330="nulová",J330,0)</f>
        <v>0</v>
      </c>
      <c r="BJ330" s="18" t="s">
        <v>8</v>
      </c>
      <c r="BK330" s="223">
        <f>ROUND(I330*H330,0)</f>
        <v>0</v>
      </c>
      <c r="BL330" s="18" t="s">
        <v>227</v>
      </c>
      <c r="BM330" s="222" t="s">
        <v>444</v>
      </c>
    </row>
    <row r="331" spans="2:47" s="1" customFormat="1" ht="12">
      <c r="B331" s="39"/>
      <c r="C331" s="40"/>
      <c r="D331" s="224" t="s">
        <v>139</v>
      </c>
      <c r="E331" s="40"/>
      <c r="F331" s="225" t="s">
        <v>445</v>
      </c>
      <c r="G331" s="40"/>
      <c r="H331" s="40"/>
      <c r="I331" s="136"/>
      <c r="J331" s="40"/>
      <c r="K331" s="40"/>
      <c r="L331" s="44"/>
      <c r="M331" s="226"/>
      <c r="N331" s="84"/>
      <c r="O331" s="84"/>
      <c r="P331" s="84"/>
      <c r="Q331" s="84"/>
      <c r="R331" s="84"/>
      <c r="S331" s="84"/>
      <c r="T331" s="85"/>
      <c r="AT331" s="18" t="s">
        <v>139</v>
      </c>
      <c r="AU331" s="18" t="s">
        <v>81</v>
      </c>
    </row>
    <row r="332" spans="2:51" s="13" customFormat="1" ht="12">
      <c r="B332" s="238"/>
      <c r="C332" s="239"/>
      <c r="D332" s="224" t="s">
        <v>152</v>
      </c>
      <c r="E332" s="240" t="s">
        <v>20</v>
      </c>
      <c r="F332" s="241" t="s">
        <v>446</v>
      </c>
      <c r="G332" s="239"/>
      <c r="H332" s="242">
        <v>44.8</v>
      </c>
      <c r="I332" s="243"/>
      <c r="J332" s="239"/>
      <c r="K332" s="239"/>
      <c r="L332" s="244"/>
      <c r="M332" s="245"/>
      <c r="N332" s="246"/>
      <c r="O332" s="246"/>
      <c r="P332" s="246"/>
      <c r="Q332" s="246"/>
      <c r="R332" s="246"/>
      <c r="S332" s="246"/>
      <c r="T332" s="247"/>
      <c r="AT332" s="248" t="s">
        <v>152</v>
      </c>
      <c r="AU332" s="248" t="s">
        <v>81</v>
      </c>
      <c r="AV332" s="13" t="s">
        <v>81</v>
      </c>
      <c r="AW332" s="13" t="s">
        <v>33</v>
      </c>
      <c r="AX332" s="13" t="s">
        <v>72</v>
      </c>
      <c r="AY332" s="248" t="s">
        <v>129</v>
      </c>
    </row>
    <row r="333" spans="2:51" s="14" customFormat="1" ht="12">
      <c r="B333" s="249"/>
      <c r="C333" s="250"/>
      <c r="D333" s="224" t="s">
        <v>152</v>
      </c>
      <c r="E333" s="251" t="s">
        <v>20</v>
      </c>
      <c r="F333" s="252" t="s">
        <v>156</v>
      </c>
      <c r="G333" s="250"/>
      <c r="H333" s="253">
        <v>44.8</v>
      </c>
      <c r="I333" s="254"/>
      <c r="J333" s="250"/>
      <c r="K333" s="250"/>
      <c r="L333" s="255"/>
      <c r="M333" s="256"/>
      <c r="N333" s="257"/>
      <c r="O333" s="257"/>
      <c r="P333" s="257"/>
      <c r="Q333" s="257"/>
      <c r="R333" s="257"/>
      <c r="S333" s="257"/>
      <c r="T333" s="258"/>
      <c r="AT333" s="259" t="s">
        <v>152</v>
      </c>
      <c r="AU333" s="259" t="s">
        <v>81</v>
      </c>
      <c r="AV333" s="14" t="s">
        <v>137</v>
      </c>
      <c r="AW333" s="14" t="s">
        <v>33</v>
      </c>
      <c r="AX333" s="14" t="s">
        <v>8</v>
      </c>
      <c r="AY333" s="259" t="s">
        <v>129</v>
      </c>
    </row>
    <row r="334" spans="2:65" s="1" customFormat="1" ht="21.6" customHeight="1">
      <c r="B334" s="39"/>
      <c r="C334" s="212" t="s">
        <v>249</v>
      </c>
      <c r="D334" s="212" t="s">
        <v>132</v>
      </c>
      <c r="E334" s="213" t="s">
        <v>447</v>
      </c>
      <c r="F334" s="214" t="s">
        <v>448</v>
      </c>
      <c r="G334" s="215" t="s">
        <v>263</v>
      </c>
      <c r="H334" s="216">
        <v>201.24</v>
      </c>
      <c r="I334" s="217"/>
      <c r="J334" s="216">
        <f>ROUND(I334*H334,0)</f>
        <v>0</v>
      </c>
      <c r="K334" s="214" t="s">
        <v>256</v>
      </c>
      <c r="L334" s="44"/>
      <c r="M334" s="218" t="s">
        <v>20</v>
      </c>
      <c r="N334" s="219" t="s">
        <v>43</v>
      </c>
      <c r="O334" s="84"/>
      <c r="P334" s="220">
        <f>O334*H334</f>
        <v>0</v>
      </c>
      <c r="Q334" s="220">
        <v>0</v>
      </c>
      <c r="R334" s="220">
        <f>Q334*H334</f>
        <v>0</v>
      </c>
      <c r="S334" s="220">
        <v>0</v>
      </c>
      <c r="T334" s="221">
        <f>S334*H334</f>
        <v>0</v>
      </c>
      <c r="AR334" s="222" t="s">
        <v>227</v>
      </c>
      <c r="AT334" s="222" t="s">
        <v>132</v>
      </c>
      <c r="AU334" s="222" t="s">
        <v>81</v>
      </c>
      <c r="AY334" s="18" t="s">
        <v>129</v>
      </c>
      <c r="BE334" s="223">
        <f>IF(N334="základní",J334,0)</f>
        <v>0</v>
      </c>
      <c r="BF334" s="223">
        <f>IF(N334="snížená",J334,0)</f>
        <v>0</v>
      </c>
      <c r="BG334" s="223">
        <f>IF(N334="zákl. přenesená",J334,0)</f>
        <v>0</v>
      </c>
      <c r="BH334" s="223">
        <f>IF(N334="sníž. přenesená",J334,0)</f>
        <v>0</v>
      </c>
      <c r="BI334" s="223">
        <f>IF(N334="nulová",J334,0)</f>
        <v>0</v>
      </c>
      <c r="BJ334" s="18" t="s">
        <v>8</v>
      </c>
      <c r="BK334" s="223">
        <f>ROUND(I334*H334,0)</f>
        <v>0</v>
      </c>
      <c r="BL334" s="18" t="s">
        <v>227</v>
      </c>
      <c r="BM334" s="222" t="s">
        <v>449</v>
      </c>
    </row>
    <row r="335" spans="2:47" s="1" customFormat="1" ht="12">
      <c r="B335" s="39"/>
      <c r="C335" s="40"/>
      <c r="D335" s="224" t="s">
        <v>139</v>
      </c>
      <c r="E335" s="40"/>
      <c r="F335" s="225" t="s">
        <v>448</v>
      </c>
      <c r="G335" s="40"/>
      <c r="H335" s="40"/>
      <c r="I335" s="136"/>
      <c r="J335" s="40"/>
      <c r="K335" s="40"/>
      <c r="L335" s="44"/>
      <c r="M335" s="226"/>
      <c r="N335" s="84"/>
      <c r="O335" s="84"/>
      <c r="P335" s="84"/>
      <c r="Q335" s="84"/>
      <c r="R335" s="84"/>
      <c r="S335" s="84"/>
      <c r="T335" s="85"/>
      <c r="AT335" s="18" t="s">
        <v>139</v>
      </c>
      <c r="AU335" s="18" t="s">
        <v>81</v>
      </c>
    </row>
    <row r="336" spans="2:51" s="13" customFormat="1" ht="12">
      <c r="B336" s="238"/>
      <c r="C336" s="239"/>
      <c r="D336" s="224" t="s">
        <v>152</v>
      </c>
      <c r="E336" s="240" t="s">
        <v>20</v>
      </c>
      <c r="F336" s="241" t="s">
        <v>450</v>
      </c>
      <c r="G336" s="239"/>
      <c r="H336" s="242">
        <v>201.24</v>
      </c>
      <c r="I336" s="243"/>
      <c r="J336" s="239"/>
      <c r="K336" s="239"/>
      <c r="L336" s="244"/>
      <c r="M336" s="245"/>
      <c r="N336" s="246"/>
      <c r="O336" s="246"/>
      <c r="P336" s="246"/>
      <c r="Q336" s="246"/>
      <c r="R336" s="246"/>
      <c r="S336" s="246"/>
      <c r="T336" s="247"/>
      <c r="AT336" s="248" t="s">
        <v>152</v>
      </c>
      <c r="AU336" s="248" t="s">
        <v>81</v>
      </c>
      <c r="AV336" s="13" t="s">
        <v>81</v>
      </c>
      <c r="AW336" s="13" t="s">
        <v>33</v>
      </c>
      <c r="AX336" s="13" t="s">
        <v>72</v>
      </c>
      <c r="AY336" s="248" t="s">
        <v>129</v>
      </c>
    </row>
    <row r="337" spans="2:51" s="14" customFormat="1" ht="12">
      <c r="B337" s="249"/>
      <c r="C337" s="250"/>
      <c r="D337" s="224" t="s">
        <v>152</v>
      </c>
      <c r="E337" s="251" t="s">
        <v>20</v>
      </c>
      <c r="F337" s="252" t="s">
        <v>156</v>
      </c>
      <c r="G337" s="250"/>
      <c r="H337" s="253">
        <v>201.24</v>
      </c>
      <c r="I337" s="254"/>
      <c r="J337" s="250"/>
      <c r="K337" s="250"/>
      <c r="L337" s="255"/>
      <c r="M337" s="256"/>
      <c r="N337" s="257"/>
      <c r="O337" s="257"/>
      <c r="P337" s="257"/>
      <c r="Q337" s="257"/>
      <c r="R337" s="257"/>
      <c r="S337" s="257"/>
      <c r="T337" s="258"/>
      <c r="AT337" s="259" t="s">
        <v>152</v>
      </c>
      <c r="AU337" s="259" t="s">
        <v>81</v>
      </c>
      <c r="AV337" s="14" t="s">
        <v>137</v>
      </c>
      <c r="AW337" s="14" t="s">
        <v>33</v>
      </c>
      <c r="AX337" s="14" t="s">
        <v>8</v>
      </c>
      <c r="AY337" s="259" t="s">
        <v>129</v>
      </c>
    </row>
    <row r="338" spans="2:65" s="1" customFormat="1" ht="21.6" customHeight="1">
      <c r="B338" s="39"/>
      <c r="C338" s="212" t="s">
        <v>451</v>
      </c>
      <c r="D338" s="212" t="s">
        <v>132</v>
      </c>
      <c r="E338" s="213" t="s">
        <v>452</v>
      </c>
      <c r="F338" s="214" t="s">
        <v>453</v>
      </c>
      <c r="G338" s="215" t="s">
        <v>263</v>
      </c>
      <c r="H338" s="216">
        <v>51.8</v>
      </c>
      <c r="I338" s="217"/>
      <c r="J338" s="216">
        <f>ROUND(I338*H338,0)</f>
        <v>0</v>
      </c>
      <c r="K338" s="214" t="s">
        <v>136</v>
      </c>
      <c r="L338" s="44"/>
      <c r="M338" s="218" t="s">
        <v>20</v>
      </c>
      <c r="N338" s="219" t="s">
        <v>43</v>
      </c>
      <c r="O338" s="84"/>
      <c r="P338" s="220">
        <f>O338*H338</f>
        <v>0</v>
      </c>
      <c r="Q338" s="220">
        <v>0</v>
      </c>
      <c r="R338" s="220">
        <f>Q338*H338</f>
        <v>0</v>
      </c>
      <c r="S338" s="220">
        <v>0</v>
      </c>
      <c r="T338" s="221">
        <f>S338*H338</f>
        <v>0</v>
      </c>
      <c r="AR338" s="222" t="s">
        <v>227</v>
      </c>
      <c r="AT338" s="222" t="s">
        <v>132</v>
      </c>
      <c r="AU338" s="222" t="s">
        <v>81</v>
      </c>
      <c r="AY338" s="18" t="s">
        <v>129</v>
      </c>
      <c r="BE338" s="223">
        <f>IF(N338="základní",J338,0)</f>
        <v>0</v>
      </c>
      <c r="BF338" s="223">
        <f>IF(N338="snížená",J338,0)</f>
        <v>0</v>
      </c>
      <c r="BG338" s="223">
        <f>IF(N338="zákl. přenesená",J338,0)</f>
        <v>0</v>
      </c>
      <c r="BH338" s="223">
        <f>IF(N338="sníž. přenesená",J338,0)</f>
        <v>0</v>
      </c>
      <c r="BI338" s="223">
        <f>IF(N338="nulová",J338,0)</f>
        <v>0</v>
      </c>
      <c r="BJ338" s="18" t="s">
        <v>8</v>
      </c>
      <c r="BK338" s="223">
        <f>ROUND(I338*H338,0)</f>
        <v>0</v>
      </c>
      <c r="BL338" s="18" t="s">
        <v>227</v>
      </c>
      <c r="BM338" s="222" t="s">
        <v>454</v>
      </c>
    </row>
    <row r="339" spans="2:47" s="1" customFormat="1" ht="12">
      <c r="B339" s="39"/>
      <c r="C339" s="40"/>
      <c r="D339" s="224" t="s">
        <v>139</v>
      </c>
      <c r="E339" s="40"/>
      <c r="F339" s="225" t="s">
        <v>453</v>
      </c>
      <c r="G339" s="40"/>
      <c r="H339" s="40"/>
      <c r="I339" s="136"/>
      <c r="J339" s="40"/>
      <c r="K339" s="40"/>
      <c r="L339" s="44"/>
      <c r="M339" s="226"/>
      <c r="N339" s="84"/>
      <c r="O339" s="84"/>
      <c r="P339" s="84"/>
      <c r="Q339" s="84"/>
      <c r="R339" s="84"/>
      <c r="S339" s="84"/>
      <c r="T339" s="85"/>
      <c r="AT339" s="18" t="s">
        <v>139</v>
      </c>
      <c r="AU339" s="18" t="s">
        <v>81</v>
      </c>
    </row>
    <row r="340" spans="2:51" s="13" customFormat="1" ht="12">
      <c r="B340" s="238"/>
      <c r="C340" s="239"/>
      <c r="D340" s="224" t="s">
        <v>152</v>
      </c>
      <c r="E340" s="240" t="s">
        <v>20</v>
      </c>
      <c r="F340" s="241" t="s">
        <v>455</v>
      </c>
      <c r="G340" s="239"/>
      <c r="H340" s="242">
        <v>51.8</v>
      </c>
      <c r="I340" s="243"/>
      <c r="J340" s="239"/>
      <c r="K340" s="239"/>
      <c r="L340" s="244"/>
      <c r="M340" s="245"/>
      <c r="N340" s="246"/>
      <c r="O340" s="246"/>
      <c r="P340" s="246"/>
      <c r="Q340" s="246"/>
      <c r="R340" s="246"/>
      <c r="S340" s="246"/>
      <c r="T340" s="247"/>
      <c r="AT340" s="248" t="s">
        <v>152</v>
      </c>
      <c r="AU340" s="248" t="s">
        <v>81</v>
      </c>
      <c r="AV340" s="13" t="s">
        <v>81</v>
      </c>
      <c r="AW340" s="13" t="s">
        <v>33</v>
      </c>
      <c r="AX340" s="13" t="s">
        <v>72</v>
      </c>
      <c r="AY340" s="248" t="s">
        <v>129</v>
      </c>
    </row>
    <row r="341" spans="2:51" s="14" customFormat="1" ht="12">
      <c r="B341" s="249"/>
      <c r="C341" s="250"/>
      <c r="D341" s="224" t="s">
        <v>152</v>
      </c>
      <c r="E341" s="251" t="s">
        <v>20</v>
      </c>
      <c r="F341" s="252" t="s">
        <v>156</v>
      </c>
      <c r="G341" s="250"/>
      <c r="H341" s="253">
        <v>51.8</v>
      </c>
      <c r="I341" s="254"/>
      <c r="J341" s="250"/>
      <c r="K341" s="250"/>
      <c r="L341" s="255"/>
      <c r="M341" s="256"/>
      <c r="N341" s="257"/>
      <c r="O341" s="257"/>
      <c r="P341" s="257"/>
      <c r="Q341" s="257"/>
      <c r="R341" s="257"/>
      <c r="S341" s="257"/>
      <c r="T341" s="258"/>
      <c r="AT341" s="259" t="s">
        <v>152</v>
      </c>
      <c r="AU341" s="259" t="s">
        <v>81</v>
      </c>
      <c r="AV341" s="14" t="s">
        <v>137</v>
      </c>
      <c r="AW341" s="14" t="s">
        <v>33</v>
      </c>
      <c r="AX341" s="14" t="s">
        <v>8</v>
      </c>
      <c r="AY341" s="259" t="s">
        <v>129</v>
      </c>
    </row>
    <row r="342" spans="2:65" s="1" customFormat="1" ht="14.4" customHeight="1">
      <c r="B342" s="39"/>
      <c r="C342" s="212" t="s">
        <v>257</v>
      </c>
      <c r="D342" s="212" t="s">
        <v>132</v>
      </c>
      <c r="E342" s="213" t="s">
        <v>456</v>
      </c>
      <c r="F342" s="214" t="s">
        <v>457</v>
      </c>
      <c r="G342" s="215" t="s">
        <v>263</v>
      </c>
      <c r="H342" s="216">
        <v>15.5</v>
      </c>
      <c r="I342" s="217"/>
      <c r="J342" s="216">
        <f>ROUND(I342*H342,0)</f>
        <v>0</v>
      </c>
      <c r="K342" s="214" t="s">
        <v>147</v>
      </c>
      <c r="L342" s="44"/>
      <c r="M342" s="218" t="s">
        <v>20</v>
      </c>
      <c r="N342" s="219" t="s">
        <v>43</v>
      </c>
      <c r="O342" s="84"/>
      <c r="P342" s="220">
        <f>O342*H342</f>
        <v>0</v>
      </c>
      <c r="Q342" s="220">
        <v>0.00582</v>
      </c>
      <c r="R342" s="220">
        <f>Q342*H342</f>
        <v>0.09021</v>
      </c>
      <c r="S342" s="220">
        <v>0</v>
      </c>
      <c r="T342" s="221">
        <f>S342*H342</f>
        <v>0</v>
      </c>
      <c r="AR342" s="222" t="s">
        <v>227</v>
      </c>
      <c r="AT342" s="222" t="s">
        <v>132</v>
      </c>
      <c r="AU342" s="222" t="s">
        <v>81</v>
      </c>
      <c r="AY342" s="18" t="s">
        <v>129</v>
      </c>
      <c r="BE342" s="223">
        <f>IF(N342="základní",J342,0)</f>
        <v>0</v>
      </c>
      <c r="BF342" s="223">
        <f>IF(N342="snížená",J342,0)</f>
        <v>0</v>
      </c>
      <c r="BG342" s="223">
        <f>IF(N342="zákl. přenesená",J342,0)</f>
        <v>0</v>
      </c>
      <c r="BH342" s="223">
        <f>IF(N342="sníž. přenesená",J342,0)</f>
        <v>0</v>
      </c>
      <c r="BI342" s="223">
        <f>IF(N342="nulová",J342,0)</f>
        <v>0</v>
      </c>
      <c r="BJ342" s="18" t="s">
        <v>8</v>
      </c>
      <c r="BK342" s="223">
        <f>ROUND(I342*H342,0)</f>
        <v>0</v>
      </c>
      <c r="BL342" s="18" t="s">
        <v>227</v>
      </c>
      <c r="BM342" s="222" t="s">
        <v>458</v>
      </c>
    </row>
    <row r="343" spans="2:47" s="1" customFormat="1" ht="12">
      <c r="B343" s="39"/>
      <c r="C343" s="40"/>
      <c r="D343" s="224" t="s">
        <v>139</v>
      </c>
      <c r="E343" s="40"/>
      <c r="F343" s="225" t="s">
        <v>459</v>
      </c>
      <c r="G343" s="40"/>
      <c r="H343" s="40"/>
      <c r="I343" s="136"/>
      <c r="J343" s="40"/>
      <c r="K343" s="40"/>
      <c r="L343" s="44"/>
      <c r="M343" s="226"/>
      <c r="N343" s="84"/>
      <c r="O343" s="84"/>
      <c r="P343" s="84"/>
      <c r="Q343" s="84"/>
      <c r="R343" s="84"/>
      <c r="S343" s="84"/>
      <c r="T343" s="85"/>
      <c r="AT343" s="18" t="s">
        <v>139</v>
      </c>
      <c r="AU343" s="18" t="s">
        <v>81</v>
      </c>
    </row>
    <row r="344" spans="2:51" s="13" customFormat="1" ht="12">
      <c r="B344" s="238"/>
      <c r="C344" s="239"/>
      <c r="D344" s="224" t="s">
        <v>152</v>
      </c>
      <c r="E344" s="240" t="s">
        <v>20</v>
      </c>
      <c r="F344" s="241" t="s">
        <v>460</v>
      </c>
      <c r="G344" s="239"/>
      <c r="H344" s="242">
        <v>15.5</v>
      </c>
      <c r="I344" s="243"/>
      <c r="J344" s="239"/>
      <c r="K344" s="239"/>
      <c r="L344" s="244"/>
      <c r="M344" s="245"/>
      <c r="N344" s="246"/>
      <c r="O344" s="246"/>
      <c r="P344" s="246"/>
      <c r="Q344" s="246"/>
      <c r="R344" s="246"/>
      <c r="S344" s="246"/>
      <c r="T344" s="247"/>
      <c r="AT344" s="248" t="s">
        <v>152</v>
      </c>
      <c r="AU344" s="248" t="s">
        <v>81</v>
      </c>
      <c r="AV344" s="13" t="s">
        <v>81</v>
      </c>
      <c r="AW344" s="13" t="s">
        <v>33</v>
      </c>
      <c r="AX344" s="13" t="s">
        <v>72</v>
      </c>
      <c r="AY344" s="248" t="s">
        <v>129</v>
      </c>
    </row>
    <row r="345" spans="2:51" s="14" customFormat="1" ht="12">
      <c r="B345" s="249"/>
      <c r="C345" s="250"/>
      <c r="D345" s="224" t="s">
        <v>152</v>
      </c>
      <c r="E345" s="251" t="s">
        <v>20</v>
      </c>
      <c r="F345" s="252" t="s">
        <v>156</v>
      </c>
      <c r="G345" s="250"/>
      <c r="H345" s="253">
        <v>15.5</v>
      </c>
      <c r="I345" s="254"/>
      <c r="J345" s="250"/>
      <c r="K345" s="250"/>
      <c r="L345" s="255"/>
      <c r="M345" s="256"/>
      <c r="N345" s="257"/>
      <c r="O345" s="257"/>
      <c r="P345" s="257"/>
      <c r="Q345" s="257"/>
      <c r="R345" s="257"/>
      <c r="S345" s="257"/>
      <c r="T345" s="258"/>
      <c r="AT345" s="259" t="s">
        <v>152</v>
      </c>
      <c r="AU345" s="259" t="s">
        <v>81</v>
      </c>
      <c r="AV345" s="14" t="s">
        <v>137</v>
      </c>
      <c r="AW345" s="14" t="s">
        <v>33</v>
      </c>
      <c r="AX345" s="14" t="s">
        <v>8</v>
      </c>
      <c r="AY345" s="259" t="s">
        <v>129</v>
      </c>
    </row>
    <row r="346" spans="2:65" s="1" customFormat="1" ht="14.4" customHeight="1">
      <c r="B346" s="39"/>
      <c r="C346" s="212" t="s">
        <v>461</v>
      </c>
      <c r="D346" s="212" t="s">
        <v>132</v>
      </c>
      <c r="E346" s="213" t="s">
        <v>462</v>
      </c>
      <c r="F346" s="214" t="s">
        <v>463</v>
      </c>
      <c r="G346" s="215" t="s">
        <v>263</v>
      </c>
      <c r="H346" s="216">
        <v>84.2</v>
      </c>
      <c r="I346" s="217"/>
      <c r="J346" s="216">
        <f>ROUND(I346*H346,0)</f>
        <v>0</v>
      </c>
      <c r="K346" s="214" t="s">
        <v>147</v>
      </c>
      <c r="L346" s="44"/>
      <c r="M346" s="218" t="s">
        <v>20</v>
      </c>
      <c r="N346" s="219" t="s">
        <v>43</v>
      </c>
      <c r="O346" s="84"/>
      <c r="P346" s="220">
        <f>O346*H346</f>
        <v>0</v>
      </c>
      <c r="Q346" s="220">
        <v>0.00163</v>
      </c>
      <c r="R346" s="220">
        <f>Q346*H346</f>
        <v>0.137246</v>
      </c>
      <c r="S346" s="220">
        <v>0</v>
      </c>
      <c r="T346" s="221">
        <f>S346*H346</f>
        <v>0</v>
      </c>
      <c r="AR346" s="222" t="s">
        <v>227</v>
      </c>
      <c r="AT346" s="222" t="s">
        <v>132</v>
      </c>
      <c r="AU346" s="222" t="s">
        <v>81</v>
      </c>
      <c r="AY346" s="18" t="s">
        <v>129</v>
      </c>
      <c r="BE346" s="223">
        <f>IF(N346="základní",J346,0)</f>
        <v>0</v>
      </c>
      <c r="BF346" s="223">
        <f>IF(N346="snížená",J346,0)</f>
        <v>0</v>
      </c>
      <c r="BG346" s="223">
        <f>IF(N346="zákl. přenesená",J346,0)</f>
        <v>0</v>
      </c>
      <c r="BH346" s="223">
        <f>IF(N346="sníž. přenesená",J346,0)</f>
        <v>0</v>
      </c>
      <c r="BI346" s="223">
        <f>IF(N346="nulová",J346,0)</f>
        <v>0</v>
      </c>
      <c r="BJ346" s="18" t="s">
        <v>8</v>
      </c>
      <c r="BK346" s="223">
        <f>ROUND(I346*H346,0)</f>
        <v>0</v>
      </c>
      <c r="BL346" s="18" t="s">
        <v>227</v>
      </c>
      <c r="BM346" s="222" t="s">
        <v>464</v>
      </c>
    </row>
    <row r="347" spans="2:47" s="1" customFormat="1" ht="12">
      <c r="B347" s="39"/>
      <c r="C347" s="40"/>
      <c r="D347" s="224" t="s">
        <v>139</v>
      </c>
      <c r="E347" s="40"/>
      <c r="F347" s="225" t="s">
        <v>465</v>
      </c>
      <c r="G347" s="40"/>
      <c r="H347" s="40"/>
      <c r="I347" s="136"/>
      <c r="J347" s="40"/>
      <c r="K347" s="40"/>
      <c r="L347" s="44"/>
      <c r="M347" s="226"/>
      <c r="N347" s="84"/>
      <c r="O347" s="84"/>
      <c r="P347" s="84"/>
      <c r="Q347" s="84"/>
      <c r="R347" s="84"/>
      <c r="S347" s="84"/>
      <c r="T347" s="85"/>
      <c r="AT347" s="18" t="s">
        <v>139</v>
      </c>
      <c r="AU347" s="18" t="s">
        <v>81</v>
      </c>
    </row>
    <row r="348" spans="2:51" s="13" customFormat="1" ht="12">
      <c r="B348" s="238"/>
      <c r="C348" s="239"/>
      <c r="D348" s="224" t="s">
        <v>152</v>
      </c>
      <c r="E348" s="240" t="s">
        <v>20</v>
      </c>
      <c r="F348" s="241" t="s">
        <v>405</v>
      </c>
      <c r="G348" s="239"/>
      <c r="H348" s="242">
        <v>84.2</v>
      </c>
      <c r="I348" s="243"/>
      <c r="J348" s="239"/>
      <c r="K348" s="239"/>
      <c r="L348" s="244"/>
      <c r="M348" s="245"/>
      <c r="N348" s="246"/>
      <c r="O348" s="246"/>
      <c r="P348" s="246"/>
      <c r="Q348" s="246"/>
      <c r="R348" s="246"/>
      <c r="S348" s="246"/>
      <c r="T348" s="247"/>
      <c r="AT348" s="248" t="s">
        <v>152</v>
      </c>
      <c r="AU348" s="248" t="s">
        <v>81</v>
      </c>
      <c r="AV348" s="13" t="s">
        <v>81</v>
      </c>
      <c r="AW348" s="13" t="s">
        <v>33</v>
      </c>
      <c r="AX348" s="13" t="s">
        <v>72</v>
      </c>
      <c r="AY348" s="248" t="s">
        <v>129</v>
      </c>
    </row>
    <row r="349" spans="2:51" s="14" customFormat="1" ht="12">
      <c r="B349" s="249"/>
      <c r="C349" s="250"/>
      <c r="D349" s="224" t="s">
        <v>152</v>
      </c>
      <c r="E349" s="251" t="s">
        <v>20</v>
      </c>
      <c r="F349" s="252" t="s">
        <v>156</v>
      </c>
      <c r="G349" s="250"/>
      <c r="H349" s="253">
        <v>84.2</v>
      </c>
      <c r="I349" s="254"/>
      <c r="J349" s="250"/>
      <c r="K349" s="250"/>
      <c r="L349" s="255"/>
      <c r="M349" s="256"/>
      <c r="N349" s="257"/>
      <c r="O349" s="257"/>
      <c r="P349" s="257"/>
      <c r="Q349" s="257"/>
      <c r="R349" s="257"/>
      <c r="S349" s="257"/>
      <c r="T349" s="258"/>
      <c r="AT349" s="259" t="s">
        <v>152</v>
      </c>
      <c r="AU349" s="259" t="s">
        <v>81</v>
      </c>
      <c r="AV349" s="14" t="s">
        <v>137</v>
      </c>
      <c r="AW349" s="14" t="s">
        <v>33</v>
      </c>
      <c r="AX349" s="14" t="s">
        <v>8</v>
      </c>
      <c r="AY349" s="259" t="s">
        <v>129</v>
      </c>
    </row>
    <row r="350" spans="2:65" s="1" customFormat="1" ht="14.4" customHeight="1">
      <c r="B350" s="39"/>
      <c r="C350" s="212" t="s">
        <v>264</v>
      </c>
      <c r="D350" s="212" t="s">
        <v>132</v>
      </c>
      <c r="E350" s="213" t="s">
        <v>466</v>
      </c>
      <c r="F350" s="214" t="s">
        <v>467</v>
      </c>
      <c r="G350" s="215" t="s">
        <v>468</v>
      </c>
      <c r="H350" s="216">
        <v>8</v>
      </c>
      <c r="I350" s="217"/>
      <c r="J350" s="216">
        <f>ROUND(I350*H350,0)</f>
        <v>0</v>
      </c>
      <c r="K350" s="214" t="s">
        <v>147</v>
      </c>
      <c r="L350" s="44"/>
      <c r="M350" s="218" t="s">
        <v>20</v>
      </c>
      <c r="N350" s="219" t="s">
        <v>43</v>
      </c>
      <c r="O350" s="84"/>
      <c r="P350" s="220">
        <f>O350*H350</f>
        <v>0</v>
      </c>
      <c r="Q350" s="220">
        <v>0.00025</v>
      </c>
      <c r="R350" s="220">
        <f>Q350*H350</f>
        <v>0.002</v>
      </c>
      <c r="S350" s="220">
        <v>0</v>
      </c>
      <c r="T350" s="221">
        <f>S350*H350</f>
        <v>0</v>
      </c>
      <c r="AR350" s="222" t="s">
        <v>227</v>
      </c>
      <c r="AT350" s="222" t="s">
        <v>132</v>
      </c>
      <c r="AU350" s="222" t="s">
        <v>81</v>
      </c>
      <c r="AY350" s="18" t="s">
        <v>129</v>
      </c>
      <c r="BE350" s="223">
        <f>IF(N350="základní",J350,0)</f>
        <v>0</v>
      </c>
      <c r="BF350" s="223">
        <f>IF(N350="snížená",J350,0)</f>
        <v>0</v>
      </c>
      <c r="BG350" s="223">
        <f>IF(N350="zákl. přenesená",J350,0)</f>
        <v>0</v>
      </c>
      <c r="BH350" s="223">
        <f>IF(N350="sníž. přenesená",J350,0)</f>
        <v>0</v>
      </c>
      <c r="BI350" s="223">
        <f>IF(N350="nulová",J350,0)</f>
        <v>0</v>
      </c>
      <c r="BJ350" s="18" t="s">
        <v>8</v>
      </c>
      <c r="BK350" s="223">
        <f>ROUND(I350*H350,0)</f>
        <v>0</v>
      </c>
      <c r="BL350" s="18" t="s">
        <v>227</v>
      </c>
      <c r="BM350" s="222" t="s">
        <v>469</v>
      </c>
    </row>
    <row r="351" spans="2:47" s="1" customFormat="1" ht="12">
      <c r="B351" s="39"/>
      <c r="C351" s="40"/>
      <c r="D351" s="224" t="s">
        <v>139</v>
      </c>
      <c r="E351" s="40"/>
      <c r="F351" s="225" t="s">
        <v>470</v>
      </c>
      <c r="G351" s="40"/>
      <c r="H351" s="40"/>
      <c r="I351" s="136"/>
      <c r="J351" s="40"/>
      <c r="K351" s="40"/>
      <c r="L351" s="44"/>
      <c r="M351" s="226"/>
      <c r="N351" s="84"/>
      <c r="O351" s="84"/>
      <c r="P351" s="84"/>
      <c r="Q351" s="84"/>
      <c r="R351" s="84"/>
      <c r="S351" s="84"/>
      <c r="T351" s="85"/>
      <c r="AT351" s="18" t="s">
        <v>139</v>
      </c>
      <c r="AU351" s="18" t="s">
        <v>81</v>
      </c>
    </row>
    <row r="352" spans="2:65" s="1" customFormat="1" ht="14.4" customHeight="1">
      <c r="B352" s="39"/>
      <c r="C352" s="212" t="s">
        <v>471</v>
      </c>
      <c r="D352" s="212" t="s">
        <v>132</v>
      </c>
      <c r="E352" s="213" t="s">
        <v>472</v>
      </c>
      <c r="F352" s="214" t="s">
        <v>473</v>
      </c>
      <c r="G352" s="215" t="s">
        <v>263</v>
      </c>
      <c r="H352" s="216">
        <v>35.1</v>
      </c>
      <c r="I352" s="217"/>
      <c r="J352" s="216">
        <f>ROUND(I352*H352,0)</f>
        <v>0</v>
      </c>
      <c r="K352" s="214" t="s">
        <v>147</v>
      </c>
      <c r="L352" s="44"/>
      <c r="M352" s="218" t="s">
        <v>20</v>
      </c>
      <c r="N352" s="219" t="s">
        <v>43</v>
      </c>
      <c r="O352" s="84"/>
      <c r="P352" s="220">
        <f>O352*H352</f>
        <v>0</v>
      </c>
      <c r="Q352" s="220">
        <v>0.00212</v>
      </c>
      <c r="R352" s="220">
        <f>Q352*H352</f>
        <v>0.074412</v>
      </c>
      <c r="S352" s="220">
        <v>0</v>
      </c>
      <c r="T352" s="221">
        <f>S352*H352</f>
        <v>0</v>
      </c>
      <c r="AR352" s="222" t="s">
        <v>227</v>
      </c>
      <c r="AT352" s="222" t="s">
        <v>132</v>
      </c>
      <c r="AU352" s="222" t="s">
        <v>81</v>
      </c>
      <c r="AY352" s="18" t="s">
        <v>129</v>
      </c>
      <c r="BE352" s="223">
        <f>IF(N352="základní",J352,0)</f>
        <v>0</v>
      </c>
      <c r="BF352" s="223">
        <f>IF(N352="snížená",J352,0)</f>
        <v>0</v>
      </c>
      <c r="BG352" s="223">
        <f>IF(N352="zákl. přenesená",J352,0)</f>
        <v>0</v>
      </c>
      <c r="BH352" s="223">
        <f>IF(N352="sníž. přenesená",J352,0)</f>
        <v>0</v>
      </c>
      <c r="BI352" s="223">
        <f>IF(N352="nulová",J352,0)</f>
        <v>0</v>
      </c>
      <c r="BJ352" s="18" t="s">
        <v>8</v>
      </c>
      <c r="BK352" s="223">
        <f>ROUND(I352*H352,0)</f>
        <v>0</v>
      </c>
      <c r="BL352" s="18" t="s">
        <v>227</v>
      </c>
      <c r="BM352" s="222" t="s">
        <v>474</v>
      </c>
    </row>
    <row r="353" spans="2:47" s="1" customFormat="1" ht="12">
      <c r="B353" s="39"/>
      <c r="C353" s="40"/>
      <c r="D353" s="224" t="s">
        <v>139</v>
      </c>
      <c r="E353" s="40"/>
      <c r="F353" s="225" t="s">
        <v>475</v>
      </c>
      <c r="G353" s="40"/>
      <c r="H353" s="40"/>
      <c r="I353" s="136"/>
      <c r="J353" s="40"/>
      <c r="K353" s="40"/>
      <c r="L353" s="44"/>
      <c r="M353" s="226"/>
      <c r="N353" s="84"/>
      <c r="O353" s="84"/>
      <c r="P353" s="84"/>
      <c r="Q353" s="84"/>
      <c r="R353" s="84"/>
      <c r="S353" s="84"/>
      <c r="T353" s="85"/>
      <c r="AT353" s="18" t="s">
        <v>139</v>
      </c>
      <c r="AU353" s="18" t="s">
        <v>81</v>
      </c>
    </row>
    <row r="354" spans="2:51" s="13" customFormat="1" ht="12">
      <c r="B354" s="238"/>
      <c r="C354" s="239"/>
      <c r="D354" s="224" t="s">
        <v>152</v>
      </c>
      <c r="E354" s="240" t="s">
        <v>20</v>
      </c>
      <c r="F354" s="241" t="s">
        <v>410</v>
      </c>
      <c r="G354" s="239"/>
      <c r="H354" s="242">
        <v>35.1</v>
      </c>
      <c r="I354" s="243"/>
      <c r="J354" s="239"/>
      <c r="K354" s="239"/>
      <c r="L354" s="244"/>
      <c r="M354" s="245"/>
      <c r="N354" s="246"/>
      <c r="O354" s="246"/>
      <c r="P354" s="246"/>
      <c r="Q354" s="246"/>
      <c r="R354" s="246"/>
      <c r="S354" s="246"/>
      <c r="T354" s="247"/>
      <c r="AT354" s="248" t="s">
        <v>152</v>
      </c>
      <c r="AU354" s="248" t="s">
        <v>81</v>
      </c>
      <c r="AV354" s="13" t="s">
        <v>81</v>
      </c>
      <c r="AW354" s="13" t="s">
        <v>33</v>
      </c>
      <c r="AX354" s="13" t="s">
        <v>72</v>
      </c>
      <c r="AY354" s="248" t="s">
        <v>129</v>
      </c>
    </row>
    <row r="355" spans="2:51" s="14" customFormat="1" ht="12">
      <c r="B355" s="249"/>
      <c r="C355" s="250"/>
      <c r="D355" s="224" t="s">
        <v>152</v>
      </c>
      <c r="E355" s="251" t="s">
        <v>20</v>
      </c>
      <c r="F355" s="252" t="s">
        <v>156</v>
      </c>
      <c r="G355" s="250"/>
      <c r="H355" s="253">
        <v>35.1</v>
      </c>
      <c r="I355" s="254"/>
      <c r="J355" s="250"/>
      <c r="K355" s="250"/>
      <c r="L355" s="255"/>
      <c r="M355" s="256"/>
      <c r="N355" s="257"/>
      <c r="O355" s="257"/>
      <c r="P355" s="257"/>
      <c r="Q355" s="257"/>
      <c r="R355" s="257"/>
      <c r="S355" s="257"/>
      <c r="T355" s="258"/>
      <c r="AT355" s="259" t="s">
        <v>152</v>
      </c>
      <c r="AU355" s="259" t="s">
        <v>81</v>
      </c>
      <c r="AV355" s="14" t="s">
        <v>137</v>
      </c>
      <c r="AW355" s="14" t="s">
        <v>33</v>
      </c>
      <c r="AX355" s="14" t="s">
        <v>8</v>
      </c>
      <c r="AY355" s="259" t="s">
        <v>129</v>
      </c>
    </row>
    <row r="356" spans="2:65" s="1" customFormat="1" ht="14.4" customHeight="1">
      <c r="B356" s="39"/>
      <c r="C356" s="212" t="s">
        <v>268</v>
      </c>
      <c r="D356" s="212" t="s">
        <v>132</v>
      </c>
      <c r="E356" s="213" t="s">
        <v>476</v>
      </c>
      <c r="F356" s="214" t="s">
        <v>477</v>
      </c>
      <c r="G356" s="215" t="s">
        <v>248</v>
      </c>
      <c r="H356" s="217"/>
      <c r="I356" s="217"/>
      <c r="J356" s="216">
        <f>ROUND(I356*H356,0)</f>
        <v>0</v>
      </c>
      <c r="K356" s="214" t="s">
        <v>147</v>
      </c>
      <c r="L356" s="44"/>
      <c r="M356" s="218" t="s">
        <v>20</v>
      </c>
      <c r="N356" s="219" t="s">
        <v>43</v>
      </c>
      <c r="O356" s="84"/>
      <c r="P356" s="220">
        <f>O356*H356</f>
        <v>0</v>
      </c>
      <c r="Q356" s="220">
        <v>0</v>
      </c>
      <c r="R356" s="220">
        <f>Q356*H356</f>
        <v>0</v>
      </c>
      <c r="S356" s="220">
        <v>0</v>
      </c>
      <c r="T356" s="221">
        <f>S356*H356</f>
        <v>0</v>
      </c>
      <c r="AR356" s="222" t="s">
        <v>227</v>
      </c>
      <c r="AT356" s="222" t="s">
        <v>132</v>
      </c>
      <c r="AU356" s="222" t="s">
        <v>81</v>
      </c>
      <c r="AY356" s="18" t="s">
        <v>129</v>
      </c>
      <c r="BE356" s="223">
        <f>IF(N356="základní",J356,0)</f>
        <v>0</v>
      </c>
      <c r="BF356" s="223">
        <f>IF(N356="snížená",J356,0)</f>
        <v>0</v>
      </c>
      <c r="BG356" s="223">
        <f>IF(N356="zákl. přenesená",J356,0)</f>
        <v>0</v>
      </c>
      <c r="BH356" s="223">
        <f>IF(N356="sníž. přenesená",J356,0)</f>
        <v>0</v>
      </c>
      <c r="BI356" s="223">
        <f>IF(N356="nulová",J356,0)</f>
        <v>0</v>
      </c>
      <c r="BJ356" s="18" t="s">
        <v>8</v>
      </c>
      <c r="BK356" s="223">
        <f>ROUND(I356*H356,0)</f>
        <v>0</v>
      </c>
      <c r="BL356" s="18" t="s">
        <v>227</v>
      </c>
      <c r="BM356" s="222" t="s">
        <v>478</v>
      </c>
    </row>
    <row r="357" spans="2:47" s="1" customFormat="1" ht="12">
      <c r="B357" s="39"/>
      <c r="C357" s="40"/>
      <c r="D357" s="224" t="s">
        <v>139</v>
      </c>
      <c r="E357" s="40"/>
      <c r="F357" s="225" t="s">
        <v>479</v>
      </c>
      <c r="G357" s="40"/>
      <c r="H357" s="40"/>
      <c r="I357" s="136"/>
      <c r="J357" s="40"/>
      <c r="K357" s="40"/>
      <c r="L357" s="44"/>
      <c r="M357" s="226"/>
      <c r="N357" s="84"/>
      <c r="O357" s="84"/>
      <c r="P357" s="84"/>
      <c r="Q357" s="84"/>
      <c r="R357" s="84"/>
      <c r="S357" s="84"/>
      <c r="T357" s="85"/>
      <c r="AT357" s="18" t="s">
        <v>139</v>
      </c>
      <c r="AU357" s="18" t="s">
        <v>81</v>
      </c>
    </row>
    <row r="358" spans="2:47" s="1" customFormat="1" ht="12">
      <c r="B358" s="39"/>
      <c r="C358" s="40"/>
      <c r="D358" s="224" t="s">
        <v>150</v>
      </c>
      <c r="E358" s="40"/>
      <c r="F358" s="227" t="s">
        <v>480</v>
      </c>
      <c r="G358" s="40"/>
      <c r="H358" s="40"/>
      <c r="I358" s="136"/>
      <c r="J358" s="40"/>
      <c r="K358" s="40"/>
      <c r="L358" s="44"/>
      <c r="M358" s="226"/>
      <c r="N358" s="84"/>
      <c r="O358" s="84"/>
      <c r="P358" s="84"/>
      <c r="Q358" s="84"/>
      <c r="R358" s="84"/>
      <c r="S358" s="84"/>
      <c r="T358" s="85"/>
      <c r="AT358" s="18" t="s">
        <v>150</v>
      </c>
      <c r="AU358" s="18" t="s">
        <v>81</v>
      </c>
    </row>
    <row r="359" spans="2:63" s="11" customFormat="1" ht="25.9" customHeight="1">
      <c r="B359" s="196"/>
      <c r="C359" s="197"/>
      <c r="D359" s="198" t="s">
        <v>71</v>
      </c>
      <c r="E359" s="199" t="s">
        <v>481</v>
      </c>
      <c r="F359" s="199" t="s">
        <v>482</v>
      </c>
      <c r="G359" s="197"/>
      <c r="H359" s="197"/>
      <c r="I359" s="200"/>
      <c r="J359" s="201">
        <f>BK359</f>
        <v>0</v>
      </c>
      <c r="K359" s="197"/>
      <c r="L359" s="202"/>
      <c r="M359" s="203"/>
      <c r="N359" s="204"/>
      <c r="O359" s="204"/>
      <c r="P359" s="205">
        <f>P360+P363</f>
        <v>0</v>
      </c>
      <c r="Q359" s="204"/>
      <c r="R359" s="205">
        <f>R360+R363</f>
        <v>0</v>
      </c>
      <c r="S359" s="204"/>
      <c r="T359" s="206">
        <f>T360+T363</f>
        <v>0</v>
      </c>
      <c r="AR359" s="207" t="s">
        <v>160</v>
      </c>
      <c r="AT359" s="208" t="s">
        <v>71</v>
      </c>
      <c r="AU359" s="208" t="s">
        <v>72</v>
      </c>
      <c r="AY359" s="207" t="s">
        <v>129</v>
      </c>
      <c r="BK359" s="209">
        <f>BK360+BK363</f>
        <v>0</v>
      </c>
    </row>
    <row r="360" spans="2:63" s="11" customFormat="1" ht="22.8" customHeight="1">
      <c r="B360" s="196"/>
      <c r="C360" s="197"/>
      <c r="D360" s="198" t="s">
        <v>71</v>
      </c>
      <c r="E360" s="210" t="s">
        <v>483</v>
      </c>
      <c r="F360" s="210" t="s">
        <v>484</v>
      </c>
      <c r="G360" s="197"/>
      <c r="H360" s="197"/>
      <c r="I360" s="200"/>
      <c r="J360" s="211">
        <f>BK360</f>
        <v>0</v>
      </c>
      <c r="K360" s="197"/>
      <c r="L360" s="202"/>
      <c r="M360" s="203"/>
      <c r="N360" s="204"/>
      <c r="O360" s="204"/>
      <c r="P360" s="205">
        <f>SUM(P361:P362)</f>
        <v>0</v>
      </c>
      <c r="Q360" s="204"/>
      <c r="R360" s="205">
        <f>SUM(R361:R362)</f>
        <v>0</v>
      </c>
      <c r="S360" s="204"/>
      <c r="T360" s="206">
        <f>SUM(T361:T362)</f>
        <v>0</v>
      </c>
      <c r="AR360" s="207" t="s">
        <v>160</v>
      </c>
      <c r="AT360" s="208" t="s">
        <v>71</v>
      </c>
      <c r="AU360" s="208" t="s">
        <v>8</v>
      </c>
      <c r="AY360" s="207" t="s">
        <v>129</v>
      </c>
      <c r="BK360" s="209">
        <f>SUM(BK361:BK362)</f>
        <v>0</v>
      </c>
    </row>
    <row r="361" spans="2:65" s="1" customFormat="1" ht="14.4" customHeight="1">
      <c r="B361" s="39"/>
      <c r="C361" s="212" t="s">
        <v>485</v>
      </c>
      <c r="D361" s="212" t="s">
        <v>132</v>
      </c>
      <c r="E361" s="213" t="s">
        <v>486</v>
      </c>
      <c r="F361" s="214" t="s">
        <v>487</v>
      </c>
      <c r="G361" s="215" t="s">
        <v>488</v>
      </c>
      <c r="H361" s="216">
        <v>1</v>
      </c>
      <c r="I361" s="217"/>
      <c r="J361" s="216">
        <f>ROUND(I361*H361,0)</f>
        <v>0</v>
      </c>
      <c r="K361" s="214" t="s">
        <v>147</v>
      </c>
      <c r="L361" s="44"/>
      <c r="M361" s="218" t="s">
        <v>20</v>
      </c>
      <c r="N361" s="219" t="s">
        <v>43</v>
      </c>
      <c r="O361" s="84"/>
      <c r="P361" s="220">
        <f>O361*H361</f>
        <v>0</v>
      </c>
      <c r="Q361" s="220">
        <v>0</v>
      </c>
      <c r="R361" s="220">
        <f>Q361*H361</f>
        <v>0</v>
      </c>
      <c r="S361" s="220">
        <v>0</v>
      </c>
      <c r="T361" s="221">
        <f>S361*H361</f>
        <v>0</v>
      </c>
      <c r="AR361" s="222" t="s">
        <v>137</v>
      </c>
      <c r="AT361" s="222" t="s">
        <v>132</v>
      </c>
      <c r="AU361" s="222" t="s">
        <v>81</v>
      </c>
      <c r="AY361" s="18" t="s">
        <v>129</v>
      </c>
      <c r="BE361" s="223">
        <f>IF(N361="základní",J361,0)</f>
        <v>0</v>
      </c>
      <c r="BF361" s="223">
        <f>IF(N361="snížená",J361,0)</f>
        <v>0</v>
      </c>
      <c r="BG361" s="223">
        <f>IF(N361="zákl. přenesená",J361,0)</f>
        <v>0</v>
      </c>
      <c r="BH361" s="223">
        <f>IF(N361="sníž. přenesená",J361,0)</f>
        <v>0</v>
      </c>
      <c r="BI361" s="223">
        <f>IF(N361="nulová",J361,0)</f>
        <v>0</v>
      </c>
      <c r="BJ361" s="18" t="s">
        <v>8</v>
      </c>
      <c r="BK361" s="223">
        <f>ROUND(I361*H361,0)</f>
        <v>0</v>
      </c>
      <c r="BL361" s="18" t="s">
        <v>137</v>
      </c>
      <c r="BM361" s="222" t="s">
        <v>489</v>
      </c>
    </row>
    <row r="362" spans="2:47" s="1" customFormat="1" ht="12">
      <c r="B362" s="39"/>
      <c r="C362" s="40"/>
      <c r="D362" s="224" t="s">
        <v>139</v>
      </c>
      <c r="E362" s="40"/>
      <c r="F362" s="225" t="s">
        <v>487</v>
      </c>
      <c r="G362" s="40"/>
      <c r="H362" s="40"/>
      <c r="I362" s="136"/>
      <c r="J362" s="40"/>
      <c r="K362" s="40"/>
      <c r="L362" s="44"/>
      <c r="M362" s="226"/>
      <c r="N362" s="84"/>
      <c r="O362" s="84"/>
      <c r="P362" s="84"/>
      <c r="Q362" s="84"/>
      <c r="R362" s="84"/>
      <c r="S362" s="84"/>
      <c r="T362" s="85"/>
      <c r="AT362" s="18" t="s">
        <v>139</v>
      </c>
      <c r="AU362" s="18" t="s">
        <v>81</v>
      </c>
    </row>
    <row r="363" spans="2:63" s="11" customFormat="1" ht="22.8" customHeight="1">
      <c r="B363" s="196"/>
      <c r="C363" s="197"/>
      <c r="D363" s="198" t="s">
        <v>71</v>
      </c>
      <c r="E363" s="210" t="s">
        <v>490</v>
      </c>
      <c r="F363" s="210" t="s">
        <v>491</v>
      </c>
      <c r="G363" s="197"/>
      <c r="H363" s="197"/>
      <c r="I363" s="200"/>
      <c r="J363" s="211">
        <f>BK363</f>
        <v>0</v>
      </c>
      <c r="K363" s="197"/>
      <c r="L363" s="202"/>
      <c r="M363" s="203"/>
      <c r="N363" s="204"/>
      <c r="O363" s="204"/>
      <c r="P363" s="205">
        <f>SUM(P364:P365)</f>
        <v>0</v>
      </c>
      <c r="Q363" s="204"/>
      <c r="R363" s="205">
        <f>SUM(R364:R365)</f>
        <v>0</v>
      </c>
      <c r="S363" s="204"/>
      <c r="T363" s="206">
        <f>SUM(T364:T365)</f>
        <v>0</v>
      </c>
      <c r="AR363" s="207" t="s">
        <v>160</v>
      </c>
      <c r="AT363" s="208" t="s">
        <v>71</v>
      </c>
      <c r="AU363" s="208" t="s">
        <v>8</v>
      </c>
      <c r="AY363" s="207" t="s">
        <v>129</v>
      </c>
      <c r="BK363" s="209">
        <f>SUM(BK364:BK365)</f>
        <v>0</v>
      </c>
    </row>
    <row r="364" spans="2:65" s="1" customFormat="1" ht="14.4" customHeight="1">
      <c r="B364" s="39"/>
      <c r="C364" s="212" t="s">
        <v>274</v>
      </c>
      <c r="D364" s="212" t="s">
        <v>132</v>
      </c>
      <c r="E364" s="213" t="s">
        <v>492</v>
      </c>
      <c r="F364" s="214" t="s">
        <v>493</v>
      </c>
      <c r="G364" s="215" t="s">
        <v>488</v>
      </c>
      <c r="H364" s="216">
        <v>1</v>
      </c>
      <c r="I364" s="217"/>
      <c r="J364" s="216">
        <f>ROUND(I364*H364,0)</f>
        <v>0</v>
      </c>
      <c r="K364" s="214" t="s">
        <v>147</v>
      </c>
      <c r="L364" s="44"/>
      <c r="M364" s="218" t="s">
        <v>20</v>
      </c>
      <c r="N364" s="219" t="s">
        <v>43</v>
      </c>
      <c r="O364" s="84"/>
      <c r="P364" s="220">
        <f>O364*H364</f>
        <v>0</v>
      </c>
      <c r="Q364" s="220">
        <v>0</v>
      </c>
      <c r="R364" s="220">
        <f>Q364*H364</f>
        <v>0</v>
      </c>
      <c r="S364" s="220">
        <v>0</v>
      </c>
      <c r="T364" s="221">
        <f>S364*H364</f>
        <v>0</v>
      </c>
      <c r="AR364" s="222" t="s">
        <v>137</v>
      </c>
      <c r="AT364" s="222" t="s">
        <v>132</v>
      </c>
      <c r="AU364" s="222" t="s">
        <v>81</v>
      </c>
      <c r="AY364" s="18" t="s">
        <v>129</v>
      </c>
      <c r="BE364" s="223">
        <f>IF(N364="základní",J364,0)</f>
        <v>0</v>
      </c>
      <c r="BF364" s="223">
        <f>IF(N364="snížená",J364,0)</f>
        <v>0</v>
      </c>
      <c r="BG364" s="223">
        <f>IF(N364="zákl. přenesená",J364,0)</f>
        <v>0</v>
      </c>
      <c r="BH364" s="223">
        <f>IF(N364="sníž. přenesená",J364,0)</f>
        <v>0</v>
      </c>
      <c r="BI364" s="223">
        <f>IF(N364="nulová",J364,0)</f>
        <v>0</v>
      </c>
      <c r="BJ364" s="18" t="s">
        <v>8</v>
      </c>
      <c r="BK364" s="223">
        <f>ROUND(I364*H364,0)</f>
        <v>0</v>
      </c>
      <c r="BL364" s="18" t="s">
        <v>137</v>
      </c>
      <c r="BM364" s="222" t="s">
        <v>494</v>
      </c>
    </row>
    <row r="365" spans="2:47" s="1" customFormat="1" ht="12">
      <c r="B365" s="39"/>
      <c r="C365" s="40"/>
      <c r="D365" s="224" t="s">
        <v>139</v>
      </c>
      <c r="E365" s="40"/>
      <c r="F365" s="225" t="s">
        <v>493</v>
      </c>
      <c r="G365" s="40"/>
      <c r="H365" s="40"/>
      <c r="I365" s="136"/>
      <c r="J365" s="40"/>
      <c r="K365" s="40"/>
      <c r="L365" s="44"/>
      <c r="M365" s="269"/>
      <c r="N365" s="270"/>
      <c r="O365" s="270"/>
      <c r="P365" s="270"/>
      <c r="Q365" s="270"/>
      <c r="R365" s="270"/>
      <c r="S365" s="270"/>
      <c r="T365" s="271"/>
      <c r="AT365" s="18" t="s">
        <v>139</v>
      </c>
      <c r="AU365" s="18" t="s">
        <v>81</v>
      </c>
    </row>
    <row r="366" spans="2:12" s="1" customFormat="1" ht="6.95" customHeight="1">
      <c r="B366" s="59"/>
      <c r="C366" s="60"/>
      <c r="D366" s="60"/>
      <c r="E366" s="60"/>
      <c r="F366" s="60"/>
      <c r="G366" s="60"/>
      <c r="H366" s="60"/>
      <c r="I366" s="162"/>
      <c r="J366" s="60"/>
      <c r="K366" s="60"/>
      <c r="L366" s="44"/>
    </row>
  </sheetData>
  <sheetProtection password="CC35" sheet="1" objects="1" scenarios="1" formatColumns="0" formatRows="0" autoFilter="0"/>
  <autoFilter ref="C94:K365"/>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557"/>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8"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8" t="s">
        <v>84</v>
      </c>
    </row>
    <row r="3" spans="2:46" ht="6.95" customHeight="1">
      <c r="B3" s="129"/>
      <c r="C3" s="130"/>
      <c r="D3" s="130"/>
      <c r="E3" s="130"/>
      <c r="F3" s="130"/>
      <c r="G3" s="130"/>
      <c r="H3" s="130"/>
      <c r="I3" s="131"/>
      <c r="J3" s="130"/>
      <c r="K3" s="130"/>
      <c r="L3" s="21"/>
      <c r="AT3" s="18" t="s">
        <v>81</v>
      </c>
    </row>
    <row r="4" spans="2:46" ht="24.95" customHeight="1">
      <c r="B4" s="21"/>
      <c r="D4" s="132" t="s">
        <v>91</v>
      </c>
      <c r="L4" s="21"/>
      <c r="M4" s="133" t="s">
        <v>11</v>
      </c>
      <c r="AT4" s="18" t="s">
        <v>4</v>
      </c>
    </row>
    <row r="5" spans="2:12" ht="6.95" customHeight="1">
      <c r="B5" s="21"/>
      <c r="L5" s="21"/>
    </row>
    <row r="6" spans="2:12" ht="12" customHeight="1">
      <c r="B6" s="21"/>
      <c r="D6" s="134" t="s">
        <v>16</v>
      </c>
      <c r="L6" s="21"/>
    </row>
    <row r="7" spans="2:12" ht="14.4" customHeight="1">
      <c r="B7" s="21"/>
      <c r="E7" s="135" t="str">
        <f>'Rekapitulace stavby'!K6</f>
        <v>0218 - 0218 Klatovy kulturní dům - stavební úpravy</v>
      </c>
      <c r="F7" s="134"/>
      <c r="G7" s="134"/>
      <c r="H7" s="134"/>
      <c r="L7" s="21"/>
    </row>
    <row r="8" spans="2:12" s="1" customFormat="1" ht="12" customHeight="1">
      <c r="B8" s="44"/>
      <c r="D8" s="134" t="s">
        <v>92</v>
      </c>
      <c r="I8" s="136"/>
      <c r="L8" s="44"/>
    </row>
    <row r="9" spans="2:12" s="1" customFormat="1" ht="36.95" customHeight="1">
      <c r="B9" s="44"/>
      <c r="E9" s="137" t="s">
        <v>495</v>
      </c>
      <c r="F9" s="1"/>
      <c r="G9" s="1"/>
      <c r="H9" s="1"/>
      <c r="I9" s="136"/>
      <c r="L9" s="44"/>
    </row>
    <row r="10" spans="2:12" s="1" customFormat="1" ht="12">
      <c r="B10" s="44"/>
      <c r="I10" s="136"/>
      <c r="L10" s="44"/>
    </row>
    <row r="11" spans="2:12" s="1" customFormat="1" ht="12" customHeight="1">
      <c r="B11" s="44"/>
      <c r="D11" s="134" t="s">
        <v>19</v>
      </c>
      <c r="F11" s="138" t="s">
        <v>20</v>
      </c>
      <c r="I11" s="139" t="s">
        <v>21</v>
      </c>
      <c r="J11" s="138" t="s">
        <v>20</v>
      </c>
      <c r="L11" s="44"/>
    </row>
    <row r="12" spans="2:12" s="1" customFormat="1" ht="12" customHeight="1">
      <c r="B12" s="44"/>
      <c r="D12" s="134" t="s">
        <v>22</v>
      </c>
      <c r="F12" s="138" t="s">
        <v>23</v>
      </c>
      <c r="I12" s="139" t="s">
        <v>24</v>
      </c>
      <c r="J12" s="140" t="str">
        <f>'Rekapitulace stavby'!AN8</f>
        <v>21. 8. 2019</v>
      </c>
      <c r="L12" s="44"/>
    </row>
    <row r="13" spans="2:12" s="1" customFormat="1" ht="10.8" customHeight="1">
      <c r="B13" s="44"/>
      <c r="I13" s="136"/>
      <c r="L13" s="44"/>
    </row>
    <row r="14" spans="2:12" s="1" customFormat="1" ht="12" customHeight="1">
      <c r="B14" s="44"/>
      <c r="D14" s="134" t="s">
        <v>28</v>
      </c>
      <c r="I14" s="139" t="s">
        <v>29</v>
      </c>
      <c r="J14" s="138" t="str">
        <f>IF('Rekapitulace stavby'!AN10="","",'Rekapitulace stavby'!AN10)</f>
        <v/>
      </c>
      <c r="L14" s="44"/>
    </row>
    <row r="15" spans="2:12" s="1" customFormat="1" ht="18" customHeight="1">
      <c r="B15" s="44"/>
      <c r="E15" s="138" t="str">
        <f>IF('Rekapitulace stavby'!E11="","",'Rekapitulace stavby'!E11)</f>
        <v xml:space="preserve"> </v>
      </c>
      <c r="I15" s="139" t="s">
        <v>30</v>
      </c>
      <c r="J15" s="138" t="str">
        <f>IF('Rekapitulace stavby'!AN11="","",'Rekapitulace stavby'!AN11)</f>
        <v/>
      </c>
      <c r="L15" s="44"/>
    </row>
    <row r="16" spans="2:12" s="1" customFormat="1" ht="6.95" customHeight="1">
      <c r="B16" s="44"/>
      <c r="I16" s="136"/>
      <c r="L16" s="44"/>
    </row>
    <row r="17" spans="2:12" s="1" customFormat="1" ht="12" customHeight="1">
      <c r="B17" s="44"/>
      <c r="D17" s="134" t="s">
        <v>31</v>
      </c>
      <c r="I17" s="139" t="s">
        <v>29</v>
      </c>
      <c r="J17" s="34" t="str">
        <f>'Rekapitulace stavby'!AN13</f>
        <v>Vyplň údaj</v>
      </c>
      <c r="L17" s="44"/>
    </row>
    <row r="18" spans="2:12" s="1" customFormat="1" ht="18" customHeight="1">
      <c r="B18" s="44"/>
      <c r="E18" s="34" t="str">
        <f>'Rekapitulace stavby'!E14</f>
        <v>Vyplň údaj</v>
      </c>
      <c r="F18" s="138"/>
      <c r="G18" s="138"/>
      <c r="H18" s="138"/>
      <c r="I18" s="139" t="s">
        <v>30</v>
      </c>
      <c r="J18" s="34" t="str">
        <f>'Rekapitulace stavby'!AN14</f>
        <v>Vyplň údaj</v>
      </c>
      <c r="L18" s="44"/>
    </row>
    <row r="19" spans="2:12" s="1" customFormat="1" ht="6.95" customHeight="1">
      <c r="B19" s="44"/>
      <c r="I19" s="136"/>
      <c r="L19" s="44"/>
    </row>
    <row r="20" spans="2:12" s="1" customFormat="1" ht="12" customHeight="1">
      <c r="B20" s="44"/>
      <c r="D20" s="134" t="s">
        <v>34</v>
      </c>
      <c r="I20" s="139" t="s">
        <v>29</v>
      </c>
      <c r="J20" s="138" t="str">
        <f>IF('Rekapitulace stavby'!AN16="","",'Rekapitulace stavby'!AN16)</f>
        <v/>
      </c>
      <c r="L20" s="44"/>
    </row>
    <row r="21" spans="2:12" s="1" customFormat="1" ht="18" customHeight="1">
      <c r="B21" s="44"/>
      <c r="E21" s="138" t="str">
        <f>IF('Rekapitulace stavby'!E17="","",'Rekapitulace stavby'!E17)</f>
        <v xml:space="preserve"> </v>
      </c>
      <c r="I21" s="139" t="s">
        <v>30</v>
      </c>
      <c r="J21" s="138" t="str">
        <f>IF('Rekapitulace stavby'!AN17="","",'Rekapitulace stavby'!AN17)</f>
        <v/>
      </c>
      <c r="L21" s="44"/>
    </row>
    <row r="22" spans="2:12" s="1" customFormat="1" ht="6.95" customHeight="1">
      <c r="B22" s="44"/>
      <c r="I22" s="136"/>
      <c r="L22" s="44"/>
    </row>
    <row r="23" spans="2:12" s="1" customFormat="1" ht="12" customHeight="1">
      <c r="B23" s="44"/>
      <c r="D23" s="134" t="s">
        <v>35</v>
      </c>
      <c r="I23" s="139" t="s">
        <v>29</v>
      </c>
      <c r="J23" s="138" t="str">
        <f>IF('Rekapitulace stavby'!AN19="","",'Rekapitulace stavby'!AN19)</f>
        <v/>
      </c>
      <c r="L23" s="44"/>
    </row>
    <row r="24" spans="2:12" s="1" customFormat="1" ht="18" customHeight="1">
      <c r="B24" s="44"/>
      <c r="E24" s="138" t="str">
        <f>IF('Rekapitulace stavby'!E20="","",'Rekapitulace stavby'!E20)</f>
        <v xml:space="preserve"> </v>
      </c>
      <c r="I24" s="139" t="s">
        <v>30</v>
      </c>
      <c r="J24" s="138" t="str">
        <f>IF('Rekapitulace stavby'!AN20="","",'Rekapitulace stavby'!AN20)</f>
        <v/>
      </c>
      <c r="L24" s="44"/>
    </row>
    <row r="25" spans="2:12" s="1" customFormat="1" ht="6.95" customHeight="1">
      <c r="B25" s="44"/>
      <c r="I25" s="136"/>
      <c r="L25" s="44"/>
    </row>
    <row r="26" spans="2:12" s="1" customFormat="1" ht="12" customHeight="1">
      <c r="B26" s="44"/>
      <c r="D26" s="134" t="s">
        <v>36</v>
      </c>
      <c r="I26" s="136"/>
      <c r="L26" s="44"/>
    </row>
    <row r="27" spans="2:12" s="7" customFormat="1" ht="14.4" customHeight="1">
      <c r="B27" s="141"/>
      <c r="E27" s="142" t="s">
        <v>20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ROUND((SUM(BE91:BE556)),2)</f>
        <v>0</v>
      </c>
      <c r="I33" s="151">
        <v>0.21</v>
      </c>
      <c r="J33" s="150">
        <f>ROUND(((SUM(BE91:BE556))*I33),2)</f>
        <v>0</v>
      </c>
      <c r="L33" s="44"/>
    </row>
    <row r="34" spans="2:12" s="1" customFormat="1" ht="14.4" customHeight="1">
      <c r="B34" s="44"/>
      <c r="E34" s="134" t="s">
        <v>44</v>
      </c>
      <c r="F34" s="150">
        <f>ROUND((SUM(BF91:BF556)),2)</f>
        <v>0</v>
      </c>
      <c r="I34" s="151">
        <v>0.15</v>
      </c>
      <c r="J34" s="150">
        <f>ROUND(((SUM(BF91:BF556))*I34),2)</f>
        <v>0</v>
      </c>
      <c r="L34" s="44"/>
    </row>
    <row r="35" spans="2:12" s="1" customFormat="1" ht="14.4" customHeight="1" hidden="1">
      <c r="B35" s="44"/>
      <c r="E35" s="134" t="s">
        <v>45</v>
      </c>
      <c r="F35" s="150">
        <f>ROUND((SUM(BG91:BG556)),2)</f>
        <v>0</v>
      </c>
      <c r="I35" s="151">
        <v>0.21</v>
      </c>
      <c r="J35" s="150">
        <f>0</f>
        <v>0</v>
      </c>
      <c r="L35" s="44"/>
    </row>
    <row r="36" spans="2:12" s="1" customFormat="1" ht="14.4" customHeight="1" hidden="1">
      <c r="B36" s="44"/>
      <c r="E36" s="134" t="s">
        <v>46</v>
      </c>
      <c r="F36" s="150">
        <f>ROUND((SUM(BH91:BH556)),2)</f>
        <v>0</v>
      </c>
      <c r="I36" s="151">
        <v>0.15</v>
      </c>
      <c r="J36" s="150">
        <f>0</f>
        <v>0</v>
      </c>
      <c r="L36" s="44"/>
    </row>
    <row r="37" spans="2:12" s="1" customFormat="1" ht="14.4" customHeight="1" hidden="1">
      <c r="B37" s="44"/>
      <c r="E37" s="134" t="s">
        <v>47</v>
      </c>
      <c r="F37" s="150">
        <f>ROUND((SUM(BI91:BI556)),2)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94</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4.4" customHeight="1">
      <c r="B48" s="39"/>
      <c r="C48" s="40"/>
      <c r="D48" s="40"/>
      <c r="E48" s="166" t="str">
        <f>E7</f>
        <v>0218 - 0218 Klatovy kulturní dům - stavební úpravy</v>
      </c>
      <c r="F48" s="33"/>
      <c r="G48" s="33"/>
      <c r="H48" s="33"/>
      <c r="I48" s="136"/>
      <c r="J48" s="40"/>
      <c r="K48" s="40"/>
      <c r="L48" s="44"/>
    </row>
    <row r="49" spans="2:12" s="1" customFormat="1" ht="12" customHeight="1">
      <c r="B49" s="39"/>
      <c r="C49" s="33" t="s">
        <v>92</v>
      </c>
      <c r="D49" s="40"/>
      <c r="E49" s="40"/>
      <c r="F49" s="40"/>
      <c r="G49" s="40"/>
      <c r="H49" s="40"/>
      <c r="I49" s="136"/>
      <c r="J49" s="40"/>
      <c r="K49" s="40"/>
      <c r="L49" s="44"/>
    </row>
    <row r="50" spans="2:12" s="1" customFormat="1" ht="14.4" customHeight="1">
      <c r="B50" s="39"/>
      <c r="C50" s="40"/>
      <c r="D50" s="40"/>
      <c r="E50" s="69" t="str">
        <f>E9</f>
        <v>02 - SO 02 Výměna oken a ...</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22</v>
      </c>
      <c r="D52" s="40"/>
      <c r="E52" s="40"/>
      <c r="F52" s="28" t="str">
        <f>F12</f>
        <v xml:space="preserve"> </v>
      </c>
      <c r="G52" s="40"/>
      <c r="H52" s="40"/>
      <c r="I52" s="139" t="s">
        <v>24</v>
      </c>
      <c r="J52" s="72" t="str">
        <f>IF(J12="","",J12)</f>
        <v>21. 8. 2019</v>
      </c>
      <c r="K52" s="40"/>
      <c r="L52" s="44"/>
    </row>
    <row r="53" spans="2:12" s="1" customFormat="1" ht="6.95" customHeight="1">
      <c r="B53" s="39"/>
      <c r="C53" s="40"/>
      <c r="D53" s="40"/>
      <c r="E53" s="40"/>
      <c r="F53" s="40"/>
      <c r="G53" s="40"/>
      <c r="H53" s="40"/>
      <c r="I53" s="136"/>
      <c r="J53" s="40"/>
      <c r="K53" s="40"/>
      <c r="L53" s="44"/>
    </row>
    <row r="54" spans="2:12" s="1" customFormat="1" ht="15.6" customHeight="1">
      <c r="B54" s="39"/>
      <c r="C54" s="33" t="s">
        <v>28</v>
      </c>
      <c r="D54" s="40"/>
      <c r="E54" s="40"/>
      <c r="F54" s="28" t="str">
        <f>E15</f>
        <v xml:space="preserve"> </v>
      </c>
      <c r="G54" s="40"/>
      <c r="H54" s="40"/>
      <c r="I54" s="139" t="s">
        <v>34</v>
      </c>
      <c r="J54" s="37" t="str">
        <f>E21</f>
        <v xml:space="preserve"> </v>
      </c>
      <c r="K54" s="40"/>
      <c r="L54" s="44"/>
    </row>
    <row r="55" spans="2:12" s="1" customFormat="1" ht="15.6" customHeight="1">
      <c r="B55" s="39"/>
      <c r="C55" s="33" t="s">
        <v>31</v>
      </c>
      <c r="D55" s="40"/>
      <c r="E55" s="40"/>
      <c r="F55" s="28" t="str">
        <f>IF(E18="","",E18)</f>
        <v>Vyplň údaj</v>
      </c>
      <c r="G55" s="40"/>
      <c r="H55" s="40"/>
      <c r="I55" s="139" t="s">
        <v>35</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95</v>
      </c>
      <c r="D57" s="168"/>
      <c r="E57" s="168"/>
      <c r="F57" s="168"/>
      <c r="G57" s="168"/>
      <c r="H57" s="168"/>
      <c r="I57" s="169"/>
      <c r="J57" s="170" t="s">
        <v>96</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J91</f>
        <v>0</v>
      </c>
      <c r="K59" s="40"/>
      <c r="L59" s="44"/>
      <c r="AU59" s="18" t="s">
        <v>97</v>
      </c>
    </row>
    <row r="60" spans="2:12" s="8" customFormat="1" ht="24.95" customHeight="1">
      <c r="B60" s="172"/>
      <c r="C60" s="173"/>
      <c r="D60" s="174" t="s">
        <v>98</v>
      </c>
      <c r="E60" s="175"/>
      <c r="F60" s="175"/>
      <c r="G60" s="175"/>
      <c r="H60" s="175"/>
      <c r="I60" s="176"/>
      <c r="J60" s="177">
        <f>J92</f>
        <v>0</v>
      </c>
      <c r="K60" s="173"/>
      <c r="L60" s="178"/>
    </row>
    <row r="61" spans="2:12" s="9" customFormat="1" ht="19.9" customHeight="1">
      <c r="B61" s="179"/>
      <c r="C61" s="180"/>
      <c r="D61" s="181" t="s">
        <v>496</v>
      </c>
      <c r="E61" s="182"/>
      <c r="F61" s="182"/>
      <c r="G61" s="182"/>
      <c r="H61" s="182"/>
      <c r="I61" s="183"/>
      <c r="J61" s="184">
        <f>J93</f>
        <v>0</v>
      </c>
      <c r="K61" s="180"/>
      <c r="L61" s="185"/>
    </row>
    <row r="62" spans="2:12" s="9" customFormat="1" ht="19.9" customHeight="1">
      <c r="B62" s="179"/>
      <c r="C62" s="180"/>
      <c r="D62" s="181" t="s">
        <v>99</v>
      </c>
      <c r="E62" s="182"/>
      <c r="F62" s="182"/>
      <c r="G62" s="182"/>
      <c r="H62" s="182"/>
      <c r="I62" s="183"/>
      <c r="J62" s="184">
        <f>J165</f>
        <v>0</v>
      </c>
      <c r="K62" s="180"/>
      <c r="L62" s="185"/>
    </row>
    <row r="63" spans="2:12" s="9" customFormat="1" ht="19.9" customHeight="1">
      <c r="B63" s="179"/>
      <c r="C63" s="180"/>
      <c r="D63" s="181" t="s">
        <v>100</v>
      </c>
      <c r="E63" s="182"/>
      <c r="F63" s="182"/>
      <c r="G63" s="182"/>
      <c r="H63" s="182"/>
      <c r="I63" s="183"/>
      <c r="J63" s="184">
        <f>J338</f>
        <v>0</v>
      </c>
      <c r="K63" s="180"/>
      <c r="L63" s="185"/>
    </row>
    <row r="64" spans="2:12" s="9" customFormat="1" ht="19.9" customHeight="1">
      <c r="B64" s="179"/>
      <c r="C64" s="180"/>
      <c r="D64" s="181" t="s">
        <v>101</v>
      </c>
      <c r="E64" s="182"/>
      <c r="F64" s="182"/>
      <c r="G64" s="182"/>
      <c r="H64" s="182"/>
      <c r="I64" s="183"/>
      <c r="J64" s="184">
        <f>J353</f>
        <v>0</v>
      </c>
      <c r="K64" s="180"/>
      <c r="L64" s="185"/>
    </row>
    <row r="65" spans="2:12" s="8" customFormat="1" ht="24.95" customHeight="1">
      <c r="B65" s="172"/>
      <c r="C65" s="173"/>
      <c r="D65" s="174" t="s">
        <v>102</v>
      </c>
      <c r="E65" s="175"/>
      <c r="F65" s="175"/>
      <c r="G65" s="175"/>
      <c r="H65" s="175"/>
      <c r="I65" s="176"/>
      <c r="J65" s="177">
        <f>J357</f>
        <v>0</v>
      </c>
      <c r="K65" s="173"/>
      <c r="L65" s="178"/>
    </row>
    <row r="66" spans="2:12" s="9" customFormat="1" ht="19.9" customHeight="1">
      <c r="B66" s="179"/>
      <c r="C66" s="180"/>
      <c r="D66" s="181" t="s">
        <v>497</v>
      </c>
      <c r="E66" s="182"/>
      <c r="F66" s="182"/>
      <c r="G66" s="182"/>
      <c r="H66" s="182"/>
      <c r="I66" s="183"/>
      <c r="J66" s="184">
        <f>J358</f>
        <v>0</v>
      </c>
      <c r="K66" s="180"/>
      <c r="L66" s="185"/>
    </row>
    <row r="67" spans="2:12" s="9" customFormat="1" ht="19.9" customHeight="1">
      <c r="B67" s="179"/>
      <c r="C67" s="180"/>
      <c r="D67" s="181" t="s">
        <v>498</v>
      </c>
      <c r="E67" s="182"/>
      <c r="F67" s="182"/>
      <c r="G67" s="182"/>
      <c r="H67" s="182"/>
      <c r="I67" s="183"/>
      <c r="J67" s="184">
        <f>J509</f>
        <v>0</v>
      </c>
      <c r="K67" s="180"/>
      <c r="L67" s="185"/>
    </row>
    <row r="68" spans="2:12" s="9" customFormat="1" ht="19.9" customHeight="1">
      <c r="B68" s="179"/>
      <c r="C68" s="180"/>
      <c r="D68" s="181" t="s">
        <v>499</v>
      </c>
      <c r="E68" s="182"/>
      <c r="F68" s="182"/>
      <c r="G68" s="182"/>
      <c r="H68" s="182"/>
      <c r="I68" s="183"/>
      <c r="J68" s="184">
        <f>J539</f>
        <v>0</v>
      </c>
      <c r="K68" s="180"/>
      <c r="L68" s="185"/>
    </row>
    <row r="69" spans="2:12" s="8" customFormat="1" ht="24.95" customHeight="1">
      <c r="B69" s="172"/>
      <c r="C69" s="173"/>
      <c r="D69" s="174" t="s">
        <v>111</v>
      </c>
      <c r="E69" s="175"/>
      <c r="F69" s="175"/>
      <c r="G69" s="175"/>
      <c r="H69" s="175"/>
      <c r="I69" s="176"/>
      <c r="J69" s="177">
        <f>J550</f>
        <v>0</v>
      </c>
      <c r="K69" s="173"/>
      <c r="L69" s="178"/>
    </row>
    <row r="70" spans="2:12" s="9" customFormat="1" ht="19.9" customHeight="1">
      <c r="B70" s="179"/>
      <c r="C70" s="180"/>
      <c r="D70" s="181" t="s">
        <v>112</v>
      </c>
      <c r="E70" s="182"/>
      <c r="F70" s="182"/>
      <c r="G70" s="182"/>
      <c r="H70" s="182"/>
      <c r="I70" s="183"/>
      <c r="J70" s="184">
        <f>J551</f>
        <v>0</v>
      </c>
      <c r="K70" s="180"/>
      <c r="L70" s="185"/>
    </row>
    <row r="71" spans="2:12" s="9" customFormat="1" ht="19.9" customHeight="1">
      <c r="B71" s="179"/>
      <c r="C71" s="180"/>
      <c r="D71" s="181" t="s">
        <v>113</v>
      </c>
      <c r="E71" s="182"/>
      <c r="F71" s="182"/>
      <c r="G71" s="182"/>
      <c r="H71" s="182"/>
      <c r="I71" s="183"/>
      <c r="J71" s="184">
        <f>J554</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4" t="s">
        <v>114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16</v>
      </c>
      <c r="D80" s="40"/>
      <c r="E80" s="40"/>
      <c r="F80" s="40"/>
      <c r="G80" s="40"/>
      <c r="H80" s="40"/>
      <c r="I80" s="136"/>
      <c r="J80" s="40"/>
      <c r="K80" s="40"/>
      <c r="L80" s="44"/>
    </row>
    <row r="81" spans="2:12" s="1" customFormat="1" ht="14.4" customHeight="1">
      <c r="B81" s="39"/>
      <c r="C81" s="40"/>
      <c r="D81" s="40"/>
      <c r="E81" s="166" t="str">
        <f>E7</f>
        <v>0218 - 0218 Klatovy kulturní dům - stavební úpravy</v>
      </c>
      <c r="F81" s="33"/>
      <c r="G81" s="33"/>
      <c r="H81" s="33"/>
      <c r="I81" s="136"/>
      <c r="J81" s="40"/>
      <c r="K81" s="40"/>
      <c r="L81" s="44"/>
    </row>
    <row r="82" spans="2:12" s="1" customFormat="1" ht="12" customHeight="1">
      <c r="B82" s="39"/>
      <c r="C82" s="33" t="s">
        <v>92</v>
      </c>
      <c r="D82" s="40"/>
      <c r="E82" s="40"/>
      <c r="F82" s="40"/>
      <c r="G82" s="40"/>
      <c r="H82" s="40"/>
      <c r="I82" s="136"/>
      <c r="J82" s="40"/>
      <c r="K82" s="40"/>
      <c r="L82" s="44"/>
    </row>
    <row r="83" spans="2:12" s="1" customFormat="1" ht="14.4" customHeight="1">
      <c r="B83" s="39"/>
      <c r="C83" s="40"/>
      <c r="D83" s="40"/>
      <c r="E83" s="69" t="str">
        <f>E9</f>
        <v>02 - SO 02 Výměna oken a ...</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3" t="s">
        <v>22</v>
      </c>
      <c r="D85" s="40"/>
      <c r="E85" s="40"/>
      <c r="F85" s="28" t="str">
        <f>F12</f>
        <v xml:space="preserve"> </v>
      </c>
      <c r="G85" s="40"/>
      <c r="H85" s="40"/>
      <c r="I85" s="139" t="s">
        <v>24</v>
      </c>
      <c r="J85" s="72" t="str">
        <f>IF(J12="","",J12)</f>
        <v>21. 8. 2019</v>
      </c>
      <c r="K85" s="40"/>
      <c r="L85" s="44"/>
    </row>
    <row r="86" spans="2:12" s="1" customFormat="1" ht="6.95" customHeight="1">
      <c r="B86" s="39"/>
      <c r="C86" s="40"/>
      <c r="D86" s="40"/>
      <c r="E86" s="40"/>
      <c r="F86" s="40"/>
      <c r="G86" s="40"/>
      <c r="H86" s="40"/>
      <c r="I86" s="136"/>
      <c r="J86" s="40"/>
      <c r="K86" s="40"/>
      <c r="L86" s="44"/>
    </row>
    <row r="87" spans="2:12" s="1" customFormat="1" ht="15.6" customHeight="1">
      <c r="B87" s="39"/>
      <c r="C87" s="33" t="s">
        <v>28</v>
      </c>
      <c r="D87" s="40"/>
      <c r="E87" s="40"/>
      <c r="F87" s="28" t="str">
        <f>E15</f>
        <v xml:space="preserve"> </v>
      </c>
      <c r="G87" s="40"/>
      <c r="H87" s="40"/>
      <c r="I87" s="139" t="s">
        <v>34</v>
      </c>
      <c r="J87" s="37" t="str">
        <f>E21</f>
        <v xml:space="preserve"> </v>
      </c>
      <c r="K87" s="40"/>
      <c r="L87" s="44"/>
    </row>
    <row r="88" spans="2:12" s="1" customFormat="1" ht="15.6" customHeight="1">
      <c r="B88" s="39"/>
      <c r="C88" s="33" t="s">
        <v>31</v>
      </c>
      <c r="D88" s="40"/>
      <c r="E88" s="40"/>
      <c r="F88" s="28" t="str">
        <f>IF(E18="","",E18)</f>
        <v>Vyplň údaj</v>
      </c>
      <c r="G88" s="40"/>
      <c r="H88" s="40"/>
      <c r="I88" s="139" t="s">
        <v>35</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115</v>
      </c>
      <c r="D90" s="188" t="s">
        <v>57</v>
      </c>
      <c r="E90" s="188" t="s">
        <v>53</v>
      </c>
      <c r="F90" s="188" t="s">
        <v>54</v>
      </c>
      <c r="G90" s="188" t="s">
        <v>116</v>
      </c>
      <c r="H90" s="188" t="s">
        <v>117</v>
      </c>
      <c r="I90" s="189" t="s">
        <v>118</v>
      </c>
      <c r="J90" s="188" t="s">
        <v>96</v>
      </c>
      <c r="K90" s="190" t="s">
        <v>119</v>
      </c>
      <c r="L90" s="191"/>
      <c r="M90" s="92" t="s">
        <v>20</v>
      </c>
      <c r="N90" s="93" t="s">
        <v>42</v>
      </c>
      <c r="O90" s="93" t="s">
        <v>120</v>
      </c>
      <c r="P90" s="93" t="s">
        <v>121</v>
      </c>
      <c r="Q90" s="93" t="s">
        <v>122</v>
      </c>
      <c r="R90" s="93" t="s">
        <v>123</v>
      </c>
      <c r="S90" s="93" t="s">
        <v>124</v>
      </c>
      <c r="T90" s="94" t="s">
        <v>125</v>
      </c>
    </row>
    <row r="91" spans="2:63" s="1" customFormat="1" ht="22.8" customHeight="1">
      <c r="B91" s="39"/>
      <c r="C91" s="99" t="s">
        <v>126</v>
      </c>
      <c r="D91" s="40"/>
      <c r="E91" s="40"/>
      <c r="F91" s="40"/>
      <c r="G91" s="40"/>
      <c r="H91" s="40"/>
      <c r="I91" s="136"/>
      <c r="J91" s="192">
        <f>BK91</f>
        <v>0</v>
      </c>
      <c r="K91" s="40"/>
      <c r="L91" s="44"/>
      <c r="M91" s="95"/>
      <c r="N91" s="96"/>
      <c r="O91" s="96"/>
      <c r="P91" s="193">
        <f>P92+P357+P550</f>
        <v>0</v>
      </c>
      <c r="Q91" s="96"/>
      <c r="R91" s="193">
        <f>R92+R357+R550</f>
        <v>61.22736400000001</v>
      </c>
      <c r="S91" s="96"/>
      <c r="T91" s="194">
        <f>T92+T357+T550</f>
        <v>36.96898</v>
      </c>
      <c r="AT91" s="18" t="s">
        <v>71</v>
      </c>
      <c r="AU91" s="18" t="s">
        <v>97</v>
      </c>
      <c r="BK91" s="195">
        <f>BK92+BK357+BK550</f>
        <v>0</v>
      </c>
    </row>
    <row r="92" spans="2:63" s="11" customFormat="1" ht="25.9" customHeight="1">
      <c r="B92" s="196"/>
      <c r="C92" s="197"/>
      <c r="D92" s="198" t="s">
        <v>71</v>
      </c>
      <c r="E92" s="199" t="s">
        <v>127</v>
      </c>
      <c r="F92" s="199" t="s">
        <v>128</v>
      </c>
      <c r="G92" s="197"/>
      <c r="H92" s="197"/>
      <c r="I92" s="200"/>
      <c r="J92" s="201">
        <f>BK92</f>
        <v>0</v>
      </c>
      <c r="K92" s="197"/>
      <c r="L92" s="202"/>
      <c r="M92" s="203"/>
      <c r="N92" s="204"/>
      <c r="O92" s="204"/>
      <c r="P92" s="205">
        <f>P93+P165+P338+P353</f>
        <v>0</v>
      </c>
      <c r="Q92" s="204"/>
      <c r="R92" s="205">
        <f>R93+R165+R338+R353</f>
        <v>23.2338274</v>
      </c>
      <c r="S92" s="204"/>
      <c r="T92" s="206">
        <f>T93+T165+T338+T353</f>
        <v>36.96898</v>
      </c>
      <c r="AR92" s="207" t="s">
        <v>8</v>
      </c>
      <c r="AT92" s="208" t="s">
        <v>71</v>
      </c>
      <c r="AU92" s="208" t="s">
        <v>72</v>
      </c>
      <c r="AY92" s="207" t="s">
        <v>129</v>
      </c>
      <c r="BK92" s="209">
        <f>BK93+BK165+BK338+BK353</f>
        <v>0</v>
      </c>
    </row>
    <row r="93" spans="2:63" s="11" customFormat="1" ht="22.8" customHeight="1">
      <c r="B93" s="196"/>
      <c r="C93" s="197"/>
      <c r="D93" s="198" t="s">
        <v>71</v>
      </c>
      <c r="E93" s="210" t="s">
        <v>164</v>
      </c>
      <c r="F93" s="210" t="s">
        <v>500</v>
      </c>
      <c r="G93" s="197"/>
      <c r="H93" s="197"/>
      <c r="I93" s="200"/>
      <c r="J93" s="211">
        <f>BK93</f>
        <v>0</v>
      </c>
      <c r="K93" s="197"/>
      <c r="L93" s="202"/>
      <c r="M93" s="203"/>
      <c r="N93" s="204"/>
      <c r="O93" s="204"/>
      <c r="P93" s="205">
        <f>SUM(P94:P164)</f>
        <v>0</v>
      </c>
      <c r="Q93" s="204"/>
      <c r="R93" s="205">
        <f>SUM(R94:R164)</f>
        <v>23.193423</v>
      </c>
      <c r="S93" s="204"/>
      <c r="T93" s="206">
        <f>SUM(T94:T164)</f>
        <v>0</v>
      </c>
      <c r="AR93" s="207" t="s">
        <v>8</v>
      </c>
      <c r="AT93" s="208" t="s">
        <v>71</v>
      </c>
      <c r="AU93" s="208" t="s">
        <v>8</v>
      </c>
      <c r="AY93" s="207" t="s">
        <v>129</v>
      </c>
      <c r="BK93" s="209">
        <f>SUM(BK94:BK164)</f>
        <v>0</v>
      </c>
    </row>
    <row r="94" spans="2:65" s="1" customFormat="1" ht="14.4" customHeight="1">
      <c r="B94" s="39"/>
      <c r="C94" s="212" t="s">
        <v>8</v>
      </c>
      <c r="D94" s="212" t="s">
        <v>132</v>
      </c>
      <c r="E94" s="213" t="s">
        <v>501</v>
      </c>
      <c r="F94" s="214" t="s">
        <v>502</v>
      </c>
      <c r="G94" s="215" t="s">
        <v>146</v>
      </c>
      <c r="H94" s="216">
        <v>684.69</v>
      </c>
      <c r="I94" s="217"/>
      <c r="J94" s="216">
        <f>ROUND(I94*H94,0)</f>
        <v>0</v>
      </c>
      <c r="K94" s="214" t="s">
        <v>147</v>
      </c>
      <c r="L94" s="44"/>
      <c r="M94" s="218" t="s">
        <v>20</v>
      </c>
      <c r="N94" s="219" t="s">
        <v>43</v>
      </c>
      <c r="O94" s="84"/>
      <c r="P94" s="220">
        <f>O94*H94</f>
        <v>0</v>
      </c>
      <c r="Q94" s="220">
        <v>0.03358</v>
      </c>
      <c r="R94" s="220">
        <f>Q94*H94</f>
        <v>22.9918902</v>
      </c>
      <c r="S94" s="220">
        <v>0</v>
      </c>
      <c r="T94" s="221">
        <f>S94*H94</f>
        <v>0</v>
      </c>
      <c r="AR94" s="222" t="s">
        <v>137</v>
      </c>
      <c r="AT94" s="222" t="s">
        <v>132</v>
      </c>
      <c r="AU94" s="222" t="s">
        <v>81</v>
      </c>
      <c r="AY94" s="18" t="s">
        <v>129</v>
      </c>
      <c r="BE94" s="223">
        <f>IF(N94="základní",J94,0)</f>
        <v>0</v>
      </c>
      <c r="BF94" s="223">
        <f>IF(N94="snížená",J94,0)</f>
        <v>0</v>
      </c>
      <c r="BG94" s="223">
        <f>IF(N94="zákl. přenesená",J94,0)</f>
        <v>0</v>
      </c>
      <c r="BH94" s="223">
        <f>IF(N94="sníž. přenesená",J94,0)</f>
        <v>0</v>
      </c>
      <c r="BI94" s="223">
        <f>IF(N94="nulová",J94,0)</f>
        <v>0</v>
      </c>
      <c r="BJ94" s="18" t="s">
        <v>8</v>
      </c>
      <c r="BK94" s="223">
        <f>ROUND(I94*H94,0)</f>
        <v>0</v>
      </c>
      <c r="BL94" s="18" t="s">
        <v>137</v>
      </c>
      <c r="BM94" s="222" t="s">
        <v>81</v>
      </c>
    </row>
    <row r="95" spans="2:47" s="1" customFormat="1" ht="12">
      <c r="B95" s="39"/>
      <c r="C95" s="40"/>
      <c r="D95" s="224" t="s">
        <v>139</v>
      </c>
      <c r="E95" s="40"/>
      <c r="F95" s="225" t="s">
        <v>503</v>
      </c>
      <c r="G95" s="40"/>
      <c r="H95" s="40"/>
      <c r="I95" s="136"/>
      <c r="J95" s="40"/>
      <c r="K95" s="40"/>
      <c r="L95" s="44"/>
      <c r="M95" s="226"/>
      <c r="N95" s="84"/>
      <c r="O95" s="84"/>
      <c r="P95" s="84"/>
      <c r="Q95" s="84"/>
      <c r="R95" s="84"/>
      <c r="S95" s="84"/>
      <c r="T95" s="85"/>
      <c r="AT95" s="18" t="s">
        <v>139</v>
      </c>
      <c r="AU95" s="18" t="s">
        <v>81</v>
      </c>
    </row>
    <row r="96" spans="2:47" s="1" customFormat="1" ht="12">
      <c r="B96" s="39"/>
      <c r="C96" s="40"/>
      <c r="D96" s="224" t="s">
        <v>150</v>
      </c>
      <c r="E96" s="40"/>
      <c r="F96" s="227" t="s">
        <v>504</v>
      </c>
      <c r="G96" s="40"/>
      <c r="H96" s="40"/>
      <c r="I96" s="136"/>
      <c r="J96" s="40"/>
      <c r="K96" s="40"/>
      <c r="L96" s="44"/>
      <c r="M96" s="226"/>
      <c r="N96" s="84"/>
      <c r="O96" s="84"/>
      <c r="P96" s="84"/>
      <c r="Q96" s="84"/>
      <c r="R96" s="84"/>
      <c r="S96" s="84"/>
      <c r="T96" s="85"/>
      <c r="AT96" s="18" t="s">
        <v>150</v>
      </c>
      <c r="AU96" s="18" t="s">
        <v>81</v>
      </c>
    </row>
    <row r="97" spans="2:65" s="1" customFormat="1" ht="14.4" customHeight="1">
      <c r="B97" s="39"/>
      <c r="C97" s="212" t="s">
        <v>81</v>
      </c>
      <c r="D97" s="212" t="s">
        <v>132</v>
      </c>
      <c r="E97" s="213" t="s">
        <v>505</v>
      </c>
      <c r="F97" s="214" t="s">
        <v>506</v>
      </c>
      <c r="G97" s="215" t="s">
        <v>146</v>
      </c>
      <c r="H97" s="216">
        <v>2666.91</v>
      </c>
      <c r="I97" s="217"/>
      <c r="J97" s="216">
        <f>ROUND(I97*H97,0)</f>
        <v>0</v>
      </c>
      <c r="K97" s="214" t="s">
        <v>147</v>
      </c>
      <c r="L97" s="44"/>
      <c r="M97" s="218" t="s">
        <v>20</v>
      </c>
      <c r="N97" s="219" t="s">
        <v>43</v>
      </c>
      <c r="O97" s="84"/>
      <c r="P97" s="220">
        <f>O97*H97</f>
        <v>0</v>
      </c>
      <c r="Q97" s="220">
        <v>0</v>
      </c>
      <c r="R97" s="220">
        <f>Q97*H97</f>
        <v>0</v>
      </c>
      <c r="S97" s="220">
        <v>0</v>
      </c>
      <c r="T97" s="221">
        <f>S97*H97</f>
        <v>0</v>
      </c>
      <c r="AR97" s="222" t="s">
        <v>137</v>
      </c>
      <c r="AT97" s="222" t="s">
        <v>132</v>
      </c>
      <c r="AU97" s="222" t="s">
        <v>81</v>
      </c>
      <c r="AY97" s="18" t="s">
        <v>129</v>
      </c>
      <c r="BE97" s="223">
        <f>IF(N97="základní",J97,0)</f>
        <v>0</v>
      </c>
      <c r="BF97" s="223">
        <f>IF(N97="snížená",J97,0)</f>
        <v>0</v>
      </c>
      <c r="BG97" s="223">
        <f>IF(N97="zákl. přenesená",J97,0)</f>
        <v>0</v>
      </c>
      <c r="BH97" s="223">
        <f>IF(N97="sníž. přenesená",J97,0)</f>
        <v>0</v>
      </c>
      <c r="BI97" s="223">
        <f>IF(N97="nulová",J97,0)</f>
        <v>0</v>
      </c>
      <c r="BJ97" s="18" t="s">
        <v>8</v>
      </c>
      <c r="BK97" s="223">
        <f>ROUND(I97*H97,0)</f>
        <v>0</v>
      </c>
      <c r="BL97" s="18" t="s">
        <v>137</v>
      </c>
      <c r="BM97" s="222" t="s">
        <v>137</v>
      </c>
    </row>
    <row r="98" spans="2:47" s="1" customFormat="1" ht="12">
      <c r="B98" s="39"/>
      <c r="C98" s="40"/>
      <c r="D98" s="224" t="s">
        <v>139</v>
      </c>
      <c r="E98" s="40"/>
      <c r="F98" s="225" t="s">
        <v>507</v>
      </c>
      <c r="G98" s="40"/>
      <c r="H98" s="40"/>
      <c r="I98" s="136"/>
      <c r="J98" s="40"/>
      <c r="K98" s="40"/>
      <c r="L98" s="44"/>
      <c r="M98" s="226"/>
      <c r="N98" s="84"/>
      <c r="O98" s="84"/>
      <c r="P98" s="84"/>
      <c r="Q98" s="84"/>
      <c r="R98" s="84"/>
      <c r="S98" s="84"/>
      <c r="T98" s="85"/>
      <c r="AT98" s="18" t="s">
        <v>139</v>
      </c>
      <c r="AU98" s="18" t="s">
        <v>81</v>
      </c>
    </row>
    <row r="99" spans="2:47" s="1" customFormat="1" ht="12">
      <c r="B99" s="39"/>
      <c r="C99" s="40"/>
      <c r="D99" s="224" t="s">
        <v>150</v>
      </c>
      <c r="E99" s="40"/>
      <c r="F99" s="227" t="s">
        <v>508</v>
      </c>
      <c r="G99" s="40"/>
      <c r="H99" s="40"/>
      <c r="I99" s="136"/>
      <c r="J99" s="40"/>
      <c r="K99" s="40"/>
      <c r="L99" s="44"/>
      <c r="M99" s="226"/>
      <c r="N99" s="84"/>
      <c r="O99" s="84"/>
      <c r="P99" s="84"/>
      <c r="Q99" s="84"/>
      <c r="R99" s="84"/>
      <c r="S99" s="84"/>
      <c r="T99" s="85"/>
      <c r="AT99" s="18" t="s">
        <v>150</v>
      </c>
      <c r="AU99" s="18" t="s">
        <v>81</v>
      </c>
    </row>
    <row r="100" spans="2:51" s="12" customFormat="1" ht="12">
      <c r="B100" s="228"/>
      <c r="C100" s="229"/>
      <c r="D100" s="224" t="s">
        <v>152</v>
      </c>
      <c r="E100" s="230" t="s">
        <v>20</v>
      </c>
      <c r="F100" s="231" t="s">
        <v>509</v>
      </c>
      <c r="G100" s="229"/>
      <c r="H100" s="230" t="s">
        <v>20</v>
      </c>
      <c r="I100" s="232"/>
      <c r="J100" s="229"/>
      <c r="K100" s="229"/>
      <c r="L100" s="233"/>
      <c r="M100" s="234"/>
      <c r="N100" s="235"/>
      <c r="O100" s="235"/>
      <c r="P100" s="235"/>
      <c r="Q100" s="235"/>
      <c r="R100" s="235"/>
      <c r="S100" s="235"/>
      <c r="T100" s="236"/>
      <c r="AT100" s="237" t="s">
        <v>152</v>
      </c>
      <c r="AU100" s="237" t="s">
        <v>81</v>
      </c>
      <c r="AV100" s="12" t="s">
        <v>8</v>
      </c>
      <c r="AW100" s="12" t="s">
        <v>33</v>
      </c>
      <c r="AX100" s="12" t="s">
        <v>72</v>
      </c>
      <c r="AY100" s="237" t="s">
        <v>129</v>
      </c>
    </row>
    <row r="101" spans="2:51" s="13" customFormat="1" ht="12">
      <c r="B101" s="238"/>
      <c r="C101" s="239"/>
      <c r="D101" s="224" t="s">
        <v>152</v>
      </c>
      <c r="E101" s="240" t="s">
        <v>20</v>
      </c>
      <c r="F101" s="241" t="s">
        <v>510</v>
      </c>
      <c r="G101" s="239"/>
      <c r="H101" s="242">
        <v>188.09</v>
      </c>
      <c r="I101" s="243"/>
      <c r="J101" s="239"/>
      <c r="K101" s="239"/>
      <c r="L101" s="244"/>
      <c r="M101" s="245"/>
      <c r="N101" s="246"/>
      <c r="O101" s="246"/>
      <c r="P101" s="246"/>
      <c r="Q101" s="246"/>
      <c r="R101" s="246"/>
      <c r="S101" s="246"/>
      <c r="T101" s="247"/>
      <c r="AT101" s="248" t="s">
        <v>152</v>
      </c>
      <c r="AU101" s="248" t="s">
        <v>81</v>
      </c>
      <c r="AV101" s="13" t="s">
        <v>81</v>
      </c>
      <c r="AW101" s="13" t="s">
        <v>33</v>
      </c>
      <c r="AX101" s="13" t="s">
        <v>72</v>
      </c>
      <c r="AY101" s="248" t="s">
        <v>129</v>
      </c>
    </row>
    <row r="102" spans="2:51" s="12" customFormat="1" ht="12">
      <c r="B102" s="228"/>
      <c r="C102" s="229"/>
      <c r="D102" s="224" t="s">
        <v>152</v>
      </c>
      <c r="E102" s="230" t="s">
        <v>20</v>
      </c>
      <c r="F102" s="231" t="s">
        <v>511</v>
      </c>
      <c r="G102" s="229"/>
      <c r="H102" s="230" t="s">
        <v>20</v>
      </c>
      <c r="I102" s="232"/>
      <c r="J102" s="229"/>
      <c r="K102" s="229"/>
      <c r="L102" s="233"/>
      <c r="M102" s="234"/>
      <c r="N102" s="235"/>
      <c r="O102" s="235"/>
      <c r="P102" s="235"/>
      <c r="Q102" s="235"/>
      <c r="R102" s="235"/>
      <c r="S102" s="235"/>
      <c r="T102" s="236"/>
      <c r="AT102" s="237" t="s">
        <v>152</v>
      </c>
      <c r="AU102" s="237" t="s">
        <v>81</v>
      </c>
      <c r="AV102" s="12" t="s">
        <v>8</v>
      </c>
      <c r="AW102" s="12" t="s">
        <v>33</v>
      </c>
      <c r="AX102" s="12" t="s">
        <v>72</v>
      </c>
      <c r="AY102" s="237" t="s">
        <v>129</v>
      </c>
    </row>
    <row r="103" spans="2:51" s="13" customFormat="1" ht="12">
      <c r="B103" s="238"/>
      <c r="C103" s="239"/>
      <c r="D103" s="224" t="s">
        <v>152</v>
      </c>
      <c r="E103" s="240" t="s">
        <v>20</v>
      </c>
      <c r="F103" s="241" t="s">
        <v>512</v>
      </c>
      <c r="G103" s="239"/>
      <c r="H103" s="242">
        <v>1306.54</v>
      </c>
      <c r="I103" s="243"/>
      <c r="J103" s="239"/>
      <c r="K103" s="239"/>
      <c r="L103" s="244"/>
      <c r="M103" s="245"/>
      <c r="N103" s="246"/>
      <c r="O103" s="246"/>
      <c r="P103" s="246"/>
      <c r="Q103" s="246"/>
      <c r="R103" s="246"/>
      <c r="S103" s="246"/>
      <c r="T103" s="247"/>
      <c r="AT103" s="248" t="s">
        <v>152</v>
      </c>
      <c r="AU103" s="248" t="s">
        <v>81</v>
      </c>
      <c r="AV103" s="13" t="s">
        <v>81</v>
      </c>
      <c r="AW103" s="13" t="s">
        <v>33</v>
      </c>
      <c r="AX103" s="13" t="s">
        <v>72</v>
      </c>
      <c r="AY103" s="248" t="s">
        <v>129</v>
      </c>
    </row>
    <row r="104" spans="2:51" s="13" customFormat="1" ht="12">
      <c r="B104" s="238"/>
      <c r="C104" s="239"/>
      <c r="D104" s="224" t="s">
        <v>152</v>
      </c>
      <c r="E104" s="240" t="s">
        <v>20</v>
      </c>
      <c r="F104" s="241" t="s">
        <v>513</v>
      </c>
      <c r="G104" s="239"/>
      <c r="H104" s="242">
        <v>1121.78</v>
      </c>
      <c r="I104" s="243"/>
      <c r="J104" s="239"/>
      <c r="K104" s="239"/>
      <c r="L104" s="244"/>
      <c r="M104" s="245"/>
      <c r="N104" s="246"/>
      <c r="O104" s="246"/>
      <c r="P104" s="246"/>
      <c r="Q104" s="246"/>
      <c r="R104" s="246"/>
      <c r="S104" s="246"/>
      <c r="T104" s="247"/>
      <c r="AT104" s="248" t="s">
        <v>152</v>
      </c>
      <c r="AU104" s="248" t="s">
        <v>81</v>
      </c>
      <c r="AV104" s="13" t="s">
        <v>81</v>
      </c>
      <c r="AW104" s="13" t="s">
        <v>33</v>
      </c>
      <c r="AX104" s="13" t="s">
        <v>72</v>
      </c>
      <c r="AY104" s="248" t="s">
        <v>129</v>
      </c>
    </row>
    <row r="105" spans="2:51" s="13" customFormat="1" ht="12">
      <c r="B105" s="238"/>
      <c r="C105" s="239"/>
      <c r="D105" s="224" t="s">
        <v>152</v>
      </c>
      <c r="E105" s="240" t="s">
        <v>20</v>
      </c>
      <c r="F105" s="241" t="s">
        <v>514</v>
      </c>
      <c r="G105" s="239"/>
      <c r="H105" s="242">
        <v>50.5</v>
      </c>
      <c r="I105" s="243"/>
      <c r="J105" s="239"/>
      <c r="K105" s="239"/>
      <c r="L105" s="244"/>
      <c r="M105" s="245"/>
      <c r="N105" s="246"/>
      <c r="O105" s="246"/>
      <c r="P105" s="246"/>
      <c r="Q105" s="246"/>
      <c r="R105" s="246"/>
      <c r="S105" s="246"/>
      <c r="T105" s="247"/>
      <c r="AT105" s="248" t="s">
        <v>152</v>
      </c>
      <c r="AU105" s="248" t="s">
        <v>81</v>
      </c>
      <c r="AV105" s="13" t="s">
        <v>81</v>
      </c>
      <c r="AW105" s="13" t="s">
        <v>33</v>
      </c>
      <c r="AX105" s="13" t="s">
        <v>72</v>
      </c>
      <c r="AY105" s="248" t="s">
        <v>129</v>
      </c>
    </row>
    <row r="106" spans="2:51" s="14" customFormat="1" ht="12">
      <c r="B106" s="249"/>
      <c r="C106" s="250"/>
      <c r="D106" s="224" t="s">
        <v>152</v>
      </c>
      <c r="E106" s="251" t="s">
        <v>20</v>
      </c>
      <c r="F106" s="252" t="s">
        <v>156</v>
      </c>
      <c r="G106" s="250"/>
      <c r="H106" s="253">
        <v>2666.91</v>
      </c>
      <c r="I106" s="254"/>
      <c r="J106" s="250"/>
      <c r="K106" s="250"/>
      <c r="L106" s="255"/>
      <c r="M106" s="256"/>
      <c r="N106" s="257"/>
      <c r="O106" s="257"/>
      <c r="P106" s="257"/>
      <c r="Q106" s="257"/>
      <c r="R106" s="257"/>
      <c r="S106" s="257"/>
      <c r="T106" s="258"/>
      <c r="AT106" s="259" t="s">
        <v>152</v>
      </c>
      <c r="AU106" s="259" t="s">
        <v>81</v>
      </c>
      <c r="AV106" s="14" t="s">
        <v>137</v>
      </c>
      <c r="AW106" s="14" t="s">
        <v>33</v>
      </c>
      <c r="AX106" s="14" t="s">
        <v>8</v>
      </c>
      <c r="AY106" s="259" t="s">
        <v>129</v>
      </c>
    </row>
    <row r="107" spans="2:65" s="1" customFormat="1" ht="14.4" customHeight="1">
      <c r="B107" s="39"/>
      <c r="C107" s="212" t="s">
        <v>143</v>
      </c>
      <c r="D107" s="212" t="s">
        <v>132</v>
      </c>
      <c r="E107" s="213" t="s">
        <v>515</v>
      </c>
      <c r="F107" s="214" t="s">
        <v>516</v>
      </c>
      <c r="G107" s="215" t="s">
        <v>146</v>
      </c>
      <c r="H107" s="216">
        <v>717.53</v>
      </c>
      <c r="I107" s="217"/>
      <c r="J107" s="216">
        <f>ROUND(I107*H107,0)</f>
        <v>0</v>
      </c>
      <c r="K107" s="214" t="s">
        <v>147</v>
      </c>
      <c r="L107" s="44"/>
      <c r="M107" s="218" t="s">
        <v>20</v>
      </c>
      <c r="N107" s="219" t="s">
        <v>43</v>
      </c>
      <c r="O107" s="84"/>
      <c r="P107" s="220">
        <f>O107*H107</f>
        <v>0</v>
      </c>
      <c r="Q107" s="220">
        <v>0</v>
      </c>
      <c r="R107" s="220">
        <f>Q107*H107</f>
        <v>0</v>
      </c>
      <c r="S107" s="220">
        <v>0</v>
      </c>
      <c r="T107" s="221">
        <f>S107*H107</f>
        <v>0</v>
      </c>
      <c r="AR107" s="222" t="s">
        <v>137</v>
      </c>
      <c r="AT107" s="222" t="s">
        <v>132</v>
      </c>
      <c r="AU107" s="222" t="s">
        <v>81</v>
      </c>
      <c r="AY107" s="18" t="s">
        <v>129</v>
      </c>
      <c r="BE107" s="223">
        <f>IF(N107="základní",J107,0)</f>
        <v>0</v>
      </c>
      <c r="BF107" s="223">
        <f>IF(N107="snížená",J107,0)</f>
        <v>0</v>
      </c>
      <c r="BG107" s="223">
        <f>IF(N107="zákl. přenesená",J107,0)</f>
        <v>0</v>
      </c>
      <c r="BH107" s="223">
        <f>IF(N107="sníž. přenesená",J107,0)</f>
        <v>0</v>
      </c>
      <c r="BI107" s="223">
        <f>IF(N107="nulová",J107,0)</f>
        <v>0</v>
      </c>
      <c r="BJ107" s="18" t="s">
        <v>8</v>
      </c>
      <c r="BK107" s="223">
        <f>ROUND(I107*H107,0)</f>
        <v>0</v>
      </c>
      <c r="BL107" s="18" t="s">
        <v>137</v>
      </c>
      <c r="BM107" s="222" t="s">
        <v>164</v>
      </c>
    </row>
    <row r="108" spans="2:47" s="1" customFormat="1" ht="12">
      <c r="B108" s="39"/>
      <c r="C108" s="40"/>
      <c r="D108" s="224" t="s">
        <v>139</v>
      </c>
      <c r="E108" s="40"/>
      <c r="F108" s="225" t="s">
        <v>517</v>
      </c>
      <c r="G108" s="40"/>
      <c r="H108" s="40"/>
      <c r="I108" s="136"/>
      <c r="J108" s="40"/>
      <c r="K108" s="40"/>
      <c r="L108" s="44"/>
      <c r="M108" s="226"/>
      <c r="N108" s="84"/>
      <c r="O108" s="84"/>
      <c r="P108" s="84"/>
      <c r="Q108" s="84"/>
      <c r="R108" s="84"/>
      <c r="S108" s="84"/>
      <c r="T108" s="85"/>
      <c r="AT108" s="18" t="s">
        <v>139</v>
      </c>
      <c r="AU108" s="18" t="s">
        <v>81</v>
      </c>
    </row>
    <row r="109" spans="2:47" s="1" customFormat="1" ht="12">
      <c r="B109" s="39"/>
      <c r="C109" s="40"/>
      <c r="D109" s="224" t="s">
        <v>150</v>
      </c>
      <c r="E109" s="40"/>
      <c r="F109" s="227" t="s">
        <v>508</v>
      </c>
      <c r="G109" s="40"/>
      <c r="H109" s="40"/>
      <c r="I109" s="136"/>
      <c r="J109" s="40"/>
      <c r="K109" s="40"/>
      <c r="L109" s="44"/>
      <c r="M109" s="226"/>
      <c r="N109" s="84"/>
      <c r="O109" s="84"/>
      <c r="P109" s="84"/>
      <c r="Q109" s="84"/>
      <c r="R109" s="84"/>
      <c r="S109" s="84"/>
      <c r="T109" s="85"/>
      <c r="AT109" s="18" t="s">
        <v>150</v>
      </c>
      <c r="AU109" s="18" t="s">
        <v>81</v>
      </c>
    </row>
    <row r="110" spans="2:51" s="12" customFormat="1" ht="12">
      <c r="B110" s="228"/>
      <c r="C110" s="229"/>
      <c r="D110" s="224" t="s">
        <v>152</v>
      </c>
      <c r="E110" s="230" t="s">
        <v>20</v>
      </c>
      <c r="F110" s="231" t="s">
        <v>509</v>
      </c>
      <c r="G110" s="229"/>
      <c r="H110" s="230" t="s">
        <v>20</v>
      </c>
      <c r="I110" s="232"/>
      <c r="J110" s="229"/>
      <c r="K110" s="229"/>
      <c r="L110" s="233"/>
      <c r="M110" s="234"/>
      <c r="N110" s="235"/>
      <c r="O110" s="235"/>
      <c r="P110" s="235"/>
      <c r="Q110" s="235"/>
      <c r="R110" s="235"/>
      <c r="S110" s="235"/>
      <c r="T110" s="236"/>
      <c r="AT110" s="237" t="s">
        <v>152</v>
      </c>
      <c r="AU110" s="237" t="s">
        <v>81</v>
      </c>
      <c r="AV110" s="12" t="s">
        <v>8</v>
      </c>
      <c r="AW110" s="12" t="s">
        <v>33</v>
      </c>
      <c r="AX110" s="12" t="s">
        <v>72</v>
      </c>
      <c r="AY110" s="237" t="s">
        <v>129</v>
      </c>
    </row>
    <row r="111" spans="2:51" s="13" customFormat="1" ht="12">
      <c r="B111" s="238"/>
      <c r="C111" s="239"/>
      <c r="D111" s="224" t="s">
        <v>152</v>
      </c>
      <c r="E111" s="240" t="s">
        <v>20</v>
      </c>
      <c r="F111" s="241" t="s">
        <v>518</v>
      </c>
      <c r="G111" s="239"/>
      <c r="H111" s="242">
        <v>71.91</v>
      </c>
      <c r="I111" s="243"/>
      <c r="J111" s="239"/>
      <c r="K111" s="239"/>
      <c r="L111" s="244"/>
      <c r="M111" s="245"/>
      <c r="N111" s="246"/>
      <c r="O111" s="246"/>
      <c r="P111" s="246"/>
      <c r="Q111" s="246"/>
      <c r="R111" s="246"/>
      <c r="S111" s="246"/>
      <c r="T111" s="247"/>
      <c r="AT111" s="248" t="s">
        <v>152</v>
      </c>
      <c r="AU111" s="248" t="s">
        <v>81</v>
      </c>
      <c r="AV111" s="13" t="s">
        <v>81</v>
      </c>
      <c r="AW111" s="13" t="s">
        <v>33</v>
      </c>
      <c r="AX111" s="13" t="s">
        <v>72</v>
      </c>
      <c r="AY111" s="248" t="s">
        <v>129</v>
      </c>
    </row>
    <row r="112" spans="2:51" s="15" customFormat="1" ht="12">
      <c r="B112" s="272"/>
      <c r="C112" s="273"/>
      <c r="D112" s="224" t="s">
        <v>152</v>
      </c>
      <c r="E112" s="274" t="s">
        <v>20</v>
      </c>
      <c r="F112" s="275" t="s">
        <v>519</v>
      </c>
      <c r="G112" s="273"/>
      <c r="H112" s="276">
        <v>71.91</v>
      </c>
      <c r="I112" s="277"/>
      <c r="J112" s="273"/>
      <c r="K112" s="273"/>
      <c r="L112" s="278"/>
      <c r="M112" s="279"/>
      <c r="N112" s="280"/>
      <c r="O112" s="280"/>
      <c r="P112" s="280"/>
      <c r="Q112" s="280"/>
      <c r="R112" s="280"/>
      <c r="S112" s="280"/>
      <c r="T112" s="281"/>
      <c r="AT112" s="282" t="s">
        <v>152</v>
      </c>
      <c r="AU112" s="282" t="s">
        <v>81</v>
      </c>
      <c r="AV112" s="15" t="s">
        <v>143</v>
      </c>
      <c r="AW112" s="15" t="s">
        <v>33</v>
      </c>
      <c r="AX112" s="15" t="s">
        <v>72</v>
      </c>
      <c r="AY112" s="282" t="s">
        <v>129</v>
      </c>
    </row>
    <row r="113" spans="2:51" s="12" customFormat="1" ht="12">
      <c r="B113" s="228"/>
      <c r="C113" s="229"/>
      <c r="D113" s="224" t="s">
        <v>152</v>
      </c>
      <c r="E113" s="230" t="s">
        <v>20</v>
      </c>
      <c r="F113" s="231" t="s">
        <v>511</v>
      </c>
      <c r="G113" s="229"/>
      <c r="H113" s="230" t="s">
        <v>20</v>
      </c>
      <c r="I113" s="232"/>
      <c r="J113" s="229"/>
      <c r="K113" s="229"/>
      <c r="L113" s="233"/>
      <c r="M113" s="234"/>
      <c r="N113" s="235"/>
      <c r="O113" s="235"/>
      <c r="P113" s="235"/>
      <c r="Q113" s="235"/>
      <c r="R113" s="235"/>
      <c r="S113" s="235"/>
      <c r="T113" s="236"/>
      <c r="AT113" s="237" t="s">
        <v>152</v>
      </c>
      <c r="AU113" s="237" t="s">
        <v>81</v>
      </c>
      <c r="AV113" s="12" t="s">
        <v>8</v>
      </c>
      <c r="AW113" s="12" t="s">
        <v>33</v>
      </c>
      <c r="AX113" s="12" t="s">
        <v>72</v>
      </c>
      <c r="AY113" s="237" t="s">
        <v>129</v>
      </c>
    </row>
    <row r="114" spans="2:51" s="13" customFormat="1" ht="12">
      <c r="B114" s="238"/>
      <c r="C114" s="239"/>
      <c r="D114" s="224" t="s">
        <v>152</v>
      </c>
      <c r="E114" s="240" t="s">
        <v>20</v>
      </c>
      <c r="F114" s="241" t="s">
        <v>520</v>
      </c>
      <c r="G114" s="239"/>
      <c r="H114" s="242">
        <v>160.13</v>
      </c>
      <c r="I114" s="243"/>
      <c r="J114" s="239"/>
      <c r="K114" s="239"/>
      <c r="L114" s="244"/>
      <c r="M114" s="245"/>
      <c r="N114" s="246"/>
      <c r="O114" s="246"/>
      <c r="P114" s="246"/>
      <c r="Q114" s="246"/>
      <c r="R114" s="246"/>
      <c r="S114" s="246"/>
      <c r="T114" s="247"/>
      <c r="AT114" s="248" t="s">
        <v>152</v>
      </c>
      <c r="AU114" s="248" t="s">
        <v>81</v>
      </c>
      <c r="AV114" s="13" t="s">
        <v>81</v>
      </c>
      <c r="AW114" s="13" t="s">
        <v>33</v>
      </c>
      <c r="AX114" s="13" t="s">
        <v>72</v>
      </c>
      <c r="AY114" s="248" t="s">
        <v>129</v>
      </c>
    </row>
    <row r="115" spans="2:51" s="13" customFormat="1" ht="12">
      <c r="B115" s="238"/>
      <c r="C115" s="239"/>
      <c r="D115" s="224" t="s">
        <v>152</v>
      </c>
      <c r="E115" s="240" t="s">
        <v>20</v>
      </c>
      <c r="F115" s="241" t="s">
        <v>521</v>
      </c>
      <c r="G115" s="239"/>
      <c r="H115" s="242">
        <v>337.2</v>
      </c>
      <c r="I115" s="243"/>
      <c r="J115" s="239"/>
      <c r="K115" s="239"/>
      <c r="L115" s="244"/>
      <c r="M115" s="245"/>
      <c r="N115" s="246"/>
      <c r="O115" s="246"/>
      <c r="P115" s="246"/>
      <c r="Q115" s="246"/>
      <c r="R115" s="246"/>
      <c r="S115" s="246"/>
      <c r="T115" s="247"/>
      <c r="AT115" s="248" t="s">
        <v>152</v>
      </c>
      <c r="AU115" s="248" t="s">
        <v>81</v>
      </c>
      <c r="AV115" s="13" t="s">
        <v>81</v>
      </c>
      <c r="AW115" s="13" t="s">
        <v>33</v>
      </c>
      <c r="AX115" s="13" t="s">
        <v>72</v>
      </c>
      <c r="AY115" s="248" t="s">
        <v>129</v>
      </c>
    </row>
    <row r="116" spans="2:51" s="13" customFormat="1" ht="12">
      <c r="B116" s="238"/>
      <c r="C116" s="239"/>
      <c r="D116" s="224" t="s">
        <v>152</v>
      </c>
      <c r="E116" s="240" t="s">
        <v>20</v>
      </c>
      <c r="F116" s="241" t="s">
        <v>522</v>
      </c>
      <c r="G116" s="239"/>
      <c r="H116" s="242">
        <v>148.29</v>
      </c>
      <c r="I116" s="243"/>
      <c r="J116" s="239"/>
      <c r="K116" s="239"/>
      <c r="L116" s="244"/>
      <c r="M116" s="245"/>
      <c r="N116" s="246"/>
      <c r="O116" s="246"/>
      <c r="P116" s="246"/>
      <c r="Q116" s="246"/>
      <c r="R116" s="246"/>
      <c r="S116" s="246"/>
      <c r="T116" s="247"/>
      <c r="AT116" s="248" t="s">
        <v>152</v>
      </c>
      <c r="AU116" s="248" t="s">
        <v>81</v>
      </c>
      <c r="AV116" s="13" t="s">
        <v>81</v>
      </c>
      <c r="AW116" s="13" t="s">
        <v>33</v>
      </c>
      <c r="AX116" s="13" t="s">
        <v>72</v>
      </c>
      <c r="AY116" s="248" t="s">
        <v>129</v>
      </c>
    </row>
    <row r="117" spans="2:51" s="15" customFormat="1" ht="12">
      <c r="B117" s="272"/>
      <c r="C117" s="273"/>
      <c r="D117" s="224" t="s">
        <v>152</v>
      </c>
      <c r="E117" s="274" t="s">
        <v>20</v>
      </c>
      <c r="F117" s="275" t="s">
        <v>519</v>
      </c>
      <c r="G117" s="273"/>
      <c r="H117" s="276">
        <v>645.62</v>
      </c>
      <c r="I117" s="277"/>
      <c r="J117" s="273"/>
      <c r="K117" s="273"/>
      <c r="L117" s="278"/>
      <c r="M117" s="279"/>
      <c r="N117" s="280"/>
      <c r="O117" s="280"/>
      <c r="P117" s="280"/>
      <c r="Q117" s="280"/>
      <c r="R117" s="280"/>
      <c r="S117" s="280"/>
      <c r="T117" s="281"/>
      <c r="AT117" s="282" t="s">
        <v>152</v>
      </c>
      <c r="AU117" s="282" t="s">
        <v>81</v>
      </c>
      <c r="AV117" s="15" t="s">
        <v>143</v>
      </c>
      <c r="AW117" s="15" t="s">
        <v>33</v>
      </c>
      <c r="AX117" s="15" t="s">
        <v>72</v>
      </c>
      <c r="AY117" s="282" t="s">
        <v>129</v>
      </c>
    </row>
    <row r="118" spans="2:51" s="14" customFormat="1" ht="12">
      <c r="B118" s="249"/>
      <c r="C118" s="250"/>
      <c r="D118" s="224" t="s">
        <v>152</v>
      </c>
      <c r="E118" s="251" t="s">
        <v>20</v>
      </c>
      <c r="F118" s="252" t="s">
        <v>156</v>
      </c>
      <c r="G118" s="250"/>
      <c r="H118" s="253">
        <v>717.53</v>
      </c>
      <c r="I118" s="254"/>
      <c r="J118" s="250"/>
      <c r="K118" s="250"/>
      <c r="L118" s="255"/>
      <c r="M118" s="256"/>
      <c r="N118" s="257"/>
      <c r="O118" s="257"/>
      <c r="P118" s="257"/>
      <c r="Q118" s="257"/>
      <c r="R118" s="257"/>
      <c r="S118" s="257"/>
      <c r="T118" s="258"/>
      <c r="AT118" s="259" t="s">
        <v>152</v>
      </c>
      <c r="AU118" s="259" t="s">
        <v>81</v>
      </c>
      <c r="AV118" s="14" t="s">
        <v>137</v>
      </c>
      <c r="AW118" s="14" t="s">
        <v>33</v>
      </c>
      <c r="AX118" s="14" t="s">
        <v>8</v>
      </c>
      <c r="AY118" s="259" t="s">
        <v>129</v>
      </c>
    </row>
    <row r="119" spans="2:65" s="1" customFormat="1" ht="14.4" customHeight="1">
      <c r="B119" s="39"/>
      <c r="C119" s="212" t="s">
        <v>137</v>
      </c>
      <c r="D119" s="212" t="s">
        <v>132</v>
      </c>
      <c r="E119" s="213" t="s">
        <v>523</v>
      </c>
      <c r="F119" s="214" t="s">
        <v>524</v>
      </c>
      <c r="G119" s="215" t="s">
        <v>263</v>
      </c>
      <c r="H119" s="216">
        <v>2741.94</v>
      </c>
      <c r="I119" s="217"/>
      <c r="J119" s="216">
        <f>ROUND(I119*H119,0)</f>
        <v>0</v>
      </c>
      <c r="K119" s="214" t="s">
        <v>147</v>
      </c>
      <c r="L119" s="44"/>
      <c r="M119" s="218" t="s">
        <v>20</v>
      </c>
      <c r="N119" s="219" t="s">
        <v>43</v>
      </c>
      <c r="O119" s="84"/>
      <c r="P119" s="220">
        <f>O119*H119</f>
        <v>0</v>
      </c>
      <c r="Q119" s="220">
        <v>0</v>
      </c>
      <c r="R119" s="220">
        <f>Q119*H119</f>
        <v>0</v>
      </c>
      <c r="S119" s="220">
        <v>0</v>
      </c>
      <c r="T119" s="221">
        <f>S119*H119</f>
        <v>0</v>
      </c>
      <c r="AR119" s="222" t="s">
        <v>137</v>
      </c>
      <c r="AT119" s="222" t="s">
        <v>132</v>
      </c>
      <c r="AU119" s="222" t="s">
        <v>81</v>
      </c>
      <c r="AY119" s="18" t="s">
        <v>129</v>
      </c>
      <c r="BE119" s="223">
        <f>IF(N119="základní",J119,0)</f>
        <v>0</v>
      </c>
      <c r="BF119" s="223">
        <f>IF(N119="snížená",J119,0)</f>
        <v>0</v>
      </c>
      <c r="BG119" s="223">
        <f>IF(N119="zákl. přenesená",J119,0)</f>
        <v>0</v>
      </c>
      <c r="BH119" s="223">
        <f>IF(N119="sníž. přenesená",J119,0)</f>
        <v>0</v>
      </c>
      <c r="BI119" s="223">
        <f>IF(N119="nulová",J119,0)</f>
        <v>0</v>
      </c>
      <c r="BJ119" s="18" t="s">
        <v>8</v>
      </c>
      <c r="BK119" s="223">
        <f>ROUND(I119*H119,0)</f>
        <v>0</v>
      </c>
      <c r="BL119" s="18" t="s">
        <v>137</v>
      </c>
      <c r="BM119" s="222" t="s">
        <v>173</v>
      </c>
    </row>
    <row r="120" spans="2:47" s="1" customFormat="1" ht="12">
      <c r="B120" s="39"/>
      <c r="C120" s="40"/>
      <c r="D120" s="224" t="s">
        <v>139</v>
      </c>
      <c r="E120" s="40"/>
      <c r="F120" s="225" t="s">
        <v>525</v>
      </c>
      <c r="G120" s="40"/>
      <c r="H120" s="40"/>
      <c r="I120" s="136"/>
      <c r="J120" s="40"/>
      <c r="K120" s="40"/>
      <c r="L120" s="44"/>
      <c r="M120" s="226"/>
      <c r="N120" s="84"/>
      <c r="O120" s="84"/>
      <c r="P120" s="84"/>
      <c r="Q120" s="84"/>
      <c r="R120" s="84"/>
      <c r="S120" s="84"/>
      <c r="T120" s="85"/>
      <c r="AT120" s="18" t="s">
        <v>139</v>
      </c>
      <c r="AU120" s="18" t="s">
        <v>81</v>
      </c>
    </row>
    <row r="121" spans="2:47" s="1" customFormat="1" ht="12">
      <c r="B121" s="39"/>
      <c r="C121" s="40"/>
      <c r="D121" s="224" t="s">
        <v>150</v>
      </c>
      <c r="E121" s="40"/>
      <c r="F121" s="227" t="s">
        <v>526</v>
      </c>
      <c r="G121" s="40"/>
      <c r="H121" s="40"/>
      <c r="I121" s="136"/>
      <c r="J121" s="40"/>
      <c r="K121" s="40"/>
      <c r="L121" s="44"/>
      <c r="M121" s="226"/>
      <c r="N121" s="84"/>
      <c r="O121" s="84"/>
      <c r="P121" s="84"/>
      <c r="Q121" s="84"/>
      <c r="R121" s="84"/>
      <c r="S121" s="84"/>
      <c r="T121" s="85"/>
      <c r="AT121" s="18" t="s">
        <v>150</v>
      </c>
      <c r="AU121" s="18" t="s">
        <v>81</v>
      </c>
    </row>
    <row r="122" spans="2:51" s="12" customFormat="1" ht="12">
      <c r="B122" s="228"/>
      <c r="C122" s="229"/>
      <c r="D122" s="224" t="s">
        <v>152</v>
      </c>
      <c r="E122" s="230" t="s">
        <v>20</v>
      </c>
      <c r="F122" s="231" t="s">
        <v>509</v>
      </c>
      <c r="G122" s="229"/>
      <c r="H122" s="230" t="s">
        <v>20</v>
      </c>
      <c r="I122" s="232"/>
      <c r="J122" s="229"/>
      <c r="K122" s="229"/>
      <c r="L122" s="233"/>
      <c r="M122" s="234"/>
      <c r="N122" s="235"/>
      <c r="O122" s="235"/>
      <c r="P122" s="235"/>
      <c r="Q122" s="235"/>
      <c r="R122" s="235"/>
      <c r="S122" s="235"/>
      <c r="T122" s="236"/>
      <c r="AT122" s="237" t="s">
        <v>152</v>
      </c>
      <c r="AU122" s="237" t="s">
        <v>81</v>
      </c>
      <c r="AV122" s="12" t="s">
        <v>8</v>
      </c>
      <c r="AW122" s="12" t="s">
        <v>33</v>
      </c>
      <c r="AX122" s="12" t="s">
        <v>72</v>
      </c>
      <c r="AY122" s="237" t="s">
        <v>129</v>
      </c>
    </row>
    <row r="123" spans="2:51" s="13" customFormat="1" ht="12">
      <c r="B123" s="238"/>
      <c r="C123" s="239"/>
      <c r="D123" s="224" t="s">
        <v>152</v>
      </c>
      <c r="E123" s="240" t="s">
        <v>20</v>
      </c>
      <c r="F123" s="241" t="s">
        <v>527</v>
      </c>
      <c r="G123" s="239"/>
      <c r="H123" s="242">
        <v>117.83</v>
      </c>
      <c r="I123" s="243"/>
      <c r="J123" s="239"/>
      <c r="K123" s="239"/>
      <c r="L123" s="244"/>
      <c r="M123" s="245"/>
      <c r="N123" s="246"/>
      <c r="O123" s="246"/>
      <c r="P123" s="246"/>
      <c r="Q123" s="246"/>
      <c r="R123" s="246"/>
      <c r="S123" s="246"/>
      <c r="T123" s="247"/>
      <c r="AT123" s="248" t="s">
        <v>152</v>
      </c>
      <c r="AU123" s="248" t="s">
        <v>81</v>
      </c>
      <c r="AV123" s="13" t="s">
        <v>81</v>
      </c>
      <c r="AW123" s="13" t="s">
        <v>33</v>
      </c>
      <c r="AX123" s="13" t="s">
        <v>72</v>
      </c>
      <c r="AY123" s="248" t="s">
        <v>129</v>
      </c>
    </row>
    <row r="124" spans="2:51" s="15" customFormat="1" ht="12">
      <c r="B124" s="272"/>
      <c r="C124" s="273"/>
      <c r="D124" s="224" t="s">
        <v>152</v>
      </c>
      <c r="E124" s="274" t="s">
        <v>20</v>
      </c>
      <c r="F124" s="275" t="s">
        <v>519</v>
      </c>
      <c r="G124" s="273"/>
      <c r="H124" s="276">
        <v>117.83</v>
      </c>
      <c r="I124" s="277"/>
      <c r="J124" s="273"/>
      <c r="K124" s="273"/>
      <c r="L124" s="278"/>
      <c r="M124" s="279"/>
      <c r="N124" s="280"/>
      <c r="O124" s="280"/>
      <c r="P124" s="280"/>
      <c r="Q124" s="280"/>
      <c r="R124" s="280"/>
      <c r="S124" s="280"/>
      <c r="T124" s="281"/>
      <c r="AT124" s="282" t="s">
        <v>152</v>
      </c>
      <c r="AU124" s="282" t="s">
        <v>81</v>
      </c>
      <c r="AV124" s="15" t="s">
        <v>143</v>
      </c>
      <c r="AW124" s="15" t="s">
        <v>33</v>
      </c>
      <c r="AX124" s="15" t="s">
        <v>72</v>
      </c>
      <c r="AY124" s="282" t="s">
        <v>129</v>
      </c>
    </row>
    <row r="125" spans="2:51" s="12" customFormat="1" ht="12">
      <c r="B125" s="228"/>
      <c r="C125" s="229"/>
      <c r="D125" s="224" t="s">
        <v>152</v>
      </c>
      <c r="E125" s="230" t="s">
        <v>20</v>
      </c>
      <c r="F125" s="231" t="s">
        <v>511</v>
      </c>
      <c r="G125" s="229"/>
      <c r="H125" s="230" t="s">
        <v>20</v>
      </c>
      <c r="I125" s="232"/>
      <c r="J125" s="229"/>
      <c r="K125" s="229"/>
      <c r="L125" s="233"/>
      <c r="M125" s="234"/>
      <c r="N125" s="235"/>
      <c r="O125" s="235"/>
      <c r="P125" s="235"/>
      <c r="Q125" s="235"/>
      <c r="R125" s="235"/>
      <c r="S125" s="235"/>
      <c r="T125" s="236"/>
      <c r="AT125" s="237" t="s">
        <v>152</v>
      </c>
      <c r="AU125" s="237" t="s">
        <v>81</v>
      </c>
      <c r="AV125" s="12" t="s">
        <v>8</v>
      </c>
      <c r="AW125" s="12" t="s">
        <v>33</v>
      </c>
      <c r="AX125" s="12" t="s">
        <v>72</v>
      </c>
      <c r="AY125" s="237" t="s">
        <v>129</v>
      </c>
    </row>
    <row r="126" spans="2:51" s="13" customFormat="1" ht="12">
      <c r="B126" s="238"/>
      <c r="C126" s="239"/>
      <c r="D126" s="224" t="s">
        <v>152</v>
      </c>
      <c r="E126" s="240" t="s">
        <v>20</v>
      </c>
      <c r="F126" s="241" t="s">
        <v>528</v>
      </c>
      <c r="G126" s="239"/>
      <c r="H126" s="242">
        <v>305.12</v>
      </c>
      <c r="I126" s="243"/>
      <c r="J126" s="239"/>
      <c r="K126" s="239"/>
      <c r="L126" s="244"/>
      <c r="M126" s="245"/>
      <c r="N126" s="246"/>
      <c r="O126" s="246"/>
      <c r="P126" s="246"/>
      <c r="Q126" s="246"/>
      <c r="R126" s="246"/>
      <c r="S126" s="246"/>
      <c r="T126" s="247"/>
      <c r="AT126" s="248" t="s">
        <v>152</v>
      </c>
      <c r="AU126" s="248" t="s">
        <v>81</v>
      </c>
      <c r="AV126" s="13" t="s">
        <v>81</v>
      </c>
      <c r="AW126" s="13" t="s">
        <v>33</v>
      </c>
      <c r="AX126" s="13" t="s">
        <v>72</v>
      </c>
      <c r="AY126" s="248" t="s">
        <v>129</v>
      </c>
    </row>
    <row r="127" spans="2:51" s="13" customFormat="1" ht="12">
      <c r="B127" s="238"/>
      <c r="C127" s="239"/>
      <c r="D127" s="224" t="s">
        <v>152</v>
      </c>
      <c r="E127" s="240" t="s">
        <v>20</v>
      </c>
      <c r="F127" s="241" t="s">
        <v>529</v>
      </c>
      <c r="G127" s="239"/>
      <c r="H127" s="242">
        <v>357.08</v>
      </c>
      <c r="I127" s="243"/>
      <c r="J127" s="239"/>
      <c r="K127" s="239"/>
      <c r="L127" s="244"/>
      <c r="M127" s="245"/>
      <c r="N127" s="246"/>
      <c r="O127" s="246"/>
      <c r="P127" s="246"/>
      <c r="Q127" s="246"/>
      <c r="R127" s="246"/>
      <c r="S127" s="246"/>
      <c r="T127" s="247"/>
      <c r="AT127" s="248" t="s">
        <v>152</v>
      </c>
      <c r="AU127" s="248" t="s">
        <v>81</v>
      </c>
      <c r="AV127" s="13" t="s">
        <v>81</v>
      </c>
      <c r="AW127" s="13" t="s">
        <v>33</v>
      </c>
      <c r="AX127" s="13" t="s">
        <v>72</v>
      </c>
      <c r="AY127" s="248" t="s">
        <v>129</v>
      </c>
    </row>
    <row r="128" spans="2:51" s="13" customFormat="1" ht="12">
      <c r="B128" s="238"/>
      <c r="C128" s="239"/>
      <c r="D128" s="224" t="s">
        <v>152</v>
      </c>
      <c r="E128" s="240" t="s">
        <v>20</v>
      </c>
      <c r="F128" s="241" t="s">
        <v>530</v>
      </c>
      <c r="G128" s="239"/>
      <c r="H128" s="242">
        <v>506.16</v>
      </c>
      <c r="I128" s="243"/>
      <c r="J128" s="239"/>
      <c r="K128" s="239"/>
      <c r="L128" s="244"/>
      <c r="M128" s="245"/>
      <c r="N128" s="246"/>
      <c r="O128" s="246"/>
      <c r="P128" s="246"/>
      <c r="Q128" s="246"/>
      <c r="R128" s="246"/>
      <c r="S128" s="246"/>
      <c r="T128" s="247"/>
      <c r="AT128" s="248" t="s">
        <v>152</v>
      </c>
      <c r="AU128" s="248" t="s">
        <v>81</v>
      </c>
      <c r="AV128" s="13" t="s">
        <v>81</v>
      </c>
      <c r="AW128" s="13" t="s">
        <v>33</v>
      </c>
      <c r="AX128" s="13" t="s">
        <v>72</v>
      </c>
      <c r="AY128" s="248" t="s">
        <v>129</v>
      </c>
    </row>
    <row r="129" spans="2:51" s="13" customFormat="1" ht="12">
      <c r="B129" s="238"/>
      <c r="C129" s="239"/>
      <c r="D129" s="224" t="s">
        <v>152</v>
      </c>
      <c r="E129" s="240" t="s">
        <v>20</v>
      </c>
      <c r="F129" s="241" t="s">
        <v>531</v>
      </c>
      <c r="G129" s="239"/>
      <c r="H129" s="242">
        <v>84.78</v>
      </c>
      <c r="I129" s="243"/>
      <c r="J129" s="239"/>
      <c r="K129" s="239"/>
      <c r="L129" s="244"/>
      <c r="M129" s="245"/>
      <c r="N129" s="246"/>
      <c r="O129" s="246"/>
      <c r="P129" s="246"/>
      <c r="Q129" s="246"/>
      <c r="R129" s="246"/>
      <c r="S129" s="246"/>
      <c r="T129" s="247"/>
      <c r="AT129" s="248" t="s">
        <v>152</v>
      </c>
      <c r="AU129" s="248" t="s">
        <v>81</v>
      </c>
      <c r="AV129" s="13" t="s">
        <v>81</v>
      </c>
      <c r="AW129" s="13" t="s">
        <v>33</v>
      </c>
      <c r="AX129" s="13" t="s">
        <v>72</v>
      </c>
      <c r="AY129" s="248" t="s">
        <v>129</v>
      </c>
    </row>
    <row r="130" spans="2:51" s="15" customFormat="1" ht="12">
      <c r="B130" s="272"/>
      <c r="C130" s="273"/>
      <c r="D130" s="224" t="s">
        <v>152</v>
      </c>
      <c r="E130" s="274" t="s">
        <v>20</v>
      </c>
      <c r="F130" s="275" t="s">
        <v>519</v>
      </c>
      <c r="G130" s="273"/>
      <c r="H130" s="276">
        <v>1253.14</v>
      </c>
      <c r="I130" s="277"/>
      <c r="J130" s="273"/>
      <c r="K130" s="273"/>
      <c r="L130" s="278"/>
      <c r="M130" s="279"/>
      <c r="N130" s="280"/>
      <c r="O130" s="280"/>
      <c r="P130" s="280"/>
      <c r="Q130" s="280"/>
      <c r="R130" s="280"/>
      <c r="S130" s="280"/>
      <c r="T130" s="281"/>
      <c r="AT130" s="282" t="s">
        <v>152</v>
      </c>
      <c r="AU130" s="282" t="s">
        <v>81</v>
      </c>
      <c r="AV130" s="15" t="s">
        <v>143</v>
      </c>
      <c r="AW130" s="15" t="s">
        <v>33</v>
      </c>
      <c r="AX130" s="15" t="s">
        <v>72</v>
      </c>
      <c r="AY130" s="282" t="s">
        <v>129</v>
      </c>
    </row>
    <row r="131" spans="2:51" s="13" customFormat="1" ht="12">
      <c r="B131" s="238"/>
      <c r="C131" s="239"/>
      <c r="D131" s="224" t="s">
        <v>152</v>
      </c>
      <c r="E131" s="240" t="s">
        <v>20</v>
      </c>
      <c r="F131" s="241" t="s">
        <v>532</v>
      </c>
      <c r="G131" s="239"/>
      <c r="H131" s="242">
        <v>1370.97</v>
      </c>
      <c r="I131" s="243"/>
      <c r="J131" s="239"/>
      <c r="K131" s="239"/>
      <c r="L131" s="244"/>
      <c r="M131" s="245"/>
      <c r="N131" s="246"/>
      <c r="O131" s="246"/>
      <c r="P131" s="246"/>
      <c r="Q131" s="246"/>
      <c r="R131" s="246"/>
      <c r="S131" s="246"/>
      <c r="T131" s="247"/>
      <c r="AT131" s="248" t="s">
        <v>152</v>
      </c>
      <c r="AU131" s="248" t="s">
        <v>81</v>
      </c>
      <c r="AV131" s="13" t="s">
        <v>81</v>
      </c>
      <c r="AW131" s="13" t="s">
        <v>33</v>
      </c>
      <c r="AX131" s="13" t="s">
        <v>72</v>
      </c>
      <c r="AY131" s="248" t="s">
        <v>129</v>
      </c>
    </row>
    <row r="132" spans="2:51" s="15" customFormat="1" ht="12">
      <c r="B132" s="272"/>
      <c r="C132" s="273"/>
      <c r="D132" s="224" t="s">
        <v>152</v>
      </c>
      <c r="E132" s="274" t="s">
        <v>20</v>
      </c>
      <c r="F132" s="275" t="s">
        <v>519</v>
      </c>
      <c r="G132" s="273"/>
      <c r="H132" s="276">
        <v>1370.97</v>
      </c>
      <c r="I132" s="277"/>
      <c r="J132" s="273"/>
      <c r="K132" s="273"/>
      <c r="L132" s="278"/>
      <c r="M132" s="279"/>
      <c r="N132" s="280"/>
      <c r="O132" s="280"/>
      <c r="P132" s="280"/>
      <c r="Q132" s="280"/>
      <c r="R132" s="280"/>
      <c r="S132" s="280"/>
      <c r="T132" s="281"/>
      <c r="AT132" s="282" t="s">
        <v>152</v>
      </c>
      <c r="AU132" s="282" t="s">
        <v>81</v>
      </c>
      <c r="AV132" s="15" t="s">
        <v>143</v>
      </c>
      <c r="AW132" s="15" t="s">
        <v>33</v>
      </c>
      <c r="AX132" s="15" t="s">
        <v>72</v>
      </c>
      <c r="AY132" s="282" t="s">
        <v>129</v>
      </c>
    </row>
    <row r="133" spans="2:51" s="14" customFormat="1" ht="12">
      <c r="B133" s="249"/>
      <c r="C133" s="250"/>
      <c r="D133" s="224" t="s">
        <v>152</v>
      </c>
      <c r="E133" s="251" t="s">
        <v>20</v>
      </c>
      <c r="F133" s="252" t="s">
        <v>156</v>
      </c>
      <c r="G133" s="250"/>
      <c r="H133" s="253">
        <v>2741.94</v>
      </c>
      <c r="I133" s="254"/>
      <c r="J133" s="250"/>
      <c r="K133" s="250"/>
      <c r="L133" s="255"/>
      <c r="M133" s="256"/>
      <c r="N133" s="257"/>
      <c r="O133" s="257"/>
      <c r="P133" s="257"/>
      <c r="Q133" s="257"/>
      <c r="R133" s="257"/>
      <c r="S133" s="257"/>
      <c r="T133" s="258"/>
      <c r="AT133" s="259" t="s">
        <v>152</v>
      </c>
      <c r="AU133" s="259" t="s">
        <v>81</v>
      </c>
      <c r="AV133" s="14" t="s">
        <v>137</v>
      </c>
      <c r="AW133" s="14" t="s">
        <v>33</v>
      </c>
      <c r="AX133" s="14" t="s">
        <v>8</v>
      </c>
      <c r="AY133" s="259" t="s">
        <v>129</v>
      </c>
    </row>
    <row r="134" spans="2:65" s="1" customFormat="1" ht="14.4" customHeight="1">
      <c r="B134" s="39"/>
      <c r="C134" s="260" t="s">
        <v>160</v>
      </c>
      <c r="D134" s="260" t="s">
        <v>240</v>
      </c>
      <c r="E134" s="261" t="s">
        <v>533</v>
      </c>
      <c r="F134" s="262" t="s">
        <v>534</v>
      </c>
      <c r="G134" s="263" t="s">
        <v>263</v>
      </c>
      <c r="H134" s="264">
        <v>2879.04</v>
      </c>
      <c r="I134" s="265"/>
      <c r="J134" s="264">
        <f>ROUND(I134*H134,0)</f>
        <v>0</v>
      </c>
      <c r="K134" s="262" t="s">
        <v>147</v>
      </c>
      <c r="L134" s="266"/>
      <c r="M134" s="267" t="s">
        <v>20</v>
      </c>
      <c r="N134" s="268" t="s">
        <v>43</v>
      </c>
      <c r="O134" s="84"/>
      <c r="P134" s="220">
        <f>O134*H134</f>
        <v>0</v>
      </c>
      <c r="Q134" s="220">
        <v>3E-05</v>
      </c>
      <c r="R134" s="220">
        <f>Q134*H134</f>
        <v>0.0863712</v>
      </c>
      <c r="S134" s="220">
        <v>0</v>
      </c>
      <c r="T134" s="221">
        <f>S134*H134</f>
        <v>0</v>
      </c>
      <c r="AR134" s="222" t="s">
        <v>173</v>
      </c>
      <c r="AT134" s="222" t="s">
        <v>240</v>
      </c>
      <c r="AU134" s="222" t="s">
        <v>81</v>
      </c>
      <c r="AY134" s="18" t="s">
        <v>129</v>
      </c>
      <c r="BE134" s="223">
        <f>IF(N134="základní",J134,0)</f>
        <v>0</v>
      </c>
      <c r="BF134" s="223">
        <f>IF(N134="snížená",J134,0)</f>
        <v>0</v>
      </c>
      <c r="BG134" s="223">
        <f>IF(N134="zákl. přenesená",J134,0)</f>
        <v>0</v>
      </c>
      <c r="BH134" s="223">
        <f>IF(N134="sníž. přenesená",J134,0)</f>
        <v>0</v>
      </c>
      <c r="BI134" s="223">
        <f>IF(N134="nulová",J134,0)</f>
        <v>0</v>
      </c>
      <c r="BJ134" s="18" t="s">
        <v>8</v>
      </c>
      <c r="BK134" s="223">
        <f>ROUND(I134*H134,0)</f>
        <v>0</v>
      </c>
      <c r="BL134" s="18" t="s">
        <v>137</v>
      </c>
      <c r="BM134" s="222" t="s">
        <v>26</v>
      </c>
    </row>
    <row r="135" spans="2:47" s="1" customFormat="1" ht="12">
      <c r="B135" s="39"/>
      <c r="C135" s="40"/>
      <c r="D135" s="224" t="s">
        <v>139</v>
      </c>
      <c r="E135" s="40"/>
      <c r="F135" s="225" t="s">
        <v>534</v>
      </c>
      <c r="G135" s="40"/>
      <c r="H135" s="40"/>
      <c r="I135" s="136"/>
      <c r="J135" s="40"/>
      <c r="K135" s="40"/>
      <c r="L135" s="44"/>
      <c r="M135" s="226"/>
      <c r="N135" s="84"/>
      <c r="O135" s="84"/>
      <c r="P135" s="84"/>
      <c r="Q135" s="84"/>
      <c r="R135" s="84"/>
      <c r="S135" s="84"/>
      <c r="T135" s="85"/>
      <c r="AT135" s="18" t="s">
        <v>139</v>
      </c>
      <c r="AU135" s="18" t="s">
        <v>81</v>
      </c>
    </row>
    <row r="136" spans="2:65" s="1" customFormat="1" ht="14.4" customHeight="1">
      <c r="B136" s="39"/>
      <c r="C136" s="212" t="s">
        <v>164</v>
      </c>
      <c r="D136" s="212" t="s">
        <v>132</v>
      </c>
      <c r="E136" s="213" t="s">
        <v>535</v>
      </c>
      <c r="F136" s="214" t="s">
        <v>536</v>
      </c>
      <c r="G136" s="215" t="s">
        <v>263</v>
      </c>
      <c r="H136" s="216">
        <v>2741.94</v>
      </c>
      <c r="I136" s="217"/>
      <c r="J136" s="216">
        <f>ROUND(I136*H136,0)</f>
        <v>0</v>
      </c>
      <c r="K136" s="214" t="s">
        <v>147</v>
      </c>
      <c r="L136" s="44"/>
      <c r="M136" s="218" t="s">
        <v>20</v>
      </c>
      <c r="N136" s="219" t="s">
        <v>43</v>
      </c>
      <c r="O136" s="84"/>
      <c r="P136" s="220">
        <f>O136*H136</f>
        <v>0</v>
      </c>
      <c r="Q136" s="220">
        <v>0</v>
      </c>
      <c r="R136" s="220">
        <f>Q136*H136</f>
        <v>0</v>
      </c>
      <c r="S136" s="220">
        <v>0</v>
      </c>
      <c r="T136" s="221">
        <f>S136*H136</f>
        <v>0</v>
      </c>
      <c r="AR136" s="222" t="s">
        <v>137</v>
      </c>
      <c r="AT136" s="222" t="s">
        <v>132</v>
      </c>
      <c r="AU136" s="222" t="s">
        <v>81</v>
      </c>
      <c r="AY136" s="18" t="s">
        <v>129</v>
      </c>
      <c r="BE136" s="223">
        <f>IF(N136="základní",J136,0)</f>
        <v>0</v>
      </c>
      <c r="BF136" s="223">
        <f>IF(N136="snížená",J136,0)</f>
        <v>0</v>
      </c>
      <c r="BG136" s="223">
        <f>IF(N136="zákl. přenesená",J136,0)</f>
        <v>0</v>
      </c>
      <c r="BH136" s="223">
        <f>IF(N136="sníž. přenesená",J136,0)</f>
        <v>0</v>
      </c>
      <c r="BI136" s="223">
        <f>IF(N136="nulová",J136,0)</f>
        <v>0</v>
      </c>
      <c r="BJ136" s="18" t="s">
        <v>8</v>
      </c>
      <c r="BK136" s="223">
        <f>ROUND(I136*H136,0)</f>
        <v>0</v>
      </c>
      <c r="BL136" s="18" t="s">
        <v>137</v>
      </c>
      <c r="BM136" s="222" t="s">
        <v>198</v>
      </c>
    </row>
    <row r="137" spans="2:47" s="1" customFormat="1" ht="12">
      <c r="B137" s="39"/>
      <c r="C137" s="40"/>
      <c r="D137" s="224" t="s">
        <v>139</v>
      </c>
      <c r="E137" s="40"/>
      <c r="F137" s="225" t="s">
        <v>537</v>
      </c>
      <c r="G137" s="40"/>
      <c r="H137" s="40"/>
      <c r="I137" s="136"/>
      <c r="J137" s="40"/>
      <c r="K137" s="40"/>
      <c r="L137" s="44"/>
      <c r="M137" s="226"/>
      <c r="N137" s="84"/>
      <c r="O137" s="84"/>
      <c r="P137" s="84"/>
      <c r="Q137" s="84"/>
      <c r="R137" s="84"/>
      <c r="S137" s="84"/>
      <c r="T137" s="85"/>
      <c r="AT137" s="18" t="s">
        <v>139</v>
      </c>
      <c r="AU137" s="18" t="s">
        <v>81</v>
      </c>
    </row>
    <row r="138" spans="2:47" s="1" customFormat="1" ht="12">
      <c r="B138" s="39"/>
      <c r="C138" s="40"/>
      <c r="D138" s="224" t="s">
        <v>150</v>
      </c>
      <c r="E138" s="40"/>
      <c r="F138" s="227" t="s">
        <v>526</v>
      </c>
      <c r="G138" s="40"/>
      <c r="H138" s="40"/>
      <c r="I138" s="136"/>
      <c r="J138" s="40"/>
      <c r="K138" s="40"/>
      <c r="L138" s="44"/>
      <c r="M138" s="226"/>
      <c r="N138" s="84"/>
      <c r="O138" s="84"/>
      <c r="P138" s="84"/>
      <c r="Q138" s="84"/>
      <c r="R138" s="84"/>
      <c r="S138" s="84"/>
      <c r="T138" s="85"/>
      <c r="AT138" s="18" t="s">
        <v>150</v>
      </c>
      <c r="AU138" s="18" t="s">
        <v>81</v>
      </c>
    </row>
    <row r="139" spans="2:51" s="12" customFormat="1" ht="12">
      <c r="B139" s="228"/>
      <c r="C139" s="229"/>
      <c r="D139" s="224" t="s">
        <v>152</v>
      </c>
      <c r="E139" s="230" t="s">
        <v>20</v>
      </c>
      <c r="F139" s="231" t="s">
        <v>509</v>
      </c>
      <c r="G139" s="229"/>
      <c r="H139" s="230" t="s">
        <v>20</v>
      </c>
      <c r="I139" s="232"/>
      <c r="J139" s="229"/>
      <c r="K139" s="229"/>
      <c r="L139" s="233"/>
      <c r="M139" s="234"/>
      <c r="N139" s="235"/>
      <c r="O139" s="235"/>
      <c r="P139" s="235"/>
      <c r="Q139" s="235"/>
      <c r="R139" s="235"/>
      <c r="S139" s="235"/>
      <c r="T139" s="236"/>
      <c r="AT139" s="237" t="s">
        <v>152</v>
      </c>
      <c r="AU139" s="237" t="s">
        <v>81</v>
      </c>
      <c r="AV139" s="12" t="s">
        <v>8</v>
      </c>
      <c r="AW139" s="12" t="s">
        <v>33</v>
      </c>
      <c r="AX139" s="12" t="s">
        <v>72</v>
      </c>
      <c r="AY139" s="237" t="s">
        <v>129</v>
      </c>
    </row>
    <row r="140" spans="2:51" s="13" customFormat="1" ht="12">
      <c r="B140" s="238"/>
      <c r="C140" s="239"/>
      <c r="D140" s="224" t="s">
        <v>152</v>
      </c>
      <c r="E140" s="240" t="s">
        <v>20</v>
      </c>
      <c r="F140" s="241" t="s">
        <v>527</v>
      </c>
      <c r="G140" s="239"/>
      <c r="H140" s="242">
        <v>117.83</v>
      </c>
      <c r="I140" s="243"/>
      <c r="J140" s="239"/>
      <c r="K140" s="239"/>
      <c r="L140" s="244"/>
      <c r="M140" s="245"/>
      <c r="N140" s="246"/>
      <c r="O140" s="246"/>
      <c r="P140" s="246"/>
      <c r="Q140" s="246"/>
      <c r="R140" s="246"/>
      <c r="S140" s="246"/>
      <c r="T140" s="247"/>
      <c r="AT140" s="248" t="s">
        <v>152</v>
      </c>
      <c r="AU140" s="248" t="s">
        <v>81</v>
      </c>
      <c r="AV140" s="13" t="s">
        <v>81</v>
      </c>
      <c r="AW140" s="13" t="s">
        <v>33</v>
      </c>
      <c r="AX140" s="13" t="s">
        <v>72</v>
      </c>
      <c r="AY140" s="248" t="s">
        <v>129</v>
      </c>
    </row>
    <row r="141" spans="2:51" s="15" customFormat="1" ht="12">
      <c r="B141" s="272"/>
      <c r="C141" s="273"/>
      <c r="D141" s="224" t="s">
        <v>152</v>
      </c>
      <c r="E141" s="274" t="s">
        <v>20</v>
      </c>
      <c r="F141" s="275" t="s">
        <v>519</v>
      </c>
      <c r="G141" s="273"/>
      <c r="H141" s="276">
        <v>117.83</v>
      </c>
      <c r="I141" s="277"/>
      <c r="J141" s="273"/>
      <c r="K141" s="273"/>
      <c r="L141" s="278"/>
      <c r="M141" s="279"/>
      <c r="N141" s="280"/>
      <c r="O141" s="280"/>
      <c r="P141" s="280"/>
      <c r="Q141" s="280"/>
      <c r="R141" s="280"/>
      <c r="S141" s="280"/>
      <c r="T141" s="281"/>
      <c r="AT141" s="282" t="s">
        <v>152</v>
      </c>
      <c r="AU141" s="282" t="s">
        <v>81</v>
      </c>
      <c r="AV141" s="15" t="s">
        <v>143</v>
      </c>
      <c r="AW141" s="15" t="s">
        <v>33</v>
      </c>
      <c r="AX141" s="15" t="s">
        <v>72</v>
      </c>
      <c r="AY141" s="282" t="s">
        <v>129</v>
      </c>
    </row>
    <row r="142" spans="2:51" s="12" customFormat="1" ht="12">
      <c r="B142" s="228"/>
      <c r="C142" s="229"/>
      <c r="D142" s="224" t="s">
        <v>152</v>
      </c>
      <c r="E142" s="230" t="s">
        <v>20</v>
      </c>
      <c r="F142" s="231" t="s">
        <v>511</v>
      </c>
      <c r="G142" s="229"/>
      <c r="H142" s="230" t="s">
        <v>20</v>
      </c>
      <c r="I142" s="232"/>
      <c r="J142" s="229"/>
      <c r="K142" s="229"/>
      <c r="L142" s="233"/>
      <c r="M142" s="234"/>
      <c r="N142" s="235"/>
      <c r="O142" s="235"/>
      <c r="P142" s="235"/>
      <c r="Q142" s="235"/>
      <c r="R142" s="235"/>
      <c r="S142" s="235"/>
      <c r="T142" s="236"/>
      <c r="AT142" s="237" t="s">
        <v>152</v>
      </c>
      <c r="AU142" s="237" t="s">
        <v>81</v>
      </c>
      <c r="AV142" s="12" t="s">
        <v>8</v>
      </c>
      <c r="AW142" s="12" t="s">
        <v>33</v>
      </c>
      <c r="AX142" s="12" t="s">
        <v>72</v>
      </c>
      <c r="AY142" s="237" t="s">
        <v>129</v>
      </c>
    </row>
    <row r="143" spans="2:51" s="13" customFormat="1" ht="12">
      <c r="B143" s="238"/>
      <c r="C143" s="239"/>
      <c r="D143" s="224" t="s">
        <v>152</v>
      </c>
      <c r="E143" s="240" t="s">
        <v>20</v>
      </c>
      <c r="F143" s="241" t="s">
        <v>528</v>
      </c>
      <c r="G143" s="239"/>
      <c r="H143" s="242">
        <v>305.12</v>
      </c>
      <c r="I143" s="243"/>
      <c r="J143" s="239"/>
      <c r="K143" s="239"/>
      <c r="L143" s="244"/>
      <c r="M143" s="245"/>
      <c r="N143" s="246"/>
      <c r="O143" s="246"/>
      <c r="P143" s="246"/>
      <c r="Q143" s="246"/>
      <c r="R143" s="246"/>
      <c r="S143" s="246"/>
      <c r="T143" s="247"/>
      <c r="AT143" s="248" t="s">
        <v>152</v>
      </c>
      <c r="AU143" s="248" t="s">
        <v>81</v>
      </c>
      <c r="AV143" s="13" t="s">
        <v>81</v>
      </c>
      <c r="AW143" s="13" t="s">
        <v>33</v>
      </c>
      <c r="AX143" s="13" t="s">
        <v>72</v>
      </c>
      <c r="AY143" s="248" t="s">
        <v>129</v>
      </c>
    </row>
    <row r="144" spans="2:51" s="13" customFormat="1" ht="12">
      <c r="B144" s="238"/>
      <c r="C144" s="239"/>
      <c r="D144" s="224" t="s">
        <v>152</v>
      </c>
      <c r="E144" s="240" t="s">
        <v>20</v>
      </c>
      <c r="F144" s="241" t="s">
        <v>529</v>
      </c>
      <c r="G144" s="239"/>
      <c r="H144" s="242">
        <v>357.08</v>
      </c>
      <c r="I144" s="243"/>
      <c r="J144" s="239"/>
      <c r="K144" s="239"/>
      <c r="L144" s="244"/>
      <c r="M144" s="245"/>
      <c r="N144" s="246"/>
      <c r="O144" s="246"/>
      <c r="P144" s="246"/>
      <c r="Q144" s="246"/>
      <c r="R144" s="246"/>
      <c r="S144" s="246"/>
      <c r="T144" s="247"/>
      <c r="AT144" s="248" t="s">
        <v>152</v>
      </c>
      <c r="AU144" s="248" t="s">
        <v>81</v>
      </c>
      <c r="AV144" s="13" t="s">
        <v>81</v>
      </c>
      <c r="AW144" s="13" t="s">
        <v>33</v>
      </c>
      <c r="AX144" s="13" t="s">
        <v>72</v>
      </c>
      <c r="AY144" s="248" t="s">
        <v>129</v>
      </c>
    </row>
    <row r="145" spans="2:51" s="13" customFormat="1" ht="12">
      <c r="B145" s="238"/>
      <c r="C145" s="239"/>
      <c r="D145" s="224" t="s">
        <v>152</v>
      </c>
      <c r="E145" s="240" t="s">
        <v>20</v>
      </c>
      <c r="F145" s="241" t="s">
        <v>530</v>
      </c>
      <c r="G145" s="239"/>
      <c r="H145" s="242">
        <v>506.16</v>
      </c>
      <c r="I145" s="243"/>
      <c r="J145" s="239"/>
      <c r="K145" s="239"/>
      <c r="L145" s="244"/>
      <c r="M145" s="245"/>
      <c r="N145" s="246"/>
      <c r="O145" s="246"/>
      <c r="P145" s="246"/>
      <c r="Q145" s="246"/>
      <c r="R145" s="246"/>
      <c r="S145" s="246"/>
      <c r="T145" s="247"/>
      <c r="AT145" s="248" t="s">
        <v>152</v>
      </c>
      <c r="AU145" s="248" t="s">
        <v>81</v>
      </c>
      <c r="AV145" s="13" t="s">
        <v>81</v>
      </c>
      <c r="AW145" s="13" t="s">
        <v>33</v>
      </c>
      <c r="AX145" s="13" t="s">
        <v>72</v>
      </c>
      <c r="AY145" s="248" t="s">
        <v>129</v>
      </c>
    </row>
    <row r="146" spans="2:51" s="13" customFormat="1" ht="12">
      <c r="B146" s="238"/>
      <c r="C146" s="239"/>
      <c r="D146" s="224" t="s">
        <v>152</v>
      </c>
      <c r="E146" s="240" t="s">
        <v>20</v>
      </c>
      <c r="F146" s="241" t="s">
        <v>531</v>
      </c>
      <c r="G146" s="239"/>
      <c r="H146" s="242">
        <v>84.78</v>
      </c>
      <c r="I146" s="243"/>
      <c r="J146" s="239"/>
      <c r="K146" s="239"/>
      <c r="L146" s="244"/>
      <c r="M146" s="245"/>
      <c r="N146" s="246"/>
      <c r="O146" s="246"/>
      <c r="P146" s="246"/>
      <c r="Q146" s="246"/>
      <c r="R146" s="246"/>
      <c r="S146" s="246"/>
      <c r="T146" s="247"/>
      <c r="AT146" s="248" t="s">
        <v>152</v>
      </c>
      <c r="AU146" s="248" t="s">
        <v>81</v>
      </c>
      <c r="AV146" s="13" t="s">
        <v>81</v>
      </c>
      <c r="AW146" s="13" t="s">
        <v>33</v>
      </c>
      <c r="AX146" s="13" t="s">
        <v>72</v>
      </c>
      <c r="AY146" s="248" t="s">
        <v>129</v>
      </c>
    </row>
    <row r="147" spans="2:51" s="15" customFormat="1" ht="12">
      <c r="B147" s="272"/>
      <c r="C147" s="273"/>
      <c r="D147" s="224" t="s">
        <v>152</v>
      </c>
      <c r="E147" s="274" t="s">
        <v>20</v>
      </c>
      <c r="F147" s="275" t="s">
        <v>519</v>
      </c>
      <c r="G147" s="273"/>
      <c r="H147" s="276">
        <v>1253.14</v>
      </c>
      <c r="I147" s="277"/>
      <c r="J147" s="273"/>
      <c r="K147" s="273"/>
      <c r="L147" s="278"/>
      <c r="M147" s="279"/>
      <c r="N147" s="280"/>
      <c r="O147" s="280"/>
      <c r="P147" s="280"/>
      <c r="Q147" s="280"/>
      <c r="R147" s="280"/>
      <c r="S147" s="280"/>
      <c r="T147" s="281"/>
      <c r="AT147" s="282" t="s">
        <v>152</v>
      </c>
      <c r="AU147" s="282" t="s">
        <v>81</v>
      </c>
      <c r="AV147" s="15" t="s">
        <v>143</v>
      </c>
      <c r="AW147" s="15" t="s">
        <v>33</v>
      </c>
      <c r="AX147" s="15" t="s">
        <v>72</v>
      </c>
      <c r="AY147" s="282" t="s">
        <v>129</v>
      </c>
    </row>
    <row r="148" spans="2:51" s="13" customFormat="1" ht="12">
      <c r="B148" s="238"/>
      <c r="C148" s="239"/>
      <c r="D148" s="224" t="s">
        <v>152</v>
      </c>
      <c r="E148" s="240" t="s">
        <v>20</v>
      </c>
      <c r="F148" s="241" t="s">
        <v>532</v>
      </c>
      <c r="G148" s="239"/>
      <c r="H148" s="242">
        <v>1370.97</v>
      </c>
      <c r="I148" s="243"/>
      <c r="J148" s="239"/>
      <c r="K148" s="239"/>
      <c r="L148" s="244"/>
      <c r="M148" s="245"/>
      <c r="N148" s="246"/>
      <c r="O148" s="246"/>
      <c r="P148" s="246"/>
      <c r="Q148" s="246"/>
      <c r="R148" s="246"/>
      <c r="S148" s="246"/>
      <c r="T148" s="247"/>
      <c r="AT148" s="248" t="s">
        <v>152</v>
      </c>
      <c r="AU148" s="248" t="s">
        <v>81</v>
      </c>
      <c r="AV148" s="13" t="s">
        <v>81</v>
      </c>
      <c r="AW148" s="13" t="s">
        <v>33</v>
      </c>
      <c r="AX148" s="13" t="s">
        <v>72</v>
      </c>
      <c r="AY148" s="248" t="s">
        <v>129</v>
      </c>
    </row>
    <row r="149" spans="2:51" s="15" customFormat="1" ht="12">
      <c r="B149" s="272"/>
      <c r="C149" s="273"/>
      <c r="D149" s="224" t="s">
        <v>152</v>
      </c>
      <c r="E149" s="274" t="s">
        <v>20</v>
      </c>
      <c r="F149" s="275" t="s">
        <v>519</v>
      </c>
      <c r="G149" s="273"/>
      <c r="H149" s="276">
        <v>1370.97</v>
      </c>
      <c r="I149" s="277"/>
      <c r="J149" s="273"/>
      <c r="K149" s="273"/>
      <c r="L149" s="278"/>
      <c r="M149" s="279"/>
      <c r="N149" s="280"/>
      <c r="O149" s="280"/>
      <c r="P149" s="280"/>
      <c r="Q149" s="280"/>
      <c r="R149" s="280"/>
      <c r="S149" s="280"/>
      <c r="T149" s="281"/>
      <c r="AT149" s="282" t="s">
        <v>152</v>
      </c>
      <c r="AU149" s="282" t="s">
        <v>81</v>
      </c>
      <c r="AV149" s="15" t="s">
        <v>143</v>
      </c>
      <c r="AW149" s="15" t="s">
        <v>33</v>
      </c>
      <c r="AX149" s="15" t="s">
        <v>72</v>
      </c>
      <c r="AY149" s="282" t="s">
        <v>129</v>
      </c>
    </row>
    <row r="150" spans="2:51" s="14" customFormat="1" ht="12">
      <c r="B150" s="249"/>
      <c r="C150" s="250"/>
      <c r="D150" s="224" t="s">
        <v>152</v>
      </c>
      <c r="E150" s="251" t="s">
        <v>20</v>
      </c>
      <c r="F150" s="252" t="s">
        <v>156</v>
      </c>
      <c r="G150" s="250"/>
      <c r="H150" s="253">
        <v>2741.94</v>
      </c>
      <c r="I150" s="254"/>
      <c r="J150" s="250"/>
      <c r="K150" s="250"/>
      <c r="L150" s="255"/>
      <c r="M150" s="256"/>
      <c r="N150" s="257"/>
      <c r="O150" s="257"/>
      <c r="P150" s="257"/>
      <c r="Q150" s="257"/>
      <c r="R150" s="257"/>
      <c r="S150" s="257"/>
      <c r="T150" s="258"/>
      <c r="AT150" s="259" t="s">
        <v>152</v>
      </c>
      <c r="AU150" s="259" t="s">
        <v>81</v>
      </c>
      <c r="AV150" s="14" t="s">
        <v>137</v>
      </c>
      <c r="AW150" s="14" t="s">
        <v>33</v>
      </c>
      <c r="AX150" s="14" t="s">
        <v>8</v>
      </c>
      <c r="AY150" s="259" t="s">
        <v>129</v>
      </c>
    </row>
    <row r="151" spans="2:65" s="1" customFormat="1" ht="14.4" customHeight="1">
      <c r="B151" s="39"/>
      <c r="C151" s="260" t="s">
        <v>169</v>
      </c>
      <c r="D151" s="260" t="s">
        <v>240</v>
      </c>
      <c r="E151" s="261" t="s">
        <v>538</v>
      </c>
      <c r="F151" s="262" t="s">
        <v>539</v>
      </c>
      <c r="G151" s="263" t="s">
        <v>263</v>
      </c>
      <c r="H151" s="264">
        <v>2879.04</v>
      </c>
      <c r="I151" s="265"/>
      <c r="J151" s="264">
        <f>ROUND(I151*H151,0)</f>
        <v>0</v>
      </c>
      <c r="K151" s="262" t="s">
        <v>147</v>
      </c>
      <c r="L151" s="266"/>
      <c r="M151" s="267" t="s">
        <v>20</v>
      </c>
      <c r="N151" s="268" t="s">
        <v>43</v>
      </c>
      <c r="O151" s="84"/>
      <c r="P151" s="220">
        <f>O151*H151</f>
        <v>0</v>
      </c>
      <c r="Q151" s="220">
        <v>4E-05</v>
      </c>
      <c r="R151" s="220">
        <f>Q151*H151</f>
        <v>0.1151616</v>
      </c>
      <c r="S151" s="220">
        <v>0</v>
      </c>
      <c r="T151" s="221">
        <f>S151*H151</f>
        <v>0</v>
      </c>
      <c r="AR151" s="222" t="s">
        <v>173</v>
      </c>
      <c r="AT151" s="222" t="s">
        <v>240</v>
      </c>
      <c r="AU151" s="222" t="s">
        <v>81</v>
      </c>
      <c r="AY151" s="18" t="s">
        <v>129</v>
      </c>
      <c r="BE151" s="223">
        <f>IF(N151="základní",J151,0)</f>
        <v>0</v>
      </c>
      <c r="BF151" s="223">
        <f>IF(N151="snížená",J151,0)</f>
        <v>0</v>
      </c>
      <c r="BG151" s="223">
        <f>IF(N151="zákl. přenesená",J151,0)</f>
        <v>0</v>
      </c>
      <c r="BH151" s="223">
        <f>IF(N151="sníž. přenesená",J151,0)</f>
        <v>0</v>
      </c>
      <c r="BI151" s="223">
        <f>IF(N151="nulová",J151,0)</f>
        <v>0</v>
      </c>
      <c r="BJ151" s="18" t="s">
        <v>8</v>
      </c>
      <c r="BK151" s="223">
        <f>ROUND(I151*H151,0)</f>
        <v>0</v>
      </c>
      <c r="BL151" s="18" t="s">
        <v>137</v>
      </c>
      <c r="BM151" s="222" t="s">
        <v>210</v>
      </c>
    </row>
    <row r="152" spans="2:47" s="1" customFormat="1" ht="12">
      <c r="B152" s="39"/>
      <c r="C152" s="40"/>
      <c r="D152" s="224" t="s">
        <v>139</v>
      </c>
      <c r="E152" s="40"/>
      <c r="F152" s="225" t="s">
        <v>539</v>
      </c>
      <c r="G152" s="40"/>
      <c r="H152" s="40"/>
      <c r="I152" s="136"/>
      <c r="J152" s="40"/>
      <c r="K152" s="40"/>
      <c r="L152" s="44"/>
      <c r="M152" s="226"/>
      <c r="N152" s="84"/>
      <c r="O152" s="84"/>
      <c r="P152" s="84"/>
      <c r="Q152" s="84"/>
      <c r="R152" s="84"/>
      <c r="S152" s="84"/>
      <c r="T152" s="85"/>
      <c r="AT152" s="18" t="s">
        <v>139</v>
      </c>
      <c r="AU152" s="18" t="s">
        <v>81</v>
      </c>
    </row>
    <row r="153" spans="2:65" s="1" customFormat="1" ht="14.4" customHeight="1">
      <c r="B153" s="39"/>
      <c r="C153" s="212" t="s">
        <v>173</v>
      </c>
      <c r="D153" s="212" t="s">
        <v>132</v>
      </c>
      <c r="E153" s="213" t="s">
        <v>540</v>
      </c>
      <c r="F153" s="214" t="s">
        <v>541</v>
      </c>
      <c r="G153" s="215" t="s">
        <v>146</v>
      </c>
      <c r="H153" s="216">
        <v>717.53</v>
      </c>
      <c r="I153" s="217"/>
      <c r="J153" s="216">
        <f>ROUND(I153*H153,0)</f>
        <v>0</v>
      </c>
      <c r="K153" s="214" t="s">
        <v>147</v>
      </c>
      <c r="L153" s="44"/>
      <c r="M153" s="218" t="s">
        <v>20</v>
      </c>
      <c r="N153" s="219" t="s">
        <v>43</v>
      </c>
      <c r="O153" s="84"/>
      <c r="P153" s="220">
        <f>O153*H153</f>
        <v>0</v>
      </c>
      <c r="Q153" s="220">
        <v>0</v>
      </c>
      <c r="R153" s="220">
        <f>Q153*H153</f>
        <v>0</v>
      </c>
      <c r="S153" s="220">
        <v>0</v>
      </c>
      <c r="T153" s="221">
        <f>S153*H153</f>
        <v>0</v>
      </c>
      <c r="AR153" s="222" t="s">
        <v>137</v>
      </c>
      <c r="AT153" s="222" t="s">
        <v>132</v>
      </c>
      <c r="AU153" s="222" t="s">
        <v>81</v>
      </c>
      <c r="AY153" s="18" t="s">
        <v>129</v>
      </c>
      <c r="BE153" s="223">
        <f>IF(N153="základní",J153,0)</f>
        <v>0</v>
      </c>
      <c r="BF153" s="223">
        <f>IF(N153="snížená",J153,0)</f>
        <v>0</v>
      </c>
      <c r="BG153" s="223">
        <f>IF(N153="zákl. přenesená",J153,0)</f>
        <v>0</v>
      </c>
      <c r="BH153" s="223">
        <f>IF(N153="sníž. přenesená",J153,0)</f>
        <v>0</v>
      </c>
      <c r="BI153" s="223">
        <f>IF(N153="nulová",J153,0)</f>
        <v>0</v>
      </c>
      <c r="BJ153" s="18" t="s">
        <v>8</v>
      </c>
      <c r="BK153" s="223">
        <f>ROUND(I153*H153,0)</f>
        <v>0</v>
      </c>
      <c r="BL153" s="18" t="s">
        <v>137</v>
      </c>
      <c r="BM153" s="222" t="s">
        <v>227</v>
      </c>
    </row>
    <row r="154" spans="2:47" s="1" customFormat="1" ht="12">
      <c r="B154" s="39"/>
      <c r="C154" s="40"/>
      <c r="D154" s="224" t="s">
        <v>139</v>
      </c>
      <c r="E154" s="40"/>
      <c r="F154" s="225" t="s">
        <v>542</v>
      </c>
      <c r="G154" s="40"/>
      <c r="H154" s="40"/>
      <c r="I154" s="136"/>
      <c r="J154" s="40"/>
      <c r="K154" s="40"/>
      <c r="L154" s="44"/>
      <c r="M154" s="226"/>
      <c r="N154" s="84"/>
      <c r="O154" s="84"/>
      <c r="P154" s="84"/>
      <c r="Q154" s="84"/>
      <c r="R154" s="84"/>
      <c r="S154" s="84"/>
      <c r="T154" s="85"/>
      <c r="AT154" s="18" t="s">
        <v>139</v>
      </c>
      <c r="AU154" s="18" t="s">
        <v>81</v>
      </c>
    </row>
    <row r="155" spans="2:47" s="1" customFormat="1" ht="12">
      <c r="B155" s="39"/>
      <c r="C155" s="40"/>
      <c r="D155" s="224" t="s">
        <v>150</v>
      </c>
      <c r="E155" s="40"/>
      <c r="F155" s="227" t="s">
        <v>543</v>
      </c>
      <c r="G155" s="40"/>
      <c r="H155" s="40"/>
      <c r="I155" s="136"/>
      <c r="J155" s="40"/>
      <c r="K155" s="40"/>
      <c r="L155" s="44"/>
      <c r="M155" s="226"/>
      <c r="N155" s="84"/>
      <c r="O155" s="84"/>
      <c r="P155" s="84"/>
      <c r="Q155" s="84"/>
      <c r="R155" s="84"/>
      <c r="S155" s="84"/>
      <c r="T155" s="85"/>
      <c r="AT155" s="18" t="s">
        <v>150</v>
      </c>
      <c r="AU155" s="18" t="s">
        <v>81</v>
      </c>
    </row>
    <row r="156" spans="2:51" s="12" customFormat="1" ht="12">
      <c r="B156" s="228"/>
      <c r="C156" s="229"/>
      <c r="D156" s="224" t="s">
        <v>152</v>
      </c>
      <c r="E156" s="230" t="s">
        <v>20</v>
      </c>
      <c r="F156" s="231" t="s">
        <v>509</v>
      </c>
      <c r="G156" s="229"/>
      <c r="H156" s="230" t="s">
        <v>20</v>
      </c>
      <c r="I156" s="232"/>
      <c r="J156" s="229"/>
      <c r="K156" s="229"/>
      <c r="L156" s="233"/>
      <c r="M156" s="234"/>
      <c r="N156" s="235"/>
      <c r="O156" s="235"/>
      <c r="P156" s="235"/>
      <c r="Q156" s="235"/>
      <c r="R156" s="235"/>
      <c r="S156" s="235"/>
      <c r="T156" s="236"/>
      <c r="AT156" s="237" t="s">
        <v>152</v>
      </c>
      <c r="AU156" s="237" t="s">
        <v>81</v>
      </c>
      <c r="AV156" s="12" t="s">
        <v>8</v>
      </c>
      <c r="AW156" s="12" t="s">
        <v>33</v>
      </c>
      <c r="AX156" s="12" t="s">
        <v>72</v>
      </c>
      <c r="AY156" s="237" t="s">
        <v>129</v>
      </c>
    </row>
    <row r="157" spans="2:51" s="13" customFormat="1" ht="12">
      <c r="B157" s="238"/>
      <c r="C157" s="239"/>
      <c r="D157" s="224" t="s">
        <v>152</v>
      </c>
      <c r="E157" s="240" t="s">
        <v>20</v>
      </c>
      <c r="F157" s="241" t="s">
        <v>518</v>
      </c>
      <c r="G157" s="239"/>
      <c r="H157" s="242">
        <v>71.91</v>
      </c>
      <c r="I157" s="243"/>
      <c r="J157" s="239"/>
      <c r="K157" s="239"/>
      <c r="L157" s="244"/>
      <c r="M157" s="245"/>
      <c r="N157" s="246"/>
      <c r="O157" s="246"/>
      <c r="P157" s="246"/>
      <c r="Q157" s="246"/>
      <c r="R157" s="246"/>
      <c r="S157" s="246"/>
      <c r="T157" s="247"/>
      <c r="AT157" s="248" t="s">
        <v>152</v>
      </c>
      <c r="AU157" s="248" t="s">
        <v>81</v>
      </c>
      <c r="AV157" s="13" t="s">
        <v>81</v>
      </c>
      <c r="AW157" s="13" t="s">
        <v>33</v>
      </c>
      <c r="AX157" s="13" t="s">
        <v>72</v>
      </c>
      <c r="AY157" s="248" t="s">
        <v>129</v>
      </c>
    </row>
    <row r="158" spans="2:51" s="15" customFormat="1" ht="12">
      <c r="B158" s="272"/>
      <c r="C158" s="273"/>
      <c r="D158" s="224" t="s">
        <v>152</v>
      </c>
      <c r="E158" s="274" t="s">
        <v>20</v>
      </c>
      <c r="F158" s="275" t="s">
        <v>519</v>
      </c>
      <c r="G158" s="273"/>
      <c r="H158" s="276">
        <v>71.91</v>
      </c>
      <c r="I158" s="277"/>
      <c r="J158" s="273"/>
      <c r="K158" s="273"/>
      <c r="L158" s="278"/>
      <c r="M158" s="279"/>
      <c r="N158" s="280"/>
      <c r="O158" s="280"/>
      <c r="P158" s="280"/>
      <c r="Q158" s="280"/>
      <c r="R158" s="280"/>
      <c r="S158" s="280"/>
      <c r="T158" s="281"/>
      <c r="AT158" s="282" t="s">
        <v>152</v>
      </c>
      <c r="AU158" s="282" t="s">
        <v>81</v>
      </c>
      <c r="AV158" s="15" t="s">
        <v>143</v>
      </c>
      <c r="AW158" s="15" t="s">
        <v>33</v>
      </c>
      <c r="AX158" s="15" t="s">
        <v>72</v>
      </c>
      <c r="AY158" s="282" t="s">
        <v>129</v>
      </c>
    </row>
    <row r="159" spans="2:51" s="12" customFormat="1" ht="12">
      <c r="B159" s="228"/>
      <c r="C159" s="229"/>
      <c r="D159" s="224" t="s">
        <v>152</v>
      </c>
      <c r="E159" s="230" t="s">
        <v>20</v>
      </c>
      <c r="F159" s="231" t="s">
        <v>511</v>
      </c>
      <c r="G159" s="229"/>
      <c r="H159" s="230" t="s">
        <v>20</v>
      </c>
      <c r="I159" s="232"/>
      <c r="J159" s="229"/>
      <c r="K159" s="229"/>
      <c r="L159" s="233"/>
      <c r="M159" s="234"/>
      <c r="N159" s="235"/>
      <c r="O159" s="235"/>
      <c r="P159" s="235"/>
      <c r="Q159" s="235"/>
      <c r="R159" s="235"/>
      <c r="S159" s="235"/>
      <c r="T159" s="236"/>
      <c r="AT159" s="237" t="s">
        <v>152</v>
      </c>
      <c r="AU159" s="237" t="s">
        <v>81</v>
      </c>
      <c r="AV159" s="12" t="s">
        <v>8</v>
      </c>
      <c r="AW159" s="12" t="s">
        <v>33</v>
      </c>
      <c r="AX159" s="12" t="s">
        <v>72</v>
      </c>
      <c r="AY159" s="237" t="s">
        <v>129</v>
      </c>
    </row>
    <row r="160" spans="2:51" s="13" customFormat="1" ht="12">
      <c r="B160" s="238"/>
      <c r="C160" s="239"/>
      <c r="D160" s="224" t="s">
        <v>152</v>
      </c>
      <c r="E160" s="240" t="s">
        <v>20</v>
      </c>
      <c r="F160" s="241" t="s">
        <v>520</v>
      </c>
      <c r="G160" s="239"/>
      <c r="H160" s="242">
        <v>160.13</v>
      </c>
      <c r="I160" s="243"/>
      <c r="J160" s="239"/>
      <c r="K160" s="239"/>
      <c r="L160" s="244"/>
      <c r="M160" s="245"/>
      <c r="N160" s="246"/>
      <c r="O160" s="246"/>
      <c r="P160" s="246"/>
      <c r="Q160" s="246"/>
      <c r="R160" s="246"/>
      <c r="S160" s="246"/>
      <c r="T160" s="247"/>
      <c r="AT160" s="248" t="s">
        <v>152</v>
      </c>
      <c r="AU160" s="248" t="s">
        <v>81</v>
      </c>
      <c r="AV160" s="13" t="s">
        <v>81</v>
      </c>
      <c r="AW160" s="13" t="s">
        <v>33</v>
      </c>
      <c r="AX160" s="13" t="s">
        <v>72</v>
      </c>
      <c r="AY160" s="248" t="s">
        <v>129</v>
      </c>
    </row>
    <row r="161" spans="2:51" s="13" customFormat="1" ht="12">
      <c r="B161" s="238"/>
      <c r="C161" s="239"/>
      <c r="D161" s="224" t="s">
        <v>152</v>
      </c>
      <c r="E161" s="240" t="s">
        <v>20</v>
      </c>
      <c r="F161" s="241" t="s">
        <v>521</v>
      </c>
      <c r="G161" s="239"/>
      <c r="H161" s="242">
        <v>337.2</v>
      </c>
      <c r="I161" s="243"/>
      <c r="J161" s="239"/>
      <c r="K161" s="239"/>
      <c r="L161" s="244"/>
      <c r="M161" s="245"/>
      <c r="N161" s="246"/>
      <c r="O161" s="246"/>
      <c r="P161" s="246"/>
      <c r="Q161" s="246"/>
      <c r="R161" s="246"/>
      <c r="S161" s="246"/>
      <c r="T161" s="247"/>
      <c r="AT161" s="248" t="s">
        <v>152</v>
      </c>
      <c r="AU161" s="248" t="s">
        <v>81</v>
      </c>
      <c r="AV161" s="13" t="s">
        <v>81</v>
      </c>
      <c r="AW161" s="13" t="s">
        <v>33</v>
      </c>
      <c r="AX161" s="13" t="s">
        <v>72</v>
      </c>
      <c r="AY161" s="248" t="s">
        <v>129</v>
      </c>
    </row>
    <row r="162" spans="2:51" s="13" customFormat="1" ht="12">
      <c r="B162" s="238"/>
      <c r="C162" s="239"/>
      <c r="D162" s="224" t="s">
        <v>152</v>
      </c>
      <c r="E162" s="240" t="s">
        <v>20</v>
      </c>
      <c r="F162" s="241" t="s">
        <v>522</v>
      </c>
      <c r="G162" s="239"/>
      <c r="H162" s="242">
        <v>148.29</v>
      </c>
      <c r="I162" s="243"/>
      <c r="J162" s="239"/>
      <c r="K162" s="239"/>
      <c r="L162" s="244"/>
      <c r="M162" s="245"/>
      <c r="N162" s="246"/>
      <c r="O162" s="246"/>
      <c r="P162" s="246"/>
      <c r="Q162" s="246"/>
      <c r="R162" s="246"/>
      <c r="S162" s="246"/>
      <c r="T162" s="247"/>
      <c r="AT162" s="248" t="s">
        <v>152</v>
      </c>
      <c r="AU162" s="248" t="s">
        <v>81</v>
      </c>
      <c r="AV162" s="13" t="s">
        <v>81</v>
      </c>
      <c r="AW162" s="13" t="s">
        <v>33</v>
      </c>
      <c r="AX162" s="13" t="s">
        <v>72</v>
      </c>
      <c r="AY162" s="248" t="s">
        <v>129</v>
      </c>
    </row>
    <row r="163" spans="2:51" s="15" customFormat="1" ht="12">
      <c r="B163" s="272"/>
      <c r="C163" s="273"/>
      <c r="D163" s="224" t="s">
        <v>152</v>
      </c>
      <c r="E163" s="274" t="s">
        <v>20</v>
      </c>
      <c r="F163" s="275" t="s">
        <v>519</v>
      </c>
      <c r="G163" s="273"/>
      <c r="H163" s="276">
        <v>645.62</v>
      </c>
      <c r="I163" s="277"/>
      <c r="J163" s="273"/>
      <c r="K163" s="273"/>
      <c r="L163" s="278"/>
      <c r="M163" s="279"/>
      <c r="N163" s="280"/>
      <c r="O163" s="280"/>
      <c r="P163" s="280"/>
      <c r="Q163" s="280"/>
      <c r="R163" s="280"/>
      <c r="S163" s="280"/>
      <c r="T163" s="281"/>
      <c r="AT163" s="282" t="s">
        <v>152</v>
      </c>
      <c r="AU163" s="282" t="s">
        <v>81</v>
      </c>
      <c r="AV163" s="15" t="s">
        <v>143</v>
      </c>
      <c r="AW163" s="15" t="s">
        <v>33</v>
      </c>
      <c r="AX163" s="15" t="s">
        <v>72</v>
      </c>
      <c r="AY163" s="282" t="s">
        <v>129</v>
      </c>
    </row>
    <row r="164" spans="2:51" s="14" customFormat="1" ht="12">
      <c r="B164" s="249"/>
      <c r="C164" s="250"/>
      <c r="D164" s="224" t="s">
        <v>152</v>
      </c>
      <c r="E164" s="251" t="s">
        <v>20</v>
      </c>
      <c r="F164" s="252" t="s">
        <v>156</v>
      </c>
      <c r="G164" s="250"/>
      <c r="H164" s="253">
        <v>717.53</v>
      </c>
      <c r="I164" s="254"/>
      <c r="J164" s="250"/>
      <c r="K164" s="250"/>
      <c r="L164" s="255"/>
      <c r="M164" s="256"/>
      <c r="N164" s="257"/>
      <c r="O164" s="257"/>
      <c r="P164" s="257"/>
      <c r="Q164" s="257"/>
      <c r="R164" s="257"/>
      <c r="S164" s="257"/>
      <c r="T164" s="258"/>
      <c r="AT164" s="259" t="s">
        <v>152</v>
      </c>
      <c r="AU164" s="259" t="s">
        <v>81</v>
      </c>
      <c r="AV164" s="14" t="s">
        <v>137</v>
      </c>
      <c r="AW164" s="14" t="s">
        <v>33</v>
      </c>
      <c r="AX164" s="14" t="s">
        <v>8</v>
      </c>
      <c r="AY164" s="259" t="s">
        <v>129</v>
      </c>
    </row>
    <row r="165" spans="2:63" s="11" customFormat="1" ht="22.8" customHeight="1">
      <c r="B165" s="196"/>
      <c r="C165" s="197"/>
      <c r="D165" s="198" t="s">
        <v>71</v>
      </c>
      <c r="E165" s="210" t="s">
        <v>130</v>
      </c>
      <c r="F165" s="210" t="s">
        <v>131</v>
      </c>
      <c r="G165" s="197"/>
      <c r="H165" s="197"/>
      <c r="I165" s="200"/>
      <c r="J165" s="211">
        <f>BK165</f>
        <v>0</v>
      </c>
      <c r="K165" s="197"/>
      <c r="L165" s="202"/>
      <c r="M165" s="203"/>
      <c r="N165" s="204"/>
      <c r="O165" s="204"/>
      <c r="P165" s="205">
        <f>SUM(P166:P337)</f>
        <v>0</v>
      </c>
      <c r="Q165" s="204"/>
      <c r="R165" s="205">
        <f>SUM(R166:R337)</f>
        <v>0.04040440000000001</v>
      </c>
      <c r="S165" s="204"/>
      <c r="T165" s="206">
        <f>SUM(T166:T337)</f>
        <v>36.96898</v>
      </c>
      <c r="AR165" s="207" t="s">
        <v>8</v>
      </c>
      <c r="AT165" s="208" t="s">
        <v>71</v>
      </c>
      <c r="AU165" s="208" t="s">
        <v>8</v>
      </c>
      <c r="AY165" s="207" t="s">
        <v>129</v>
      </c>
      <c r="BK165" s="209">
        <f>SUM(BK166:BK337)</f>
        <v>0</v>
      </c>
    </row>
    <row r="166" spans="2:65" s="1" customFormat="1" ht="21.6" customHeight="1">
      <c r="B166" s="39"/>
      <c r="C166" s="212" t="s">
        <v>130</v>
      </c>
      <c r="D166" s="212" t="s">
        <v>132</v>
      </c>
      <c r="E166" s="213" t="s">
        <v>544</v>
      </c>
      <c r="F166" s="214" t="s">
        <v>545</v>
      </c>
      <c r="G166" s="215" t="s">
        <v>146</v>
      </c>
      <c r="H166" s="216">
        <v>91.7</v>
      </c>
      <c r="I166" s="217"/>
      <c r="J166" s="216">
        <f>ROUND(I166*H166,0)</f>
        <v>0</v>
      </c>
      <c r="K166" s="214" t="s">
        <v>147</v>
      </c>
      <c r="L166" s="44"/>
      <c r="M166" s="218" t="s">
        <v>20</v>
      </c>
      <c r="N166" s="219" t="s">
        <v>43</v>
      </c>
      <c r="O166" s="84"/>
      <c r="P166" s="220">
        <f>O166*H166</f>
        <v>0</v>
      </c>
      <c r="Q166" s="220">
        <v>0</v>
      </c>
      <c r="R166" s="220">
        <f>Q166*H166</f>
        <v>0</v>
      </c>
      <c r="S166" s="220">
        <v>0</v>
      </c>
      <c r="T166" s="221">
        <f>S166*H166</f>
        <v>0</v>
      </c>
      <c r="AR166" s="222" t="s">
        <v>137</v>
      </c>
      <c r="AT166" s="222" t="s">
        <v>132</v>
      </c>
      <c r="AU166" s="222" t="s">
        <v>81</v>
      </c>
      <c r="AY166" s="18" t="s">
        <v>129</v>
      </c>
      <c r="BE166" s="223">
        <f>IF(N166="základní",J166,0)</f>
        <v>0</v>
      </c>
      <c r="BF166" s="223">
        <f>IF(N166="snížená",J166,0)</f>
        <v>0</v>
      </c>
      <c r="BG166" s="223">
        <f>IF(N166="zákl. přenesená",J166,0)</f>
        <v>0</v>
      </c>
      <c r="BH166" s="223">
        <f>IF(N166="sníž. přenesená",J166,0)</f>
        <v>0</v>
      </c>
      <c r="BI166" s="223">
        <f>IF(N166="nulová",J166,0)</f>
        <v>0</v>
      </c>
      <c r="BJ166" s="18" t="s">
        <v>8</v>
      </c>
      <c r="BK166" s="223">
        <f>ROUND(I166*H166,0)</f>
        <v>0</v>
      </c>
      <c r="BL166" s="18" t="s">
        <v>137</v>
      </c>
      <c r="BM166" s="222" t="s">
        <v>245</v>
      </c>
    </row>
    <row r="167" spans="2:47" s="1" customFormat="1" ht="12">
      <c r="B167" s="39"/>
      <c r="C167" s="40"/>
      <c r="D167" s="224" t="s">
        <v>139</v>
      </c>
      <c r="E167" s="40"/>
      <c r="F167" s="225" t="s">
        <v>546</v>
      </c>
      <c r="G167" s="40"/>
      <c r="H167" s="40"/>
      <c r="I167" s="136"/>
      <c r="J167" s="40"/>
      <c r="K167" s="40"/>
      <c r="L167" s="44"/>
      <c r="M167" s="226"/>
      <c r="N167" s="84"/>
      <c r="O167" s="84"/>
      <c r="P167" s="84"/>
      <c r="Q167" s="84"/>
      <c r="R167" s="84"/>
      <c r="S167" s="84"/>
      <c r="T167" s="85"/>
      <c r="AT167" s="18" t="s">
        <v>139</v>
      </c>
      <c r="AU167" s="18" t="s">
        <v>81</v>
      </c>
    </row>
    <row r="168" spans="2:47" s="1" customFormat="1" ht="12">
      <c r="B168" s="39"/>
      <c r="C168" s="40"/>
      <c r="D168" s="224" t="s">
        <v>150</v>
      </c>
      <c r="E168" s="40"/>
      <c r="F168" s="227" t="s">
        <v>547</v>
      </c>
      <c r="G168" s="40"/>
      <c r="H168" s="40"/>
      <c r="I168" s="136"/>
      <c r="J168" s="40"/>
      <c r="K168" s="40"/>
      <c r="L168" s="44"/>
      <c r="M168" s="226"/>
      <c r="N168" s="84"/>
      <c r="O168" s="84"/>
      <c r="P168" s="84"/>
      <c r="Q168" s="84"/>
      <c r="R168" s="84"/>
      <c r="S168" s="84"/>
      <c r="T168" s="85"/>
      <c r="AT168" s="18" t="s">
        <v>150</v>
      </c>
      <c r="AU168" s="18" t="s">
        <v>81</v>
      </c>
    </row>
    <row r="169" spans="2:51" s="12" customFormat="1" ht="12">
      <c r="B169" s="228"/>
      <c r="C169" s="229"/>
      <c r="D169" s="224" t="s">
        <v>152</v>
      </c>
      <c r="E169" s="230" t="s">
        <v>20</v>
      </c>
      <c r="F169" s="231" t="s">
        <v>548</v>
      </c>
      <c r="G169" s="229"/>
      <c r="H169" s="230" t="s">
        <v>20</v>
      </c>
      <c r="I169" s="232"/>
      <c r="J169" s="229"/>
      <c r="K169" s="229"/>
      <c r="L169" s="233"/>
      <c r="M169" s="234"/>
      <c r="N169" s="235"/>
      <c r="O169" s="235"/>
      <c r="P169" s="235"/>
      <c r="Q169" s="235"/>
      <c r="R169" s="235"/>
      <c r="S169" s="235"/>
      <c r="T169" s="236"/>
      <c r="AT169" s="237" t="s">
        <v>152</v>
      </c>
      <c r="AU169" s="237" t="s">
        <v>81</v>
      </c>
      <c r="AV169" s="12" t="s">
        <v>8</v>
      </c>
      <c r="AW169" s="12" t="s">
        <v>33</v>
      </c>
      <c r="AX169" s="12" t="s">
        <v>72</v>
      </c>
      <c r="AY169" s="237" t="s">
        <v>129</v>
      </c>
    </row>
    <row r="170" spans="2:51" s="13" customFormat="1" ht="12">
      <c r="B170" s="238"/>
      <c r="C170" s="239"/>
      <c r="D170" s="224" t="s">
        <v>152</v>
      </c>
      <c r="E170" s="240" t="s">
        <v>20</v>
      </c>
      <c r="F170" s="241" t="s">
        <v>549</v>
      </c>
      <c r="G170" s="239"/>
      <c r="H170" s="242">
        <v>91.7</v>
      </c>
      <c r="I170" s="243"/>
      <c r="J170" s="239"/>
      <c r="K170" s="239"/>
      <c r="L170" s="244"/>
      <c r="M170" s="245"/>
      <c r="N170" s="246"/>
      <c r="O170" s="246"/>
      <c r="P170" s="246"/>
      <c r="Q170" s="246"/>
      <c r="R170" s="246"/>
      <c r="S170" s="246"/>
      <c r="T170" s="247"/>
      <c r="AT170" s="248" t="s">
        <v>152</v>
      </c>
      <c r="AU170" s="248" t="s">
        <v>81</v>
      </c>
      <c r="AV170" s="13" t="s">
        <v>81</v>
      </c>
      <c r="AW170" s="13" t="s">
        <v>33</v>
      </c>
      <c r="AX170" s="13" t="s">
        <v>72</v>
      </c>
      <c r="AY170" s="248" t="s">
        <v>129</v>
      </c>
    </row>
    <row r="171" spans="2:51" s="14" customFormat="1" ht="12">
      <c r="B171" s="249"/>
      <c r="C171" s="250"/>
      <c r="D171" s="224" t="s">
        <v>152</v>
      </c>
      <c r="E171" s="251" t="s">
        <v>20</v>
      </c>
      <c r="F171" s="252" t="s">
        <v>156</v>
      </c>
      <c r="G171" s="250"/>
      <c r="H171" s="253">
        <v>91.7</v>
      </c>
      <c r="I171" s="254"/>
      <c r="J171" s="250"/>
      <c r="K171" s="250"/>
      <c r="L171" s="255"/>
      <c r="M171" s="256"/>
      <c r="N171" s="257"/>
      <c r="O171" s="257"/>
      <c r="P171" s="257"/>
      <c r="Q171" s="257"/>
      <c r="R171" s="257"/>
      <c r="S171" s="257"/>
      <c r="T171" s="258"/>
      <c r="AT171" s="259" t="s">
        <v>152</v>
      </c>
      <c r="AU171" s="259" t="s">
        <v>81</v>
      </c>
      <c r="AV171" s="14" t="s">
        <v>137</v>
      </c>
      <c r="AW171" s="14" t="s">
        <v>33</v>
      </c>
      <c r="AX171" s="14" t="s">
        <v>8</v>
      </c>
      <c r="AY171" s="259" t="s">
        <v>129</v>
      </c>
    </row>
    <row r="172" spans="2:65" s="1" customFormat="1" ht="21.6" customHeight="1">
      <c r="B172" s="39"/>
      <c r="C172" s="212" t="s">
        <v>26</v>
      </c>
      <c r="D172" s="212" t="s">
        <v>132</v>
      </c>
      <c r="E172" s="213" t="s">
        <v>550</v>
      </c>
      <c r="F172" s="214" t="s">
        <v>551</v>
      </c>
      <c r="G172" s="215" t="s">
        <v>146</v>
      </c>
      <c r="H172" s="216">
        <v>2406.5</v>
      </c>
      <c r="I172" s="217"/>
      <c r="J172" s="216">
        <f>ROUND(I172*H172,0)</f>
        <v>0</v>
      </c>
      <c r="K172" s="214" t="s">
        <v>147</v>
      </c>
      <c r="L172" s="44"/>
      <c r="M172" s="218" t="s">
        <v>20</v>
      </c>
      <c r="N172" s="219" t="s">
        <v>43</v>
      </c>
      <c r="O172" s="84"/>
      <c r="P172" s="220">
        <f>O172*H172</f>
        <v>0</v>
      </c>
      <c r="Q172" s="220">
        <v>0</v>
      </c>
      <c r="R172" s="220">
        <f>Q172*H172</f>
        <v>0</v>
      </c>
      <c r="S172" s="220">
        <v>0</v>
      </c>
      <c r="T172" s="221">
        <f>S172*H172</f>
        <v>0</v>
      </c>
      <c r="AR172" s="222" t="s">
        <v>137</v>
      </c>
      <c r="AT172" s="222" t="s">
        <v>132</v>
      </c>
      <c r="AU172" s="222" t="s">
        <v>81</v>
      </c>
      <c r="AY172" s="18" t="s">
        <v>129</v>
      </c>
      <c r="BE172" s="223">
        <f>IF(N172="základní",J172,0)</f>
        <v>0</v>
      </c>
      <c r="BF172" s="223">
        <f>IF(N172="snížená",J172,0)</f>
        <v>0</v>
      </c>
      <c r="BG172" s="223">
        <f>IF(N172="zákl. přenesená",J172,0)</f>
        <v>0</v>
      </c>
      <c r="BH172" s="223">
        <f>IF(N172="sníž. přenesená",J172,0)</f>
        <v>0</v>
      </c>
      <c r="BI172" s="223">
        <f>IF(N172="nulová",J172,0)</f>
        <v>0</v>
      </c>
      <c r="BJ172" s="18" t="s">
        <v>8</v>
      </c>
      <c r="BK172" s="223">
        <f>ROUND(I172*H172,0)</f>
        <v>0</v>
      </c>
      <c r="BL172" s="18" t="s">
        <v>137</v>
      </c>
      <c r="BM172" s="222" t="s">
        <v>260</v>
      </c>
    </row>
    <row r="173" spans="2:47" s="1" customFormat="1" ht="12">
      <c r="B173" s="39"/>
      <c r="C173" s="40"/>
      <c r="D173" s="224" t="s">
        <v>139</v>
      </c>
      <c r="E173" s="40"/>
      <c r="F173" s="225" t="s">
        <v>552</v>
      </c>
      <c r="G173" s="40"/>
      <c r="H173" s="40"/>
      <c r="I173" s="136"/>
      <c r="J173" s="40"/>
      <c r="K173" s="40"/>
      <c r="L173" s="44"/>
      <c r="M173" s="226"/>
      <c r="N173" s="84"/>
      <c r="O173" s="84"/>
      <c r="P173" s="84"/>
      <c r="Q173" s="84"/>
      <c r="R173" s="84"/>
      <c r="S173" s="84"/>
      <c r="T173" s="85"/>
      <c r="AT173" s="18" t="s">
        <v>139</v>
      </c>
      <c r="AU173" s="18" t="s">
        <v>81</v>
      </c>
    </row>
    <row r="174" spans="2:47" s="1" customFormat="1" ht="12">
      <c r="B174" s="39"/>
      <c r="C174" s="40"/>
      <c r="D174" s="224" t="s">
        <v>150</v>
      </c>
      <c r="E174" s="40"/>
      <c r="F174" s="227" t="s">
        <v>547</v>
      </c>
      <c r="G174" s="40"/>
      <c r="H174" s="40"/>
      <c r="I174" s="136"/>
      <c r="J174" s="40"/>
      <c r="K174" s="40"/>
      <c r="L174" s="44"/>
      <c r="M174" s="226"/>
      <c r="N174" s="84"/>
      <c r="O174" s="84"/>
      <c r="P174" s="84"/>
      <c r="Q174" s="84"/>
      <c r="R174" s="84"/>
      <c r="S174" s="84"/>
      <c r="T174" s="85"/>
      <c r="AT174" s="18" t="s">
        <v>150</v>
      </c>
      <c r="AU174" s="18" t="s">
        <v>81</v>
      </c>
    </row>
    <row r="175" spans="2:51" s="13" customFormat="1" ht="12">
      <c r="B175" s="238"/>
      <c r="C175" s="239"/>
      <c r="D175" s="224" t="s">
        <v>152</v>
      </c>
      <c r="E175" s="240" t="s">
        <v>20</v>
      </c>
      <c r="F175" s="241" t="s">
        <v>553</v>
      </c>
      <c r="G175" s="239"/>
      <c r="H175" s="242">
        <v>592.6</v>
      </c>
      <c r="I175" s="243"/>
      <c r="J175" s="239"/>
      <c r="K175" s="239"/>
      <c r="L175" s="244"/>
      <c r="M175" s="245"/>
      <c r="N175" s="246"/>
      <c r="O175" s="246"/>
      <c r="P175" s="246"/>
      <c r="Q175" s="246"/>
      <c r="R175" s="246"/>
      <c r="S175" s="246"/>
      <c r="T175" s="247"/>
      <c r="AT175" s="248" t="s">
        <v>152</v>
      </c>
      <c r="AU175" s="248" t="s">
        <v>81</v>
      </c>
      <c r="AV175" s="13" t="s">
        <v>81</v>
      </c>
      <c r="AW175" s="13" t="s">
        <v>33</v>
      </c>
      <c r="AX175" s="13" t="s">
        <v>72</v>
      </c>
      <c r="AY175" s="248" t="s">
        <v>129</v>
      </c>
    </row>
    <row r="176" spans="2:51" s="13" customFormat="1" ht="12">
      <c r="B176" s="238"/>
      <c r="C176" s="239"/>
      <c r="D176" s="224" t="s">
        <v>152</v>
      </c>
      <c r="E176" s="240" t="s">
        <v>20</v>
      </c>
      <c r="F176" s="241" t="s">
        <v>554</v>
      </c>
      <c r="G176" s="239"/>
      <c r="H176" s="242">
        <v>623.6</v>
      </c>
      <c r="I176" s="243"/>
      <c r="J176" s="239"/>
      <c r="K176" s="239"/>
      <c r="L176" s="244"/>
      <c r="M176" s="245"/>
      <c r="N176" s="246"/>
      <c r="O176" s="246"/>
      <c r="P176" s="246"/>
      <c r="Q176" s="246"/>
      <c r="R176" s="246"/>
      <c r="S176" s="246"/>
      <c r="T176" s="247"/>
      <c r="AT176" s="248" t="s">
        <v>152</v>
      </c>
      <c r="AU176" s="248" t="s">
        <v>81</v>
      </c>
      <c r="AV176" s="13" t="s">
        <v>81</v>
      </c>
      <c r="AW176" s="13" t="s">
        <v>33</v>
      </c>
      <c r="AX176" s="13" t="s">
        <v>72</v>
      </c>
      <c r="AY176" s="248" t="s">
        <v>129</v>
      </c>
    </row>
    <row r="177" spans="2:51" s="13" customFormat="1" ht="12">
      <c r="B177" s="238"/>
      <c r="C177" s="239"/>
      <c r="D177" s="224" t="s">
        <v>152</v>
      </c>
      <c r="E177" s="240" t="s">
        <v>20</v>
      </c>
      <c r="F177" s="241" t="s">
        <v>555</v>
      </c>
      <c r="G177" s="239"/>
      <c r="H177" s="242">
        <v>589.6</v>
      </c>
      <c r="I177" s="243"/>
      <c r="J177" s="239"/>
      <c r="K177" s="239"/>
      <c r="L177" s="244"/>
      <c r="M177" s="245"/>
      <c r="N177" s="246"/>
      <c r="O177" s="246"/>
      <c r="P177" s="246"/>
      <c r="Q177" s="246"/>
      <c r="R177" s="246"/>
      <c r="S177" s="246"/>
      <c r="T177" s="247"/>
      <c r="AT177" s="248" t="s">
        <v>152</v>
      </c>
      <c r="AU177" s="248" t="s">
        <v>81</v>
      </c>
      <c r="AV177" s="13" t="s">
        <v>81</v>
      </c>
      <c r="AW177" s="13" t="s">
        <v>33</v>
      </c>
      <c r="AX177" s="13" t="s">
        <v>72</v>
      </c>
      <c r="AY177" s="248" t="s">
        <v>129</v>
      </c>
    </row>
    <row r="178" spans="2:51" s="13" customFormat="1" ht="12">
      <c r="B178" s="238"/>
      <c r="C178" s="239"/>
      <c r="D178" s="224" t="s">
        <v>152</v>
      </c>
      <c r="E178" s="240" t="s">
        <v>20</v>
      </c>
      <c r="F178" s="241" t="s">
        <v>556</v>
      </c>
      <c r="G178" s="239"/>
      <c r="H178" s="242">
        <v>600.7</v>
      </c>
      <c r="I178" s="243"/>
      <c r="J178" s="239"/>
      <c r="K178" s="239"/>
      <c r="L178" s="244"/>
      <c r="M178" s="245"/>
      <c r="N178" s="246"/>
      <c r="O178" s="246"/>
      <c r="P178" s="246"/>
      <c r="Q178" s="246"/>
      <c r="R178" s="246"/>
      <c r="S178" s="246"/>
      <c r="T178" s="247"/>
      <c r="AT178" s="248" t="s">
        <v>152</v>
      </c>
      <c r="AU178" s="248" t="s">
        <v>81</v>
      </c>
      <c r="AV178" s="13" t="s">
        <v>81</v>
      </c>
      <c r="AW178" s="13" t="s">
        <v>33</v>
      </c>
      <c r="AX178" s="13" t="s">
        <v>72</v>
      </c>
      <c r="AY178" s="248" t="s">
        <v>129</v>
      </c>
    </row>
    <row r="179" spans="2:51" s="14" customFormat="1" ht="12">
      <c r="B179" s="249"/>
      <c r="C179" s="250"/>
      <c r="D179" s="224" t="s">
        <v>152</v>
      </c>
      <c r="E179" s="251" t="s">
        <v>20</v>
      </c>
      <c r="F179" s="252" t="s">
        <v>156</v>
      </c>
      <c r="G179" s="250"/>
      <c r="H179" s="253">
        <v>2406.5</v>
      </c>
      <c r="I179" s="254"/>
      <c r="J179" s="250"/>
      <c r="K179" s="250"/>
      <c r="L179" s="255"/>
      <c r="M179" s="256"/>
      <c r="N179" s="257"/>
      <c r="O179" s="257"/>
      <c r="P179" s="257"/>
      <c r="Q179" s="257"/>
      <c r="R179" s="257"/>
      <c r="S179" s="257"/>
      <c r="T179" s="258"/>
      <c r="AT179" s="259" t="s">
        <v>152</v>
      </c>
      <c r="AU179" s="259" t="s">
        <v>81</v>
      </c>
      <c r="AV179" s="14" t="s">
        <v>137</v>
      </c>
      <c r="AW179" s="14" t="s">
        <v>33</v>
      </c>
      <c r="AX179" s="14" t="s">
        <v>8</v>
      </c>
      <c r="AY179" s="259" t="s">
        <v>129</v>
      </c>
    </row>
    <row r="180" spans="2:65" s="1" customFormat="1" ht="21.6" customHeight="1">
      <c r="B180" s="39"/>
      <c r="C180" s="212" t="s">
        <v>191</v>
      </c>
      <c r="D180" s="212" t="s">
        <v>132</v>
      </c>
      <c r="E180" s="213" t="s">
        <v>557</v>
      </c>
      <c r="F180" s="214" t="s">
        <v>558</v>
      </c>
      <c r="G180" s="215" t="s">
        <v>146</v>
      </c>
      <c r="H180" s="216">
        <v>1834</v>
      </c>
      <c r="I180" s="217"/>
      <c r="J180" s="216">
        <f>ROUND(I180*H180,0)</f>
        <v>0</v>
      </c>
      <c r="K180" s="214" t="s">
        <v>147</v>
      </c>
      <c r="L180" s="44"/>
      <c r="M180" s="218" t="s">
        <v>20</v>
      </c>
      <c r="N180" s="219" t="s">
        <v>43</v>
      </c>
      <c r="O180" s="84"/>
      <c r="P180" s="220">
        <f>O180*H180</f>
        <v>0</v>
      </c>
      <c r="Q180" s="220">
        <v>0</v>
      </c>
      <c r="R180" s="220">
        <f>Q180*H180</f>
        <v>0</v>
      </c>
      <c r="S180" s="220">
        <v>0</v>
      </c>
      <c r="T180" s="221">
        <f>S180*H180</f>
        <v>0</v>
      </c>
      <c r="AR180" s="222" t="s">
        <v>137</v>
      </c>
      <c r="AT180" s="222" t="s">
        <v>132</v>
      </c>
      <c r="AU180" s="222" t="s">
        <v>81</v>
      </c>
      <c r="AY180" s="18" t="s">
        <v>129</v>
      </c>
      <c r="BE180" s="223">
        <f>IF(N180="základní",J180,0)</f>
        <v>0</v>
      </c>
      <c r="BF180" s="223">
        <f>IF(N180="snížená",J180,0)</f>
        <v>0</v>
      </c>
      <c r="BG180" s="223">
        <f>IF(N180="zákl. přenesená",J180,0)</f>
        <v>0</v>
      </c>
      <c r="BH180" s="223">
        <f>IF(N180="sníž. přenesená",J180,0)</f>
        <v>0</v>
      </c>
      <c r="BI180" s="223">
        <f>IF(N180="nulová",J180,0)</f>
        <v>0</v>
      </c>
      <c r="BJ180" s="18" t="s">
        <v>8</v>
      </c>
      <c r="BK180" s="223">
        <f>ROUND(I180*H180,0)</f>
        <v>0</v>
      </c>
      <c r="BL180" s="18" t="s">
        <v>137</v>
      </c>
      <c r="BM180" s="222" t="s">
        <v>271</v>
      </c>
    </row>
    <row r="181" spans="2:47" s="1" customFormat="1" ht="12">
      <c r="B181" s="39"/>
      <c r="C181" s="40"/>
      <c r="D181" s="224" t="s">
        <v>139</v>
      </c>
      <c r="E181" s="40"/>
      <c r="F181" s="225" t="s">
        <v>559</v>
      </c>
      <c r="G181" s="40"/>
      <c r="H181" s="40"/>
      <c r="I181" s="136"/>
      <c r="J181" s="40"/>
      <c r="K181" s="40"/>
      <c r="L181" s="44"/>
      <c r="M181" s="226"/>
      <c r="N181" s="84"/>
      <c r="O181" s="84"/>
      <c r="P181" s="84"/>
      <c r="Q181" s="84"/>
      <c r="R181" s="84"/>
      <c r="S181" s="84"/>
      <c r="T181" s="85"/>
      <c r="AT181" s="18" t="s">
        <v>139</v>
      </c>
      <c r="AU181" s="18" t="s">
        <v>81</v>
      </c>
    </row>
    <row r="182" spans="2:47" s="1" customFormat="1" ht="12">
      <c r="B182" s="39"/>
      <c r="C182" s="40"/>
      <c r="D182" s="224" t="s">
        <v>150</v>
      </c>
      <c r="E182" s="40"/>
      <c r="F182" s="227" t="s">
        <v>547</v>
      </c>
      <c r="G182" s="40"/>
      <c r="H182" s="40"/>
      <c r="I182" s="136"/>
      <c r="J182" s="40"/>
      <c r="K182" s="40"/>
      <c r="L182" s="44"/>
      <c r="M182" s="226"/>
      <c r="N182" s="84"/>
      <c r="O182" s="84"/>
      <c r="P182" s="84"/>
      <c r="Q182" s="84"/>
      <c r="R182" s="84"/>
      <c r="S182" s="84"/>
      <c r="T182" s="85"/>
      <c r="AT182" s="18" t="s">
        <v>150</v>
      </c>
      <c r="AU182" s="18" t="s">
        <v>81</v>
      </c>
    </row>
    <row r="183" spans="2:51" s="13" customFormat="1" ht="12">
      <c r="B183" s="238"/>
      <c r="C183" s="239"/>
      <c r="D183" s="224" t="s">
        <v>152</v>
      </c>
      <c r="E183" s="240" t="s">
        <v>20</v>
      </c>
      <c r="F183" s="241" t="s">
        <v>560</v>
      </c>
      <c r="G183" s="239"/>
      <c r="H183" s="242">
        <v>1834</v>
      </c>
      <c r="I183" s="243"/>
      <c r="J183" s="239"/>
      <c r="K183" s="239"/>
      <c r="L183" s="244"/>
      <c r="M183" s="245"/>
      <c r="N183" s="246"/>
      <c r="O183" s="246"/>
      <c r="P183" s="246"/>
      <c r="Q183" s="246"/>
      <c r="R183" s="246"/>
      <c r="S183" s="246"/>
      <c r="T183" s="247"/>
      <c r="AT183" s="248" t="s">
        <v>152</v>
      </c>
      <c r="AU183" s="248" t="s">
        <v>81</v>
      </c>
      <c r="AV183" s="13" t="s">
        <v>81</v>
      </c>
      <c r="AW183" s="13" t="s">
        <v>33</v>
      </c>
      <c r="AX183" s="13" t="s">
        <v>72</v>
      </c>
      <c r="AY183" s="248" t="s">
        <v>129</v>
      </c>
    </row>
    <row r="184" spans="2:51" s="14" customFormat="1" ht="12">
      <c r="B184" s="249"/>
      <c r="C184" s="250"/>
      <c r="D184" s="224" t="s">
        <v>152</v>
      </c>
      <c r="E184" s="251" t="s">
        <v>20</v>
      </c>
      <c r="F184" s="252" t="s">
        <v>156</v>
      </c>
      <c r="G184" s="250"/>
      <c r="H184" s="253">
        <v>1834</v>
      </c>
      <c r="I184" s="254"/>
      <c r="J184" s="250"/>
      <c r="K184" s="250"/>
      <c r="L184" s="255"/>
      <c r="M184" s="256"/>
      <c r="N184" s="257"/>
      <c r="O184" s="257"/>
      <c r="P184" s="257"/>
      <c r="Q184" s="257"/>
      <c r="R184" s="257"/>
      <c r="S184" s="257"/>
      <c r="T184" s="258"/>
      <c r="AT184" s="259" t="s">
        <v>152</v>
      </c>
      <c r="AU184" s="259" t="s">
        <v>81</v>
      </c>
      <c r="AV184" s="14" t="s">
        <v>137</v>
      </c>
      <c r="AW184" s="14" t="s">
        <v>33</v>
      </c>
      <c r="AX184" s="14" t="s">
        <v>8</v>
      </c>
      <c r="AY184" s="259" t="s">
        <v>129</v>
      </c>
    </row>
    <row r="185" spans="2:65" s="1" customFormat="1" ht="21.6" customHeight="1">
      <c r="B185" s="39"/>
      <c r="C185" s="212" t="s">
        <v>198</v>
      </c>
      <c r="D185" s="212" t="s">
        <v>132</v>
      </c>
      <c r="E185" s="213" t="s">
        <v>561</v>
      </c>
      <c r="F185" s="214" t="s">
        <v>562</v>
      </c>
      <c r="G185" s="215" t="s">
        <v>146</v>
      </c>
      <c r="H185" s="216">
        <v>72195</v>
      </c>
      <c r="I185" s="217"/>
      <c r="J185" s="216">
        <f>ROUND(I185*H185,0)</f>
        <v>0</v>
      </c>
      <c r="K185" s="214" t="s">
        <v>147</v>
      </c>
      <c r="L185" s="44"/>
      <c r="M185" s="218" t="s">
        <v>20</v>
      </c>
      <c r="N185" s="219" t="s">
        <v>43</v>
      </c>
      <c r="O185" s="84"/>
      <c r="P185" s="220">
        <f>O185*H185</f>
        <v>0</v>
      </c>
      <c r="Q185" s="220">
        <v>0</v>
      </c>
      <c r="R185" s="220">
        <f>Q185*H185</f>
        <v>0</v>
      </c>
      <c r="S185" s="220">
        <v>0</v>
      </c>
      <c r="T185" s="221">
        <f>S185*H185</f>
        <v>0</v>
      </c>
      <c r="AR185" s="222" t="s">
        <v>137</v>
      </c>
      <c r="AT185" s="222" t="s">
        <v>132</v>
      </c>
      <c r="AU185" s="222" t="s">
        <v>81</v>
      </c>
      <c r="AY185" s="18" t="s">
        <v>129</v>
      </c>
      <c r="BE185" s="223">
        <f>IF(N185="základní",J185,0)</f>
        <v>0</v>
      </c>
      <c r="BF185" s="223">
        <f>IF(N185="snížená",J185,0)</f>
        <v>0</v>
      </c>
      <c r="BG185" s="223">
        <f>IF(N185="zákl. přenesená",J185,0)</f>
        <v>0</v>
      </c>
      <c r="BH185" s="223">
        <f>IF(N185="sníž. přenesená",J185,0)</f>
        <v>0</v>
      </c>
      <c r="BI185" s="223">
        <f>IF(N185="nulová",J185,0)</f>
        <v>0</v>
      </c>
      <c r="BJ185" s="18" t="s">
        <v>8</v>
      </c>
      <c r="BK185" s="223">
        <f>ROUND(I185*H185,0)</f>
        <v>0</v>
      </c>
      <c r="BL185" s="18" t="s">
        <v>137</v>
      </c>
      <c r="BM185" s="222" t="s">
        <v>138</v>
      </c>
    </row>
    <row r="186" spans="2:47" s="1" customFormat="1" ht="12">
      <c r="B186" s="39"/>
      <c r="C186" s="40"/>
      <c r="D186" s="224" t="s">
        <v>139</v>
      </c>
      <c r="E186" s="40"/>
      <c r="F186" s="225" t="s">
        <v>563</v>
      </c>
      <c r="G186" s="40"/>
      <c r="H186" s="40"/>
      <c r="I186" s="136"/>
      <c r="J186" s="40"/>
      <c r="K186" s="40"/>
      <c r="L186" s="44"/>
      <c r="M186" s="226"/>
      <c r="N186" s="84"/>
      <c r="O186" s="84"/>
      <c r="P186" s="84"/>
      <c r="Q186" s="84"/>
      <c r="R186" s="84"/>
      <c r="S186" s="84"/>
      <c r="T186" s="85"/>
      <c r="AT186" s="18" t="s">
        <v>139</v>
      </c>
      <c r="AU186" s="18" t="s">
        <v>81</v>
      </c>
    </row>
    <row r="187" spans="2:47" s="1" customFormat="1" ht="12">
      <c r="B187" s="39"/>
      <c r="C187" s="40"/>
      <c r="D187" s="224" t="s">
        <v>150</v>
      </c>
      <c r="E187" s="40"/>
      <c r="F187" s="227" t="s">
        <v>547</v>
      </c>
      <c r="G187" s="40"/>
      <c r="H187" s="40"/>
      <c r="I187" s="136"/>
      <c r="J187" s="40"/>
      <c r="K187" s="40"/>
      <c r="L187" s="44"/>
      <c r="M187" s="226"/>
      <c r="N187" s="84"/>
      <c r="O187" s="84"/>
      <c r="P187" s="84"/>
      <c r="Q187" s="84"/>
      <c r="R187" s="84"/>
      <c r="S187" s="84"/>
      <c r="T187" s="85"/>
      <c r="AT187" s="18" t="s">
        <v>150</v>
      </c>
      <c r="AU187" s="18" t="s">
        <v>81</v>
      </c>
    </row>
    <row r="188" spans="2:51" s="13" customFormat="1" ht="12">
      <c r="B188" s="238"/>
      <c r="C188" s="239"/>
      <c r="D188" s="224" t="s">
        <v>152</v>
      </c>
      <c r="E188" s="240" t="s">
        <v>20</v>
      </c>
      <c r="F188" s="241" t="s">
        <v>564</v>
      </c>
      <c r="G188" s="239"/>
      <c r="H188" s="242">
        <v>72195</v>
      </c>
      <c r="I188" s="243"/>
      <c r="J188" s="239"/>
      <c r="K188" s="239"/>
      <c r="L188" s="244"/>
      <c r="M188" s="245"/>
      <c r="N188" s="246"/>
      <c r="O188" s="246"/>
      <c r="P188" s="246"/>
      <c r="Q188" s="246"/>
      <c r="R188" s="246"/>
      <c r="S188" s="246"/>
      <c r="T188" s="247"/>
      <c r="AT188" s="248" t="s">
        <v>152</v>
      </c>
      <c r="AU188" s="248" t="s">
        <v>81</v>
      </c>
      <c r="AV188" s="13" t="s">
        <v>81</v>
      </c>
      <c r="AW188" s="13" t="s">
        <v>33</v>
      </c>
      <c r="AX188" s="13" t="s">
        <v>72</v>
      </c>
      <c r="AY188" s="248" t="s">
        <v>129</v>
      </c>
    </row>
    <row r="189" spans="2:51" s="14" customFormat="1" ht="12">
      <c r="B189" s="249"/>
      <c r="C189" s="250"/>
      <c r="D189" s="224" t="s">
        <v>152</v>
      </c>
      <c r="E189" s="251" t="s">
        <v>20</v>
      </c>
      <c r="F189" s="252" t="s">
        <v>156</v>
      </c>
      <c r="G189" s="250"/>
      <c r="H189" s="253">
        <v>72195</v>
      </c>
      <c r="I189" s="254"/>
      <c r="J189" s="250"/>
      <c r="K189" s="250"/>
      <c r="L189" s="255"/>
      <c r="M189" s="256"/>
      <c r="N189" s="257"/>
      <c r="O189" s="257"/>
      <c r="P189" s="257"/>
      <c r="Q189" s="257"/>
      <c r="R189" s="257"/>
      <c r="S189" s="257"/>
      <c r="T189" s="258"/>
      <c r="AT189" s="259" t="s">
        <v>152</v>
      </c>
      <c r="AU189" s="259" t="s">
        <v>81</v>
      </c>
      <c r="AV189" s="14" t="s">
        <v>137</v>
      </c>
      <c r="AW189" s="14" t="s">
        <v>33</v>
      </c>
      <c r="AX189" s="14" t="s">
        <v>8</v>
      </c>
      <c r="AY189" s="259" t="s">
        <v>129</v>
      </c>
    </row>
    <row r="190" spans="2:65" s="1" customFormat="1" ht="21.6" customHeight="1">
      <c r="B190" s="39"/>
      <c r="C190" s="212" t="s">
        <v>204</v>
      </c>
      <c r="D190" s="212" t="s">
        <v>132</v>
      </c>
      <c r="E190" s="213" t="s">
        <v>565</v>
      </c>
      <c r="F190" s="214" t="s">
        <v>566</v>
      </c>
      <c r="G190" s="215" t="s">
        <v>146</v>
      </c>
      <c r="H190" s="216">
        <v>91.7</v>
      </c>
      <c r="I190" s="217"/>
      <c r="J190" s="216">
        <f>ROUND(I190*H190,0)</f>
        <v>0</v>
      </c>
      <c r="K190" s="214" t="s">
        <v>147</v>
      </c>
      <c r="L190" s="44"/>
      <c r="M190" s="218" t="s">
        <v>20</v>
      </c>
      <c r="N190" s="219" t="s">
        <v>43</v>
      </c>
      <c r="O190" s="84"/>
      <c r="P190" s="220">
        <f>O190*H190</f>
        <v>0</v>
      </c>
      <c r="Q190" s="220">
        <v>0</v>
      </c>
      <c r="R190" s="220">
        <f>Q190*H190</f>
        <v>0</v>
      </c>
      <c r="S190" s="220">
        <v>0</v>
      </c>
      <c r="T190" s="221">
        <f>S190*H190</f>
        <v>0</v>
      </c>
      <c r="AR190" s="222" t="s">
        <v>137</v>
      </c>
      <c r="AT190" s="222" t="s">
        <v>132</v>
      </c>
      <c r="AU190" s="222" t="s">
        <v>81</v>
      </c>
      <c r="AY190" s="18" t="s">
        <v>129</v>
      </c>
      <c r="BE190" s="223">
        <f>IF(N190="základní",J190,0)</f>
        <v>0</v>
      </c>
      <c r="BF190" s="223">
        <f>IF(N190="snížená",J190,0)</f>
        <v>0</v>
      </c>
      <c r="BG190" s="223">
        <f>IF(N190="zákl. přenesená",J190,0)</f>
        <v>0</v>
      </c>
      <c r="BH190" s="223">
        <f>IF(N190="sníž. přenesená",J190,0)</f>
        <v>0</v>
      </c>
      <c r="BI190" s="223">
        <f>IF(N190="nulová",J190,0)</f>
        <v>0</v>
      </c>
      <c r="BJ190" s="18" t="s">
        <v>8</v>
      </c>
      <c r="BK190" s="223">
        <f>ROUND(I190*H190,0)</f>
        <v>0</v>
      </c>
      <c r="BL190" s="18" t="s">
        <v>137</v>
      </c>
      <c r="BM190" s="222" t="s">
        <v>142</v>
      </c>
    </row>
    <row r="191" spans="2:47" s="1" customFormat="1" ht="12">
      <c r="B191" s="39"/>
      <c r="C191" s="40"/>
      <c r="D191" s="224" t="s">
        <v>139</v>
      </c>
      <c r="E191" s="40"/>
      <c r="F191" s="225" t="s">
        <v>567</v>
      </c>
      <c r="G191" s="40"/>
      <c r="H191" s="40"/>
      <c r="I191" s="136"/>
      <c r="J191" s="40"/>
      <c r="K191" s="40"/>
      <c r="L191" s="44"/>
      <c r="M191" s="226"/>
      <c r="N191" s="84"/>
      <c r="O191" s="84"/>
      <c r="P191" s="84"/>
      <c r="Q191" s="84"/>
      <c r="R191" s="84"/>
      <c r="S191" s="84"/>
      <c r="T191" s="85"/>
      <c r="AT191" s="18" t="s">
        <v>139</v>
      </c>
      <c r="AU191" s="18" t="s">
        <v>81</v>
      </c>
    </row>
    <row r="192" spans="2:47" s="1" customFormat="1" ht="12">
      <c r="B192" s="39"/>
      <c r="C192" s="40"/>
      <c r="D192" s="224" t="s">
        <v>150</v>
      </c>
      <c r="E192" s="40"/>
      <c r="F192" s="227" t="s">
        <v>568</v>
      </c>
      <c r="G192" s="40"/>
      <c r="H192" s="40"/>
      <c r="I192" s="136"/>
      <c r="J192" s="40"/>
      <c r="K192" s="40"/>
      <c r="L192" s="44"/>
      <c r="M192" s="226"/>
      <c r="N192" s="84"/>
      <c r="O192" s="84"/>
      <c r="P192" s="84"/>
      <c r="Q192" s="84"/>
      <c r="R192" s="84"/>
      <c r="S192" s="84"/>
      <c r="T192" s="85"/>
      <c r="AT192" s="18" t="s">
        <v>150</v>
      </c>
      <c r="AU192" s="18" t="s">
        <v>81</v>
      </c>
    </row>
    <row r="193" spans="2:51" s="13" customFormat="1" ht="12">
      <c r="B193" s="238"/>
      <c r="C193" s="239"/>
      <c r="D193" s="224" t="s">
        <v>152</v>
      </c>
      <c r="E193" s="240" t="s">
        <v>20</v>
      </c>
      <c r="F193" s="241" t="s">
        <v>549</v>
      </c>
      <c r="G193" s="239"/>
      <c r="H193" s="242">
        <v>91.7</v>
      </c>
      <c r="I193" s="243"/>
      <c r="J193" s="239"/>
      <c r="K193" s="239"/>
      <c r="L193" s="244"/>
      <c r="M193" s="245"/>
      <c r="N193" s="246"/>
      <c r="O193" s="246"/>
      <c r="P193" s="246"/>
      <c r="Q193" s="246"/>
      <c r="R193" s="246"/>
      <c r="S193" s="246"/>
      <c r="T193" s="247"/>
      <c r="AT193" s="248" t="s">
        <v>152</v>
      </c>
      <c r="AU193" s="248" t="s">
        <v>81</v>
      </c>
      <c r="AV193" s="13" t="s">
        <v>81</v>
      </c>
      <c r="AW193" s="13" t="s">
        <v>33</v>
      </c>
      <c r="AX193" s="13" t="s">
        <v>72</v>
      </c>
      <c r="AY193" s="248" t="s">
        <v>129</v>
      </c>
    </row>
    <row r="194" spans="2:51" s="14" customFormat="1" ht="12">
      <c r="B194" s="249"/>
      <c r="C194" s="250"/>
      <c r="D194" s="224" t="s">
        <v>152</v>
      </c>
      <c r="E194" s="251" t="s">
        <v>20</v>
      </c>
      <c r="F194" s="252" t="s">
        <v>156</v>
      </c>
      <c r="G194" s="250"/>
      <c r="H194" s="253">
        <v>91.7</v>
      </c>
      <c r="I194" s="254"/>
      <c r="J194" s="250"/>
      <c r="K194" s="250"/>
      <c r="L194" s="255"/>
      <c r="M194" s="256"/>
      <c r="N194" s="257"/>
      <c r="O194" s="257"/>
      <c r="P194" s="257"/>
      <c r="Q194" s="257"/>
      <c r="R194" s="257"/>
      <c r="S194" s="257"/>
      <c r="T194" s="258"/>
      <c r="AT194" s="259" t="s">
        <v>152</v>
      </c>
      <c r="AU194" s="259" t="s">
        <v>81</v>
      </c>
      <c r="AV194" s="14" t="s">
        <v>137</v>
      </c>
      <c r="AW194" s="14" t="s">
        <v>33</v>
      </c>
      <c r="AX194" s="14" t="s">
        <v>8</v>
      </c>
      <c r="AY194" s="259" t="s">
        <v>129</v>
      </c>
    </row>
    <row r="195" spans="2:65" s="1" customFormat="1" ht="21.6" customHeight="1">
      <c r="B195" s="39"/>
      <c r="C195" s="212" t="s">
        <v>210</v>
      </c>
      <c r="D195" s="212" t="s">
        <v>132</v>
      </c>
      <c r="E195" s="213" t="s">
        <v>569</v>
      </c>
      <c r="F195" s="214" t="s">
        <v>570</v>
      </c>
      <c r="G195" s="215" t="s">
        <v>146</v>
      </c>
      <c r="H195" s="216">
        <v>2406.5</v>
      </c>
      <c r="I195" s="217"/>
      <c r="J195" s="216">
        <f>ROUND(I195*H195,0)</f>
        <v>0</v>
      </c>
      <c r="K195" s="214" t="s">
        <v>147</v>
      </c>
      <c r="L195" s="44"/>
      <c r="M195" s="218" t="s">
        <v>20</v>
      </c>
      <c r="N195" s="219" t="s">
        <v>43</v>
      </c>
      <c r="O195" s="84"/>
      <c r="P195" s="220">
        <f>O195*H195</f>
        <v>0</v>
      </c>
      <c r="Q195" s="220">
        <v>0</v>
      </c>
      <c r="R195" s="220">
        <f>Q195*H195</f>
        <v>0</v>
      </c>
      <c r="S195" s="220">
        <v>0</v>
      </c>
      <c r="T195" s="221">
        <f>S195*H195</f>
        <v>0</v>
      </c>
      <c r="AR195" s="222" t="s">
        <v>137</v>
      </c>
      <c r="AT195" s="222" t="s">
        <v>132</v>
      </c>
      <c r="AU195" s="222" t="s">
        <v>81</v>
      </c>
      <c r="AY195" s="18" t="s">
        <v>129</v>
      </c>
      <c r="BE195" s="223">
        <f>IF(N195="základní",J195,0)</f>
        <v>0</v>
      </c>
      <c r="BF195" s="223">
        <f>IF(N195="snížená",J195,0)</f>
        <v>0</v>
      </c>
      <c r="BG195" s="223">
        <f>IF(N195="zákl. přenesená",J195,0)</f>
        <v>0</v>
      </c>
      <c r="BH195" s="223">
        <f>IF(N195="sníž. přenesená",J195,0)</f>
        <v>0</v>
      </c>
      <c r="BI195" s="223">
        <f>IF(N195="nulová",J195,0)</f>
        <v>0</v>
      </c>
      <c r="BJ195" s="18" t="s">
        <v>8</v>
      </c>
      <c r="BK195" s="223">
        <f>ROUND(I195*H195,0)</f>
        <v>0</v>
      </c>
      <c r="BL195" s="18" t="s">
        <v>137</v>
      </c>
      <c r="BM195" s="222" t="s">
        <v>148</v>
      </c>
    </row>
    <row r="196" spans="2:47" s="1" customFormat="1" ht="12">
      <c r="B196" s="39"/>
      <c r="C196" s="40"/>
      <c r="D196" s="224" t="s">
        <v>139</v>
      </c>
      <c r="E196" s="40"/>
      <c r="F196" s="225" t="s">
        <v>571</v>
      </c>
      <c r="G196" s="40"/>
      <c r="H196" s="40"/>
      <c r="I196" s="136"/>
      <c r="J196" s="40"/>
      <c r="K196" s="40"/>
      <c r="L196" s="44"/>
      <c r="M196" s="226"/>
      <c r="N196" s="84"/>
      <c r="O196" s="84"/>
      <c r="P196" s="84"/>
      <c r="Q196" s="84"/>
      <c r="R196" s="84"/>
      <c r="S196" s="84"/>
      <c r="T196" s="85"/>
      <c r="AT196" s="18" t="s">
        <v>139</v>
      </c>
      <c r="AU196" s="18" t="s">
        <v>81</v>
      </c>
    </row>
    <row r="197" spans="2:47" s="1" customFormat="1" ht="12">
      <c r="B197" s="39"/>
      <c r="C197" s="40"/>
      <c r="D197" s="224" t="s">
        <v>150</v>
      </c>
      <c r="E197" s="40"/>
      <c r="F197" s="227" t="s">
        <v>568</v>
      </c>
      <c r="G197" s="40"/>
      <c r="H197" s="40"/>
      <c r="I197" s="136"/>
      <c r="J197" s="40"/>
      <c r="K197" s="40"/>
      <c r="L197" s="44"/>
      <c r="M197" s="226"/>
      <c r="N197" s="84"/>
      <c r="O197" s="84"/>
      <c r="P197" s="84"/>
      <c r="Q197" s="84"/>
      <c r="R197" s="84"/>
      <c r="S197" s="84"/>
      <c r="T197" s="85"/>
      <c r="AT197" s="18" t="s">
        <v>150</v>
      </c>
      <c r="AU197" s="18" t="s">
        <v>81</v>
      </c>
    </row>
    <row r="198" spans="2:51" s="13" customFormat="1" ht="12">
      <c r="B198" s="238"/>
      <c r="C198" s="239"/>
      <c r="D198" s="224" t="s">
        <v>152</v>
      </c>
      <c r="E198" s="240" t="s">
        <v>20</v>
      </c>
      <c r="F198" s="241" t="s">
        <v>572</v>
      </c>
      <c r="G198" s="239"/>
      <c r="H198" s="242">
        <v>2406.5</v>
      </c>
      <c r="I198" s="243"/>
      <c r="J198" s="239"/>
      <c r="K198" s="239"/>
      <c r="L198" s="244"/>
      <c r="M198" s="245"/>
      <c r="N198" s="246"/>
      <c r="O198" s="246"/>
      <c r="P198" s="246"/>
      <c r="Q198" s="246"/>
      <c r="R198" s="246"/>
      <c r="S198" s="246"/>
      <c r="T198" s="247"/>
      <c r="AT198" s="248" t="s">
        <v>152</v>
      </c>
      <c r="AU198" s="248" t="s">
        <v>81</v>
      </c>
      <c r="AV198" s="13" t="s">
        <v>81</v>
      </c>
      <c r="AW198" s="13" t="s">
        <v>33</v>
      </c>
      <c r="AX198" s="13" t="s">
        <v>72</v>
      </c>
      <c r="AY198" s="248" t="s">
        <v>129</v>
      </c>
    </row>
    <row r="199" spans="2:51" s="14" customFormat="1" ht="12">
      <c r="B199" s="249"/>
      <c r="C199" s="250"/>
      <c r="D199" s="224" t="s">
        <v>152</v>
      </c>
      <c r="E199" s="251" t="s">
        <v>20</v>
      </c>
      <c r="F199" s="252" t="s">
        <v>156</v>
      </c>
      <c r="G199" s="250"/>
      <c r="H199" s="253">
        <v>2406.5</v>
      </c>
      <c r="I199" s="254"/>
      <c r="J199" s="250"/>
      <c r="K199" s="250"/>
      <c r="L199" s="255"/>
      <c r="M199" s="256"/>
      <c r="N199" s="257"/>
      <c r="O199" s="257"/>
      <c r="P199" s="257"/>
      <c r="Q199" s="257"/>
      <c r="R199" s="257"/>
      <c r="S199" s="257"/>
      <c r="T199" s="258"/>
      <c r="AT199" s="259" t="s">
        <v>152</v>
      </c>
      <c r="AU199" s="259" t="s">
        <v>81</v>
      </c>
      <c r="AV199" s="14" t="s">
        <v>137</v>
      </c>
      <c r="AW199" s="14" t="s">
        <v>33</v>
      </c>
      <c r="AX199" s="14" t="s">
        <v>8</v>
      </c>
      <c r="AY199" s="259" t="s">
        <v>129</v>
      </c>
    </row>
    <row r="200" spans="2:65" s="1" customFormat="1" ht="14.4" customHeight="1">
      <c r="B200" s="39"/>
      <c r="C200" s="212" t="s">
        <v>9</v>
      </c>
      <c r="D200" s="212" t="s">
        <v>132</v>
      </c>
      <c r="E200" s="213" t="s">
        <v>573</v>
      </c>
      <c r="F200" s="214" t="s">
        <v>574</v>
      </c>
      <c r="G200" s="215" t="s">
        <v>146</v>
      </c>
      <c r="H200" s="216">
        <v>2406.5</v>
      </c>
      <c r="I200" s="217"/>
      <c r="J200" s="216">
        <f>ROUND(I200*H200,0)</f>
        <v>0</v>
      </c>
      <c r="K200" s="214" t="s">
        <v>147</v>
      </c>
      <c r="L200" s="44"/>
      <c r="M200" s="218" t="s">
        <v>20</v>
      </c>
      <c r="N200" s="219" t="s">
        <v>43</v>
      </c>
      <c r="O200" s="84"/>
      <c r="P200" s="220">
        <f>O200*H200</f>
        <v>0</v>
      </c>
      <c r="Q200" s="220">
        <v>0</v>
      </c>
      <c r="R200" s="220">
        <f>Q200*H200</f>
        <v>0</v>
      </c>
      <c r="S200" s="220">
        <v>0</v>
      </c>
      <c r="T200" s="221">
        <f>S200*H200</f>
        <v>0</v>
      </c>
      <c r="AR200" s="222" t="s">
        <v>137</v>
      </c>
      <c r="AT200" s="222" t="s">
        <v>132</v>
      </c>
      <c r="AU200" s="222" t="s">
        <v>81</v>
      </c>
      <c r="AY200" s="18" t="s">
        <v>129</v>
      </c>
      <c r="BE200" s="223">
        <f>IF(N200="základní",J200,0)</f>
        <v>0</v>
      </c>
      <c r="BF200" s="223">
        <f>IF(N200="snížená",J200,0)</f>
        <v>0</v>
      </c>
      <c r="BG200" s="223">
        <f>IF(N200="zákl. přenesená",J200,0)</f>
        <v>0</v>
      </c>
      <c r="BH200" s="223">
        <f>IF(N200="sníž. přenesená",J200,0)</f>
        <v>0</v>
      </c>
      <c r="BI200" s="223">
        <f>IF(N200="nulová",J200,0)</f>
        <v>0</v>
      </c>
      <c r="BJ200" s="18" t="s">
        <v>8</v>
      </c>
      <c r="BK200" s="223">
        <f>ROUND(I200*H200,0)</f>
        <v>0</v>
      </c>
      <c r="BL200" s="18" t="s">
        <v>137</v>
      </c>
      <c r="BM200" s="222" t="s">
        <v>159</v>
      </c>
    </row>
    <row r="201" spans="2:47" s="1" customFormat="1" ht="12">
      <c r="B201" s="39"/>
      <c r="C201" s="40"/>
      <c r="D201" s="224" t="s">
        <v>139</v>
      </c>
      <c r="E201" s="40"/>
      <c r="F201" s="225" t="s">
        <v>575</v>
      </c>
      <c r="G201" s="40"/>
      <c r="H201" s="40"/>
      <c r="I201" s="136"/>
      <c r="J201" s="40"/>
      <c r="K201" s="40"/>
      <c r="L201" s="44"/>
      <c r="M201" s="226"/>
      <c r="N201" s="84"/>
      <c r="O201" s="84"/>
      <c r="P201" s="84"/>
      <c r="Q201" s="84"/>
      <c r="R201" s="84"/>
      <c r="S201" s="84"/>
      <c r="T201" s="85"/>
      <c r="AT201" s="18" t="s">
        <v>139</v>
      </c>
      <c r="AU201" s="18" t="s">
        <v>81</v>
      </c>
    </row>
    <row r="202" spans="2:47" s="1" customFormat="1" ht="12">
      <c r="B202" s="39"/>
      <c r="C202" s="40"/>
      <c r="D202" s="224" t="s">
        <v>150</v>
      </c>
      <c r="E202" s="40"/>
      <c r="F202" s="227" t="s">
        <v>576</v>
      </c>
      <c r="G202" s="40"/>
      <c r="H202" s="40"/>
      <c r="I202" s="136"/>
      <c r="J202" s="40"/>
      <c r="K202" s="40"/>
      <c r="L202" s="44"/>
      <c r="M202" s="226"/>
      <c r="N202" s="84"/>
      <c r="O202" s="84"/>
      <c r="P202" s="84"/>
      <c r="Q202" s="84"/>
      <c r="R202" s="84"/>
      <c r="S202" s="84"/>
      <c r="T202" s="85"/>
      <c r="AT202" s="18" t="s">
        <v>150</v>
      </c>
      <c r="AU202" s="18" t="s">
        <v>81</v>
      </c>
    </row>
    <row r="203" spans="2:51" s="13" customFormat="1" ht="12">
      <c r="B203" s="238"/>
      <c r="C203" s="239"/>
      <c r="D203" s="224" t="s">
        <v>152</v>
      </c>
      <c r="E203" s="240" t="s">
        <v>20</v>
      </c>
      <c r="F203" s="241" t="s">
        <v>553</v>
      </c>
      <c r="G203" s="239"/>
      <c r="H203" s="242">
        <v>592.6</v>
      </c>
      <c r="I203" s="243"/>
      <c r="J203" s="239"/>
      <c r="K203" s="239"/>
      <c r="L203" s="244"/>
      <c r="M203" s="245"/>
      <c r="N203" s="246"/>
      <c r="O203" s="246"/>
      <c r="P203" s="246"/>
      <c r="Q203" s="246"/>
      <c r="R203" s="246"/>
      <c r="S203" s="246"/>
      <c r="T203" s="247"/>
      <c r="AT203" s="248" t="s">
        <v>152</v>
      </c>
      <c r="AU203" s="248" t="s">
        <v>81</v>
      </c>
      <c r="AV203" s="13" t="s">
        <v>81</v>
      </c>
      <c r="AW203" s="13" t="s">
        <v>33</v>
      </c>
      <c r="AX203" s="13" t="s">
        <v>72</v>
      </c>
      <c r="AY203" s="248" t="s">
        <v>129</v>
      </c>
    </row>
    <row r="204" spans="2:51" s="13" customFormat="1" ht="12">
      <c r="B204" s="238"/>
      <c r="C204" s="239"/>
      <c r="D204" s="224" t="s">
        <v>152</v>
      </c>
      <c r="E204" s="240" t="s">
        <v>20</v>
      </c>
      <c r="F204" s="241" t="s">
        <v>554</v>
      </c>
      <c r="G204" s="239"/>
      <c r="H204" s="242">
        <v>623.6</v>
      </c>
      <c r="I204" s="243"/>
      <c r="J204" s="239"/>
      <c r="K204" s="239"/>
      <c r="L204" s="244"/>
      <c r="M204" s="245"/>
      <c r="N204" s="246"/>
      <c r="O204" s="246"/>
      <c r="P204" s="246"/>
      <c r="Q204" s="246"/>
      <c r="R204" s="246"/>
      <c r="S204" s="246"/>
      <c r="T204" s="247"/>
      <c r="AT204" s="248" t="s">
        <v>152</v>
      </c>
      <c r="AU204" s="248" t="s">
        <v>81</v>
      </c>
      <c r="AV204" s="13" t="s">
        <v>81</v>
      </c>
      <c r="AW204" s="13" t="s">
        <v>33</v>
      </c>
      <c r="AX204" s="13" t="s">
        <v>72</v>
      </c>
      <c r="AY204" s="248" t="s">
        <v>129</v>
      </c>
    </row>
    <row r="205" spans="2:51" s="13" customFormat="1" ht="12">
      <c r="B205" s="238"/>
      <c r="C205" s="239"/>
      <c r="D205" s="224" t="s">
        <v>152</v>
      </c>
      <c r="E205" s="240" t="s">
        <v>20</v>
      </c>
      <c r="F205" s="241" t="s">
        <v>555</v>
      </c>
      <c r="G205" s="239"/>
      <c r="H205" s="242">
        <v>589.6</v>
      </c>
      <c r="I205" s="243"/>
      <c r="J205" s="239"/>
      <c r="K205" s="239"/>
      <c r="L205" s="244"/>
      <c r="M205" s="245"/>
      <c r="N205" s="246"/>
      <c r="O205" s="246"/>
      <c r="P205" s="246"/>
      <c r="Q205" s="246"/>
      <c r="R205" s="246"/>
      <c r="S205" s="246"/>
      <c r="T205" s="247"/>
      <c r="AT205" s="248" t="s">
        <v>152</v>
      </c>
      <c r="AU205" s="248" t="s">
        <v>81</v>
      </c>
      <c r="AV205" s="13" t="s">
        <v>81</v>
      </c>
      <c r="AW205" s="13" t="s">
        <v>33</v>
      </c>
      <c r="AX205" s="13" t="s">
        <v>72</v>
      </c>
      <c r="AY205" s="248" t="s">
        <v>129</v>
      </c>
    </row>
    <row r="206" spans="2:51" s="13" customFormat="1" ht="12">
      <c r="B206" s="238"/>
      <c r="C206" s="239"/>
      <c r="D206" s="224" t="s">
        <v>152</v>
      </c>
      <c r="E206" s="240" t="s">
        <v>20</v>
      </c>
      <c r="F206" s="241" t="s">
        <v>556</v>
      </c>
      <c r="G206" s="239"/>
      <c r="H206" s="242">
        <v>600.7</v>
      </c>
      <c r="I206" s="243"/>
      <c r="J206" s="239"/>
      <c r="K206" s="239"/>
      <c r="L206" s="244"/>
      <c r="M206" s="245"/>
      <c r="N206" s="246"/>
      <c r="O206" s="246"/>
      <c r="P206" s="246"/>
      <c r="Q206" s="246"/>
      <c r="R206" s="246"/>
      <c r="S206" s="246"/>
      <c r="T206" s="247"/>
      <c r="AT206" s="248" t="s">
        <v>152</v>
      </c>
      <c r="AU206" s="248" t="s">
        <v>81</v>
      </c>
      <c r="AV206" s="13" t="s">
        <v>81</v>
      </c>
      <c r="AW206" s="13" t="s">
        <v>33</v>
      </c>
      <c r="AX206" s="13" t="s">
        <v>72</v>
      </c>
      <c r="AY206" s="248" t="s">
        <v>129</v>
      </c>
    </row>
    <row r="207" spans="2:51" s="14" customFormat="1" ht="12">
      <c r="B207" s="249"/>
      <c r="C207" s="250"/>
      <c r="D207" s="224" t="s">
        <v>152</v>
      </c>
      <c r="E207" s="251" t="s">
        <v>20</v>
      </c>
      <c r="F207" s="252" t="s">
        <v>156</v>
      </c>
      <c r="G207" s="250"/>
      <c r="H207" s="253">
        <v>2406.5</v>
      </c>
      <c r="I207" s="254"/>
      <c r="J207" s="250"/>
      <c r="K207" s="250"/>
      <c r="L207" s="255"/>
      <c r="M207" s="256"/>
      <c r="N207" s="257"/>
      <c r="O207" s="257"/>
      <c r="P207" s="257"/>
      <c r="Q207" s="257"/>
      <c r="R207" s="257"/>
      <c r="S207" s="257"/>
      <c r="T207" s="258"/>
      <c r="AT207" s="259" t="s">
        <v>152</v>
      </c>
      <c r="AU207" s="259" t="s">
        <v>81</v>
      </c>
      <c r="AV207" s="14" t="s">
        <v>137</v>
      </c>
      <c r="AW207" s="14" t="s">
        <v>33</v>
      </c>
      <c r="AX207" s="14" t="s">
        <v>8</v>
      </c>
      <c r="AY207" s="259" t="s">
        <v>129</v>
      </c>
    </row>
    <row r="208" spans="2:65" s="1" customFormat="1" ht="14.4" customHeight="1">
      <c r="B208" s="39"/>
      <c r="C208" s="212" t="s">
        <v>227</v>
      </c>
      <c r="D208" s="212" t="s">
        <v>132</v>
      </c>
      <c r="E208" s="213" t="s">
        <v>577</v>
      </c>
      <c r="F208" s="214" t="s">
        <v>578</v>
      </c>
      <c r="G208" s="215" t="s">
        <v>146</v>
      </c>
      <c r="H208" s="216">
        <v>72195</v>
      </c>
      <c r="I208" s="217"/>
      <c r="J208" s="216">
        <f>ROUND(I208*H208,0)</f>
        <v>0</v>
      </c>
      <c r="K208" s="214" t="s">
        <v>147</v>
      </c>
      <c r="L208" s="44"/>
      <c r="M208" s="218" t="s">
        <v>20</v>
      </c>
      <c r="N208" s="219" t="s">
        <v>43</v>
      </c>
      <c r="O208" s="84"/>
      <c r="P208" s="220">
        <f>O208*H208</f>
        <v>0</v>
      </c>
      <c r="Q208" s="220">
        <v>0</v>
      </c>
      <c r="R208" s="220">
        <f>Q208*H208</f>
        <v>0</v>
      </c>
      <c r="S208" s="220">
        <v>0</v>
      </c>
      <c r="T208" s="221">
        <f>S208*H208</f>
        <v>0</v>
      </c>
      <c r="AR208" s="222" t="s">
        <v>137</v>
      </c>
      <c r="AT208" s="222" t="s">
        <v>132</v>
      </c>
      <c r="AU208" s="222" t="s">
        <v>81</v>
      </c>
      <c r="AY208" s="18" t="s">
        <v>129</v>
      </c>
      <c r="BE208" s="223">
        <f>IF(N208="základní",J208,0)</f>
        <v>0</v>
      </c>
      <c r="BF208" s="223">
        <f>IF(N208="snížená",J208,0)</f>
        <v>0</v>
      </c>
      <c r="BG208" s="223">
        <f>IF(N208="zákl. přenesená",J208,0)</f>
        <v>0</v>
      </c>
      <c r="BH208" s="223">
        <f>IF(N208="sníž. přenesená",J208,0)</f>
        <v>0</v>
      </c>
      <c r="BI208" s="223">
        <f>IF(N208="nulová",J208,0)</f>
        <v>0</v>
      </c>
      <c r="BJ208" s="18" t="s">
        <v>8</v>
      </c>
      <c r="BK208" s="223">
        <f>ROUND(I208*H208,0)</f>
        <v>0</v>
      </c>
      <c r="BL208" s="18" t="s">
        <v>137</v>
      </c>
      <c r="BM208" s="222" t="s">
        <v>163</v>
      </c>
    </row>
    <row r="209" spans="2:47" s="1" customFormat="1" ht="12">
      <c r="B209" s="39"/>
      <c r="C209" s="40"/>
      <c r="D209" s="224" t="s">
        <v>139</v>
      </c>
      <c r="E209" s="40"/>
      <c r="F209" s="225" t="s">
        <v>579</v>
      </c>
      <c r="G209" s="40"/>
      <c r="H209" s="40"/>
      <c r="I209" s="136"/>
      <c r="J209" s="40"/>
      <c r="K209" s="40"/>
      <c r="L209" s="44"/>
      <c r="M209" s="226"/>
      <c r="N209" s="84"/>
      <c r="O209" s="84"/>
      <c r="P209" s="84"/>
      <c r="Q209" s="84"/>
      <c r="R209" s="84"/>
      <c r="S209" s="84"/>
      <c r="T209" s="85"/>
      <c r="AT209" s="18" t="s">
        <v>139</v>
      </c>
      <c r="AU209" s="18" t="s">
        <v>81</v>
      </c>
    </row>
    <row r="210" spans="2:47" s="1" customFormat="1" ht="12">
      <c r="B210" s="39"/>
      <c r="C210" s="40"/>
      <c r="D210" s="224" t="s">
        <v>150</v>
      </c>
      <c r="E210" s="40"/>
      <c r="F210" s="227" t="s">
        <v>576</v>
      </c>
      <c r="G210" s="40"/>
      <c r="H210" s="40"/>
      <c r="I210" s="136"/>
      <c r="J210" s="40"/>
      <c r="K210" s="40"/>
      <c r="L210" s="44"/>
      <c r="M210" s="226"/>
      <c r="N210" s="84"/>
      <c r="O210" s="84"/>
      <c r="P210" s="84"/>
      <c r="Q210" s="84"/>
      <c r="R210" s="84"/>
      <c r="S210" s="84"/>
      <c r="T210" s="85"/>
      <c r="AT210" s="18" t="s">
        <v>150</v>
      </c>
      <c r="AU210" s="18" t="s">
        <v>81</v>
      </c>
    </row>
    <row r="211" spans="2:51" s="13" customFormat="1" ht="12">
      <c r="B211" s="238"/>
      <c r="C211" s="239"/>
      <c r="D211" s="224" t="s">
        <v>152</v>
      </c>
      <c r="E211" s="240" t="s">
        <v>20</v>
      </c>
      <c r="F211" s="241" t="s">
        <v>564</v>
      </c>
      <c r="G211" s="239"/>
      <c r="H211" s="242">
        <v>72195</v>
      </c>
      <c r="I211" s="243"/>
      <c r="J211" s="239"/>
      <c r="K211" s="239"/>
      <c r="L211" s="244"/>
      <c r="M211" s="245"/>
      <c r="N211" s="246"/>
      <c r="O211" s="246"/>
      <c r="P211" s="246"/>
      <c r="Q211" s="246"/>
      <c r="R211" s="246"/>
      <c r="S211" s="246"/>
      <c r="T211" s="247"/>
      <c r="AT211" s="248" t="s">
        <v>152</v>
      </c>
      <c r="AU211" s="248" t="s">
        <v>81</v>
      </c>
      <c r="AV211" s="13" t="s">
        <v>81</v>
      </c>
      <c r="AW211" s="13" t="s">
        <v>33</v>
      </c>
      <c r="AX211" s="13" t="s">
        <v>72</v>
      </c>
      <c r="AY211" s="248" t="s">
        <v>129</v>
      </c>
    </row>
    <row r="212" spans="2:51" s="14" customFormat="1" ht="12">
      <c r="B212" s="249"/>
      <c r="C212" s="250"/>
      <c r="D212" s="224" t="s">
        <v>152</v>
      </c>
      <c r="E212" s="251" t="s">
        <v>20</v>
      </c>
      <c r="F212" s="252" t="s">
        <v>156</v>
      </c>
      <c r="G212" s="250"/>
      <c r="H212" s="253">
        <v>72195</v>
      </c>
      <c r="I212" s="254"/>
      <c r="J212" s="250"/>
      <c r="K212" s="250"/>
      <c r="L212" s="255"/>
      <c r="M212" s="256"/>
      <c r="N212" s="257"/>
      <c r="O212" s="257"/>
      <c r="P212" s="257"/>
      <c r="Q212" s="257"/>
      <c r="R212" s="257"/>
      <c r="S212" s="257"/>
      <c r="T212" s="258"/>
      <c r="AT212" s="259" t="s">
        <v>152</v>
      </c>
      <c r="AU212" s="259" t="s">
        <v>81</v>
      </c>
      <c r="AV212" s="14" t="s">
        <v>137</v>
      </c>
      <c r="AW212" s="14" t="s">
        <v>33</v>
      </c>
      <c r="AX212" s="14" t="s">
        <v>8</v>
      </c>
      <c r="AY212" s="259" t="s">
        <v>129</v>
      </c>
    </row>
    <row r="213" spans="2:65" s="1" customFormat="1" ht="14.4" customHeight="1">
      <c r="B213" s="39"/>
      <c r="C213" s="212" t="s">
        <v>239</v>
      </c>
      <c r="D213" s="212" t="s">
        <v>132</v>
      </c>
      <c r="E213" s="213" t="s">
        <v>580</v>
      </c>
      <c r="F213" s="214" t="s">
        <v>581</v>
      </c>
      <c r="G213" s="215" t="s">
        <v>146</v>
      </c>
      <c r="H213" s="216">
        <v>2406.5</v>
      </c>
      <c r="I213" s="217"/>
      <c r="J213" s="216">
        <f>ROUND(I213*H213,0)</f>
        <v>0</v>
      </c>
      <c r="K213" s="214" t="s">
        <v>147</v>
      </c>
      <c r="L213" s="44"/>
      <c r="M213" s="218" t="s">
        <v>20</v>
      </c>
      <c r="N213" s="219" t="s">
        <v>43</v>
      </c>
      <c r="O213" s="84"/>
      <c r="P213" s="220">
        <f>O213*H213</f>
        <v>0</v>
      </c>
      <c r="Q213" s="220">
        <v>0</v>
      </c>
      <c r="R213" s="220">
        <f>Q213*H213</f>
        <v>0</v>
      </c>
      <c r="S213" s="220">
        <v>0</v>
      </c>
      <c r="T213" s="221">
        <f>S213*H213</f>
        <v>0</v>
      </c>
      <c r="AR213" s="222" t="s">
        <v>137</v>
      </c>
      <c r="AT213" s="222" t="s">
        <v>132</v>
      </c>
      <c r="AU213" s="222" t="s">
        <v>81</v>
      </c>
      <c r="AY213" s="18" t="s">
        <v>129</v>
      </c>
      <c r="BE213" s="223">
        <f>IF(N213="základní",J213,0)</f>
        <v>0</v>
      </c>
      <c r="BF213" s="223">
        <f>IF(N213="snížená",J213,0)</f>
        <v>0</v>
      </c>
      <c r="BG213" s="223">
        <f>IF(N213="zákl. přenesená",J213,0)</f>
        <v>0</v>
      </c>
      <c r="BH213" s="223">
        <f>IF(N213="sníž. přenesená",J213,0)</f>
        <v>0</v>
      </c>
      <c r="BI213" s="223">
        <f>IF(N213="nulová",J213,0)</f>
        <v>0</v>
      </c>
      <c r="BJ213" s="18" t="s">
        <v>8</v>
      </c>
      <c r="BK213" s="223">
        <f>ROUND(I213*H213,0)</f>
        <v>0</v>
      </c>
      <c r="BL213" s="18" t="s">
        <v>137</v>
      </c>
      <c r="BM213" s="222" t="s">
        <v>168</v>
      </c>
    </row>
    <row r="214" spans="2:47" s="1" customFormat="1" ht="12">
      <c r="B214" s="39"/>
      <c r="C214" s="40"/>
      <c r="D214" s="224" t="s">
        <v>139</v>
      </c>
      <c r="E214" s="40"/>
      <c r="F214" s="225" t="s">
        <v>582</v>
      </c>
      <c r="G214" s="40"/>
      <c r="H214" s="40"/>
      <c r="I214" s="136"/>
      <c r="J214" s="40"/>
      <c r="K214" s="40"/>
      <c r="L214" s="44"/>
      <c r="M214" s="226"/>
      <c r="N214" s="84"/>
      <c r="O214" s="84"/>
      <c r="P214" s="84"/>
      <c r="Q214" s="84"/>
      <c r="R214" s="84"/>
      <c r="S214" s="84"/>
      <c r="T214" s="85"/>
      <c r="AT214" s="18" t="s">
        <v>139</v>
      </c>
      <c r="AU214" s="18" t="s">
        <v>81</v>
      </c>
    </row>
    <row r="215" spans="2:51" s="13" customFormat="1" ht="12">
      <c r="B215" s="238"/>
      <c r="C215" s="239"/>
      <c r="D215" s="224" t="s">
        <v>152</v>
      </c>
      <c r="E215" s="240" t="s">
        <v>20</v>
      </c>
      <c r="F215" s="241" t="s">
        <v>572</v>
      </c>
      <c r="G215" s="239"/>
      <c r="H215" s="242">
        <v>2406.5</v>
      </c>
      <c r="I215" s="243"/>
      <c r="J215" s="239"/>
      <c r="K215" s="239"/>
      <c r="L215" s="244"/>
      <c r="M215" s="245"/>
      <c r="N215" s="246"/>
      <c r="O215" s="246"/>
      <c r="P215" s="246"/>
      <c r="Q215" s="246"/>
      <c r="R215" s="246"/>
      <c r="S215" s="246"/>
      <c r="T215" s="247"/>
      <c r="AT215" s="248" t="s">
        <v>152</v>
      </c>
      <c r="AU215" s="248" t="s">
        <v>81</v>
      </c>
      <c r="AV215" s="13" t="s">
        <v>81</v>
      </c>
      <c r="AW215" s="13" t="s">
        <v>33</v>
      </c>
      <c r="AX215" s="13" t="s">
        <v>72</v>
      </c>
      <c r="AY215" s="248" t="s">
        <v>129</v>
      </c>
    </row>
    <row r="216" spans="2:51" s="14" customFormat="1" ht="12">
      <c r="B216" s="249"/>
      <c r="C216" s="250"/>
      <c r="D216" s="224" t="s">
        <v>152</v>
      </c>
      <c r="E216" s="251" t="s">
        <v>20</v>
      </c>
      <c r="F216" s="252" t="s">
        <v>156</v>
      </c>
      <c r="G216" s="250"/>
      <c r="H216" s="253">
        <v>2406.5</v>
      </c>
      <c r="I216" s="254"/>
      <c r="J216" s="250"/>
      <c r="K216" s="250"/>
      <c r="L216" s="255"/>
      <c r="M216" s="256"/>
      <c r="N216" s="257"/>
      <c r="O216" s="257"/>
      <c r="P216" s="257"/>
      <c r="Q216" s="257"/>
      <c r="R216" s="257"/>
      <c r="S216" s="257"/>
      <c r="T216" s="258"/>
      <c r="AT216" s="259" t="s">
        <v>152</v>
      </c>
      <c r="AU216" s="259" t="s">
        <v>81</v>
      </c>
      <c r="AV216" s="14" t="s">
        <v>137</v>
      </c>
      <c r="AW216" s="14" t="s">
        <v>33</v>
      </c>
      <c r="AX216" s="14" t="s">
        <v>8</v>
      </c>
      <c r="AY216" s="259" t="s">
        <v>129</v>
      </c>
    </row>
    <row r="217" spans="2:65" s="1" customFormat="1" ht="14.4" customHeight="1">
      <c r="B217" s="39"/>
      <c r="C217" s="212" t="s">
        <v>245</v>
      </c>
      <c r="D217" s="212" t="s">
        <v>132</v>
      </c>
      <c r="E217" s="213" t="s">
        <v>583</v>
      </c>
      <c r="F217" s="214" t="s">
        <v>178</v>
      </c>
      <c r="G217" s="215" t="s">
        <v>135</v>
      </c>
      <c r="H217" s="216">
        <v>1</v>
      </c>
      <c r="I217" s="217"/>
      <c r="J217" s="216">
        <f>ROUND(I217*H217,0)</f>
        <v>0</v>
      </c>
      <c r="K217" s="214" t="s">
        <v>136</v>
      </c>
      <c r="L217" s="44"/>
      <c r="M217" s="218" t="s">
        <v>20</v>
      </c>
      <c r="N217" s="219" t="s">
        <v>43</v>
      </c>
      <c r="O217" s="84"/>
      <c r="P217" s="220">
        <f>O217*H217</f>
        <v>0</v>
      </c>
      <c r="Q217" s="220">
        <v>0</v>
      </c>
      <c r="R217" s="220">
        <f>Q217*H217</f>
        <v>0</v>
      </c>
      <c r="S217" s="220">
        <v>0</v>
      </c>
      <c r="T217" s="221">
        <f>S217*H217</f>
        <v>0</v>
      </c>
      <c r="AR217" s="222" t="s">
        <v>137</v>
      </c>
      <c r="AT217" s="222" t="s">
        <v>132</v>
      </c>
      <c r="AU217" s="222" t="s">
        <v>81</v>
      </c>
      <c r="AY217" s="18" t="s">
        <v>129</v>
      </c>
      <c r="BE217" s="223">
        <f>IF(N217="základní",J217,0)</f>
        <v>0</v>
      </c>
      <c r="BF217" s="223">
        <f>IF(N217="snížená",J217,0)</f>
        <v>0</v>
      </c>
      <c r="BG217" s="223">
        <f>IF(N217="zákl. přenesená",J217,0)</f>
        <v>0</v>
      </c>
      <c r="BH217" s="223">
        <f>IF(N217="sníž. přenesená",J217,0)</f>
        <v>0</v>
      </c>
      <c r="BI217" s="223">
        <f>IF(N217="nulová",J217,0)</f>
        <v>0</v>
      </c>
      <c r="BJ217" s="18" t="s">
        <v>8</v>
      </c>
      <c r="BK217" s="223">
        <f>ROUND(I217*H217,0)</f>
        <v>0</v>
      </c>
      <c r="BL217" s="18" t="s">
        <v>137</v>
      </c>
      <c r="BM217" s="222" t="s">
        <v>172</v>
      </c>
    </row>
    <row r="218" spans="2:47" s="1" customFormat="1" ht="12">
      <c r="B218" s="39"/>
      <c r="C218" s="40"/>
      <c r="D218" s="224" t="s">
        <v>139</v>
      </c>
      <c r="E218" s="40"/>
      <c r="F218" s="225" t="s">
        <v>178</v>
      </c>
      <c r="G218" s="40"/>
      <c r="H218" s="40"/>
      <c r="I218" s="136"/>
      <c r="J218" s="40"/>
      <c r="K218" s="40"/>
      <c r="L218" s="44"/>
      <c r="M218" s="226"/>
      <c r="N218" s="84"/>
      <c r="O218" s="84"/>
      <c r="P218" s="84"/>
      <c r="Q218" s="84"/>
      <c r="R218" s="84"/>
      <c r="S218" s="84"/>
      <c r="T218" s="85"/>
      <c r="AT218" s="18" t="s">
        <v>139</v>
      </c>
      <c r="AU218" s="18" t="s">
        <v>81</v>
      </c>
    </row>
    <row r="219" spans="2:65" s="1" customFormat="1" ht="14.4" customHeight="1">
      <c r="B219" s="39"/>
      <c r="C219" s="212" t="s">
        <v>254</v>
      </c>
      <c r="D219" s="212" t="s">
        <v>132</v>
      </c>
      <c r="E219" s="213" t="s">
        <v>584</v>
      </c>
      <c r="F219" s="214" t="s">
        <v>158</v>
      </c>
      <c r="G219" s="215" t="s">
        <v>135</v>
      </c>
      <c r="H219" s="216">
        <v>1</v>
      </c>
      <c r="I219" s="217"/>
      <c r="J219" s="216">
        <f>ROUND(I219*H219,0)</f>
        <v>0</v>
      </c>
      <c r="K219" s="214" t="s">
        <v>136</v>
      </c>
      <c r="L219" s="44"/>
      <c r="M219" s="218" t="s">
        <v>20</v>
      </c>
      <c r="N219" s="219" t="s">
        <v>43</v>
      </c>
      <c r="O219" s="84"/>
      <c r="P219" s="220">
        <f>O219*H219</f>
        <v>0</v>
      </c>
      <c r="Q219" s="220">
        <v>0</v>
      </c>
      <c r="R219" s="220">
        <f>Q219*H219</f>
        <v>0</v>
      </c>
      <c r="S219" s="220">
        <v>0</v>
      </c>
      <c r="T219" s="221">
        <f>S219*H219</f>
        <v>0</v>
      </c>
      <c r="AR219" s="222" t="s">
        <v>137</v>
      </c>
      <c r="AT219" s="222" t="s">
        <v>132</v>
      </c>
      <c r="AU219" s="222" t="s">
        <v>81</v>
      </c>
      <c r="AY219" s="18" t="s">
        <v>129</v>
      </c>
      <c r="BE219" s="223">
        <f>IF(N219="základní",J219,0)</f>
        <v>0</v>
      </c>
      <c r="BF219" s="223">
        <f>IF(N219="snížená",J219,0)</f>
        <v>0</v>
      </c>
      <c r="BG219" s="223">
        <f>IF(N219="zákl. přenesená",J219,0)</f>
        <v>0</v>
      </c>
      <c r="BH219" s="223">
        <f>IF(N219="sníž. přenesená",J219,0)</f>
        <v>0</v>
      </c>
      <c r="BI219" s="223">
        <f>IF(N219="nulová",J219,0)</f>
        <v>0</v>
      </c>
      <c r="BJ219" s="18" t="s">
        <v>8</v>
      </c>
      <c r="BK219" s="223">
        <f>ROUND(I219*H219,0)</f>
        <v>0</v>
      </c>
      <c r="BL219" s="18" t="s">
        <v>137</v>
      </c>
      <c r="BM219" s="222" t="s">
        <v>176</v>
      </c>
    </row>
    <row r="220" spans="2:47" s="1" customFormat="1" ht="12">
      <c r="B220" s="39"/>
      <c r="C220" s="40"/>
      <c r="D220" s="224" t="s">
        <v>139</v>
      </c>
      <c r="E220" s="40"/>
      <c r="F220" s="225" t="s">
        <v>158</v>
      </c>
      <c r="G220" s="40"/>
      <c r="H220" s="40"/>
      <c r="I220" s="136"/>
      <c r="J220" s="40"/>
      <c r="K220" s="40"/>
      <c r="L220" s="44"/>
      <c r="M220" s="226"/>
      <c r="N220" s="84"/>
      <c r="O220" s="84"/>
      <c r="P220" s="84"/>
      <c r="Q220" s="84"/>
      <c r="R220" s="84"/>
      <c r="S220" s="84"/>
      <c r="T220" s="85"/>
      <c r="AT220" s="18" t="s">
        <v>139</v>
      </c>
      <c r="AU220" s="18" t="s">
        <v>81</v>
      </c>
    </row>
    <row r="221" spans="2:65" s="1" customFormat="1" ht="14.4" customHeight="1">
      <c r="B221" s="39"/>
      <c r="C221" s="212" t="s">
        <v>260</v>
      </c>
      <c r="D221" s="212" t="s">
        <v>132</v>
      </c>
      <c r="E221" s="213" t="s">
        <v>157</v>
      </c>
      <c r="F221" s="214" t="s">
        <v>162</v>
      </c>
      <c r="G221" s="215" t="s">
        <v>135</v>
      </c>
      <c r="H221" s="216">
        <v>1</v>
      </c>
      <c r="I221" s="217"/>
      <c r="J221" s="216">
        <f>ROUND(I221*H221,0)</f>
        <v>0</v>
      </c>
      <c r="K221" s="214" t="s">
        <v>136</v>
      </c>
      <c r="L221" s="44"/>
      <c r="M221" s="218" t="s">
        <v>20</v>
      </c>
      <c r="N221" s="219" t="s">
        <v>43</v>
      </c>
      <c r="O221" s="84"/>
      <c r="P221" s="220">
        <f>O221*H221</f>
        <v>0</v>
      </c>
      <c r="Q221" s="220">
        <v>0</v>
      </c>
      <c r="R221" s="220">
        <f>Q221*H221</f>
        <v>0</v>
      </c>
      <c r="S221" s="220">
        <v>0</v>
      </c>
      <c r="T221" s="221">
        <f>S221*H221</f>
        <v>0</v>
      </c>
      <c r="AR221" s="222" t="s">
        <v>137</v>
      </c>
      <c r="AT221" s="222" t="s">
        <v>132</v>
      </c>
      <c r="AU221" s="222" t="s">
        <v>81</v>
      </c>
      <c r="AY221" s="18" t="s">
        <v>129</v>
      </c>
      <c r="BE221" s="223">
        <f>IF(N221="základní",J221,0)</f>
        <v>0</v>
      </c>
      <c r="BF221" s="223">
        <f>IF(N221="snížená",J221,0)</f>
        <v>0</v>
      </c>
      <c r="BG221" s="223">
        <f>IF(N221="zákl. přenesená",J221,0)</f>
        <v>0</v>
      </c>
      <c r="BH221" s="223">
        <f>IF(N221="sníž. přenesená",J221,0)</f>
        <v>0</v>
      </c>
      <c r="BI221" s="223">
        <f>IF(N221="nulová",J221,0)</f>
        <v>0</v>
      </c>
      <c r="BJ221" s="18" t="s">
        <v>8</v>
      </c>
      <c r="BK221" s="223">
        <f>ROUND(I221*H221,0)</f>
        <v>0</v>
      </c>
      <c r="BL221" s="18" t="s">
        <v>137</v>
      </c>
      <c r="BM221" s="222" t="s">
        <v>179</v>
      </c>
    </row>
    <row r="222" spans="2:47" s="1" customFormat="1" ht="12">
      <c r="B222" s="39"/>
      <c r="C222" s="40"/>
      <c r="D222" s="224" t="s">
        <v>139</v>
      </c>
      <c r="E222" s="40"/>
      <c r="F222" s="225" t="s">
        <v>162</v>
      </c>
      <c r="G222" s="40"/>
      <c r="H222" s="40"/>
      <c r="I222" s="136"/>
      <c r="J222" s="40"/>
      <c r="K222" s="40"/>
      <c r="L222" s="44"/>
      <c r="M222" s="226"/>
      <c r="N222" s="84"/>
      <c r="O222" s="84"/>
      <c r="P222" s="84"/>
      <c r="Q222" s="84"/>
      <c r="R222" s="84"/>
      <c r="S222" s="84"/>
      <c r="T222" s="85"/>
      <c r="AT222" s="18" t="s">
        <v>139</v>
      </c>
      <c r="AU222" s="18" t="s">
        <v>81</v>
      </c>
    </row>
    <row r="223" spans="2:65" s="1" customFormat="1" ht="14.4" customHeight="1">
      <c r="B223" s="39"/>
      <c r="C223" s="212" t="s">
        <v>7</v>
      </c>
      <c r="D223" s="212" t="s">
        <v>132</v>
      </c>
      <c r="E223" s="213" t="s">
        <v>161</v>
      </c>
      <c r="F223" s="214" t="s">
        <v>171</v>
      </c>
      <c r="G223" s="215" t="s">
        <v>135</v>
      </c>
      <c r="H223" s="216">
        <v>1</v>
      </c>
      <c r="I223" s="217"/>
      <c r="J223" s="216">
        <f>ROUND(I223*H223,0)</f>
        <v>0</v>
      </c>
      <c r="K223" s="214" t="s">
        <v>136</v>
      </c>
      <c r="L223" s="44"/>
      <c r="M223" s="218" t="s">
        <v>20</v>
      </c>
      <c r="N223" s="219" t="s">
        <v>43</v>
      </c>
      <c r="O223" s="84"/>
      <c r="P223" s="220">
        <f>O223*H223</f>
        <v>0</v>
      </c>
      <c r="Q223" s="220">
        <v>0</v>
      </c>
      <c r="R223" s="220">
        <f>Q223*H223</f>
        <v>0</v>
      </c>
      <c r="S223" s="220">
        <v>0</v>
      </c>
      <c r="T223" s="221">
        <f>S223*H223</f>
        <v>0</v>
      </c>
      <c r="AR223" s="222" t="s">
        <v>137</v>
      </c>
      <c r="AT223" s="222" t="s">
        <v>132</v>
      </c>
      <c r="AU223" s="222" t="s">
        <v>81</v>
      </c>
      <c r="AY223" s="18" t="s">
        <v>129</v>
      </c>
      <c r="BE223" s="223">
        <f>IF(N223="základní",J223,0)</f>
        <v>0</v>
      </c>
      <c r="BF223" s="223">
        <f>IF(N223="snížená",J223,0)</f>
        <v>0</v>
      </c>
      <c r="BG223" s="223">
        <f>IF(N223="zákl. přenesená",J223,0)</f>
        <v>0</v>
      </c>
      <c r="BH223" s="223">
        <f>IF(N223="sníž. přenesená",J223,0)</f>
        <v>0</v>
      </c>
      <c r="BI223" s="223">
        <f>IF(N223="nulová",J223,0)</f>
        <v>0</v>
      </c>
      <c r="BJ223" s="18" t="s">
        <v>8</v>
      </c>
      <c r="BK223" s="223">
        <f>ROUND(I223*H223,0)</f>
        <v>0</v>
      </c>
      <c r="BL223" s="18" t="s">
        <v>137</v>
      </c>
      <c r="BM223" s="222" t="s">
        <v>182</v>
      </c>
    </row>
    <row r="224" spans="2:47" s="1" customFormat="1" ht="12">
      <c r="B224" s="39"/>
      <c r="C224" s="40"/>
      <c r="D224" s="224" t="s">
        <v>139</v>
      </c>
      <c r="E224" s="40"/>
      <c r="F224" s="225" t="s">
        <v>171</v>
      </c>
      <c r="G224" s="40"/>
      <c r="H224" s="40"/>
      <c r="I224" s="136"/>
      <c r="J224" s="40"/>
      <c r="K224" s="40"/>
      <c r="L224" s="44"/>
      <c r="M224" s="226"/>
      <c r="N224" s="84"/>
      <c r="O224" s="84"/>
      <c r="P224" s="84"/>
      <c r="Q224" s="84"/>
      <c r="R224" s="84"/>
      <c r="S224" s="84"/>
      <c r="T224" s="85"/>
      <c r="AT224" s="18" t="s">
        <v>139</v>
      </c>
      <c r="AU224" s="18" t="s">
        <v>81</v>
      </c>
    </row>
    <row r="225" spans="2:65" s="1" customFormat="1" ht="14.4" customHeight="1">
      <c r="B225" s="39"/>
      <c r="C225" s="212" t="s">
        <v>271</v>
      </c>
      <c r="D225" s="212" t="s">
        <v>132</v>
      </c>
      <c r="E225" s="213" t="s">
        <v>585</v>
      </c>
      <c r="F225" s="214" t="s">
        <v>175</v>
      </c>
      <c r="G225" s="215" t="s">
        <v>135</v>
      </c>
      <c r="H225" s="216">
        <v>1</v>
      </c>
      <c r="I225" s="217"/>
      <c r="J225" s="216">
        <f>ROUND(I225*H225,0)</f>
        <v>0</v>
      </c>
      <c r="K225" s="214" t="s">
        <v>136</v>
      </c>
      <c r="L225" s="44"/>
      <c r="M225" s="218" t="s">
        <v>20</v>
      </c>
      <c r="N225" s="219" t="s">
        <v>43</v>
      </c>
      <c r="O225" s="84"/>
      <c r="P225" s="220">
        <f>O225*H225</f>
        <v>0</v>
      </c>
      <c r="Q225" s="220">
        <v>0</v>
      </c>
      <c r="R225" s="220">
        <f>Q225*H225</f>
        <v>0</v>
      </c>
      <c r="S225" s="220">
        <v>0</v>
      </c>
      <c r="T225" s="221">
        <f>S225*H225</f>
        <v>0</v>
      </c>
      <c r="AR225" s="222" t="s">
        <v>137</v>
      </c>
      <c r="AT225" s="222" t="s">
        <v>132</v>
      </c>
      <c r="AU225" s="222" t="s">
        <v>81</v>
      </c>
      <c r="AY225" s="18" t="s">
        <v>129</v>
      </c>
      <c r="BE225" s="223">
        <f>IF(N225="základní",J225,0)</f>
        <v>0</v>
      </c>
      <c r="BF225" s="223">
        <f>IF(N225="snížená",J225,0)</f>
        <v>0</v>
      </c>
      <c r="BG225" s="223">
        <f>IF(N225="zákl. přenesená",J225,0)</f>
        <v>0</v>
      </c>
      <c r="BH225" s="223">
        <f>IF(N225="sníž. přenesená",J225,0)</f>
        <v>0</v>
      </c>
      <c r="BI225" s="223">
        <f>IF(N225="nulová",J225,0)</f>
        <v>0</v>
      </c>
      <c r="BJ225" s="18" t="s">
        <v>8</v>
      </c>
      <c r="BK225" s="223">
        <f>ROUND(I225*H225,0)</f>
        <v>0</v>
      </c>
      <c r="BL225" s="18" t="s">
        <v>137</v>
      </c>
      <c r="BM225" s="222" t="s">
        <v>195</v>
      </c>
    </row>
    <row r="226" spans="2:47" s="1" customFormat="1" ht="12">
      <c r="B226" s="39"/>
      <c r="C226" s="40"/>
      <c r="D226" s="224" t="s">
        <v>139</v>
      </c>
      <c r="E226" s="40"/>
      <c r="F226" s="225" t="s">
        <v>175</v>
      </c>
      <c r="G226" s="40"/>
      <c r="H226" s="40"/>
      <c r="I226" s="136"/>
      <c r="J226" s="40"/>
      <c r="K226" s="40"/>
      <c r="L226" s="44"/>
      <c r="M226" s="226"/>
      <c r="N226" s="84"/>
      <c r="O226" s="84"/>
      <c r="P226" s="84"/>
      <c r="Q226" s="84"/>
      <c r="R226" s="84"/>
      <c r="S226" s="84"/>
      <c r="T226" s="85"/>
      <c r="AT226" s="18" t="s">
        <v>139</v>
      </c>
      <c r="AU226" s="18" t="s">
        <v>81</v>
      </c>
    </row>
    <row r="227" spans="2:65" s="1" customFormat="1" ht="14.4" customHeight="1">
      <c r="B227" s="39"/>
      <c r="C227" s="212" t="s">
        <v>275</v>
      </c>
      <c r="D227" s="212" t="s">
        <v>132</v>
      </c>
      <c r="E227" s="213" t="s">
        <v>586</v>
      </c>
      <c r="F227" s="214" t="s">
        <v>587</v>
      </c>
      <c r="G227" s="215" t="s">
        <v>588</v>
      </c>
      <c r="H227" s="216">
        <v>911.8</v>
      </c>
      <c r="I227" s="217"/>
      <c r="J227" s="216">
        <f>ROUND(I227*H227,0)</f>
        <v>0</v>
      </c>
      <c r="K227" s="214" t="s">
        <v>147</v>
      </c>
      <c r="L227" s="44"/>
      <c r="M227" s="218" t="s">
        <v>20</v>
      </c>
      <c r="N227" s="219" t="s">
        <v>43</v>
      </c>
      <c r="O227" s="84"/>
      <c r="P227" s="220">
        <f>O227*H227</f>
        <v>0</v>
      </c>
      <c r="Q227" s="220">
        <v>0</v>
      </c>
      <c r="R227" s="220">
        <f>Q227*H227</f>
        <v>0</v>
      </c>
      <c r="S227" s="220">
        <v>0</v>
      </c>
      <c r="T227" s="221">
        <f>S227*H227</f>
        <v>0</v>
      </c>
      <c r="AR227" s="222" t="s">
        <v>137</v>
      </c>
      <c r="AT227" s="222" t="s">
        <v>132</v>
      </c>
      <c r="AU227" s="222" t="s">
        <v>81</v>
      </c>
      <c r="AY227" s="18" t="s">
        <v>129</v>
      </c>
      <c r="BE227" s="223">
        <f>IF(N227="základní",J227,0)</f>
        <v>0</v>
      </c>
      <c r="BF227" s="223">
        <f>IF(N227="snížená",J227,0)</f>
        <v>0</v>
      </c>
      <c r="BG227" s="223">
        <f>IF(N227="zákl. přenesená",J227,0)</f>
        <v>0</v>
      </c>
      <c r="BH227" s="223">
        <f>IF(N227="sníž. přenesená",J227,0)</f>
        <v>0</v>
      </c>
      <c r="BI227" s="223">
        <f>IF(N227="nulová",J227,0)</f>
        <v>0</v>
      </c>
      <c r="BJ227" s="18" t="s">
        <v>8</v>
      </c>
      <c r="BK227" s="223">
        <f>ROUND(I227*H227,0)</f>
        <v>0</v>
      </c>
      <c r="BL227" s="18" t="s">
        <v>137</v>
      </c>
      <c r="BM227" s="222" t="s">
        <v>201</v>
      </c>
    </row>
    <row r="228" spans="2:47" s="1" customFormat="1" ht="12">
      <c r="B228" s="39"/>
      <c r="C228" s="40"/>
      <c r="D228" s="224" t="s">
        <v>139</v>
      </c>
      <c r="E228" s="40"/>
      <c r="F228" s="225" t="s">
        <v>589</v>
      </c>
      <c r="G228" s="40"/>
      <c r="H228" s="40"/>
      <c r="I228" s="136"/>
      <c r="J228" s="40"/>
      <c r="K228" s="40"/>
      <c r="L228" s="44"/>
      <c r="M228" s="226"/>
      <c r="N228" s="84"/>
      <c r="O228" s="84"/>
      <c r="P228" s="84"/>
      <c r="Q228" s="84"/>
      <c r="R228" s="84"/>
      <c r="S228" s="84"/>
      <c r="T228" s="85"/>
      <c r="AT228" s="18" t="s">
        <v>139</v>
      </c>
      <c r="AU228" s="18" t="s">
        <v>81</v>
      </c>
    </row>
    <row r="229" spans="2:47" s="1" customFormat="1" ht="12">
      <c r="B229" s="39"/>
      <c r="C229" s="40"/>
      <c r="D229" s="224" t="s">
        <v>150</v>
      </c>
      <c r="E229" s="40"/>
      <c r="F229" s="227" t="s">
        <v>590</v>
      </c>
      <c r="G229" s="40"/>
      <c r="H229" s="40"/>
      <c r="I229" s="136"/>
      <c r="J229" s="40"/>
      <c r="K229" s="40"/>
      <c r="L229" s="44"/>
      <c r="M229" s="226"/>
      <c r="N229" s="84"/>
      <c r="O229" s="84"/>
      <c r="P229" s="84"/>
      <c r="Q229" s="84"/>
      <c r="R229" s="84"/>
      <c r="S229" s="84"/>
      <c r="T229" s="85"/>
      <c r="AT229" s="18" t="s">
        <v>150</v>
      </c>
      <c r="AU229" s="18" t="s">
        <v>81</v>
      </c>
    </row>
    <row r="230" spans="2:51" s="12" customFormat="1" ht="12">
      <c r="B230" s="228"/>
      <c r="C230" s="229"/>
      <c r="D230" s="224" t="s">
        <v>152</v>
      </c>
      <c r="E230" s="230" t="s">
        <v>20</v>
      </c>
      <c r="F230" s="231" t="s">
        <v>548</v>
      </c>
      <c r="G230" s="229"/>
      <c r="H230" s="230" t="s">
        <v>20</v>
      </c>
      <c r="I230" s="232"/>
      <c r="J230" s="229"/>
      <c r="K230" s="229"/>
      <c r="L230" s="233"/>
      <c r="M230" s="234"/>
      <c r="N230" s="235"/>
      <c r="O230" s="235"/>
      <c r="P230" s="235"/>
      <c r="Q230" s="235"/>
      <c r="R230" s="235"/>
      <c r="S230" s="235"/>
      <c r="T230" s="236"/>
      <c r="AT230" s="237" t="s">
        <v>152</v>
      </c>
      <c r="AU230" s="237" t="s">
        <v>81</v>
      </c>
      <c r="AV230" s="12" t="s">
        <v>8</v>
      </c>
      <c r="AW230" s="12" t="s">
        <v>33</v>
      </c>
      <c r="AX230" s="12" t="s">
        <v>72</v>
      </c>
      <c r="AY230" s="237" t="s">
        <v>129</v>
      </c>
    </row>
    <row r="231" spans="2:51" s="13" customFormat="1" ht="12">
      <c r="B231" s="238"/>
      <c r="C231" s="239"/>
      <c r="D231" s="224" t="s">
        <v>152</v>
      </c>
      <c r="E231" s="240" t="s">
        <v>20</v>
      </c>
      <c r="F231" s="241" t="s">
        <v>591</v>
      </c>
      <c r="G231" s="239"/>
      <c r="H231" s="242">
        <v>622.05</v>
      </c>
      <c r="I231" s="243"/>
      <c r="J231" s="239"/>
      <c r="K231" s="239"/>
      <c r="L231" s="244"/>
      <c r="M231" s="245"/>
      <c r="N231" s="246"/>
      <c r="O231" s="246"/>
      <c r="P231" s="246"/>
      <c r="Q231" s="246"/>
      <c r="R231" s="246"/>
      <c r="S231" s="246"/>
      <c r="T231" s="247"/>
      <c r="AT231" s="248" t="s">
        <v>152</v>
      </c>
      <c r="AU231" s="248" t="s">
        <v>81</v>
      </c>
      <c r="AV231" s="13" t="s">
        <v>81</v>
      </c>
      <c r="AW231" s="13" t="s">
        <v>33</v>
      </c>
      <c r="AX231" s="13" t="s">
        <v>72</v>
      </c>
      <c r="AY231" s="248" t="s">
        <v>129</v>
      </c>
    </row>
    <row r="232" spans="2:51" s="13" customFormat="1" ht="12">
      <c r="B232" s="238"/>
      <c r="C232" s="239"/>
      <c r="D232" s="224" t="s">
        <v>152</v>
      </c>
      <c r="E232" s="240" t="s">
        <v>20</v>
      </c>
      <c r="F232" s="241" t="s">
        <v>592</v>
      </c>
      <c r="G232" s="239"/>
      <c r="H232" s="242">
        <v>207.55</v>
      </c>
      <c r="I232" s="243"/>
      <c r="J232" s="239"/>
      <c r="K232" s="239"/>
      <c r="L232" s="244"/>
      <c r="M232" s="245"/>
      <c r="N232" s="246"/>
      <c r="O232" s="246"/>
      <c r="P232" s="246"/>
      <c r="Q232" s="246"/>
      <c r="R232" s="246"/>
      <c r="S232" s="246"/>
      <c r="T232" s="247"/>
      <c r="AT232" s="248" t="s">
        <v>152</v>
      </c>
      <c r="AU232" s="248" t="s">
        <v>81</v>
      </c>
      <c r="AV232" s="13" t="s">
        <v>81</v>
      </c>
      <c r="AW232" s="13" t="s">
        <v>33</v>
      </c>
      <c r="AX232" s="13" t="s">
        <v>72</v>
      </c>
      <c r="AY232" s="248" t="s">
        <v>129</v>
      </c>
    </row>
    <row r="233" spans="2:51" s="12" customFormat="1" ht="12">
      <c r="B233" s="228"/>
      <c r="C233" s="229"/>
      <c r="D233" s="224" t="s">
        <v>152</v>
      </c>
      <c r="E233" s="230" t="s">
        <v>20</v>
      </c>
      <c r="F233" s="231" t="s">
        <v>593</v>
      </c>
      <c r="G233" s="229"/>
      <c r="H233" s="230" t="s">
        <v>20</v>
      </c>
      <c r="I233" s="232"/>
      <c r="J233" s="229"/>
      <c r="K233" s="229"/>
      <c r="L233" s="233"/>
      <c r="M233" s="234"/>
      <c r="N233" s="235"/>
      <c r="O233" s="235"/>
      <c r="P233" s="235"/>
      <c r="Q233" s="235"/>
      <c r="R233" s="235"/>
      <c r="S233" s="235"/>
      <c r="T233" s="236"/>
      <c r="AT233" s="237" t="s">
        <v>152</v>
      </c>
      <c r="AU233" s="237" t="s">
        <v>81</v>
      </c>
      <c r="AV233" s="12" t="s">
        <v>8</v>
      </c>
      <c r="AW233" s="12" t="s">
        <v>33</v>
      </c>
      <c r="AX233" s="12" t="s">
        <v>72</v>
      </c>
      <c r="AY233" s="237" t="s">
        <v>129</v>
      </c>
    </row>
    <row r="234" spans="2:51" s="13" customFormat="1" ht="12">
      <c r="B234" s="238"/>
      <c r="C234" s="239"/>
      <c r="D234" s="224" t="s">
        <v>152</v>
      </c>
      <c r="E234" s="240" t="s">
        <v>20</v>
      </c>
      <c r="F234" s="241" t="s">
        <v>594</v>
      </c>
      <c r="G234" s="239"/>
      <c r="H234" s="242">
        <v>82.2</v>
      </c>
      <c r="I234" s="243"/>
      <c r="J234" s="239"/>
      <c r="K234" s="239"/>
      <c r="L234" s="244"/>
      <c r="M234" s="245"/>
      <c r="N234" s="246"/>
      <c r="O234" s="246"/>
      <c r="P234" s="246"/>
      <c r="Q234" s="246"/>
      <c r="R234" s="246"/>
      <c r="S234" s="246"/>
      <c r="T234" s="247"/>
      <c r="AT234" s="248" t="s">
        <v>152</v>
      </c>
      <c r="AU234" s="248" t="s">
        <v>81</v>
      </c>
      <c r="AV234" s="13" t="s">
        <v>81</v>
      </c>
      <c r="AW234" s="13" t="s">
        <v>33</v>
      </c>
      <c r="AX234" s="13" t="s">
        <v>72</v>
      </c>
      <c r="AY234" s="248" t="s">
        <v>129</v>
      </c>
    </row>
    <row r="235" spans="2:51" s="14" customFormat="1" ht="12">
      <c r="B235" s="249"/>
      <c r="C235" s="250"/>
      <c r="D235" s="224" t="s">
        <v>152</v>
      </c>
      <c r="E235" s="251" t="s">
        <v>20</v>
      </c>
      <c r="F235" s="252" t="s">
        <v>156</v>
      </c>
      <c r="G235" s="250"/>
      <c r="H235" s="253">
        <v>911.8</v>
      </c>
      <c r="I235" s="254"/>
      <c r="J235" s="250"/>
      <c r="K235" s="250"/>
      <c r="L235" s="255"/>
      <c r="M235" s="256"/>
      <c r="N235" s="257"/>
      <c r="O235" s="257"/>
      <c r="P235" s="257"/>
      <c r="Q235" s="257"/>
      <c r="R235" s="257"/>
      <c r="S235" s="257"/>
      <c r="T235" s="258"/>
      <c r="AT235" s="259" t="s">
        <v>152</v>
      </c>
      <c r="AU235" s="259" t="s">
        <v>81</v>
      </c>
      <c r="AV235" s="14" t="s">
        <v>137</v>
      </c>
      <c r="AW235" s="14" t="s">
        <v>33</v>
      </c>
      <c r="AX235" s="14" t="s">
        <v>8</v>
      </c>
      <c r="AY235" s="259" t="s">
        <v>129</v>
      </c>
    </row>
    <row r="236" spans="2:65" s="1" customFormat="1" ht="21.6" customHeight="1">
      <c r="B236" s="39"/>
      <c r="C236" s="212" t="s">
        <v>138</v>
      </c>
      <c r="D236" s="212" t="s">
        <v>132</v>
      </c>
      <c r="E236" s="213" t="s">
        <v>595</v>
      </c>
      <c r="F236" s="214" t="s">
        <v>596</v>
      </c>
      <c r="G236" s="215" t="s">
        <v>146</v>
      </c>
      <c r="H236" s="216">
        <v>4.7</v>
      </c>
      <c r="I236" s="217"/>
      <c r="J236" s="216">
        <f>ROUND(I236*H236,0)</f>
        <v>0</v>
      </c>
      <c r="K236" s="214" t="s">
        <v>147</v>
      </c>
      <c r="L236" s="44"/>
      <c r="M236" s="218" t="s">
        <v>20</v>
      </c>
      <c r="N236" s="219" t="s">
        <v>43</v>
      </c>
      <c r="O236" s="84"/>
      <c r="P236" s="220">
        <f>O236*H236</f>
        <v>0</v>
      </c>
      <c r="Q236" s="220">
        <v>2E-05</v>
      </c>
      <c r="R236" s="220">
        <f>Q236*H236</f>
        <v>9.400000000000001E-05</v>
      </c>
      <c r="S236" s="220">
        <v>0</v>
      </c>
      <c r="T236" s="221">
        <f>S236*H236</f>
        <v>0</v>
      </c>
      <c r="AR236" s="222" t="s">
        <v>137</v>
      </c>
      <c r="AT236" s="222" t="s">
        <v>132</v>
      </c>
      <c r="AU236" s="222" t="s">
        <v>81</v>
      </c>
      <c r="AY236" s="18" t="s">
        <v>129</v>
      </c>
      <c r="BE236" s="223">
        <f>IF(N236="základní",J236,0)</f>
        <v>0</v>
      </c>
      <c r="BF236" s="223">
        <f>IF(N236="snížená",J236,0)</f>
        <v>0</v>
      </c>
      <c r="BG236" s="223">
        <f>IF(N236="zákl. přenesená",J236,0)</f>
        <v>0</v>
      </c>
      <c r="BH236" s="223">
        <f>IF(N236="sníž. přenesená",J236,0)</f>
        <v>0</v>
      </c>
      <c r="BI236" s="223">
        <f>IF(N236="nulová",J236,0)</f>
        <v>0</v>
      </c>
      <c r="BJ236" s="18" t="s">
        <v>8</v>
      </c>
      <c r="BK236" s="223">
        <f>ROUND(I236*H236,0)</f>
        <v>0</v>
      </c>
      <c r="BL236" s="18" t="s">
        <v>137</v>
      </c>
      <c r="BM236" s="222" t="s">
        <v>207</v>
      </c>
    </row>
    <row r="237" spans="2:47" s="1" customFormat="1" ht="12">
      <c r="B237" s="39"/>
      <c r="C237" s="40"/>
      <c r="D237" s="224" t="s">
        <v>139</v>
      </c>
      <c r="E237" s="40"/>
      <c r="F237" s="225" t="s">
        <v>597</v>
      </c>
      <c r="G237" s="40"/>
      <c r="H237" s="40"/>
      <c r="I237" s="136"/>
      <c r="J237" s="40"/>
      <c r="K237" s="40"/>
      <c r="L237" s="44"/>
      <c r="M237" s="226"/>
      <c r="N237" s="84"/>
      <c r="O237" s="84"/>
      <c r="P237" s="84"/>
      <c r="Q237" s="84"/>
      <c r="R237" s="84"/>
      <c r="S237" s="84"/>
      <c r="T237" s="85"/>
      <c r="AT237" s="18" t="s">
        <v>139</v>
      </c>
      <c r="AU237" s="18" t="s">
        <v>81</v>
      </c>
    </row>
    <row r="238" spans="2:47" s="1" customFormat="1" ht="12">
      <c r="B238" s="39"/>
      <c r="C238" s="40"/>
      <c r="D238" s="224" t="s">
        <v>150</v>
      </c>
      <c r="E238" s="40"/>
      <c r="F238" s="227" t="s">
        <v>598</v>
      </c>
      <c r="G238" s="40"/>
      <c r="H238" s="40"/>
      <c r="I238" s="136"/>
      <c r="J238" s="40"/>
      <c r="K238" s="40"/>
      <c r="L238" s="44"/>
      <c r="M238" s="226"/>
      <c r="N238" s="84"/>
      <c r="O238" s="84"/>
      <c r="P238" s="84"/>
      <c r="Q238" s="84"/>
      <c r="R238" s="84"/>
      <c r="S238" s="84"/>
      <c r="T238" s="85"/>
      <c r="AT238" s="18" t="s">
        <v>150</v>
      </c>
      <c r="AU238" s="18" t="s">
        <v>81</v>
      </c>
    </row>
    <row r="239" spans="2:51" s="13" customFormat="1" ht="12">
      <c r="B239" s="238"/>
      <c r="C239" s="239"/>
      <c r="D239" s="224" t="s">
        <v>152</v>
      </c>
      <c r="E239" s="240" t="s">
        <v>20</v>
      </c>
      <c r="F239" s="241" t="s">
        <v>599</v>
      </c>
      <c r="G239" s="239"/>
      <c r="H239" s="242">
        <v>4.7</v>
      </c>
      <c r="I239" s="243"/>
      <c r="J239" s="239"/>
      <c r="K239" s="239"/>
      <c r="L239" s="244"/>
      <c r="M239" s="245"/>
      <c r="N239" s="246"/>
      <c r="O239" s="246"/>
      <c r="P239" s="246"/>
      <c r="Q239" s="246"/>
      <c r="R239" s="246"/>
      <c r="S239" s="246"/>
      <c r="T239" s="247"/>
      <c r="AT239" s="248" t="s">
        <v>152</v>
      </c>
      <c r="AU239" s="248" t="s">
        <v>81</v>
      </c>
      <c r="AV239" s="13" t="s">
        <v>81</v>
      </c>
      <c r="AW239" s="13" t="s">
        <v>33</v>
      </c>
      <c r="AX239" s="13" t="s">
        <v>72</v>
      </c>
      <c r="AY239" s="248" t="s">
        <v>129</v>
      </c>
    </row>
    <row r="240" spans="2:51" s="14" customFormat="1" ht="12">
      <c r="B240" s="249"/>
      <c r="C240" s="250"/>
      <c r="D240" s="224" t="s">
        <v>152</v>
      </c>
      <c r="E240" s="251" t="s">
        <v>20</v>
      </c>
      <c r="F240" s="252" t="s">
        <v>156</v>
      </c>
      <c r="G240" s="250"/>
      <c r="H240" s="253">
        <v>4.7</v>
      </c>
      <c r="I240" s="254"/>
      <c r="J240" s="250"/>
      <c r="K240" s="250"/>
      <c r="L240" s="255"/>
      <c r="M240" s="256"/>
      <c r="N240" s="257"/>
      <c r="O240" s="257"/>
      <c r="P240" s="257"/>
      <c r="Q240" s="257"/>
      <c r="R240" s="257"/>
      <c r="S240" s="257"/>
      <c r="T240" s="258"/>
      <c r="AT240" s="259" t="s">
        <v>152</v>
      </c>
      <c r="AU240" s="259" t="s">
        <v>81</v>
      </c>
      <c r="AV240" s="14" t="s">
        <v>137</v>
      </c>
      <c r="AW240" s="14" t="s">
        <v>33</v>
      </c>
      <c r="AX240" s="14" t="s">
        <v>8</v>
      </c>
      <c r="AY240" s="259" t="s">
        <v>129</v>
      </c>
    </row>
    <row r="241" spans="2:65" s="1" customFormat="1" ht="21.6" customHeight="1">
      <c r="B241" s="39"/>
      <c r="C241" s="212" t="s">
        <v>287</v>
      </c>
      <c r="D241" s="212" t="s">
        <v>132</v>
      </c>
      <c r="E241" s="213" t="s">
        <v>600</v>
      </c>
      <c r="F241" s="214" t="s">
        <v>601</v>
      </c>
      <c r="G241" s="215" t="s">
        <v>146</v>
      </c>
      <c r="H241" s="216">
        <v>38.34</v>
      </c>
      <c r="I241" s="217"/>
      <c r="J241" s="216">
        <f>ROUND(I241*H241,0)</f>
        <v>0</v>
      </c>
      <c r="K241" s="214" t="s">
        <v>147</v>
      </c>
      <c r="L241" s="44"/>
      <c r="M241" s="218" t="s">
        <v>20</v>
      </c>
      <c r="N241" s="219" t="s">
        <v>43</v>
      </c>
      <c r="O241" s="84"/>
      <c r="P241" s="220">
        <f>O241*H241</f>
        <v>0</v>
      </c>
      <c r="Q241" s="220">
        <v>2E-05</v>
      </c>
      <c r="R241" s="220">
        <f>Q241*H241</f>
        <v>0.0007668000000000001</v>
      </c>
      <c r="S241" s="220">
        <v>0</v>
      </c>
      <c r="T241" s="221">
        <f>S241*H241</f>
        <v>0</v>
      </c>
      <c r="AR241" s="222" t="s">
        <v>137</v>
      </c>
      <c r="AT241" s="222" t="s">
        <v>132</v>
      </c>
      <c r="AU241" s="222" t="s">
        <v>81</v>
      </c>
      <c r="AY241" s="18" t="s">
        <v>129</v>
      </c>
      <c r="BE241" s="223">
        <f>IF(N241="základní",J241,0)</f>
        <v>0</v>
      </c>
      <c r="BF241" s="223">
        <f>IF(N241="snížená",J241,0)</f>
        <v>0</v>
      </c>
      <c r="BG241" s="223">
        <f>IF(N241="zákl. přenesená",J241,0)</f>
        <v>0</v>
      </c>
      <c r="BH241" s="223">
        <f>IF(N241="sníž. přenesená",J241,0)</f>
        <v>0</v>
      </c>
      <c r="BI241" s="223">
        <f>IF(N241="nulová",J241,0)</f>
        <v>0</v>
      </c>
      <c r="BJ241" s="18" t="s">
        <v>8</v>
      </c>
      <c r="BK241" s="223">
        <f>ROUND(I241*H241,0)</f>
        <v>0</v>
      </c>
      <c r="BL241" s="18" t="s">
        <v>137</v>
      </c>
      <c r="BM241" s="222" t="s">
        <v>213</v>
      </c>
    </row>
    <row r="242" spans="2:47" s="1" customFormat="1" ht="12">
      <c r="B242" s="39"/>
      <c r="C242" s="40"/>
      <c r="D242" s="224" t="s">
        <v>139</v>
      </c>
      <c r="E242" s="40"/>
      <c r="F242" s="225" t="s">
        <v>602</v>
      </c>
      <c r="G242" s="40"/>
      <c r="H242" s="40"/>
      <c r="I242" s="136"/>
      <c r="J242" s="40"/>
      <c r="K242" s="40"/>
      <c r="L242" s="44"/>
      <c r="M242" s="226"/>
      <c r="N242" s="84"/>
      <c r="O242" s="84"/>
      <c r="P242" s="84"/>
      <c r="Q242" s="84"/>
      <c r="R242" s="84"/>
      <c r="S242" s="84"/>
      <c r="T242" s="85"/>
      <c r="AT242" s="18" t="s">
        <v>139</v>
      </c>
      <c r="AU242" s="18" t="s">
        <v>81</v>
      </c>
    </row>
    <row r="243" spans="2:47" s="1" customFormat="1" ht="12">
      <c r="B243" s="39"/>
      <c r="C243" s="40"/>
      <c r="D243" s="224" t="s">
        <v>150</v>
      </c>
      <c r="E243" s="40"/>
      <c r="F243" s="227" t="s">
        <v>598</v>
      </c>
      <c r="G243" s="40"/>
      <c r="H243" s="40"/>
      <c r="I243" s="136"/>
      <c r="J243" s="40"/>
      <c r="K243" s="40"/>
      <c r="L243" s="44"/>
      <c r="M243" s="226"/>
      <c r="N243" s="84"/>
      <c r="O243" s="84"/>
      <c r="P243" s="84"/>
      <c r="Q243" s="84"/>
      <c r="R243" s="84"/>
      <c r="S243" s="84"/>
      <c r="T243" s="85"/>
      <c r="AT243" s="18" t="s">
        <v>150</v>
      </c>
      <c r="AU243" s="18" t="s">
        <v>81</v>
      </c>
    </row>
    <row r="244" spans="2:51" s="13" customFormat="1" ht="12">
      <c r="B244" s="238"/>
      <c r="C244" s="239"/>
      <c r="D244" s="224" t="s">
        <v>152</v>
      </c>
      <c r="E244" s="240" t="s">
        <v>20</v>
      </c>
      <c r="F244" s="241" t="s">
        <v>603</v>
      </c>
      <c r="G244" s="239"/>
      <c r="H244" s="242">
        <v>38.34</v>
      </c>
      <c r="I244" s="243"/>
      <c r="J244" s="239"/>
      <c r="K244" s="239"/>
      <c r="L244" s="244"/>
      <c r="M244" s="245"/>
      <c r="N244" s="246"/>
      <c r="O244" s="246"/>
      <c r="P244" s="246"/>
      <c r="Q244" s="246"/>
      <c r="R244" s="246"/>
      <c r="S244" s="246"/>
      <c r="T244" s="247"/>
      <c r="AT244" s="248" t="s">
        <v>152</v>
      </c>
      <c r="AU244" s="248" t="s">
        <v>81</v>
      </c>
      <c r="AV244" s="13" t="s">
        <v>81</v>
      </c>
      <c r="AW244" s="13" t="s">
        <v>33</v>
      </c>
      <c r="AX244" s="13" t="s">
        <v>72</v>
      </c>
      <c r="AY244" s="248" t="s">
        <v>129</v>
      </c>
    </row>
    <row r="245" spans="2:51" s="14" customFormat="1" ht="12">
      <c r="B245" s="249"/>
      <c r="C245" s="250"/>
      <c r="D245" s="224" t="s">
        <v>152</v>
      </c>
      <c r="E245" s="251" t="s">
        <v>20</v>
      </c>
      <c r="F245" s="252" t="s">
        <v>156</v>
      </c>
      <c r="G245" s="250"/>
      <c r="H245" s="253">
        <v>38.34</v>
      </c>
      <c r="I245" s="254"/>
      <c r="J245" s="250"/>
      <c r="K245" s="250"/>
      <c r="L245" s="255"/>
      <c r="M245" s="256"/>
      <c r="N245" s="257"/>
      <c r="O245" s="257"/>
      <c r="P245" s="257"/>
      <c r="Q245" s="257"/>
      <c r="R245" s="257"/>
      <c r="S245" s="257"/>
      <c r="T245" s="258"/>
      <c r="AT245" s="259" t="s">
        <v>152</v>
      </c>
      <c r="AU245" s="259" t="s">
        <v>81</v>
      </c>
      <c r="AV245" s="14" t="s">
        <v>137</v>
      </c>
      <c r="AW245" s="14" t="s">
        <v>33</v>
      </c>
      <c r="AX245" s="14" t="s">
        <v>8</v>
      </c>
      <c r="AY245" s="259" t="s">
        <v>129</v>
      </c>
    </row>
    <row r="246" spans="2:65" s="1" customFormat="1" ht="21.6" customHeight="1">
      <c r="B246" s="39"/>
      <c r="C246" s="212" t="s">
        <v>142</v>
      </c>
      <c r="D246" s="212" t="s">
        <v>132</v>
      </c>
      <c r="E246" s="213" t="s">
        <v>604</v>
      </c>
      <c r="F246" s="214" t="s">
        <v>605</v>
      </c>
      <c r="G246" s="215" t="s">
        <v>146</v>
      </c>
      <c r="H246" s="216">
        <v>123.77</v>
      </c>
      <c r="I246" s="217"/>
      <c r="J246" s="216">
        <f>ROUND(I246*H246,0)</f>
        <v>0</v>
      </c>
      <c r="K246" s="214" t="s">
        <v>147</v>
      </c>
      <c r="L246" s="44"/>
      <c r="M246" s="218" t="s">
        <v>20</v>
      </c>
      <c r="N246" s="219" t="s">
        <v>43</v>
      </c>
      <c r="O246" s="84"/>
      <c r="P246" s="220">
        <f>O246*H246</f>
        <v>0</v>
      </c>
      <c r="Q246" s="220">
        <v>2E-05</v>
      </c>
      <c r="R246" s="220">
        <f>Q246*H246</f>
        <v>0.0024754</v>
      </c>
      <c r="S246" s="220">
        <v>0</v>
      </c>
      <c r="T246" s="221">
        <f>S246*H246</f>
        <v>0</v>
      </c>
      <c r="AR246" s="222" t="s">
        <v>137</v>
      </c>
      <c r="AT246" s="222" t="s">
        <v>132</v>
      </c>
      <c r="AU246" s="222" t="s">
        <v>81</v>
      </c>
      <c r="AY246" s="18" t="s">
        <v>129</v>
      </c>
      <c r="BE246" s="223">
        <f>IF(N246="základní",J246,0)</f>
        <v>0</v>
      </c>
      <c r="BF246" s="223">
        <f>IF(N246="snížená",J246,0)</f>
        <v>0</v>
      </c>
      <c r="BG246" s="223">
        <f>IF(N246="zákl. přenesená",J246,0)</f>
        <v>0</v>
      </c>
      <c r="BH246" s="223">
        <f>IF(N246="sníž. přenesená",J246,0)</f>
        <v>0</v>
      </c>
      <c r="BI246" s="223">
        <f>IF(N246="nulová",J246,0)</f>
        <v>0</v>
      </c>
      <c r="BJ246" s="18" t="s">
        <v>8</v>
      </c>
      <c r="BK246" s="223">
        <f>ROUND(I246*H246,0)</f>
        <v>0</v>
      </c>
      <c r="BL246" s="18" t="s">
        <v>137</v>
      </c>
      <c r="BM246" s="222" t="s">
        <v>220</v>
      </c>
    </row>
    <row r="247" spans="2:47" s="1" customFormat="1" ht="12">
      <c r="B247" s="39"/>
      <c r="C247" s="40"/>
      <c r="D247" s="224" t="s">
        <v>139</v>
      </c>
      <c r="E247" s="40"/>
      <c r="F247" s="225" t="s">
        <v>606</v>
      </c>
      <c r="G247" s="40"/>
      <c r="H247" s="40"/>
      <c r="I247" s="136"/>
      <c r="J247" s="40"/>
      <c r="K247" s="40"/>
      <c r="L247" s="44"/>
      <c r="M247" s="226"/>
      <c r="N247" s="84"/>
      <c r="O247" s="84"/>
      <c r="P247" s="84"/>
      <c r="Q247" s="84"/>
      <c r="R247" s="84"/>
      <c r="S247" s="84"/>
      <c r="T247" s="85"/>
      <c r="AT247" s="18" t="s">
        <v>139</v>
      </c>
      <c r="AU247" s="18" t="s">
        <v>81</v>
      </c>
    </row>
    <row r="248" spans="2:47" s="1" customFormat="1" ht="12">
      <c r="B248" s="39"/>
      <c r="C248" s="40"/>
      <c r="D248" s="224" t="s">
        <v>150</v>
      </c>
      <c r="E248" s="40"/>
      <c r="F248" s="227" t="s">
        <v>598</v>
      </c>
      <c r="G248" s="40"/>
      <c r="H248" s="40"/>
      <c r="I248" s="136"/>
      <c r="J248" s="40"/>
      <c r="K248" s="40"/>
      <c r="L248" s="44"/>
      <c r="M248" s="226"/>
      <c r="N248" s="84"/>
      <c r="O248" s="84"/>
      <c r="P248" s="84"/>
      <c r="Q248" s="84"/>
      <c r="R248" s="84"/>
      <c r="S248" s="84"/>
      <c r="T248" s="85"/>
      <c r="AT248" s="18" t="s">
        <v>150</v>
      </c>
      <c r="AU248" s="18" t="s">
        <v>81</v>
      </c>
    </row>
    <row r="249" spans="2:51" s="13" customFormat="1" ht="12">
      <c r="B249" s="238"/>
      <c r="C249" s="239"/>
      <c r="D249" s="224" t="s">
        <v>152</v>
      </c>
      <c r="E249" s="240" t="s">
        <v>20</v>
      </c>
      <c r="F249" s="241" t="s">
        <v>607</v>
      </c>
      <c r="G249" s="239"/>
      <c r="H249" s="242">
        <v>123.77</v>
      </c>
      <c r="I249" s="243"/>
      <c r="J249" s="239"/>
      <c r="K249" s="239"/>
      <c r="L249" s="244"/>
      <c r="M249" s="245"/>
      <c r="N249" s="246"/>
      <c r="O249" s="246"/>
      <c r="P249" s="246"/>
      <c r="Q249" s="246"/>
      <c r="R249" s="246"/>
      <c r="S249" s="246"/>
      <c r="T249" s="247"/>
      <c r="AT249" s="248" t="s">
        <v>152</v>
      </c>
      <c r="AU249" s="248" t="s">
        <v>81</v>
      </c>
      <c r="AV249" s="13" t="s">
        <v>81</v>
      </c>
      <c r="AW249" s="13" t="s">
        <v>33</v>
      </c>
      <c r="AX249" s="13" t="s">
        <v>72</v>
      </c>
      <c r="AY249" s="248" t="s">
        <v>129</v>
      </c>
    </row>
    <row r="250" spans="2:51" s="14" customFormat="1" ht="12">
      <c r="B250" s="249"/>
      <c r="C250" s="250"/>
      <c r="D250" s="224" t="s">
        <v>152</v>
      </c>
      <c r="E250" s="251" t="s">
        <v>20</v>
      </c>
      <c r="F250" s="252" t="s">
        <v>156</v>
      </c>
      <c r="G250" s="250"/>
      <c r="H250" s="253">
        <v>123.77</v>
      </c>
      <c r="I250" s="254"/>
      <c r="J250" s="250"/>
      <c r="K250" s="250"/>
      <c r="L250" s="255"/>
      <c r="M250" s="256"/>
      <c r="N250" s="257"/>
      <c r="O250" s="257"/>
      <c r="P250" s="257"/>
      <c r="Q250" s="257"/>
      <c r="R250" s="257"/>
      <c r="S250" s="257"/>
      <c r="T250" s="258"/>
      <c r="AT250" s="259" t="s">
        <v>152</v>
      </c>
      <c r="AU250" s="259" t="s">
        <v>81</v>
      </c>
      <c r="AV250" s="14" t="s">
        <v>137</v>
      </c>
      <c r="AW250" s="14" t="s">
        <v>33</v>
      </c>
      <c r="AX250" s="14" t="s">
        <v>8</v>
      </c>
      <c r="AY250" s="259" t="s">
        <v>129</v>
      </c>
    </row>
    <row r="251" spans="2:65" s="1" customFormat="1" ht="21.6" customHeight="1">
      <c r="B251" s="39"/>
      <c r="C251" s="212" t="s">
        <v>296</v>
      </c>
      <c r="D251" s="212" t="s">
        <v>132</v>
      </c>
      <c r="E251" s="213" t="s">
        <v>608</v>
      </c>
      <c r="F251" s="214" t="s">
        <v>609</v>
      </c>
      <c r="G251" s="215" t="s">
        <v>146</v>
      </c>
      <c r="H251" s="216">
        <v>482.36</v>
      </c>
      <c r="I251" s="217"/>
      <c r="J251" s="216">
        <f>ROUND(I251*H251,0)</f>
        <v>0</v>
      </c>
      <c r="K251" s="214" t="s">
        <v>147</v>
      </c>
      <c r="L251" s="44"/>
      <c r="M251" s="218" t="s">
        <v>20</v>
      </c>
      <c r="N251" s="219" t="s">
        <v>43</v>
      </c>
      <c r="O251" s="84"/>
      <c r="P251" s="220">
        <f>O251*H251</f>
        <v>0</v>
      </c>
      <c r="Q251" s="220">
        <v>2E-05</v>
      </c>
      <c r="R251" s="220">
        <f>Q251*H251</f>
        <v>0.009647200000000002</v>
      </c>
      <c r="S251" s="220">
        <v>0</v>
      </c>
      <c r="T251" s="221">
        <f>S251*H251</f>
        <v>0</v>
      </c>
      <c r="AR251" s="222" t="s">
        <v>137</v>
      </c>
      <c r="AT251" s="222" t="s">
        <v>132</v>
      </c>
      <c r="AU251" s="222" t="s">
        <v>81</v>
      </c>
      <c r="AY251" s="18" t="s">
        <v>129</v>
      </c>
      <c r="BE251" s="223">
        <f>IF(N251="základní",J251,0)</f>
        <v>0</v>
      </c>
      <c r="BF251" s="223">
        <f>IF(N251="snížená",J251,0)</f>
        <v>0</v>
      </c>
      <c r="BG251" s="223">
        <f>IF(N251="zákl. přenesená",J251,0)</f>
        <v>0</v>
      </c>
      <c r="BH251" s="223">
        <f>IF(N251="sníž. přenesená",J251,0)</f>
        <v>0</v>
      </c>
      <c r="BI251" s="223">
        <f>IF(N251="nulová",J251,0)</f>
        <v>0</v>
      </c>
      <c r="BJ251" s="18" t="s">
        <v>8</v>
      </c>
      <c r="BK251" s="223">
        <f>ROUND(I251*H251,0)</f>
        <v>0</v>
      </c>
      <c r="BL251" s="18" t="s">
        <v>137</v>
      </c>
      <c r="BM251" s="222" t="s">
        <v>230</v>
      </c>
    </row>
    <row r="252" spans="2:47" s="1" customFormat="1" ht="12">
      <c r="B252" s="39"/>
      <c r="C252" s="40"/>
      <c r="D252" s="224" t="s">
        <v>139</v>
      </c>
      <c r="E252" s="40"/>
      <c r="F252" s="225" t="s">
        <v>610</v>
      </c>
      <c r="G252" s="40"/>
      <c r="H252" s="40"/>
      <c r="I252" s="136"/>
      <c r="J252" s="40"/>
      <c r="K252" s="40"/>
      <c r="L252" s="44"/>
      <c r="M252" s="226"/>
      <c r="N252" s="84"/>
      <c r="O252" s="84"/>
      <c r="P252" s="84"/>
      <c r="Q252" s="84"/>
      <c r="R252" s="84"/>
      <c r="S252" s="84"/>
      <c r="T252" s="85"/>
      <c r="AT252" s="18" t="s">
        <v>139</v>
      </c>
      <c r="AU252" s="18" t="s">
        <v>81</v>
      </c>
    </row>
    <row r="253" spans="2:47" s="1" customFormat="1" ht="12">
      <c r="B253" s="39"/>
      <c r="C253" s="40"/>
      <c r="D253" s="224" t="s">
        <v>150</v>
      </c>
      <c r="E253" s="40"/>
      <c r="F253" s="227" t="s">
        <v>598</v>
      </c>
      <c r="G253" s="40"/>
      <c r="H253" s="40"/>
      <c r="I253" s="136"/>
      <c r="J253" s="40"/>
      <c r="K253" s="40"/>
      <c r="L253" s="44"/>
      <c r="M253" s="226"/>
      <c r="N253" s="84"/>
      <c r="O253" s="84"/>
      <c r="P253" s="84"/>
      <c r="Q253" s="84"/>
      <c r="R253" s="84"/>
      <c r="S253" s="84"/>
      <c r="T253" s="85"/>
      <c r="AT253" s="18" t="s">
        <v>150</v>
      </c>
      <c r="AU253" s="18" t="s">
        <v>81</v>
      </c>
    </row>
    <row r="254" spans="2:51" s="13" customFormat="1" ht="12">
      <c r="B254" s="238"/>
      <c r="C254" s="239"/>
      <c r="D254" s="224" t="s">
        <v>152</v>
      </c>
      <c r="E254" s="240" t="s">
        <v>20</v>
      </c>
      <c r="F254" s="241" t="s">
        <v>611</v>
      </c>
      <c r="G254" s="239"/>
      <c r="H254" s="242">
        <v>344.75</v>
      </c>
      <c r="I254" s="243"/>
      <c r="J254" s="239"/>
      <c r="K254" s="239"/>
      <c r="L254" s="244"/>
      <c r="M254" s="245"/>
      <c r="N254" s="246"/>
      <c r="O254" s="246"/>
      <c r="P254" s="246"/>
      <c r="Q254" s="246"/>
      <c r="R254" s="246"/>
      <c r="S254" s="246"/>
      <c r="T254" s="247"/>
      <c r="AT254" s="248" t="s">
        <v>152</v>
      </c>
      <c r="AU254" s="248" t="s">
        <v>81</v>
      </c>
      <c r="AV254" s="13" t="s">
        <v>81</v>
      </c>
      <c r="AW254" s="13" t="s">
        <v>33</v>
      </c>
      <c r="AX254" s="13" t="s">
        <v>72</v>
      </c>
      <c r="AY254" s="248" t="s">
        <v>129</v>
      </c>
    </row>
    <row r="255" spans="2:51" s="13" customFormat="1" ht="12">
      <c r="B255" s="238"/>
      <c r="C255" s="239"/>
      <c r="D255" s="224" t="s">
        <v>152</v>
      </c>
      <c r="E255" s="240" t="s">
        <v>20</v>
      </c>
      <c r="F255" s="241" t="s">
        <v>612</v>
      </c>
      <c r="G255" s="239"/>
      <c r="H255" s="242">
        <v>137.61</v>
      </c>
      <c r="I255" s="243"/>
      <c r="J255" s="239"/>
      <c r="K255" s="239"/>
      <c r="L255" s="244"/>
      <c r="M255" s="245"/>
      <c r="N255" s="246"/>
      <c r="O255" s="246"/>
      <c r="P255" s="246"/>
      <c r="Q255" s="246"/>
      <c r="R255" s="246"/>
      <c r="S255" s="246"/>
      <c r="T255" s="247"/>
      <c r="AT255" s="248" t="s">
        <v>152</v>
      </c>
      <c r="AU255" s="248" t="s">
        <v>81</v>
      </c>
      <c r="AV255" s="13" t="s">
        <v>81</v>
      </c>
      <c r="AW255" s="13" t="s">
        <v>33</v>
      </c>
      <c r="AX255" s="13" t="s">
        <v>72</v>
      </c>
      <c r="AY255" s="248" t="s">
        <v>129</v>
      </c>
    </row>
    <row r="256" spans="2:51" s="14" customFormat="1" ht="12">
      <c r="B256" s="249"/>
      <c r="C256" s="250"/>
      <c r="D256" s="224" t="s">
        <v>152</v>
      </c>
      <c r="E256" s="251" t="s">
        <v>20</v>
      </c>
      <c r="F256" s="252" t="s">
        <v>156</v>
      </c>
      <c r="G256" s="250"/>
      <c r="H256" s="253">
        <v>482.36</v>
      </c>
      <c r="I256" s="254"/>
      <c r="J256" s="250"/>
      <c r="K256" s="250"/>
      <c r="L256" s="255"/>
      <c r="M256" s="256"/>
      <c r="N256" s="257"/>
      <c r="O256" s="257"/>
      <c r="P256" s="257"/>
      <c r="Q256" s="257"/>
      <c r="R256" s="257"/>
      <c r="S256" s="257"/>
      <c r="T256" s="258"/>
      <c r="AT256" s="259" t="s">
        <v>152</v>
      </c>
      <c r="AU256" s="259" t="s">
        <v>81</v>
      </c>
      <c r="AV256" s="14" t="s">
        <v>137</v>
      </c>
      <c r="AW256" s="14" t="s">
        <v>33</v>
      </c>
      <c r="AX256" s="14" t="s">
        <v>8</v>
      </c>
      <c r="AY256" s="259" t="s">
        <v>129</v>
      </c>
    </row>
    <row r="257" spans="2:65" s="1" customFormat="1" ht="14.4" customHeight="1">
      <c r="B257" s="39"/>
      <c r="C257" s="212" t="s">
        <v>148</v>
      </c>
      <c r="D257" s="212" t="s">
        <v>132</v>
      </c>
      <c r="E257" s="213" t="s">
        <v>613</v>
      </c>
      <c r="F257" s="214" t="s">
        <v>614</v>
      </c>
      <c r="G257" s="215" t="s">
        <v>146</v>
      </c>
      <c r="H257" s="216">
        <v>6.51</v>
      </c>
      <c r="I257" s="217"/>
      <c r="J257" s="216">
        <f>ROUND(I257*H257,0)</f>
        <v>0</v>
      </c>
      <c r="K257" s="214" t="s">
        <v>147</v>
      </c>
      <c r="L257" s="44"/>
      <c r="M257" s="218" t="s">
        <v>20</v>
      </c>
      <c r="N257" s="219" t="s">
        <v>43</v>
      </c>
      <c r="O257" s="84"/>
      <c r="P257" s="220">
        <f>O257*H257</f>
        <v>0</v>
      </c>
      <c r="Q257" s="220">
        <v>1E-05</v>
      </c>
      <c r="R257" s="220">
        <f>Q257*H257</f>
        <v>6.51E-05</v>
      </c>
      <c r="S257" s="220">
        <v>0</v>
      </c>
      <c r="T257" s="221">
        <f>S257*H257</f>
        <v>0</v>
      </c>
      <c r="AR257" s="222" t="s">
        <v>137</v>
      </c>
      <c r="AT257" s="222" t="s">
        <v>132</v>
      </c>
      <c r="AU257" s="222" t="s">
        <v>81</v>
      </c>
      <c r="AY257" s="18" t="s">
        <v>129</v>
      </c>
      <c r="BE257" s="223">
        <f>IF(N257="základní",J257,0)</f>
        <v>0</v>
      </c>
      <c r="BF257" s="223">
        <f>IF(N257="snížená",J257,0)</f>
        <v>0</v>
      </c>
      <c r="BG257" s="223">
        <f>IF(N257="zákl. přenesená",J257,0)</f>
        <v>0</v>
      </c>
      <c r="BH257" s="223">
        <f>IF(N257="sníž. přenesená",J257,0)</f>
        <v>0</v>
      </c>
      <c r="BI257" s="223">
        <f>IF(N257="nulová",J257,0)</f>
        <v>0</v>
      </c>
      <c r="BJ257" s="18" t="s">
        <v>8</v>
      </c>
      <c r="BK257" s="223">
        <f>ROUND(I257*H257,0)</f>
        <v>0</v>
      </c>
      <c r="BL257" s="18" t="s">
        <v>137</v>
      </c>
      <c r="BM257" s="222" t="s">
        <v>243</v>
      </c>
    </row>
    <row r="258" spans="2:47" s="1" customFormat="1" ht="12">
      <c r="B258" s="39"/>
      <c r="C258" s="40"/>
      <c r="D258" s="224" t="s">
        <v>139</v>
      </c>
      <c r="E258" s="40"/>
      <c r="F258" s="225" t="s">
        <v>615</v>
      </c>
      <c r="G258" s="40"/>
      <c r="H258" s="40"/>
      <c r="I258" s="136"/>
      <c r="J258" s="40"/>
      <c r="K258" s="40"/>
      <c r="L258" s="44"/>
      <c r="M258" s="226"/>
      <c r="N258" s="84"/>
      <c r="O258" s="84"/>
      <c r="P258" s="84"/>
      <c r="Q258" s="84"/>
      <c r="R258" s="84"/>
      <c r="S258" s="84"/>
      <c r="T258" s="85"/>
      <c r="AT258" s="18" t="s">
        <v>139</v>
      </c>
      <c r="AU258" s="18" t="s">
        <v>81</v>
      </c>
    </row>
    <row r="259" spans="2:47" s="1" customFormat="1" ht="12">
      <c r="B259" s="39"/>
      <c r="C259" s="40"/>
      <c r="D259" s="224" t="s">
        <v>150</v>
      </c>
      <c r="E259" s="40"/>
      <c r="F259" s="227" t="s">
        <v>598</v>
      </c>
      <c r="G259" s="40"/>
      <c r="H259" s="40"/>
      <c r="I259" s="136"/>
      <c r="J259" s="40"/>
      <c r="K259" s="40"/>
      <c r="L259" s="44"/>
      <c r="M259" s="226"/>
      <c r="N259" s="84"/>
      <c r="O259" s="84"/>
      <c r="P259" s="84"/>
      <c r="Q259" s="84"/>
      <c r="R259" s="84"/>
      <c r="S259" s="84"/>
      <c r="T259" s="85"/>
      <c r="AT259" s="18" t="s">
        <v>150</v>
      </c>
      <c r="AU259" s="18" t="s">
        <v>81</v>
      </c>
    </row>
    <row r="260" spans="2:51" s="13" customFormat="1" ht="12">
      <c r="B260" s="238"/>
      <c r="C260" s="239"/>
      <c r="D260" s="224" t="s">
        <v>152</v>
      </c>
      <c r="E260" s="240" t="s">
        <v>20</v>
      </c>
      <c r="F260" s="241" t="s">
        <v>616</v>
      </c>
      <c r="G260" s="239"/>
      <c r="H260" s="242">
        <v>6.51</v>
      </c>
      <c r="I260" s="243"/>
      <c r="J260" s="239"/>
      <c r="K260" s="239"/>
      <c r="L260" s="244"/>
      <c r="M260" s="245"/>
      <c r="N260" s="246"/>
      <c r="O260" s="246"/>
      <c r="P260" s="246"/>
      <c r="Q260" s="246"/>
      <c r="R260" s="246"/>
      <c r="S260" s="246"/>
      <c r="T260" s="247"/>
      <c r="AT260" s="248" t="s">
        <v>152</v>
      </c>
      <c r="AU260" s="248" t="s">
        <v>81</v>
      </c>
      <c r="AV260" s="13" t="s">
        <v>81</v>
      </c>
      <c r="AW260" s="13" t="s">
        <v>33</v>
      </c>
      <c r="AX260" s="13" t="s">
        <v>72</v>
      </c>
      <c r="AY260" s="248" t="s">
        <v>129</v>
      </c>
    </row>
    <row r="261" spans="2:51" s="14" customFormat="1" ht="12">
      <c r="B261" s="249"/>
      <c r="C261" s="250"/>
      <c r="D261" s="224" t="s">
        <v>152</v>
      </c>
      <c r="E261" s="251" t="s">
        <v>20</v>
      </c>
      <c r="F261" s="252" t="s">
        <v>156</v>
      </c>
      <c r="G261" s="250"/>
      <c r="H261" s="253">
        <v>6.51</v>
      </c>
      <c r="I261" s="254"/>
      <c r="J261" s="250"/>
      <c r="K261" s="250"/>
      <c r="L261" s="255"/>
      <c r="M261" s="256"/>
      <c r="N261" s="257"/>
      <c r="O261" s="257"/>
      <c r="P261" s="257"/>
      <c r="Q261" s="257"/>
      <c r="R261" s="257"/>
      <c r="S261" s="257"/>
      <c r="T261" s="258"/>
      <c r="AT261" s="259" t="s">
        <v>152</v>
      </c>
      <c r="AU261" s="259" t="s">
        <v>81</v>
      </c>
      <c r="AV261" s="14" t="s">
        <v>137</v>
      </c>
      <c r="AW261" s="14" t="s">
        <v>33</v>
      </c>
      <c r="AX261" s="14" t="s">
        <v>8</v>
      </c>
      <c r="AY261" s="259" t="s">
        <v>129</v>
      </c>
    </row>
    <row r="262" spans="2:65" s="1" customFormat="1" ht="14.4" customHeight="1">
      <c r="B262" s="39"/>
      <c r="C262" s="212" t="s">
        <v>302</v>
      </c>
      <c r="D262" s="212" t="s">
        <v>132</v>
      </c>
      <c r="E262" s="213" t="s">
        <v>617</v>
      </c>
      <c r="F262" s="214" t="s">
        <v>618</v>
      </c>
      <c r="G262" s="215" t="s">
        <v>146</v>
      </c>
      <c r="H262" s="216">
        <v>2.2</v>
      </c>
      <c r="I262" s="217"/>
      <c r="J262" s="216">
        <f>ROUND(I262*H262,0)</f>
        <v>0</v>
      </c>
      <c r="K262" s="214" t="s">
        <v>147</v>
      </c>
      <c r="L262" s="44"/>
      <c r="M262" s="218" t="s">
        <v>20</v>
      </c>
      <c r="N262" s="219" t="s">
        <v>43</v>
      </c>
      <c r="O262" s="84"/>
      <c r="P262" s="220">
        <f>O262*H262</f>
        <v>0</v>
      </c>
      <c r="Q262" s="220">
        <v>1E-05</v>
      </c>
      <c r="R262" s="220">
        <f>Q262*H262</f>
        <v>2.2000000000000003E-05</v>
      </c>
      <c r="S262" s="220">
        <v>0</v>
      </c>
      <c r="T262" s="221">
        <f>S262*H262</f>
        <v>0</v>
      </c>
      <c r="AR262" s="222" t="s">
        <v>137</v>
      </c>
      <c r="AT262" s="222" t="s">
        <v>132</v>
      </c>
      <c r="AU262" s="222" t="s">
        <v>81</v>
      </c>
      <c r="AY262" s="18" t="s">
        <v>129</v>
      </c>
      <c r="BE262" s="223">
        <f>IF(N262="základní",J262,0)</f>
        <v>0</v>
      </c>
      <c r="BF262" s="223">
        <f>IF(N262="snížená",J262,0)</f>
        <v>0</v>
      </c>
      <c r="BG262" s="223">
        <f>IF(N262="zákl. přenesená",J262,0)</f>
        <v>0</v>
      </c>
      <c r="BH262" s="223">
        <f>IF(N262="sníž. přenesená",J262,0)</f>
        <v>0</v>
      </c>
      <c r="BI262" s="223">
        <f>IF(N262="nulová",J262,0)</f>
        <v>0</v>
      </c>
      <c r="BJ262" s="18" t="s">
        <v>8</v>
      </c>
      <c r="BK262" s="223">
        <f>ROUND(I262*H262,0)</f>
        <v>0</v>
      </c>
      <c r="BL262" s="18" t="s">
        <v>137</v>
      </c>
      <c r="BM262" s="222" t="s">
        <v>249</v>
      </c>
    </row>
    <row r="263" spans="2:47" s="1" customFormat="1" ht="12">
      <c r="B263" s="39"/>
      <c r="C263" s="40"/>
      <c r="D263" s="224" t="s">
        <v>139</v>
      </c>
      <c r="E263" s="40"/>
      <c r="F263" s="225" t="s">
        <v>619</v>
      </c>
      <c r="G263" s="40"/>
      <c r="H263" s="40"/>
      <c r="I263" s="136"/>
      <c r="J263" s="40"/>
      <c r="K263" s="40"/>
      <c r="L263" s="44"/>
      <c r="M263" s="226"/>
      <c r="N263" s="84"/>
      <c r="O263" s="84"/>
      <c r="P263" s="84"/>
      <c r="Q263" s="84"/>
      <c r="R263" s="84"/>
      <c r="S263" s="84"/>
      <c r="T263" s="85"/>
      <c r="AT263" s="18" t="s">
        <v>139</v>
      </c>
      <c r="AU263" s="18" t="s">
        <v>81</v>
      </c>
    </row>
    <row r="264" spans="2:47" s="1" customFormat="1" ht="12">
      <c r="B264" s="39"/>
      <c r="C264" s="40"/>
      <c r="D264" s="224" t="s">
        <v>150</v>
      </c>
      <c r="E264" s="40"/>
      <c r="F264" s="227" t="s">
        <v>598</v>
      </c>
      <c r="G264" s="40"/>
      <c r="H264" s="40"/>
      <c r="I264" s="136"/>
      <c r="J264" s="40"/>
      <c r="K264" s="40"/>
      <c r="L264" s="44"/>
      <c r="M264" s="226"/>
      <c r="N264" s="84"/>
      <c r="O264" s="84"/>
      <c r="P264" s="84"/>
      <c r="Q264" s="84"/>
      <c r="R264" s="84"/>
      <c r="S264" s="84"/>
      <c r="T264" s="85"/>
      <c r="AT264" s="18" t="s">
        <v>150</v>
      </c>
      <c r="AU264" s="18" t="s">
        <v>81</v>
      </c>
    </row>
    <row r="265" spans="2:51" s="13" customFormat="1" ht="12">
      <c r="B265" s="238"/>
      <c r="C265" s="239"/>
      <c r="D265" s="224" t="s">
        <v>152</v>
      </c>
      <c r="E265" s="240" t="s">
        <v>20</v>
      </c>
      <c r="F265" s="241" t="s">
        <v>620</v>
      </c>
      <c r="G265" s="239"/>
      <c r="H265" s="242">
        <v>2.2</v>
      </c>
      <c r="I265" s="243"/>
      <c r="J265" s="239"/>
      <c r="K265" s="239"/>
      <c r="L265" s="244"/>
      <c r="M265" s="245"/>
      <c r="N265" s="246"/>
      <c r="O265" s="246"/>
      <c r="P265" s="246"/>
      <c r="Q265" s="246"/>
      <c r="R265" s="246"/>
      <c r="S265" s="246"/>
      <c r="T265" s="247"/>
      <c r="AT265" s="248" t="s">
        <v>152</v>
      </c>
      <c r="AU265" s="248" t="s">
        <v>81</v>
      </c>
      <c r="AV265" s="13" t="s">
        <v>81</v>
      </c>
      <c r="AW265" s="13" t="s">
        <v>33</v>
      </c>
      <c r="AX265" s="13" t="s">
        <v>72</v>
      </c>
      <c r="AY265" s="248" t="s">
        <v>129</v>
      </c>
    </row>
    <row r="266" spans="2:51" s="14" customFormat="1" ht="12">
      <c r="B266" s="249"/>
      <c r="C266" s="250"/>
      <c r="D266" s="224" t="s">
        <v>152</v>
      </c>
      <c r="E266" s="251" t="s">
        <v>20</v>
      </c>
      <c r="F266" s="252" t="s">
        <v>156</v>
      </c>
      <c r="G266" s="250"/>
      <c r="H266" s="253">
        <v>2.2</v>
      </c>
      <c r="I266" s="254"/>
      <c r="J266" s="250"/>
      <c r="K266" s="250"/>
      <c r="L266" s="255"/>
      <c r="M266" s="256"/>
      <c r="N266" s="257"/>
      <c r="O266" s="257"/>
      <c r="P266" s="257"/>
      <c r="Q266" s="257"/>
      <c r="R266" s="257"/>
      <c r="S266" s="257"/>
      <c r="T266" s="258"/>
      <c r="AT266" s="259" t="s">
        <v>152</v>
      </c>
      <c r="AU266" s="259" t="s">
        <v>81</v>
      </c>
      <c r="AV266" s="14" t="s">
        <v>137</v>
      </c>
      <c r="AW266" s="14" t="s">
        <v>33</v>
      </c>
      <c r="AX266" s="14" t="s">
        <v>8</v>
      </c>
      <c r="AY266" s="259" t="s">
        <v>129</v>
      </c>
    </row>
    <row r="267" spans="2:65" s="1" customFormat="1" ht="14.4" customHeight="1">
      <c r="B267" s="39"/>
      <c r="C267" s="212" t="s">
        <v>159</v>
      </c>
      <c r="D267" s="212" t="s">
        <v>132</v>
      </c>
      <c r="E267" s="213" t="s">
        <v>621</v>
      </c>
      <c r="F267" s="214" t="s">
        <v>622</v>
      </c>
      <c r="G267" s="215" t="s">
        <v>146</v>
      </c>
      <c r="H267" s="216">
        <v>30.6</v>
      </c>
      <c r="I267" s="217"/>
      <c r="J267" s="216">
        <f>ROUND(I267*H267,0)</f>
        <v>0</v>
      </c>
      <c r="K267" s="214" t="s">
        <v>147</v>
      </c>
      <c r="L267" s="44"/>
      <c r="M267" s="218" t="s">
        <v>20</v>
      </c>
      <c r="N267" s="219" t="s">
        <v>43</v>
      </c>
      <c r="O267" s="84"/>
      <c r="P267" s="220">
        <f>O267*H267</f>
        <v>0</v>
      </c>
      <c r="Q267" s="220">
        <v>1E-05</v>
      </c>
      <c r="R267" s="220">
        <f>Q267*H267</f>
        <v>0.00030600000000000007</v>
      </c>
      <c r="S267" s="220">
        <v>0</v>
      </c>
      <c r="T267" s="221">
        <f>S267*H267</f>
        <v>0</v>
      </c>
      <c r="AR267" s="222" t="s">
        <v>137</v>
      </c>
      <c r="AT267" s="222" t="s">
        <v>132</v>
      </c>
      <c r="AU267" s="222" t="s">
        <v>81</v>
      </c>
      <c r="AY267" s="18" t="s">
        <v>129</v>
      </c>
      <c r="BE267" s="223">
        <f>IF(N267="základní",J267,0)</f>
        <v>0</v>
      </c>
      <c r="BF267" s="223">
        <f>IF(N267="snížená",J267,0)</f>
        <v>0</v>
      </c>
      <c r="BG267" s="223">
        <f>IF(N267="zákl. přenesená",J267,0)</f>
        <v>0</v>
      </c>
      <c r="BH267" s="223">
        <f>IF(N267="sníž. přenesená",J267,0)</f>
        <v>0</v>
      </c>
      <c r="BI267" s="223">
        <f>IF(N267="nulová",J267,0)</f>
        <v>0</v>
      </c>
      <c r="BJ267" s="18" t="s">
        <v>8</v>
      </c>
      <c r="BK267" s="223">
        <f>ROUND(I267*H267,0)</f>
        <v>0</v>
      </c>
      <c r="BL267" s="18" t="s">
        <v>137</v>
      </c>
      <c r="BM267" s="222" t="s">
        <v>257</v>
      </c>
    </row>
    <row r="268" spans="2:47" s="1" customFormat="1" ht="12">
      <c r="B268" s="39"/>
      <c r="C268" s="40"/>
      <c r="D268" s="224" t="s">
        <v>139</v>
      </c>
      <c r="E268" s="40"/>
      <c r="F268" s="225" t="s">
        <v>623</v>
      </c>
      <c r="G268" s="40"/>
      <c r="H268" s="40"/>
      <c r="I268" s="136"/>
      <c r="J268" s="40"/>
      <c r="K268" s="40"/>
      <c r="L268" s="44"/>
      <c r="M268" s="226"/>
      <c r="N268" s="84"/>
      <c r="O268" s="84"/>
      <c r="P268" s="84"/>
      <c r="Q268" s="84"/>
      <c r="R268" s="84"/>
      <c r="S268" s="84"/>
      <c r="T268" s="85"/>
      <c r="AT268" s="18" t="s">
        <v>139</v>
      </c>
      <c r="AU268" s="18" t="s">
        <v>81</v>
      </c>
    </row>
    <row r="269" spans="2:47" s="1" customFormat="1" ht="12">
      <c r="B269" s="39"/>
      <c r="C269" s="40"/>
      <c r="D269" s="224" t="s">
        <v>150</v>
      </c>
      <c r="E269" s="40"/>
      <c r="F269" s="227" t="s">
        <v>598</v>
      </c>
      <c r="G269" s="40"/>
      <c r="H269" s="40"/>
      <c r="I269" s="136"/>
      <c r="J269" s="40"/>
      <c r="K269" s="40"/>
      <c r="L269" s="44"/>
      <c r="M269" s="226"/>
      <c r="N269" s="84"/>
      <c r="O269" s="84"/>
      <c r="P269" s="84"/>
      <c r="Q269" s="84"/>
      <c r="R269" s="84"/>
      <c r="S269" s="84"/>
      <c r="T269" s="85"/>
      <c r="AT269" s="18" t="s">
        <v>150</v>
      </c>
      <c r="AU269" s="18" t="s">
        <v>81</v>
      </c>
    </row>
    <row r="270" spans="2:51" s="13" customFormat="1" ht="12">
      <c r="B270" s="238"/>
      <c r="C270" s="239"/>
      <c r="D270" s="224" t="s">
        <v>152</v>
      </c>
      <c r="E270" s="240" t="s">
        <v>20</v>
      </c>
      <c r="F270" s="241" t="s">
        <v>624</v>
      </c>
      <c r="G270" s="239"/>
      <c r="H270" s="242">
        <v>30.6</v>
      </c>
      <c r="I270" s="243"/>
      <c r="J270" s="239"/>
      <c r="K270" s="239"/>
      <c r="L270" s="244"/>
      <c r="M270" s="245"/>
      <c r="N270" s="246"/>
      <c r="O270" s="246"/>
      <c r="P270" s="246"/>
      <c r="Q270" s="246"/>
      <c r="R270" s="246"/>
      <c r="S270" s="246"/>
      <c r="T270" s="247"/>
      <c r="AT270" s="248" t="s">
        <v>152</v>
      </c>
      <c r="AU270" s="248" t="s">
        <v>81</v>
      </c>
      <c r="AV270" s="13" t="s">
        <v>81</v>
      </c>
      <c r="AW270" s="13" t="s">
        <v>33</v>
      </c>
      <c r="AX270" s="13" t="s">
        <v>72</v>
      </c>
      <c r="AY270" s="248" t="s">
        <v>129</v>
      </c>
    </row>
    <row r="271" spans="2:51" s="14" customFormat="1" ht="12">
      <c r="B271" s="249"/>
      <c r="C271" s="250"/>
      <c r="D271" s="224" t="s">
        <v>152</v>
      </c>
      <c r="E271" s="251" t="s">
        <v>20</v>
      </c>
      <c r="F271" s="252" t="s">
        <v>156</v>
      </c>
      <c r="G271" s="250"/>
      <c r="H271" s="253">
        <v>30.6</v>
      </c>
      <c r="I271" s="254"/>
      <c r="J271" s="250"/>
      <c r="K271" s="250"/>
      <c r="L271" s="255"/>
      <c r="M271" s="256"/>
      <c r="N271" s="257"/>
      <c r="O271" s="257"/>
      <c r="P271" s="257"/>
      <c r="Q271" s="257"/>
      <c r="R271" s="257"/>
      <c r="S271" s="257"/>
      <c r="T271" s="258"/>
      <c r="AT271" s="259" t="s">
        <v>152</v>
      </c>
      <c r="AU271" s="259" t="s">
        <v>81</v>
      </c>
      <c r="AV271" s="14" t="s">
        <v>137</v>
      </c>
      <c r="AW271" s="14" t="s">
        <v>33</v>
      </c>
      <c r="AX271" s="14" t="s">
        <v>8</v>
      </c>
      <c r="AY271" s="259" t="s">
        <v>129</v>
      </c>
    </row>
    <row r="272" spans="2:65" s="1" customFormat="1" ht="14.4" customHeight="1">
      <c r="B272" s="39"/>
      <c r="C272" s="212" t="s">
        <v>310</v>
      </c>
      <c r="D272" s="212" t="s">
        <v>132</v>
      </c>
      <c r="E272" s="213" t="s">
        <v>625</v>
      </c>
      <c r="F272" s="214" t="s">
        <v>626</v>
      </c>
      <c r="G272" s="215" t="s">
        <v>146</v>
      </c>
      <c r="H272" s="216">
        <v>35.88</v>
      </c>
      <c r="I272" s="217"/>
      <c r="J272" s="216">
        <f>ROUND(I272*H272,0)</f>
        <v>0</v>
      </c>
      <c r="K272" s="214" t="s">
        <v>147</v>
      </c>
      <c r="L272" s="44"/>
      <c r="M272" s="218" t="s">
        <v>20</v>
      </c>
      <c r="N272" s="219" t="s">
        <v>43</v>
      </c>
      <c r="O272" s="84"/>
      <c r="P272" s="220">
        <f>O272*H272</f>
        <v>0</v>
      </c>
      <c r="Q272" s="220">
        <v>1E-05</v>
      </c>
      <c r="R272" s="220">
        <f>Q272*H272</f>
        <v>0.00035880000000000005</v>
      </c>
      <c r="S272" s="220">
        <v>0</v>
      </c>
      <c r="T272" s="221">
        <f>S272*H272</f>
        <v>0</v>
      </c>
      <c r="AR272" s="222" t="s">
        <v>137</v>
      </c>
      <c r="AT272" s="222" t="s">
        <v>132</v>
      </c>
      <c r="AU272" s="222" t="s">
        <v>81</v>
      </c>
      <c r="AY272" s="18" t="s">
        <v>129</v>
      </c>
      <c r="BE272" s="223">
        <f>IF(N272="základní",J272,0)</f>
        <v>0</v>
      </c>
      <c r="BF272" s="223">
        <f>IF(N272="snížená",J272,0)</f>
        <v>0</v>
      </c>
      <c r="BG272" s="223">
        <f>IF(N272="zákl. přenesená",J272,0)</f>
        <v>0</v>
      </c>
      <c r="BH272" s="223">
        <f>IF(N272="sníž. přenesená",J272,0)</f>
        <v>0</v>
      </c>
      <c r="BI272" s="223">
        <f>IF(N272="nulová",J272,0)</f>
        <v>0</v>
      </c>
      <c r="BJ272" s="18" t="s">
        <v>8</v>
      </c>
      <c r="BK272" s="223">
        <f>ROUND(I272*H272,0)</f>
        <v>0</v>
      </c>
      <c r="BL272" s="18" t="s">
        <v>137</v>
      </c>
      <c r="BM272" s="222" t="s">
        <v>264</v>
      </c>
    </row>
    <row r="273" spans="2:47" s="1" customFormat="1" ht="12">
      <c r="B273" s="39"/>
      <c r="C273" s="40"/>
      <c r="D273" s="224" t="s">
        <v>139</v>
      </c>
      <c r="E273" s="40"/>
      <c r="F273" s="225" t="s">
        <v>627</v>
      </c>
      <c r="G273" s="40"/>
      <c r="H273" s="40"/>
      <c r="I273" s="136"/>
      <c r="J273" s="40"/>
      <c r="K273" s="40"/>
      <c r="L273" s="44"/>
      <c r="M273" s="226"/>
      <c r="N273" s="84"/>
      <c r="O273" s="84"/>
      <c r="P273" s="84"/>
      <c r="Q273" s="84"/>
      <c r="R273" s="84"/>
      <c r="S273" s="84"/>
      <c r="T273" s="85"/>
      <c r="AT273" s="18" t="s">
        <v>139</v>
      </c>
      <c r="AU273" s="18" t="s">
        <v>81</v>
      </c>
    </row>
    <row r="274" spans="2:47" s="1" customFormat="1" ht="12">
      <c r="B274" s="39"/>
      <c r="C274" s="40"/>
      <c r="D274" s="224" t="s">
        <v>150</v>
      </c>
      <c r="E274" s="40"/>
      <c r="F274" s="227" t="s">
        <v>598</v>
      </c>
      <c r="G274" s="40"/>
      <c r="H274" s="40"/>
      <c r="I274" s="136"/>
      <c r="J274" s="40"/>
      <c r="K274" s="40"/>
      <c r="L274" s="44"/>
      <c r="M274" s="226"/>
      <c r="N274" s="84"/>
      <c r="O274" s="84"/>
      <c r="P274" s="84"/>
      <c r="Q274" s="84"/>
      <c r="R274" s="84"/>
      <c r="S274" s="84"/>
      <c r="T274" s="85"/>
      <c r="AT274" s="18" t="s">
        <v>150</v>
      </c>
      <c r="AU274" s="18" t="s">
        <v>81</v>
      </c>
    </row>
    <row r="275" spans="2:51" s="13" customFormat="1" ht="12">
      <c r="B275" s="238"/>
      <c r="C275" s="239"/>
      <c r="D275" s="224" t="s">
        <v>152</v>
      </c>
      <c r="E275" s="240" t="s">
        <v>20</v>
      </c>
      <c r="F275" s="241" t="s">
        <v>628</v>
      </c>
      <c r="G275" s="239"/>
      <c r="H275" s="242">
        <v>35.88</v>
      </c>
      <c r="I275" s="243"/>
      <c r="J275" s="239"/>
      <c r="K275" s="239"/>
      <c r="L275" s="244"/>
      <c r="M275" s="245"/>
      <c r="N275" s="246"/>
      <c r="O275" s="246"/>
      <c r="P275" s="246"/>
      <c r="Q275" s="246"/>
      <c r="R275" s="246"/>
      <c r="S275" s="246"/>
      <c r="T275" s="247"/>
      <c r="AT275" s="248" t="s">
        <v>152</v>
      </c>
      <c r="AU275" s="248" t="s">
        <v>81</v>
      </c>
      <c r="AV275" s="13" t="s">
        <v>81</v>
      </c>
      <c r="AW275" s="13" t="s">
        <v>33</v>
      </c>
      <c r="AX275" s="13" t="s">
        <v>72</v>
      </c>
      <c r="AY275" s="248" t="s">
        <v>129</v>
      </c>
    </row>
    <row r="276" spans="2:51" s="14" customFormat="1" ht="12">
      <c r="B276" s="249"/>
      <c r="C276" s="250"/>
      <c r="D276" s="224" t="s">
        <v>152</v>
      </c>
      <c r="E276" s="251" t="s">
        <v>20</v>
      </c>
      <c r="F276" s="252" t="s">
        <v>156</v>
      </c>
      <c r="G276" s="250"/>
      <c r="H276" s="253">
        <v>35.88</v>
      </c>
      <c r="I276" s="254"/>
      <c r="J276" s="250"/>
      <c r="K276" s="250"/>
      <c r="L276" s="255"/>
      <c r="M276" s="256"/>
      <c r="N276" s="257"/>
      <c r="O276" s="257"/>
      <c r="P276" s="257"/>
      <c r="Q276" s="257"/>
      <c r="R276" s="257"/>
      <c r="S276" s="257"/>
      <c r="T276" s="258"/>
      <c r="AT276" s="259" t="s">
        <v>152</v>
      </c>
      <c r="AU276" s="259" t="s">
        <v>81</v>
      </c>
      <c r="AV276" s="14" t="s">
        <v>137</v>
      </c>
      <c r="AW276" s="14" t="s">
        <v>33</v>
      </c>
      <c r="AX276" s="14" t="s">
        <v>8</v>
      </c>
      <c r="AY276" s="259" t="s">
        <v>129</v>
      </c>
    </row>
    <row r="277" spans="2:65" s="1" customFormat="1" ht="14.4" customHeight="1">
      <c r="B277" s="39"/>
      <c r="C277" s="212" t="s">
        <v>163</v>
      </c>
      <c r="D277" s="212" t="s">
        <v>132</v>
      </c>
      <c r="E277" s="213" t="s">
        <v>629</v>
      </c>
      <c r="F277" s="214" t="s">
        <v>630</v>
      </c>
      <c r="G277" s="215" t="s">
        <v>146</v>
      </c>
      <c r="H277" s="216">
        <v>2666.91</v>
      </c>
      <c r="I277" s="217"/>
      <c r="J277" s="216">
        <f>ROUND(I277*H277,0)</f>
        <v>0</v>
      </c>
      <c r="K277" s="214" t="s">
        <v>147</v>
      </c>
      <c r="L277" s="44"/>
      <c r="M277" s="218" t="s">
        <v>20</v>
      </c>
      <c r="N277" s="219" t="s">
        <v>43</v>
      </c>
      <c r="O277" s="84"/>
      <c r="P277" s="220">
        <f>O277*H277</f>
        <v>0</v>
      </c>
      <c r="Q277" s="220">
        <v>1E-05</v>
      </c>
      <c r="R277" s="220">
        <f>Q277*H277</f>
        <v>0.0266691</v>
      </c>
      <c r="S277" s="220">
        <v>0</v>
      </c>
      <c r="T277" s="221">
        <f>S277*H277</f>
        <v>0</v>
      </c>
      <c r="AR277" s="222" t="s">
        <v>137</v>
      </c>
      <c r="AT277" s="222" t="s">
        <v>132</v>
      </c>
      <c r="AU277" s="222" t="s">
        <v>81</v>
      </c>
      <c r="AY277" s="18" t="s">
        <v>129</v>
      </c>
      <c r="BE277" s="223">
        <f>IF(N277="základní",J277,0)</f>
        <v>0</v>
      </c>
      <c r="BF277" s="223">
        <f>IF(N277="snížená",J277,0)</f>
        <v>0</v>
      </c>
      <c r="BG277" s="223">
        <f>IF(N277="zákl. přenesená",J277,0)</f>
        <v>0</v>
      </c>
      <c r="BH277" s="223">
        <f>IF(N277="sníž. přenesená",J277,0)</f>
        <v>0</v>
      </c>
      <c r="BI277" s="223">
        <f>IF(N277="nulová",J277,0)</f>
        <v>0</v>
      </c>
      <c r="BJ277" s="18" t="s">
        <v>8</v>
      </c>
      <c r="BK277" s="223">
        <f>ROUND(I277*H277,0)</f>
        <v>0</v>
      </c>
      <c r="BL277" s="18" t="s">
        <v>137</v>
      </c>
      <c r="BM277" s="222" t="s">
        <v>268</v>
      </c>
    </row>
    <row r="278" spans="2:47" s="1" customFormat="1" ht="12">
      <c r="B278" s="39"/>
      <c r="C278" s="40"/>
      <c r="D278" s="224" t="s">
        <v>139</v>
      </c>
      <c r="E278" s="40"/>
      <c r="F278" s="225" t="s">
        <v>631</v>
      </c>
      <c r="G278" s="40"/>
      <c r="H278" s="40"/>
      <c r="I278" s="136"/>
      <c r="J278" s="40"/>
      <c r="K278" s="40"/>
      <c r="L278" s="44"/>
      <c r="M278" s="226"/>
      <c r="N278" s="84"/>
      <c r="O278" s="84"/>
      <c r="P278" s="84"/>
      <c r="Q278" s="84"/>
      <c r="R278" s="84"/>
      <c r="S278" s="84"/>
      <c r="T278" s="85"/>
      <c r="AT278" s="18" t="s">
        <v>139</v>
      </c>
      <c r="AU278" s="18" t="s">
        <v>81</v>
      </c>
    </row>
    <row r="279" spans="2:47" s="1" customFormat="1" ht="12">
      <c r="B279" s="39"/>
      <c r="C279" s="40"/>
      <c r="D279" s="224" t="s">
        <v>150</v>
      </c>
      <c r="E279" s="40"/>
      <c r="F279" s="227" t="s">
        <v>598</v>
      </c>
      <c r="G279" s="40"/>
      <c r="H279" s="40"/>
      <c r="I279" s="136"/>
      <c r="J279" s="40"/>
      <c r="K279" s="40"/>
      <c r="L279" s="44"/>
      <c r="M279" s="226"/>
      <c r="N279" s="84"/>
      <c r="O279" s="84"/>
      <c r="P279" s="84"/>
      <c r="Q279" s="84"/>
      <c r="R279" s="84"/>
      <c r="S279" s="84"/>
      <c r="T279" s="85"/>
      <c r="AT279" s="18" t="s">
        <v>150</v>
      </c>
      <c r="AU279" s="18" t="s">
        <v>81</v>
      </c>
    </row>
    <row r="280" spans="2:51" s="12" customFormat="1" ht="12">
      <c r="B280" s="228"/>
      <c r="C280" s="229"/>
      <c r="D280" s="224" t="s">
        <v>152</v>
      </c>
      <c r="E280" s="230" t="s">
        <v>20</v>
      </c>
      <c r="F280" s="231" t="s">
        <v>509</v>
      </c>
      <c r="G280" s="229"/>
      <c r="H280" s="230" t="s">
        <v>20</v>
      </c>
      <c r="I280" s="232"/>
      <c r="J280" s="229"/>
      <c r="K280" s="229"/>
      <c r="L280" s="233"/>
      <c r="M280" s="234"/>
      <c r="N280" s="235"/>
      <c r="O280" s="235"/>
      <c r="P280" s="235"/>
      <c r="Q280" s="235"/>
      <c r="R280" s="235"/>
      <c r="S280" s="235"/>
      <c r="T280" s="236"/>
      <c r="AT280" s="237" t="s">
        <v>152</v>
      </c>
      <c r="AU280" s="237" t="s">
        <v>81</v>
      </c>
      <c r="AV280" s="12" t="s">
        <v>8</v>
      </c>
      <c r="AW280" s="12" t="s">
        <v>33</v>
      </c>
      <c r="AX280" s="12" t="s">
        <v>72</v>
      </c>
      <c r="AY280" s="237" t="s">
        <v>129</v>
      </c>
    </row>
    <row r="281" spans="2:51" s="13" customFormat="1" ht="12">
      <c r="B281" s="238"/>
      <c r="C281" s="239"/>
      <c r="D281" s="224" t="s">
        <v>152</v>
      </c>
      <c r="E281" s="240" t="s">
        <v>20</v>
      </c>
      <c r="F281" s="241" t="s">
        <v>510</v>
      </c>
      <c r="G281" s="239"/>
      <c r="H281" s="242">
        <v>188.09</v>
      </c>
      <c r="I281" s="243"/>
      <c r="J281" s="239"/>
      <c r="K281" s="239"/>
      <c r="L281" s="244"/>
      <c r="M281" s="245"/>
      <c r="N281" s="246"/>
      <c r="O281" s="246"/>
      <c r="P281" s="246"/>
      <c r="Q281" s="246"/>
      <c r="R281" s="246"/>
      <c r="S281" s="246"/>
      <c r="T281" s="247"/>
      <c r="AT281" s="248" t="s">
        <v>152</v>
      </c>
      <c r="AU281" s="248" t="s">
        <v>81</v>
      </c>
      <c r="AV281" s="13" t="s">
        <v>81</v>
      </c>
      <c r="AW281" s="13" t="s">
        <v>33</v>
      </c>
      <c r="AX281" s="13" t="s">
        <v>72</v>
      </c>
      <c r="AY281" s="248" t="s">
        <v>129</v>
      </c>
    </row>
    <row r="282" spans="2:51" s="12" customFormat="1" ht="12">
      <c r="B282" s="228"/>
      <c r="C282" s="229"/>
      <c r="D282" s="224" t="s">
        <v>152</v>
      </c>
      <c r="E282" s="230" t="s">
        <v>20</v>
      </c>
      <c r="F282" s="231" t="s">
        <v>511</v>
      </c>
      <c r="G282" s="229"/>
      <c r="H282" s="230" t="s">
        <v>20</v>
      </c>
      <c r="I282" s="232"/>
      <c r="J282" s="229"/>
      <c r="K282" s="229"/>
      <c r="L282" s="233"/>
      <c r="M282" s="234"/>
      <c r="N282" s="235"/>
      <c r="O282" s="235"/>
      <c r="P282" s="235"/>
      <c r="Q282" s="235"/>
      <c r="R282" s="235"/>
      <c r="S282" s="235"/>
      <c r="T282" s="236"/>
      <c r="AT282" s="237" t="s">
        <v>152</v>
      </c>
      <c r="AU282" s="237" t="s">
        <v>81</v>
      </c>
      <c r="AV282" s="12" t="s">
        <v>8</v>
      </c>
      <c r="AW282" s="12" t="s">
        <v>33</v>
      </c>
      <c r="AX282" s="12" t="s">
        <v>72</v>
      </c>
      <c r="AY282" s="237" t="s">
        <v>129</v>
      </c>
    </row>
    <row r="283" spans="2:51" s="13" customFormat="1" ht="12">
      <c r="B283" s="238"/>
      <c r="C283" s="239"/>
      <c r="D283" s="224" t="s">
        <v>152</v>
      </c>
      <c r="E283" s="240" t="s">
        <v>20</v>
      </c>
      <c r="F283" s="241" t="s">
        <v>512</v>
      </c>
      <c r="G283" s="239"/>
      <c r="H283" s="242">
        <v>1306.54</v>
      </c>
      <c r="I283" s="243"/>
      <c r="J283" s="239"/>
      <c r="K283" s="239"/>
      <c r="L283" s="244"/>
      <c r="M283" s="245"/>
      <c r="N283" s="246"/>
      <c r="O283" s="246"/>
      <c r="P283" s="246"/>
      <c r="Q283" s="246"/>
      <c r="R283" s="246"/>
      <c r="S283" s="246"/>
      <c r="T283" s="247"/>
      <c r="AT283" s="248" t="s">
        <v>152</v>
      </c>
      <c r="AU283" s="248" t="s">
        <v>81</v>
      </c>
      <c r="AV283" s="13" t="s">
        <v>81</v>
      </c>
      <c r="AW283" s="13" t="s">
        <v>33</v>
      </c>
      <c r="AX283" s="13" t="s">
        <v>72</v>
      </c>
      <c r="AY283" s="248" t="s">
        <v>129</v>
      </c>
    </row>
    <row r="284" spans="2:51" s="13" customFormat="1" ht="12">
      <c r="B284" s="238"/>
      <c r="C284" s="239"/>
      <c r="D284" s="224" t="s">
        <v>152</v>
      </c>
      <c r="E284" s="240" t="s">
        <v>20</v>
      </c>
      <c r="F284" s="241" t="s">
        <v>513</v>
      </c>
      <c r="G284" s="239"/>
      <c r="H284" s="242">
        <v>1121.78</v>
      </c>
      <c r="I284" s="243"/>
      <c r="J284" s="239"/>
      <c r="K284" s="239"/>
      <c r="L284" s="244"/>
      <c r="M284" s="245"/>
      <c r="N284" s="246"/>
      <c r="O284" s="246"/>
      <c r="P284" s="246"/>
      <c r="Q284" s="246"/>
      <c r="R284" s="246"/>
      <c r="S284" s="246"/>
      <c r="T284" s="247"/>
      <c r="AT284" s="248" t="s">
        <v>152</v>
      </c>
      <c r="AU284" s="248" t="s">
        <v>81</v>
      </c>
      <c r="AV284" s="13" t="s">
        <v>81</v>
      </c>
      <c r="AW284" s="13" t="s">
        <v>33</v>
      </c>
      <c r="AX284" s="13" t="s">
        <v>72</v>
      </c>
      <c r="AY284" s="248" t="s">
        <v>129</v>
      </c>
    </row>
    <row r="285" spans="2:51" s="13" customFormat="1" ht="12">
      <c r="B285" s="238"/>
      <c r="C285" s="239"/>
      <c r="D285" s="224" t="s">
        <v>152</v>
      </c>
      <c r="E285" s="240" t="s">
        <v>20</v>
      </c>
      <c r="F285" s="241" t="s">
        <v>514</v>
      </c>
      <c r="G285" s="239"/>
      <c r="H285" s="242">
        <v>50.5</v>
      </c>
      <c r="I285" s="243"/>
      <c r="J285" s="239"/>
      <c r="K285" s="239"/>
      <c r="L285" s="244"/>
      <c r="M285" s="245"/>
      <c r="N285" s="246"/>
      <c r="O285" s="246"/>
      <c r="P285" s="246"/>
      <c r="Q285" s="246"/>
      <c r="R285" s="246"/>
      <c r="S285" s="246"/>
      <c r="T285" s="247"/>
      <c r="AT285" s="248" t="s">
        <v>152</v>
      </c>
      <c r="AU285" s="248" t="s">
        <v>81</v>
      </c>
      <c r="AV285" s="13" t="s">
        <v>81</v>
      </c>
      <c r="AW285" s="13" t="s">
        <v>33</v>
      </c>
      <c r="AX285" s="13" t="s">
        <v>72</v>
      </c>
      <c r="AY285" s="248" t="s">
        <v>129</v>
      </c>
    </row>
    <row r="286" spans="2:51" s="14" customFormat="1" ht="12">
      <c r="B286" s="249"/>
      <c r="C286" s="250"/>
      <c r="D286" s="224" t="s">
        <v>152</v>
      </c>
      <c r="E286" s="251" t="s">
        <v>20</v>
      </c>
      <c r="F286" s="252" t="s">
        <v>156</v>
      </c>
      <c r="G286" s="250"/>
      <c r="H286" s="253">
        <v>2666.91</v>
      </c>
      <c r="I286" s="254"/>
      <c r="J286" s="250"/>
      <c r="K286" s="250"/>
      <c r="L286" s="255"/>
      <c r="M286" s="256"/>
      <c r="N286" s="257"/>
      <c r="O286" s="257"/>
      <c r="P286" s="257"/>
      <c r="Q286" s="257"/>
      <c r="R286" s="257"/>
      <c r="S286" s="257"/>
      <c r="T286" s="258"/>
      <c r="AT286" s="259" t="s">
        <v>152</v>
      </c>
      <c r="AU286" s="259" t="s">
        <v>81</v>
      </c>
      <c r="AV286" s="14" t="s">
        <v>137</v>
      </c>
      <c r="AW286" s="14" t="s">
        <v>33</v>
      </c>
      <c r="AX286" s="14" t="s">
        <v>8</v>
      </c>
      <c r="AY286" s="259" t="s">
        <v>129</v>
      </c>
    </row>
    <row r="287" spans="2:65" s="1" customFormat="1" ht="14.4" customHeight="1">
      <c r="B287" s="39"/>
      <c r="C287" s="212" t="s">
        <v>319</v>
      </c>
      <c r="D287" s="212" t="s">
        <v>132</v>
      </c>
      <c r="E287" s="213" t="s">
        <v>632</v>
      </c>
      <c r="F287" s="214" t="s">
        <v>633</v>
      </c>
      <c r="G287" s="215" t="s">
        <v>146</v>
      </c>
      <c r="H287" s="216">
        <v>12.62</v>
      </c>
      <c r="I287" s="217"/>
      <c r="J287" s="216">
        <f>ROUND(I287*H287,0)</f>
        <v>0</v>
      </c>
      <c r="K287" s="214" t="s">
        <v>147</v>
      </c>
      <c r="L287" s="44"/>
      <c r="M287" s="218" t="s">
        <v>20</v>
      </c>
      <c r="N287" s="219" t="s">
        <v>43</v>
      </c>
      <c r="O287" s="84"/>
      <c r="P287" s="220">
        <f>O287*H287</f>
        <v>0</v>
      </c>
      <c r="Q287" s="220">
        <v>0</v>
      </c>
      <c r="R287" s="220">
        <f>Q287*H287</f>
        <v>0</v>
      </c>
      <c r="S287" s="220">
        <v>0.089</v>
      </c>
      <c r="T287" s="221">
        <f>S287*H287</f>
        <v>1.1231799999999998</v>
      </c>
      <c r="AR287" s="222" t="s">
        <v>137</v>
      </c>
      <c r="AT287" s="222" t="s">
        <v>132</v>
      </c>
      <c r="AU287" s="222" t="s">
        <v>81</v>
      </c>
      <c r="AY287" s="18" t="s">
        <v>129</v>
      </c>
      <c r="BE287" s="223">
        <f>IF(N287="základní",J287,0)</f>
        <v>0</v>
      </c>
      <c r="BF287" s="223">
        <f>IF(N287="snížená",J287,0)</f>
        <v>0</v>
      </c>
      <c r="BG287" s="223">
        <f>IF(N287="zákl. přenesená",J287,0)</f>
        <v>0</v>
      </c>
      <c r="BH287" s="223">
        <f>IF(N287="sníž. přenesená",J287,0)</f>
        <v>0</v>
      </c>
      <c r="BI287" s="223">
        <f>IF(N287="nulová",J287,0)</f>
        <v>0</v>
      </c>
      <c r="BJ287" s="18" t="s">
        <v>8</v>
      </c>
      <c r="BK287" s="223">
        <f>ROUND(I287*H287,0)</f>
        <v>0</v>
      </c>
      <c r="BL287" s="18" t="s">
        <v>137</v>
      </c>
      <c r="BM287" s="222" t="s">
        <v>274</v>
      </c>
    </row>
    <row r="288" spans="2:47" s="1" customFormat="1" ht="12">
      <c r="B288" s="39"/>
      <c r="C288" s="40"/>
      <c r="D288" s="224" t="s">
        <v>139</v>
      </c>
      <c r="E288" s="40"/>
      <c r="F288" s="225" t="s">
        <v>634</v>
      </c>
      <c r="G288" s="40"/>
      <c r="H288" s="40"/>
      <c r="I288" s="136"/>
      <c r="J288" s="40"/>
      <c r="K288" s="40"/>
      <c r="L288" s="44"/>
      <c r="M288" s="226"/>
      <c r="N288" s="84"/>
      <c r="O288" s="84"/>
      <c r="P288" s="84"/>
      <c r="Q288" s="84"/>
      <c r="R288" s="84"/>
      <c r="S288" s="84"/>
      <c r="T288" s="85"/>
      <c r="AT288" s="18" t="s">
        <v>139</v>
      </c>
      <c r="AU288" s="18" t="s">
        <v>81</v>
      </c>
    </row>
    <row r="289" spans="2:47" s="1" customFormat="1" ht="12">
      <c r="B289" s="39"/>
      <c r="C289" s="40"/>
      <c r="D289" s="224" t="s">
        <v>150</v>
      </c>
      <c r="E289" s="40"/>
      <c r="F289" s="227" t="s">
        <v>635</v>
      </c>
      <c r="G289" s="40"/>
      <c r="H289" s="40"/>
      <c r="I289" s="136"/>
      <c r="J289" s="40"/>
      <c r="K289" s="40"/>
      <c r="L289" s="44"/>
      <c r="M289" s="226"/>
      <c r="N289" s="84"/>
      <c r="O289" s="84"/>
      <c r="P289" s="84"/>
      <c r="Q289" s="84"/>
      <c r="R289" s="84"/>
      <c r="S289" s="84"/>
      <c r="T289" s="85"/>
      <c r="AT289" s="18" t="s">
        <v>150</v>
      </c>
      <c r="AU289" s="18" t="s">
        <v>81</v>
      </c>
    </row>
    <row r="290" spans="2:51" s="13" customFormat="1" ht="12">
      <c r="B290" s="238"/>
      <c r="C290" s="239"/>
      <c r="D290" s="224" t="s">
        <v>152</v>
      </c>
      <c r="E290" s="240" t="s">
        <v>20</v>
      </c>
      <c r="F290" s="241" t="s">
        <v>636</v>
      </c>
      <c r="G290" s="239"/>
      <c r="H290" s="242">
        <v>12.62</v>
      </c>
      <c r="I290" s="243"/>
      <c r="J290" s="239"/>
      <c r="K290" s="239"/>
      <c r="L290" s="244"/>
      <c r="M290" s="245"/>
      <c r="N290" s="246"/>
      <c r="O290" s="246"/>
      <c r="P290" s="246"/>
      <c r="Q290" s="246"/>
      <c r="R290" s="246"/>
      <c r="S290" s="246"/>
      <c r="T290" s="247"/>
      <c r="AT290" s="248" t="s">
        <v>152</v>
      </c>
      <c r="AU290" s="248" t="s">
        <v>81</v>
      </c>
      <c r="AV290" s="13" t="s">
        <v>81</v>
      </c>
      <c r="AW290" s="13" t="s">
        <v>33</v>
      </c>
      <c r="AX290" s="13" t="s">
        <v>72</v>
      </c>
      <c r="AY290" s="248" t="s">
        <v>129</v>
      </c>
    </row>
    <row r="291" spans="2:51" s="14" customFormat="1" ht="12">
      <c r="B291" s="249"/>
      <c r="C291" s="250"/>
      <c r="D291" s="224" t="s">
        <v>152</v>
      </c>
      <c r="E291" s="251" t="s">
        <v>20</v>
      </c>
      <c r="F291" s="252" t="s">
        <v>156</v>
      </c>
      <c r="G291" s="250"/>
      <c r="H291" s="253">
        <v>12.62</v>
      </c>
      <c r="I291" s="254"/>
      <c r="J291" s="250"/>
      <c r="K291" s="250"/>
      <c r="L291" s="255"/>
      <c r="M291" s="256"/>
      <c r="N291" s="257"/>
      <c r="O291" s="257"/>
      <c r="P291" s="257"/>
      <c r="Q291" s="257"/>
      <c r="R291" s="257"/>
      <c r="S291" s="257"/>
      <c r="T291" s="258"/>
      <c r="AT291" s="259" t="s">
        <v>152</v>
      </c>
      <c r="AU291" s="259" t="s">
        <v>81</v>
      </c>
      <c r="AV291" s="14" t="s">
        <v>137</v>
      </c>
      <c r="AW291" s="14" t="s">
        <v>33</v>
      </c>
      <c r="AX291" s="14" t="s">
        <v>8</v>
      </c>
      <c r="AY291" s="259" t="s">
        <v>129</v>
      </c>
    </row>
    <row r="292" spans="2:65" s="1" customFormat="1" ht="14.4" customHeight="1">
      <c r="B292" s="39"/>
      <c r="C292" s="212" t="s">
        <v>168</v>
      </c>
      <c r="D292" s="212" t="s">
        <v>132</v>
      </c>
      <c r="E292" s="213" t="s">
        <v>637</v>
      </c>
      <c r="F292" s="214" t="s">
        <v>638</v>
      </c>
      <c r="G292" s="215" t="s">
        <v>146</v>
      </c>
      <c r="H292" s="216">
        <v>68.4</v>
      </c>
      <c r="I292" s="217"/>
      <c r="J292" s="216">
        <f>ROUND(I292*H292,0)</f>
        <v>0</v>
      </c>
      <c r="K292" s="214" t="s">
        <v>147</v>
      </c>
      <c r="L292" s="44"/>
      <c r="M292" s="218" t="s">
        <v>20</v>
      </c>
      <c r="N292" s="219" t="s">
        <v>43</v>
      </c>
      <c r="O292" s="84"/>
      <c r="P292" s="220">
        <f>O292*H292</f>
        <v>0</v>
      </c>
      <c r="Q292" s="220">
        <v>0</v>
      </c>
      <c r="R292" s="220">
        <f>Q292*H292</f>
        <v>0</v>
      </c>
      <c r="S292" s="220">
        <v>0.061</v>
      </c>
      <c r="T292" s="221">
        <f>S292*H292</f>
        <v>4.1724000000000006</v>
      </c>
      <c r="AR292" s="222" t="s">
        <v>137</v>
      </c>
      <c r="AT292" s="222" t="s">
        <v>132</v>
      </c>
      <c r="AU292" s="222" t="s">
        <v>81</v>
      </c>
      <c r="AY292" s="18" t="s">
        <v>129</v>
      </c>
      <c r="BE292" s="223">
        <f>IF(N292="základní",J292,0)</f>
        <v>0</v>
      </c>
      <c r="BF292" s="223">
        <f>IF(N292="snížená",J292,0)</f>
        <v>0</v>
      </c>
      <c r="BG292" s="223">
        <f>IF(N292="zákl. přenesená",J292,0)</f>
        <v>0</v>
      </c>
      <c r="BH292" s="223">
        <f>IF(N292="sníž. přenesená",J292,0)</f>
        <v>0</v>
      </c>
      <c r="BI292" s="223">
        <f>IF(N292="nulová",J292,0)</f>
        <v>0</v>
      </c>
      <c r="BJ292" s="18" t="s">
        <v>8</v>
      </c>
      <c r="BK292" s="223">
        <f>ROUND(I292*H292,0)</f>
        <v>0</v>
      </c>
      <c r="BL292" s="18" t="s">
        <v>137</v>
      </c>
      <c r="BM292" s="222" t="s">
        <v>278</v>
      </c>
    </row>
    <row r="293" spans="2:47" s="1" customFormat="1" ht="12">
      <c r="B293" s="39"/>
      <c r="C293" s="40"/>
      <c r="D293" s="224" t="s">
        <v>139</v>
      </c>
      <c r="E293" s="40"/>
      <c r="F293" s="225" t="s">
        <v>639</v>
      </c>
      <c r="G293" s="40"/>
      <c r="H293" s="40"/>
      <c r="I293" s="136"/>
      <c r="J293" s="40"/>
      <c r="K293" s="40"/>
      <c r="L293" s="44"/>
      <c r="M293" s="226"/>
      <c r="N293" s="84"/>
      <c r="O293" s="84"/>
      <c r="P293" s="84"/>
      <c r="Q293" s="84"/>
      <c r="R293" s="84"/>
      <c r="S293" s="84"/>
      <c r="T293" s="85"/>
      <c r="AT293" s="18" t="s">
        <v>139</v>
      </c>
      <c r="AU293" s="18" t="s">
        <v>81</v>
      </c>
    </row>
    <row r="294" spans="2:47" s="1" customFormat="1" ht="12">
      <c r="B294" s="39"/>
      <c r="C294" s="40"/>
      <c r="D294" s="224" t="s">
        <v>150</v>
      </c>
      <c r="E294" s="40"/>
      <c r="F294" s="227" t="s">
        <v>635</v>
      </c>
      <c r="G294" s="40"/>
      <c r="H294" s="40"/>
      <c r="I294" s="136"/>
      <c r="J294" s="40"/>
      <c r="K294" s="40"/>
      <c r="L294" s="44"/>
      <c r="M294" s="226"/>
      <c r="N294" s="84"/>
      <c r="O294" s="84"/>
      <c r="P294" s="84"/>
      <c r="Q294" s="84"/>
      <c r="R294" s="84"/>
      <c r="S294" s="84"/>
      <c r="T294" s="85"/>
      <c r="AT294" s="18" t="s">
        <v>150</v>
      </c>
      <c r="AU294" s="18" t="s">
        <v>81</v>
      </c>
    </row>
    <row r="295" spans="2:51" s="13" customFormat="1" ht="12">
      <c r="B295" s="238"/>
      <c r="C295" s="239"/>
      <c r="D295" s="224" t="s">
        <v>152</v>
      </c>
      <c r="E295" s="240" t="s">
        <v>20</v>
      </c>
      <c r="F295" s="241" t="s">
        <v>640</v>
      </c>
      <c r="G295" s="239"/>
      <c r="H295" s="242">
        <v>68.4</v>
      </c>
      <c r="I295" s="243"/>
      <c r="J295" s="239"/>
      <c r="K295" s="239"/>
      <c r="L295" s="244"/>
      <c r="M295" s="245"/>
      <c r="N295" s="246"/>
      <c r="O295" s="246"/>
      <c r="P295" s="246"/>
      <c r="Q295" s="246"/>
      <c r="R295" s="246"/>
      <c r="S295" s="246"/>
      <c r="T295" s="247"/>
      <c r="AT295" s="248" t="s">
        <v>152</v>
      </c>
      <c r="AU295" s="248" t="s">
        <v>81</v>
      </c>
      <c r="AV295" s="13" t="s">
        <v>81</v>
      </c>
      <c r="AW295" s="13" t="s">
        <v>33</v>
      </c>
      <c r="AX295" s="13" t="s">
        <v>72</v>
      </c>
      <c r="AY295" s="248" t="s">
        <v>129</v>
      </c>
    </row>
    <row r="296" spans="2:51" s="14" customFormat="1" ht="12">
      <c r="B296" s="249"/>
      <c r="C296" s="250"/>
      <c r="D296" s="224" t="s">
        <v>152</v>
      </c>
      <c r="E296" s="251" t="s">
        <v>20</v>
      </c>
      <c r="F296" s="252" t="s">
        <v>156</v>
      </c>
      <c r="G296" s="250"/>
      <c r="H296" s="253">
        <v>68.4</v>
      </c>
      <c r="I296" s="254"/>
      <c r="J296" s="250"/>
      <c r="K296" s="250"/>
      <c r="L296" s="255"/>
      <c r="M296" s="256"/>
      <c r="N296" s="257"/>
      <c r="O296" s="257"/>
      <c r="P296" s="257"/>
      <c r="Q296" s="257"/>
      <c r="R296" s="257"/>
      <c r="S296" s="257"/>
      <c r="T296" s="258"/>
      <c r="AT296" s="259" t="s">
        <v>152</v>
      </c>
      <c r="AU296" s="259" t="s">
        <v>81</v>
      </c>
      <c r="AV296" s="14" t="s">
        <v>137</v>
      </c>
      <c r="AW296" s="14" t="s">
        <v>33</v>
      </c>
      <c r="AX296" s="14" t="s">
        <v>8</v>
      </c>
      <c r="AY296" s="259" t="s">
        <v>129</v>
      </c>
    </row>
    <row r="297" spans="2:65" s="1" customFormat="1" ht="14.4" customHeight="1">
      <c r="B297" s="39"/>
      <c r="C297" s="212" t="s">
        <v>332</v>
      </c>
      <c r="D297" s="212" t="s">
        <v>132</v>
      </c>
      <c r="E297" s="213" t="s">
        <v>641</v>
      </c>
      <c r="F297" s="214" t="s">
        <v>642</v>
      </c>
      <c r="G297" s="215" t="s">
        <v>146</v>
      </c>
      <c r="H297" s="216">
        <v>121.83</v>
      </c>
      <c r="I297" s="217"/>
      <c r="J297" s="216">
        <f>ROUND(I297*H297,0)</f>
        <v>0</v>
      </c>
      <c r="K297" s="214" t="s">
        <v>147</v>
      </c>
      <c r="L297" s="44"/>
      <c r="M297" s="218" t="s">
        <v>20</v>
      </c>
      <c r="N297" s="219" t="s">
        <v>43</v>
      </c>
      <c r="O297" s="84"/>
      <c r="P297" s="220">
        <f>O297*H297</f>
        <v>0</v>
      </c>
      <c r="Q297" s="220">
        <v>0</v>
      </c>
      <c r="R297" s="220">
        <f>Q297*H297</f>
        <v>0</v>
      </c>
      <c r="S297" s="220">
        <v>0.053</v>
      </c>
      <c r="T297" s="221">
        <f>S297*H297</f>
        <v>6.456989999999999</v>
      </c>
      <c r="AR297" s="222" t="s">
        <v>137</v>
      </c>
      <c r="AT297" s="222" t="s">
        <v>132</v>
      </c>
      <c r="AU297" s="222" t="s">
        <v>81</v>
      </c>
      <c r="AY297" s="18" t="s">
        <v>129</v>
      </c>
      <c r="BE297" s="223">
        <f>IF(N297="základní",J297,0)</f>
        <v>0</v>
      </c>
      <c r="BF297" s="223">
        <f>IF(N297="snížená",J297,0)</f>
        <v>0</v>
      </c>
      <c r="BG297" s="223">
        <f>IF(N297="zákl. přenesená",J297,0)</f>
        <v>0</v>
      </c>
      <c r="BH297" s="223">
        <f>IF(N297="sníž. přenesená",J297,0)</f>
        <v>0</v>
      </c>
      <c r="BI297" s="223">
        <f>IF(N297="nulová",J297,0)</f>
        <v>0</v>
      </c>
      <c r="BJ297" s="18" t="s">
        <v>8</v>
      </c>
      <c r="BK297" s="223">
        <f>ROUND(I297*H297,0)</f>
        <v>0</v>
      </c>
      <c r="BL297" s="18" t="s">
        <v>137</v>
      </c>
      <c r="BM297" s="222" t="s">
        <v>282</v>
      </c>
    </row>
    <row r="298" spans="2:47" s="1" customFormat="1" ht="12">
      <c r="B298" s="39"/>
      <c r="C298" s="40"/>
      <c r="D298" s="224" t="s">
        <v>139</v>
      </c>
      <c r="E298" s="40"/>
      <c r="F298" s="225" t="s">
        <v>643</v>
      </c>
      <c r="G298" s="40"/>
      <c r="H298" s="40"/>
      <c r="I298" s="136"/>
      <c r="J298" s="40"/>
      <c r="K298" s="40"/>
      <c r="L298" s="44"/>
      <c r="M298" s="226"/>
      <c r="N298" s="84"/>
      <c r="O298" s="84"/>
      <c r="P298" s="84"/>
      <c r="Q298" s="84"/>
      <c r="R298" s="84"/>
      <c r="S298" s="84"/>
      <c r="T298" s="85"/>
      <c r="AT298" s="18" t="s">
        <v>139</v>
      </c>
      <c r="AU298" s="18" t="s">
        <v>81</v>
      </c>
    </row>
    <row r="299" spans="2:47" s="1" customFormat="1" ht="12">
      <c r="B299" s="39"/>
      <c r="C299" s="40"/>
      <c r="D299" s="224" t="s">
        <v>150</v>
      </c>
      <c r="E299" s="40"/>
      <c r="F299" s="227" t="s">
        <v>635</v>
      </c>
      <c r="G299" s="40"/>
      <c r="H299" s="40"/>
      <c r="I299" s="136"/>
      <c r="J299" s="40"/>
      <c r="K299" s="40"/>
      <c r="L299" s="44"/>
      <c r="M299" s="226"/>
      <c r="N299" s="84"/>
      <c r="O299" s="84"/>
      <c r="P299" s="84"/>
      <c r="Q299" s="84"/>
      <c r="R299" s="84"/>
      <c r="S299" s="84"/>
      <c r="T299" s="85"/>
      <c r="AT299" s="18" t="s">
        <v>150</v>
      </c>
      <c r="AU299" s="18" t="s">
        <v>81</v>
      </c>
    </row>
    <row r="300" spans="2:51" s="13" customFormat="1" ht="12">
      <c r="B300" s="238"/>
      <c r="C300" s="239"/>
      <c r="D300" s="224" t="s">
        <v>152</v>
      </c>
      <c r="E300" s="240" t="s">
        <v>20</v>
      </c>
      <c r="F300" s="241" t="s">
        <v>644</v>
      </c>
      <c r="G300" s="239"/>
      <c r="H300" s="242">
        <v>121.83</v>
      </c>
      <c r="I300" s="243"/>
      <c r="J300" s="239"/>
      <c r="K300" s="239"/>
      <c r="L300" s="244"/>
      <c r="M300" s="245"/>
      <c r="N300" s="246"/>
      <c r="O300" s="246"/>
      <c r="P300" s="246"/>
      <c r="Q300" s="246"/>
      <c r="R300" s="246"/>
      <c r="S300" s="246"/>
      <c r="T300" s="247"/>
      <c r="AT300" s="248" t="s">
        <v>152</v>
      </c>
      <c r="AU300" s="248" t="s">
        <v>81</v>
      </c>
      <c r="AV300" s="13" t="s">
        <v>81</v>
      </c>
      <c r="AW300" s="13" t="s">
        <v>33</v>
      </c>
      <c r="AX300" s="13" t="s">
        <v>72</v>
      </c>
      <c r="AY300" s="248" t="s">
        <v>129</v>
      </c>
    </row>
    <row r="301" spans="2:51" s="14" customFormat="1" ht="12">
      <c r="B301" s="249"/>
      <c r="C301" s="250"/>
      <c r="D301" s="224" t="s">
        <v>152</v>
      </c>
      <c r="E301" s="251" t="s">
        <v>20</v>
      </c>
      <c r="F301" s="252" t="s">
        <v>156</v>
      </c>
      <c r="G301" s="250"/>
      <c r="H301" s="253">
        <v>121.83</v>
      </c>
      <c r="I301" s="254"/>
      <c r="J301" s="250"/>
      <c r="K301" s="250"/>
      <c r="L301" s="255"/>
      <c r="M301" s="256"/>
      <c r="N301" s="257"/>
      <c r="O301" s="257"/>
      <c r="P301" s="257"/>
      <c r="Q301" s="257"/>
      <c r="R301" s="257"/>
      <c r="S301" s="257"/>
      <c r="T301" s="258"/>
      <c r="AT301" s="259" t="s">
        <v>152</v>
      </c>
      <c r="AU301" s="259" t="s">
        <v>81</v>
      </c>
      <c r="AV301" s="14" t="s">
        <v>137</v>
      </c>
      <c r="AW301" s="14" t="s">
        <v>33</v>
      </c>
      <c r="AX301" s="14" t="s">
        <v>8</v>
      </c>
      <c r="AY301" s="259" t="s">
        <v>129</v>
      </c>
    </row>
    <row r="302" spans="2:65" s="1" customFormat="1" ht="14.4" customHeight="1">
      <c r="B302" s="39"/>
      <c r="C302" s="212" t="s">
        <v>172</v>
      </c>
      <c r="D302" s="212" t="s">
        <v>132</v>
      </c>
      <c r="E302" s="213" t="s">
        <v>645</v>
      </c>
      <c r="F302" s="214" t="s">
        <v>646</v>
      </c>
      <c r="G302" s="215" t="s">
        <v>146</v>
      </c>
      <c r="H302" s="216">
        <v>239.93</v>
      </c>
      <c r="I302" s="217"/>
      <c r="J302" s="216">
        <f>ROUND(I302*H302,0)</f>
        <v>0</v>
      </c>
      <c r="K302" s="214" t="s">
        <v>147</v>
      </c>
      <c r="L302" s="44"/>
      <c r="M302" s="218" t="s">
        <v>20</v>
      </c>
      <c r="N302" s="219" t="s">
        <v>43</v>
      </c>
      <c r="O302" s="84"/>
      <c r="P302" s="220">
        <f>O302*H302</f>
        <v>0</v>
      </c>
      <c r="Q302" s="220">
        <v>0</v>
      </c>
      <c r="R302" s="220">
        <f>Q302*H302</f>
        <v>0</v>
      </c>
      <c r="S302" s="220">
        <v>0.05</v>
      </c>
      <c r="T302" s="221">
        <f>S302*H302</f>
        <v>11.996500000000001</v>
      </c>
      <c r="AR302" s="222" t="s">
        <v>137</v>
      </c>
      <c r="AT302" s="222" t="s">
        <v>132</v>
      </c>
      <c r="AU302" s="222" t="s">
        <v>81</v>
      </c>
      <c r="AY302" s="18" t="s">
        <v>129</v>
      </c>
      <c r="BE302" s="223">
        <f>IF(N302="základní",J302,0)</f>
        <v>0</v>
      </c>
      <c r="BF302" s="223">
        <f>IF(N302="snížená",J302,0)</f>
        <v>0</v>
      </c>
      <c r="BG302" s="223">
        <f>IF(N302="zákl. přenesená",J302,0)</f>
        <v>0</v>
      </c>
      <c r="BH302" s="223">
        <f>IF(N302="sníž. přenesená",J302,0)</f>
        <v>0</v>
      </c>
      <c r="BI302" s="223">
        <f>IF(N302="nulová",J302,0)</f>
        <v>0</v>
      </c>
      <c r="BJ302" s="18" t="s">
        <v>8</v>
      </c>
      <c r="BK302" s="223">
        <f>ROUND(I302*H302,0)</f>
        <v>0</v>
      </c>
      <c r="BL302" s="18" t="s">
        <v>137</v>
      </c>
      <c r="BM302" s="222" t="s">
        <v>290</v>
      </c>
    </row>
    <row r="303" spans="2:47" s="1" customFormat="1" ht="12">
      <c r="B303" s="39"/>
      <c r="C303" s="40"/>
      <c r="D303" s="224" t="s">
        <v>139</v>
      </c>
      <c r="E303" s="40"/>
      <c r="F303" s="225" t="s">
        <v>647</v>
      </c>
      <c r="G303" s="40"/>
      <c r="H303" s="40"/>
      <c r="I303" s="136"/>
      <c r="J303" s="40"/>
      <c r="K303" s="40"/>
      <c r="L303" s="44"/>
      <c r="M303" s="226"/>
      <c r="N303" s="84"/>
      <c r="O303" s="84"/>
      <c r="P303" s="84"/>
      <c r="Q303" s="84"/>
      <c r="R303" s="84"/>
      <c r="S303" s="84"/>
      <c r="T303" s="85"/>
      <c r="AT303" s="18" t="s">
        <v>139</v>
      </c>
      <c r="AU303" s="18" t="s">
        <v>81</v>
      </c>
    </row>
    <row r="304" spans="2:47" s="1" customFormat="1" ht="12">
      <c r="B304" s="39"/>
      <c r="C304" s="40"/>
      <c r="D304" s="224" t="s">
        <v>150</v>
      </c>
      <c r="E304" s="40"/>
      <c r="F304" s="227" t="s">
        <v>635</v>
      </c>
      <c r="G304" s="40"/>
      <c r="H304" s="40"/>
      <c r="I304" s="136"/>
      <c r="J304" s="40"/>
      <c r="K304" s="40"/>
      <c r="L304" s="44"/>
      <c r="M304" s="226"/>
      <c r="N304" s="84"/>
      <c r="O304" s="84"/>
      <c r="P304" s="84"/>
      <c r="Q304" s="84"/>
      <c r="R304" s="84"/>
      <c r="S304" s="84"/>
      <c r="T304" s="85"/>
      <c r="AT304" s="18" t="s">
        <v>150</v>
      </c>
      <c r="AU304" s="18" t="s">
        <v>81</v>
      </c>
    </row>
    <row r="305" spans="2:51" s="13" customFormat="1" ht="12">
      <c r="B305" s="238"/>
      <c r="C305" s="239"/>
      <c r="D305" s="224" t="s">
        <v>152</v>
      </c>
      <c r="E305" s="240" t="s">
        <v>20</v>
      </c>
      <c r="F305" s="241" t="s">
        <v>648</v>
      </c>
      <c r="G305" s="239"/>
      <c r="H305" s="242">
        <v>199.03</v>
      </c>
      <c r="I305" s="243"/>
      <c r="J305" s="239"/>
      <c r="K305" s="239"/>
      <c r="L305" s="244"/>
      <c r="M305" s="245"/>
      <c r="N305" s="246"/>
      <c r="O305" s="246"/>
      <c r="P305" s="246"/>
      <c r="Q305" s="246"/>
      <c r="R305" s="246"/>
      <c r="S305" s="246"/>
      <c r="T305" s="247"/>
      <c r="AT305" s="248" t="s">
        <v>152</v>
      </c>
      <c r="AU305" s="248" t="s">
        <v>81</v>
      </c>
      <c r="AV305" s="13" t="s">
        <v>81</v>
      </c>
      <c r="AW305" s="13" t="s">
        <v>33</v>
      </c>
      <c r="AX305" s="13" t="s">
        <v>72</v>
      </c>
      <c r="AY305" s="248" t="s">
        <v>129</v>
      </c>
    </row>
    <row r="306" spans="2:51" s="13" customFormat="1" ht="12">
      <c r="B306" s="238"/>
      <c r="C306" s="239"/>
      <c r="D306" s="224" t="s">
        <v>152</v>
      </c>
      <c r="E306" s="240" t="s">
        <v>20</v>
      </c>
      <c r="F306" s="241" t="s">
        <v>649</v>
      </c>
      <c r="G306" s="239"/>
      <c r="H306" s="242">
        <v>40.9</v>
      </c>
      <c r="I306" s="243"/>
      <c r="J306" s="239"/>
      <c r="K306" s="239"/>
      <c r="L306" s="244"/>
      <c r="M306" s="245"/>
      <c r="N306" s="246"/>
      <c r="O306" s="246"/>
      <c r="P306" s="246"/>
      <c r="Q306" s="246"/>
      <c r="R306" s="246"/>
      <c r="S306" s="246"/>
      <c r="T306" s="247"/>
      <c r="AT306" s="248" t="s">
        <v>152</v>
      </c>
      <c r="AU306" s="248" t="s">
        <v>81</v>
      </c>
      <c r="AV306" s="13" t="s">
        <v>81</v>
      </c>
      <c r="AW306" s="13" t="s">
        <v>33</v>
      </c>
      <c r="AX306" s="13" t="s">
        <v>72</v>
      </c>
      <c r="AY306" s="248" t="s">
        <v>129</v>
      </c>
    </row>
    <row r="307" spans="2:51" s="14" customFormat="1" ht="12">
      <c r="B307" s="249"/>
      <c r="C307" s="250"/>
      <c r="D307" s="224" t="s">
        <v>152</v>
      </c>
      <c r="E307" s="251" t="s">
        <v>20</v>
      </c>
      <c r="F307" s="252" t="s">
        <v>156</v>
      </c>
      <c r="G307" s="250"/>
      <c r="H307" s="253">
        <v>239.93</v>
      </c>
      <c r="I307" s="254"/>
      <c r="J307" s="250"/>
      <c r="K307" s="250"/>
      <c r="L307" s="255"/>
      <c r="M307" s="256"/>
      <c r="N307" s="257"/>
      <c r="O307" s="257"/>
      <c r="P307" s="257"/>
      <c r="Q307" s="257"/>
      <c r="R307" s="257"/>
      <c r="S307" s="257"/>
      <c r="T307" s="258"/>
      <c r="AT307" s="259" t="s">
        <v>152</v>
      </c>
      <c r="AU307" s="259" t="s">
        <v>81</v>
      </c>
      <c r="AV307" s="14" t="s">
        <v>137</v>
      </c>
      <c r="AW307" s="14" t="s">
        <v>33</v>
      </c>
      <c r="AX307" s="14" t="s">
        <v>8</v>
      </c>
      <c r="AY307" s="259" t="s">
        <v>129</v>
      </c>
    </row>
    <row r="308" spans="2:65" s="1" customFormat="1" ht="14.4" customHeight="1">
      <c r="B308" s="39"/>
      <c r="C308" s="212" t="s">
        <v>339</v>
      </c>
      <c r="D308" s="212" t="s">
        <v>132</v>
      </c>
      <c r="E308" s="213" t="s">
        <v>650</v>
      </c>
      <c r="F308" s="214" t="s">
        <v>651</v>
      </c>
      <c r="G308" s="215" t="s">
        <v>146</v>
      </c>
      <c r="H308" s="216">
        <v>8.53</v>
      </c>
      <c r="I308" s="217"/>
      <c r="J308" s="216">
        <f>ROUND(I308*H308,0)</f>
        <v>0</v>
      </c>
      <c r="K308" s="214" t="s">
        <v>147</v>
      </c>
      <c r="L308" s="44"/>
      <c r="M308" s="218" t="s">
        <v>20</v>
      </c>
      <c r="N308" s="219" t="s">
        <v>43</v>
      </c>
      <c r="O308" s="84"/>
      <c r="P308" s="220">
        <f>O308*H308</f>
        <v>0</v>
      </c>
      <c r="Q308" s="220">
        <v>0</v>
      </c>
      <c r="R308" s="220">
        <f>Q308*H308</f>
        <v>0</v>
      </c>
      <c r="S308" s="220">
        <v>0.076</v>
      </c>
      <c r="T308" s="221">
        <f>S308*H308</f>
        <v>0.64828</v>
      </c>
      <c r="AR308" s="222" t="s">
        <v>137</v>
      </c>
      <c r="AT308" s="222" t="s">
        <v>132</v>
      </c>
      <c r="AU308" s="222" t="s">
        <v>81</v>
      </c>
      <c r="AY308" s="18" t="s">
        <v>129</v>
      </c>
      <c r="BE308" s="223">
        <f>IF(N308="základní",J308,0)</f>
        <v>0</v>
      </c>
      <c r="BF308" s="223">
        <f>IF(N308="snížená",J308,0)</f>
        <v>0</v>
      </c>
      <c r="BG308" s="223">
        <f>IF(N308="zákl. přenesená",J308,0)</f>
        <v>0</v>
      </c>
      <c r="BH308" s="223">
        <f>IF(N308="sníž. přenesená",J308,0)</f>
        <v>0</v>
      </c>
      <c r="BI308" s="223">
        <f>IF(N308="nulová",J308,0)</f>
        <v>0</v>
      </c>
      <c r="BJ308" s="18" t="s">
        <v>8</v>
      </c>
      <c r="BK308" s="223">
        <f>ROUND(I308*H308,0)</f>
        <v>0</v>
      </c>
      <c r="BL308" s="18" t="s">
        <v>137</v>
      </c>
      <c r="BM308" s="222" t="s">
        <v>293</v>
      </c>
    </row>
    <row r="309" spans="2:47" s="1" customFormat="1" ht="12">
      <c r="B309" s="39"/>
      <c r="C309" s="40"/>
      <c r="D309" s="224" t="s">
        <v>139</v>
      </c>
      <c r="E309" s="40"/>
      <c r="F309" s="225" t="s">
        <v>652</v>
      </c>
      <c r="G309" s="40"/>
      <c r="H309" s="40"/>
      <c r="I309" s="136"/>
      <c r="J309" s="40"/>
      <c r="K309" s="40"/>
      <c r="L309" s="44"/>
      <c r="M309" s="226"/>
      <c r="N309" s="84"/>
      <c r="O309" s="84"/>
      <c r="P309" s="84"/>
      <c r="Q309" s="84"/>
      <c r="R309" s="84"/>
      <c r="S309" s="84"/>
      <c r="T309" s="85"/>
      <c r="AT309" s="18" t="s">
        <v>139</v>
      </c>
      <c r="AU309" s="18" t="s">
        <v>81</v>
      </c>
    </row>
    <row r="310" spans="2:47" s="1" customFormat="1" ht="12">
      <c r="B310" s="39"/>
      <c r="C310" s="40"/>
      <c r="D310" s="224" t="s">
        <v>150</v>
      </c>
      <c r="E310" s="40"/>
      <c r="F310" s="227" t="s">
        <v>635</v>
      </c>
      <c r="G310" s="40"/>
      <c r="H310" s="40"/>
      <c r="I310" s="136"/>
      <c r="J310" s="40"/>
      <c r="K310" s="40"/>
      <c r="L310" s="44"/>
      <c r="M310" s="226"/>
      <c r="N310" s="84"/>
      <c r="O310" s="84"/>
      <c r="P310" s="84"/>
      <c r="Q310" s="84"/>
      <c r="R310" s="84"/>
      <c r="S310" s="84"/>
      <c r="T310" s="85"/>
      <c r="AT310" s="18" t="s">
        <v>150</v>
      </c>
      <c r="AU310" s="18" t="s">
        <v>81</v>
      </c>
    </row>
    <row r="311" spans="2:51" s="13" customFormat="1" ht="12">
      <c r="B311" s="238"/>
      <c r="C311" s="239"/>
      <c r="D311" s="224" t="s">
        <v>152</v>
      </c>
      <c r="E311" s="240" t="s">
        <v>20</v>
      </c>
      <c r="F311" s="241" t="s">
        <v>653</v>
      </c>
      <c r="G311" s="239"/>
      <c r="H311" s="242">
        <v>8.53</v>
      </c>
      <c r="I311" s="243"/>
      <c r="J311" s="239"/>
      <c r="K311" s="239"/>
      <c r="L311" s="244"/>
      <c r="M311" s="245"/>
      <c r="N311" s="246"/>
      <c r="O311" s="246"/>
      <c r="P311" s="246"/>
      <c r="Q311" s="246"/>
      <c r="R311" s="246"/>
      <c r="S311" s="246"/>
      <c r="T311" s="247"/>
      <c r="AT311" s="248" t="s">
        <v>152</v>
      </c>
      <c r="AU311" s="248" t="s">
        <v>81</v>
      </c>
      <c r="AV311" s="13" t="s">
        <v>81</v>
      </c>
      <c r="AW311" s="13" t="s">
        <v>33</v>
      </c>
      <c r="AX311" s="13" t="s">
        <v>72</v>
      </c>
      <c r="AY311" s="248" t="s">
        <v>129</v>
      </c>
    </row>
    <row r="312" spans="2:51" s="14" customFormat="1" ht="12">
      <c r="B312" s="249"/>
      <c r="C312" s="250"/>
      <c r="D312" s="224" t="s">
        <v>152</v>
      </c>
      <c r="E312" s="251" t="s">
        <v>20</v>
      </c>
      <c r="F312" s="252" t="s">
        <v>156</v>
      </c>
      <c r="G312" s="250"/>
      <c r="H312" s="253">
        <v>8.53</v>
      </c>
      <c r="I312" s="254"/>
      <c r="J312" s="250"/>
      <c r="K312" s="250"/>
      <c r="L312" s="255"/>
      <c r="M312" s="256"/>
      <c r="N312" s="257"/>
      <c r="O312" s="257"/>
      <c r="P312" s="257"/>
      <c r="Q312" s="257"/>
      <c r="R312" s="257"/>
      <c r="S312" s="257"/>
      <c r="T312" s="258"/>
      <c r="AT312" s="259" t="s">
        <v>152</v>
      </c>
      <c r="AU312" s="259" t="s">
        <v>81</v>
      </c>
      <c r="AV312" s="14" t="s">
        <v>137</v>
      </c>
      <c r="AW312" s="14" t="s">
        <v>33</v>
      </c>
      <c r="AX312" s="14" t="s">
        <v>8</v>
      </c>
      <c r="AY312" s="259" t="s">
        <v>129</v>
      </c>
    </row>
    <row r="313" spans="2:65" s="1" customFormat="1" ht="14.4" customHeight="1">
      <c r="B313" s="39"/>
      <c r="C313" s="212" t="s">
        <v>176</v>
      </c>
      <c r="D313" s="212" t="s">
        <v>132</v>
      </c>
      <c r="E313" s="213" t="s">
        <v>654</v>
      </c>
      <c r="F313" s="214" t="s">
        <v>655</v>
      </c>
      <c r="G313" s="215" t="s">
        <v>146</v>
      </c>
      <c r="H313" s="216">
        <v>62.85</v>
      </c>
      <c r="I313" s="217"/>
      <c r="J313" s="216">
        <f>ROUND(I313*H313,0)</f>
        <v>0</v>
      </c>
      <c r="K313" s="214" t="s">
        <v>147</v>
      </c>
      <c r="L313" s="44"/>
      <c r="M313" s="218" t="s">
        <v>20</v>
      </c>
      <c r="N313" s="219" t="s">
        <v>43</v>
      </c>
      <c r="O313" s="84"/>
      <c r="P313" s="220">
        <f>O313*H313</f>
        <v>0</v>
      </c>
      <c r="Q313" s="220">
        <v>0</v>
      </c>
      <c r="R313" s="220">
        <f>Q313*H313</f>
        <v>0</v>
      </c>
      <c r="S313" s="220">
        <v>0.063</v>
      </c>
      <c r="T313" s="221">
        <f>S313*H313</f>
        <v>3.95955</v>
      </c>
      <c r="AR313" s="222" t="s">
        <v>137</v>
      </c>
      <c r="AT313" s="222" t="s">
        <v>132</v>
      </c>
      <c r="AU313" s="222" t="s">
        <v>81</v>
      </c>
      <c r="AY313" s="18" t="s">
        <v>129</v>
      </c>
      <c r="BE313" s="223">
        <f>IF(N313="základní",J313,0)</f>
        <v>0</v>
      </c>
      <c r="BF313" s="223">
        <f>IF(N313="snížená",J313,0)</f>
        <v>0</v>
      </c>
      <c r="BG313" s="223">
        <f>IF(N313="zákl. přenesená",J313,0)</f>
        <v>0</v>
      </c>
      <c r="BH313" s="223">
        <f>IF(N313="sníž. přenesená",J313,0)</f>
        <v>0</v>
      </c>
      <c r="BI313" s="223">
        <f>IF(N313="nulová",J313,0)</f>
        <v>0</v>
      </c>
      <c r="BJ313" s="18" t="s">
        <v>8</v>
      </c>
      <c r="BK313" s="223">
        <f>ROUND(I313*H313,0)</f>
        <v>0</v>
      </c>
      <c r="BL313" s="18" t="s">
        <v>137</v>
      </c>
      <c r="BM313" s="222" t="s">
        <v>297</v>
      </c>
    </row>
    <row r="314" spans="2:47" s="1" customFormat="1" ht="12">
      <c r="B314" s="39"/>
      <c r="C314" s="40"/>
      <c r="D314" s="224" t="s">
        <v>139</v>
      </c>
      <c r="E314" s="40"/>
      <c r="F314" s="225" t="s">
        <v>656</v>
      </c>
      <c r="G314" s="40"/>
      <c r="H314" s="40"/>
      <c r="I314" s="136"/>
      <c r="J314" s="40"/>
      <c r="K314" s="40"/>
      <c r="L314" s="44"/>
      <c r="M314" s="226"/>
      <c r="N314" s="84"/>
      <c r="O314" s="84"/>
      <c r="P314" s="84"/>
      <c r="Q314" s="84"/>
      <c r="R314" s="84"/>
      <c r="S314" s="84"/>
      <c r="T314" s="85"/>
      <c r="AT314" s="18" t="s">
        <v>139</v>
      </c>
      <c r="AU314" s="18" t="s">
        <v>81</v>
      </c>
    </row>
    <row r="315" spans="2:47" s="1" customFormat="1" ht="12">
      <c r="B315" s="39"/>
      <c r="C315" s="40"/>
      <c r="D315" s="224" t="s">
        <v>150</v>
      </c>
      <c r="E315" s="40"/>
      <c r="F315" s="227" t="s">
        <v>635</v>
      </c>
      <c r="G315" s="40"/>
      <c r="H315" s="40"/>
      <c r="I315" s="136"/>
      <c r="J315" s="40"/>
      <c r="K315" s="40"/>
      <c r="L315" s="44"/>
      <c r="M315" s="226"/>
      <c r="N315" s="84"/>
      <c r="O315" s="84"/>
      <c r="P315" s="84"/>
      <c r="Q315" s="84"/>
      <c r="R315" s="84"/>
      <c r="S315" s="84"/>
      <c r="T315" s="85"/>
      <c r="AT315" s="18" t="s">
        <v>150</v>
      </c>
      <c r="AU315" s="18" t="s">
        <v>81</v>
      </c>
    </row>
    <row r="316" spans="2:51" s="13" customFormat="1" ht="12">
      <c r="B316" s="238"/>
      <c r="C316" s="239"/>
      <c r="D316" s="224" t="s">
        <v>152</v>
      </c>
      <c r="E316" s="240" t="s">
        <v>20</v>
      </c>
      <c r="F316" s="241" t="s">
        <v>657</v>
      </c>
      <c r="G316" s="239"/>
      <c r="H316" s="242">
        <v>62.85</v>
      </c>
      <c r="I316" s="243"/>
      <c r="J316" s="239"/>
      <c r="K316" s="239"/>
      <c r="L316" s="244"/>
      <c r="M316" s="245"/>
      <c r="N316" s="246"/>
      <c r="O316" s="246"/>
      <c r="P316" s="246"/>
      <c r="Q316" s="246"/>
      <c r="R316" s="246"/>
      <c r="S316" s="246"/>
      <c r="T316" s="247"/>
      <c r="AT316" s="248" t="s">
        <v>152</v>
      </c>
      <c r="AU316" s="248" t="s">
        <v>81</v>
      </c>
      <c r="AV316" s="13" t="s">
        <v>81</v>
      </c>
      <c r="AW316" s="13" t="s">
        <v>33</v>
      </c>
      <c r="AX316" s="13" t="s">
        <v>72</v>
      </c>
      <c r="AY316" s="248" t="s">
        <v>129</v>
      </c>
    </row>
    <row r="317" spans="2:51" s="14" customFormat="1" ht="12">
      <c r="B317" s="249"/>
      <c r="C317" s="250"/>
      <c r="D317" s="224" t="s">
        <v>152</v>
      </c>
      <c r="E317" s="251" t="s">
        <v>20</v>
      </c>
      <c r="F317" s="252" t="s">
        <v>156</v>
      </c>
      <c r="G317" s="250"/>
      <c r="H317" s="253">
        <v>62.85</v>
      </c>
      <c r="I317" s="254"/>
      <c r="J317" s="250"/>
      <c r="K317" s="250"/>
      <c r="L317" s="255"/>
      <c r="M317" s="256"/>
      <c r="N317" s="257"/>
      <c r="O317" s="257"/>
      <c r="P317" s="257"/>
      <c r="Q317" s="257"/>
      <c r="R317" s="257"/>
      <c r="S317" s="257"/>
      <c r="T317" s="258"/>
      <c r="AT317" s="259" t="s">
        <v>152</v>
      </c>
      <c r="AU317" s="259" t="s">
        <v>81</v>
      </c>
      <c r="AV317" s="14" t="s">
        <v>137</v>
      </c>
      <c r="AW317" s="14" t="s">
        <v>33</v>
      </c>
      <c r="AX317" s="14" t="s">
        <v>8</v>
      </c>
      <c r="AY317" s="259" t="s">
        <v>129</v>
      </c>
    </row>
    <row r="318" spans="2:65" s="1" customFormat="1" ht="14.4" customHeight="1">
      <c r="B318" s="39"/>
      <c r="C318" s="212" t="s">
        <v>346</v>
      </c>
      <c r="D318" s="212" t="s">
        <v>132</v>
      </c>
      <c r="E318" s="213" t="s">
        <v>658</v>
      </c>
      <c r="F318" s="214" t="s">
        <v>659</v>
      </c>
      <c r="G318" s="215" t="s">
        <v>146</v>
      </c>
      <c r="H318" s="216">
        <v>5.54</v>
      </c>
      <c r="I318" s="217"/>
      <c r="J318" s="216">
        <f>ROUND(I318*H318,0)</f>
        <v>0</v>
      </c>
      <c r="K318" s="214" t="s">
        <v>147</v>
      </c>
      <c r="L318" s="44"/>
      <c r="M318" s="218" t="s">
        <v>20</v>
      </c>
      <c r="N318" s="219" t="s">
        <v>43</v>
      </c>
      <c r="O318" s="84"/>
      <c r="P318" s="220">
        <f>O318*H318</f>
        <v>0</v>
      </c>
      <c r="Q318" s="220">
        <v>0</v>
      </c>
      <c r="R318" s="220">
        <f>Q318*H318</f>
        <v>0</v>
      </c>
      <c r="S318" s="220">
        <v>0.073</v>
      </c>
      <c r="T318" s="221">
        <f>S318*H318</f>
        <v>0.40442</v>
      </c>
      <c r="AR318" s="222" t="s">
        <v>137</v>
      </c>
      <c r="AT318" s="222" t="s">
        <v>132</v>
      </c>
      <c r="AU318" s="222" t="s">
        <v>81</v>
      </c>
      <c r="AY318" s="18" t="s">
        <v>129</v>
      </c>
      <c r="BE318" s="223">
        <f>IF(N318="základní",J318,0)</f>
        <v>0</v>
      </c>
      <c r="BF318" s="223">
        <f>IF(N318="snížená",J318,0)</f>
        <v>0</v>
      </c>
      <c r="BG318" s="223">
        <f>IF(N318="zákl. přenesená",J318,0)</f>
        <v>0</v>
      </c>
      <c r="BH318" s="223">
        <f>IF(N318="sníž. přenesená",J318,0)</f>
        <v>0</v>
      </c>
      <c r="BI318" s="223">
        <f>IF(N318="nulová",J318,0)</f>
        <v>0</v>
      </c>
      <c r="BJ318" s="18" t="s">
        <v>8</v>
      </c>
      <c r="BK318" s="223">
        <f>ROUND(I318*H318,0)</f>
        <v>0</v>
      </c>
      <c r="BL318" s="18" t="s">
        <v>137</v>
      </c>
      <c r="BM318" s="222" t="s">
        <v>301</v>
      </c>
    </row>
    <row r="319" spans="2:47" s="1" customFormat="1" ht="12">
      <c r="B319" s="39"/>
      <c r="C319" s="40"/>
      <c r="D319" s="224" t="s">
        <v>139</v>
      </c>
      <c r="E319" s="40"/>
      <c r="F319" s="225" t="s">
        <v>660</v>
      </c>
      <c r="G319" s="40"/>
      <c r="H319" s="40"/>
      <c r="I319" s="136"/>
      <c r="J319" s="40"/>
      <c r="K319" s="40"/>
      <c r="L319" s="44"/>
      <c r="M319" s="226"/>
      <c r="N319" s="84"/>
      <c r="O319" s="84"/>
      <c r="P319" s="84"/>
      <c r="Q319" s="84"/>
      <c r="R319" s="84"/>
      <c r="S319" s="84"/>
      <c r="T319" s="85"/>
      <c r="AT319" s="18" t="s">
        <v>139</v>
      </c>
      <c r="AU319" s="18" t="s">
        <v>81</v>
      </c>
    </row>
    <row r="320" spans="2:47" s="1" customFormat="1" ht="12">
      <c r="B320" s="39"/>
      <c r="C320" s="40"/>
      <c r="D320" s="224" t="s">
        <v>150</v>
      </c>
      <c r="E320" s="40"/>
      <c r="F320" s="227" t="s">
        <v>661</v>
      </c>
      <c r="G320" s="40"/>
      <c r="H320" s="40"/>
      <c r="I320" s="136"/>
      <c r="J320" s="40"/>
      <c r="K320" s="40"/>
      <c r="L320" s="44"/>
      <c r="M320" s="226"/>
      <c r="N320" s="84"/>
      <c r="O320" s="84"/>
      <c r="P320" s="84"/>
      <c r="Q320" s="84"/>
      <c r="R320" s="84"/>
      <c r="S320" s="84"/>
      <c r="T320" s="85"/>
      <c r="AT320" s="18" t="s">
        <v>150</v>
      </c>
      <c r="AU320" s="18" t="s">
        <v>81</v>
      </c>
    </row>
    <row r="321" spans="2:51" s="13" customFormat="1" ht="12">
      <c r="B321" s="238"/>
      <c r="C321" s="239"/>
      <c r="D321" s="224" t="s">
        <v>152</v>
      </c>
      <c r="E321" s="240" t="s">
        <v>20</v>
      </c>
      <c r="F321" s="241" t="s">
        <v>662</v>
      </c>
      <c r="G321" s="239"/>
      <c r="H321" s="242">
        <v>5.54</v>
      </c>
      <c r="I321" s="243"/>
      <c r="J321" s="239"/>
      <c r="K321" s="239"/>
      <c r="L321" s="244"/>
      <c r="M321" s="245"/>
      <c r="N321" s="246"/>
      <c r="O321" s="246"/>
      <c r="P321" s="246"/>
      <c r="Q321" s="246"/>
      <c r="R321" s="246"/>
      <c r="S321" s="246"/>
      <c r="T321" s="247"/>
      <c r="AT321" s="248" t="s">
        <v>152</v>
      </c>
      <c r="AU321" s="248" t="s">
        <v>81</v>
      </c>
      <c r="AV321" s="13" t="s">
        <v>81</v>
      </c>
      <c r="AW321" s="13" t="s">
        <v>33</v>
      </c>
      <c r="AX321" s="13" t="s">
        <v>72</v>
      </c>
      <c r="AY321" s="248" t="s">
        <v>129</v>
      </c>
    </row>
    <row r="322" spans="2:51" s="14" customFormat="1" ht="12">
      <c r="B322" s="249"/>
      <c r="C322" s="250"/>
      <c r="D322" s="224" t="s">
        <v>152</v>
      </c>
      <c r="E322" s="251" t="s">
        <v>20</v>
      </c>
      <c r="F322" s="252" t="s">
        <v>156</v>
      </c>
      <c r="G322" s="250"/>
      <c r="H322" s="253">
        <v>5.54</v>
      </c>
      <c r="I322" s="254"/>
      <c r="J322" s="250"/>
      <c r="K322" s="250"/>
      <c r="L322" s="255"/>
      <c r="M322" s="256"/>
      <c r="N322" s="257"/>
      <c r="O322" s="257"/>
      <c r="P322" s="257"/>
      <c r="Q322" s="257"/>
      <c r="R322" s="257"/>
      <c r="S322" s="257"/>
      <c r="T322" s="258"/>
      <c r="AT322" s="259" t="s">
        <v>152</v>
      </c>
      <c r="AU322" s="259" t="s">
        <v>81</v>
      </c>
      <c r="AV322" s="14" t="s">
        <v>137</v>
      </c>
      <c r="AW322" s="14" t="s">
        <v>33</v>
      </c>
      <c r="AX322" s="14" t="s">
        <v>8</v>
      </c>
      <c r="AY322" s="259" t="s">
        <v>129</v>
      </c>
    </row>
    <row r="323" spans="2:65" s="1" customFormat="1" ht="14.4" customHeight="1">
      <c r="B323" s="39"/>
      <c r="C323" s="212" t="s">
        <v>179</v>
      </c>
      <c r="D323" s="212" t="s">
        <v>132</v>
      </c>
      <c r="E323" s="213" t="s">
        <v>663</v>
      </c>
      <c r="F323" s="214" t="s">
        <v>664</v>
      </c>
      <c r="G323" s="215" t="s">
        <v>146</v>
      </c>
      <c r="H323" s="216">
        <v>9.31</v>
      </c>
      <c r="I323" s="217"/>
      <c r="J323" s="216">
        <f>ROUND(I323*H323,0)</f>
        <v>0</v>
      </c>
      <c r="K323" s="214" t="s">
        <v>147</v>
      </c>
      <c r="L323" s="44"/>
      <c r="M323" s="218" t="s">
        <v>20</v>
      </c>
      <c r="N323" s="219" t="s">
        <v>43</v>
      </c>
      <c r="O323" s="84"/>
      <c r="P323" s="220">
        <f>O323*H323</f>
        <v>0</v>
      </c>
      <c r="Q323" s="220">
        <v>0</v>
      </c>
      <c r="R323" s="220">
        <f>Q323*H323</f>
        <v>0</v>
      </c>
      <c r="S323" s="220">
        <v>0.059</v>
      </c>
      <c r="T323" s="221">
        <f>S323*H323</f>
        <v>0.54929</v>
      </c>
      <c r="AR323" s="222" t="s">
        <v>137</v>
      </c>
      <c r="AT323" s="222" t="s">
        <v>132</v>
      </c>
      <c r="AU323" s="222" t="s">
        <v>81</v>
      </c>
      <c r="AY323" s="18" t="s">
        <v>129</v>
      </c>
      <c r="BE323" s="223">
        <f>IF(N323="základní",J323,0)</f>
        <v>0</v>
      </c>
      <c r="BF323" s="223">
        <f>IF(N323="snížená",J323,0)</f>
        <v>0</v>
      </c>
      <c r="BG323" s="223">
        <f>IF(N323="zákl. přenesená",J323,0)</f>
        <v>0</v>
      </c>
      <c r="BH323" s="223">
        <f>IF(N323="sníž. přenesená",J323,0)</f>
        <v>0</v>
      </c>
      <c r="BI323" s="223">
        <f>IF(N323="nulová",J323,0)</f>
        <v>0</v>
      </c>
      <c r="BJ323" s="18" t="s">
        <v>8</v>
      </c>
      <c r="BK323" s="223">
        <f>ROUND(I323*H323,0)</f>
        <v>0</v>
      </c>
      <c r="BL323" s="18" t="s">
        <v>137</v>
      </c>
      <c r="BM323" s="222" t="s">
        <v>303</v>
      </c>
    </row>
    <row r="324" spans="2:47" s="1" customFormat="1" ht="12">
      <c r="B324" s="39"/>
      <c r="C324" s="40"/>
      <c r="D324" s="224" t="s">
        <v>139</v>
      </c>
      <c r="E324" s="40"/>
      <c r="F324" s="225" t="s">
        <v>665</v>
      </c>
      <c r="G324" s="40"/>
      <c r="H324" s="40"/>
      <c r="I324" s="136"/>
      <c r="J324" s="40"/>
      <c r="K324" s="40"/>
      <c r="L324" s="44"/>
      <c r="M324" s="226"/>
      <c r="N324" s="84"/>
      <c r="O324" s="84"/>
      <c r="P324" s="84"/>
      <c r="Q324" s="84"/>
      <c r="R324" s="84"/>
      <c r="S324" s="84"/>
      <c r="T324" s="85"/>
      <c r="AT324" s="18" t="s">
        <v>139</v>
      </c>
      <c r="AU324" s="18" t="s">
        <v>81</v>
      </c>
    </row>
    <row r="325" spans="2:47" s="1" customFormat="1" ht="12">
      <c r="B325" s="39"/>
      <c r="C325" s="40"/>
      <c r="D325" s="224" t="s">
        <v>150</v>
      </c>
      <c r="E325" s="40"/>
      <c r="F325" s="227" t="s">
        <v>661</v>
      </c>
      <c r="G325" s="40"/>
      <c r="H325" s="40"/>
      <c r="I325" s="136"/>
      <c r="J325" s="40"/>
      <c r="K325" s="40"/>
      <c r="L325" s="44"/>
      <c r="M325" s="226"/>
      <c r="N325" s="84"/>
      <c r="O325" s="84"/>
      <c r="P325" s="84"/>
      <c r="Q325" s="84"/>
      <c r="R325" s="84"/>
      <c r="S325" s="84"/>
      <c r="T325" s="85"/>
      <c r="AT325" s="18" t="s">
        <v>150</v>
      </c>
      <c r="AU325" s="18" t="s">
        <v>81</v>
      </c>
    </row>
    <row r="326" spans="2:51" s="13" customFormat="1" ht="12">
      <c r="B326" s="238"/>
      <c r="C326" s="239"/>
      <c r="D326" s="224" t="s">
        <v>152</v>
      </c>
      <c r="E326" s="240" t="s">
        <v>20</v>
      </c>
      <c r="F326" s="241" t="s">
        <v>666</v>
      </c>
      <c r="G326" s="239"/>
      <c r="H326" s="242">
        <v>9.31</v>
      </c>
      <c r="I326" s="243"/>
      <c r="J326" s="239"/>
      <c r="K326" s="239"/>
      <c r="L326" s="244"/>
      <c r="M326" s="245"/>
      <c r="N326" s="246"/>
      <c r="O326" s="246"/>
      <c r="P326" s="246"/>
      <c r="Q326" s="246"/>
      <c r="R326" s="246"/>
      <c r="S326" s="246"/>
      <c r="T326" s="247"/>
      <c r="AT326" s="248" t="s">
        <v>152</v>
      </c>
      <c r="AU326" s="248" t="s">
        <v>81</v>
      </c>
      <c r="AV326" s="13" t="s">
        <v>81</v>
      </c>
      <c r="AW326" s="13" t="s">
        <v>33</v>
      </c>
      <c r="AX326" s="13" t="s">
        <v>72</v>
      </c>
      <c r="AY326" s="248" t="s">
        <v>129</v>
      </c>
    </row>
    <row r="327" spans="2:51" s="14" customFormat="1" ht="12">
      <c r="B327" s="249"/>
      <c r="C327" s="250"/>
      <c r="D327" s="224" t="s">
        <v>152</v>
      </c>
      <c r="E327" s="251" t="s">
        <v>20</v>
      </c>
      <c r="F327" s="252" t="s">
        <v>156</v>
      </c>
      <c r="G327" s="250"/>
      <c r="H327" s="253">
        <v>9.31</v>
      </c>
      <c r="I327" s="254"/>
      <c r="J327" s="250"/>
      <c r="K327" s="250"/>
      <c r="L327" s="255"/>
      <c r="M327" s="256"/>
      <c r="N327" s="257"/>
      <c r="O327" s="257"/>
      <c r="P327" s="257"/>
      <c r="Q327" s="257"/>
      <c r="R327" s="257"/>
      <c r="S327" s="257"/>
      <c r="T327" s="258"/>
      <c r="AT327" s="259" t="s">
        <v>152</v>
      </c>
      <c r="AU327" s="259" t="s">
        <v>81</v>
      </c>
      <c r="AV327" s="14" t="s">
        <v>137</v>
      </c>
      <c r="AW327" s="14" t="s">
        <v>33</v>
      </c>
      <c r="AX327" s="14" t="s">
        <v>8</v>
      </c>
      <c r="AY327" s="259" t="s">
        <v>129</v>
      </c>
    </row>
    <row r="328" spans="2:65" s="1" customFormat="1" ht="14.4" customHeight="1">
      <c r="B328" s="39"/>
      <c r="C328" s="212" t="s">
        <v>358</v>
      </c>
      <c r="D328" s="212" t="s">
        <v>132</v>
      </c>
      <c r="E328" s="213" t="s">
        <v>667</v>
      </c>
      <c r="F328" s="214" t="s">
        <v>668</v>
      </c>
      <c r="G328" s="215" t="s">
        <v>146</v>
      </c>
      <c r="H328" s="216">
        <v>19.09</v>
      </c>
      <c r="I328" s="217"/>
      <c r="J328" s="216">
        <f>ROUND(I328*H328,0)</f>
        <v>0</v>
      </c>
      <c r="K328" s="214" t="s">
        <v>147</v>
      </c>
      <c r="L328" s="44"/>
      <c r="M328" s="218" t="s">
        <v>20</v>
      </c>
      <c r="N328" s="219" t="s">
        <v>43</v>
      </c>
      <c r="O328" s="84"/>
      <c r="P328" s="220">
        <f>O328*H328</f>
        <v>0</v>
      </c>
      <c r="Q328" s="220">
        <v>0</v>
      </c>
      <c r="R328" s="220">
        <f>Q328*H328</f>
        <v>0</v>
      </c>
      <c r="S328" s="220">
        <v>0.051</v>
      </c>
      <c r="T328" s="221">
        <f>S328*H328</f>
        <v>0.97359</v>
      </c>
      <c r="AR328" s="222" t="s">
        <v>137</v>
      </c>
      <c r="AT328" s="222" t="s">
        <v>132</v>
      </c>
      <c r="AU328" s="222" t="s">
        <v>81</v>
      </c>
      <c r="AY328" s="18" t="s">
        <v>129</v>
      </c>
      <c r="BE328" s="223">
        <f>IF(N328="základní",J328,0)</f>
        <v>0</v>
      </c>
      <c r="BF328" s="223">
        <f>IF(N328="snížená",J328,0)</f>
        <v>0</v>
      </c>
      <c r="BG328" s="223">
        <f>IF(N328="zákl. přenesená",J328,0)</f>
        <v>0</v>
      </c>
      <c r="BH328" s="223">
        <f>IF(N328="sníž. přenesená",J328,0)</f>
        <v>0</v>
      </c>
      <c r="BI328" s="223">
        <f>IF(N328="nulová",J328,0)</f>
        <v>0</v>
      </c>
      <c r="BJ328" s="18" t="s">
        <v>8</v>
      </c>
      <c r="BK328" s="223">
        <f>ROUND(I328*H328,0)</f>
        <v>0</v>
      </c>
      <c r="BL328" s="18" t="s">
        <v>137</v>
      </c>
      <c r="BM328" s="222" t="s">
        <v>308</v>
      </c>
    </row>
    <row r="329" spans="2:47" s="1" customFormat="1" ht="12">
      <c r="B329" s="39"/>
      <c r="C329" s="40"/>
      <c r="D329" s="224" t="s">
        <v>139</v>
      </c>
      <c r="E329" s="40"/>
      <c r="F329" s="225" t="s">
        <v>669</v>
      </c>
      <c r="G329" s="40"/>
      <c r="H329" s="40"/>
      <c r="I329" s="136"/>
      <c r="J329" s="40"/>
      <c r="K329" s="40"/>
      <c r="L329" s="44"/>
      <c r="M329" s="226"/>
      <c r="N329" s="84"/>
      <c r="O329" s="84"/>
      <c r="P329" s="84"/>
      <c r="Q329" s="84"/>
      <c r="R329" s="84"/>
      <c r="S329" s="84"/>
      <c r="T329" s="85"/>
      <c r="AT329" s="18" t="s">
        <v>139</v>
      </c>
      <c r="AU329" s="18" t="s">
        <v>81</v>
      </c>
    </row>
    <row r="330" spans="2:47" s="1" customFormat="1" ht="12">
      <c r="B330" s="39"/>
      <c r="C330" s="40"/>
      <c r="D330" s="224" t="s">
        <v>150</v>
      </c>
      <c r="E330" s="40"/>
      <c r="F330" s="227" t="s">
        <v>661</v>
      </c>
      <c r="G330" s="40"/>
      <c r="H330" s="40"/>
      <c r="I330" s="136"/>
      <c r="J330" s="40"/>
      <c r="K330" s="40"/>
      <c r="L330" s="44"/>
      <c r="M330" s="226"/>
      <c r="N330" s="84"/>
      <c r="O330" s="84"/>
      <c r="P330" s="84"/>
      <c r="Q330" s="84"/>
      <c r="R330" s="84"/>
      <c r="S330" s="84"/>
      <c r="T330" s="85"/>
      <c r="AT330" s="18" t="s">
        <v>150</v>
      </c>
      <c r="AU330" s="18" t="s">
        <v>81</v>
      </c>
    </row>
    <row r="331" spans="2:51" s="13" customFormat="1" ht="12">
      <c r="B331" s="238"/>
      <c r="C331" s="239"/>
      <c r="D331" s="224" t="s">
        <v>152</v>
      </c>
      <c r="E331" s="240" t="s">
        <v>20</v>
      </c>
      <c r="F331" s="241" t="s">
        <v>670</v>
      </c>
      <c r="G331" s="239"/>
      <c r="H331" s="242">
        <v>19.09</v>
      </c>
      <c r="I331" s="243"/>
      <c r="J331" s="239"/>
      <c r="K331" s="239"/>
      <c r="L331" s="244"/>
      <c r="M331" s="245"/>
      <c r="N331" s="246"/>
      <c r="O331" s="246"/>
      <c r="P331" s="246"/>
      <c r="Q331" s="246"/>
      <c r="R331" s="246"/>
      <c r="S331" s="246"/>
      <c r="T331" s="247"/>
      <c r="AT331" s="248" t="s">
        <v>152</v>
      </c>
      <c r="AU331" s="248" t="s">
        <v>81</v>
      </c>
      <c r="AV331" s="13" t="s">
        <v>81</v>
      </c>
      <c r="AW331" s="13" t="s">
        <v>33</v>
      </c>
      <c r="AX331" s="13" t="s">
        <v>72</v>
      </c>
      <c r="AY331" s="248" t="s">
        <v>129</v>
      </c>
    </row>
    <row r="332" spans="2:51" s="14" customFormat="1" ht="12">
      <c r="B332" s="249"/>
      <c r="C332" s="250"/>
      <c r="D332" s="224" t="s">
        <v>152</v>
      </c>
      <c r="E332" s="251" t="s">
        <v>20</v>
      </c>
      <c r="F332" s="252" t="s">
        <v>156</v>
      </c>
      <c r="G332" s="250"/>
      <c r="H332" s="253">
        <v>19.09</v>
      </c>
      <c r="I332" s="254"/>
      <c r="J332" s="250"/>
      <c r="K332" s="250"/>
      <c r="L332" s="255"/>
      <c r="M332" s="256"/>
      <c r="N332" s="257"/>
      <c r="O332" s="257"/>
      <c r="P332" s="257"/>
      <c r="Q332" s="257"/>
      <c r="R332" s="257"/>
      <c r="S332" s="257"/>
      <c r="T332" s="258"/>
      <c r="AT332" s="259" t="s">
        <v>152</v>
      </c>
      <c r="AU332" s="259" t="s">
        <v>81</v>
      </c>
      <c r="AV332" s="14" t="s">
        <v>137</v>
      </c>
      <c r="AW332" s="14" t="s">
        <v>33</v>
      </c>
      <c r="AX332" s="14" t="s">
        <v>8</v>
      </c>
      <c r="AY332" s="259" t="s">
        <v>129</v>
      </c>
    </row>
    <row r="333" spans="2:65" s="1" customFormat="1" ht="14.4" customHeight="1">
      <c r="B333" s="39"/>
      <c r="C333" s="212" t="s">
        <v>182</v>
      </c>
      <c r="D333" s="212" t="s">
        <v>132</v>
      </c>
      <c r="E333" s="213" t="s">
        <v>671</v>
      </c>
      <c r="F333" s="214" t="s">
        <v>672</v>
      </c>
      <c r="G333" s="215" t="s">
        <v>146</v>
      </c>
      <c r="H333" s="216">
        <v>155.46</v>
      </c>
      <c r="I333" s="217"/>
      <c r="J333" s="216">
        <f>ROUND(I333*H333,0)</f>
        <v>0</v>
      </c>
      <c r="K333" s="214" t="s">
        <v>147</v>
      </c>
      <c r="L333" s="44"/>
      <c r="M333" s="218" t="s">
        <v>20</v>
      </c>
      <c r="N333" s="219" t="s">
        <v>43</v>
      </c>
      <c r="O333" s="84"/>
      <c r="P333" s="220">
        <f>O333*H333</f>
        <v>0</v>
      </c>
      <c r="Q333" s="220">
        <v>0</v>
      </c>
      <c r="R333" s="220">
        <f>Q333*H333</f>
        <v>0</v>
      </c>
      <c r="S333" s="220">
        <v>0.043</v>
      </c>
      <c r="T333" s="221">
        <f>S333*H333</f>
        <v>6.68478</v>
      </c>
      <c r="AR333" s="222" t="s">
        <v>137</v>
      </c>
      <c r="AT333" s="222" t="s">
        <v>132</v>
      </c>
      <c r="AU333" s="222" t="s">
        <v>81</v>
      </c>
      <c r="AY333" s="18" t="s">
        <v>129</v>
      </c>
      <c r="BE333" s="223">
        <f>IF(N333="základní",J333,0)</f>
        <v>0</v>
      </c>
      <c r="BF333" s="223">
        <f>IF(N333="snížená",J333,0)</f>
        <v>0</v>
      </c>
      <c r="BG333" s="223">
        <f>IF(N333="zákl. přenesená",J333,0)</f>
        <v>0</v>
      </c>
      <c r="BH333" s="223">
        <f>IF(N333="sníž. přenesená",J333,0)</f>
        <v>0</v>
      </c>
      <c r="BI333" s="223">
        <f>IF(N333="nulová",J333,0)</f>
        <v>0</v>
      </c>
      <c r="BJ333" s="18" t="s">
        <v>8</v>
      </c>
      <c r="BK333" s="223">
        <f>ROUND(I333*H333,0)</f>
        <v>0</v>
      </c>
      <c r="BL333" s="18" t="s">
        <v>137</v>
      </c>
      <c r="BM333" s="222" t="s">
        <v>313</v>
      </c>
    </row>
    <row r="334" spans="2:47" s="1" customFormat="1" ht="12">
      <c r="B334" s="39"/>
      <c r="C334" s="40"/>
      <c r="D334" s="224" t="s">
        <v>139</v>
      </c>
      <c r="E334" s="40"/>
      <c r="F334" s="225" t="s">
        <v>673</v>
      </c>
      <c r="G334" s="40"/>
      <c r="H334" s="40"/>
      <c r="I334" s="136"/>
      <c r="J334" s="40"/>
      <c r="K334" s="40"/>
      <c r="L334" s="44"/>
      <c r="M334" s="226"/>
      <c r="N334" s="84"/>
      <c r="O334" s="84"/>
      <c r="P334" s="84"/>
      <c r="Q334" s="84"/>
      <c r="R334" s="84"/>
      <c r="S334" s="84"/>
      <c r="T334" s="85"/>
      <c r="AT334" s="18" t="s">
        <v>139</v>
      </c>
      <c r="AU334" s="18" t="s">
        <v>81</v>
      </c>
    </row>
    <row r="335" spans="2:47" s="1" customFormat="1" ht="12">
      <c r="B335" s="39"/>
      <c r="C335" s="40"/>
      <c r="D335" s="224" t="s">
        <v>150</v>
      </c>
      <c r="E335" s="40"/>
      <c r="F335" s="227" t="s">
        <v>661</v>
      </c>
      <c r="G335" s="40"/>
      <c r="H335" s="40"/>
      <c r="I335" s="136"/>
      <c r="J335" s="40"/>
      <c r="K335" s="40"/>
      <c r="L335" s="44"/>
      <c r="M335" s="226"/>
      <c r="N335" s="84"/>
      <c r="O335" s="84"/>
      <c r="P335" s="84"/>
      <c r="Q335" s="84"/>
      <c r="R335" s="84"/>
      <c r="S335" s="84"/>
      <c r="T335" s="85"/>
      <c r="AT335" s="18" t="s">
        <v>150</v>
      </c>
      <c r="AU335" s="18" t="s">
        <v>81</v>
      </c>
    </row>
    <row r="336" spans="2:51" s="13" customFormat="1" ht="12">
      <c r="B336" s="238"/>
      <c r="C336" s="239"/>
      <c r="D336" s="224" t="s">
        <v>152</v>
      </c>
      <c r="E336" s="240" t="s">
        <v>20</v>
      </c>
      <c r="F336" s="241" t="s">
        <v>674</v>
      </c>
      <c r="G336" s="239"/>
      <c r="H336" s="242">
        <v>155.46</v>
      </c>
      <c r="I336" s="243"/>
      <c r="J336" s="239"/>
      <c r="K336" s="239"/>
      <c r="L336" s="244"/>
      <c r="M336" s="245"/>
      <c r="N336" s="246"/>
      <c r="O336" s="246"/>
      <c r="P336" s="246"/>
      <c r="Q336" s="246"/>
      <c r="R336" s="246"/>
      <c r="S336" s="246"/>
      <c r="T336" s="247"/>
      <c r="AT336" s="248" t="s">
        <v>152</v>
      </c>
      <c r="AU336" s="248" t="s">
        <v>81</v>
      </c>
      <c r="AV336" s="13" t="s">
        <v>81</v>
      </c>
      <c r="AW336" s="13" t="s">
        <v>33</v>
      </c>
      <c r="AX336" s="13" t="s">
        <v>72</v>
      </c>
      <c r="AY336" s="248" t="s">
        <v>129</v>
      </c>
    </row>
    <row r="337" spans="2:51" s="14" customFormat="1" ht="12">
      <c r="B337" s="249"/>
      <c r="C337" s="250"/>
      <c r="D337" s="224" t="s">
        <v>152</v>
      </c>
      <c r="E337" s="251" t="s">
        <v>20</v>
      </c>
      <c r="F337" s="252" t="s">
        <v>156</v>
      </c>
      <c r="G337" s="250"/>
      <c r="H337" s="253">
        <v>155.46</v>
      </c>
      <c r="I337" s="254"/>
      <c r="J337" s="250"/>
      <c r="K337" s="250"/>
      <c r="L337" s="255"/>
      <c r="M337" s="256"/>
      <c r="N337" s="257"/>
      <c r="O337" s="257"/>
      <c r="P337" s="257"/>
      <c r="Q337" s="257"/>
      <c r="R337" s="257"/>
      <c r="S337" s="257"/>
      <c r="T337" s="258"/>
      <c r="AT337" s="259" t="s">
        <v>152</v>
      </c>
      <c r="AU337" s="259" t="s">
        <v>81</v>
      </c>
      <c r="AV337" s="14" t="s">
        <v>137</v>
      </c>
      <c r="AW337" s="14" t="s">
        <v>33</v>
      </c>
      <c r="AX337" s="14" t="s">
        <v>8</v>
      </c>
      <c r="AY337" s="259" t="s">
        <v>129</v>
      </c>
    </row>
    <row r="338" spans="2:63" s="11" customFormat="1" ht="22.8" customHeight="1">
      <c r="B338" s="196"/>
      <c r="C338" s="197"/>
      <c r="D338" s="198" t="s">
        <v>71</v>
      </c>
      <c r="E338" s="210" t="s">
        <v>189</v>
      </c>
      <c r="F338" s="210" t="s">
        <v>190</v>
      </c>
      <c r="G338" s="197"/>
      <c r="H338" s="197"/>
      <c r="I338" s="200"/>
      <c r="J338" s="211">
        <f>BK338</f>
        <v>0</v>
      </c>
      <c r="K338" s="197"/>
      <c r="L338" s="202"/>
      <c r="M338" s="203"/>
      <c r="N338" s="204"/>
      <c r="O338" s="204"/>
      <c r="P338" s="205">
        <f>SUM(P339:P352)</f>
        <v>0</v>
      </c>
      <c r="Q338" s="204"/>
      <c r="R338" s="205">
        <f>SUM(R339:R352)</f>
        <v>0</v>
      </c>
      <c r="S338" s="204"/>
      <c r="T338" s="206">
        <f>SUM(T339:T352)</f>
        <v>0</v>
      </c>
      <c r="AR338" s="207" t="s">
        <v>8</v>
      </c>
      <c r="AT338" s="208" t="s">
        <v>71</v>
      </c>
      <c r="AU338" s="208" t="s">
        <v>8</v>
      </c>
      <c r="AY338" s="207" t="s">
        <v>129</v>
      </c>
      <c r="BK338" s="209">
        <f>SUM(BK339:BK352)</f>
        <v>0</v>
      </c>
    </row>
    <row r="339" spans="2:65" s="1" customFormat="1" ht="21.6" customHeight="1">
      <c r="B339" s="39"/>
      <c r="C339" s="212" t="s">
        <v>368</v>
      </c>
      <c r="D339" s="212" t="s">
        <v>132</v>
      </c>
      <c r="E339" s="213" t="s">
        <v>192</v>
      </c>
      <c r="F339" s="214" t="s">
        <v>193</v>
      </c>
      <c r="G339" s="215" t="s">
        <v>194</v>
      </c>
      <c r="H339" s="216">
        <v>36.97</v>
      </c>
      <c r="I339" s="217"/>
      <c r="J339" s="216">
        <f>ROUND(I339*H339,0)</f>
        <v>0</v>
      </c>
      <c r="K339" s="214" t="s">
        <v>147</v>
      </c>
      <c r="L339" s="44"/>
      <c r="M339" s="218" t="s">
        <v>20</v>
      </c>
      <c r="N339" s="219" t="s">
        <v>43</v>
      </c>
      <c r="O339" s="84"/>
      <c r="P339" s="220">
        <f>O339*H339</f>
        <v>0</v>
      </c>
      <c r="Q339" s="220">
        <v>0</v>
      </c>
      <c r="R339" s="220">
        <f>Q339*H339</f>
        <v>0</v>
      </c>
      <c r="S339" s="220">
        <v>0</v>
      </c>
      <c r="T339" s="221">
        <f>S339*H339</f>
        <v>0</v>
      </c>
      <c r="AR339" s="222" t="s">
        <v>137</v>
      </c>
      <c r="AT339" s="222" t="s">
        <v>132</v>
      </c>
      <c r="AU339" s="222" t="s">
        <v>81</v>
      </c>
      <c r="AY339" s="18" t="s">
        <v>129</v>
      </c>
      <c r="BE339" s="223">
        <f>IF(N339="základní",J339,0)</f>
        <v>0</v>
      </c>
      <c r="BF339" s="223">
        <f>IF(N339="snížená",J339,0)</f>
        <v>0</v>
      </c>
      <c r="BG339" s="223">
        <f>IF(N339="zákl. přenesená",J339,0)</f>
        <v>0</v>
      </c>
      <c r="BH339" s="223">
        <f>IF(N339="sníž. přenesená",J339,0)</f>
        <v>0</v>
      </c>
      <c r="BI339" s="223">
        <f>IF(N339="nulová",J339,0)</f>
        <v>0</v>
      </c>
      <c r="BJ339" s="18" t="s">
        <v>8</v>
      </c>
      <c r="BK339" s="223">
        <f>ROUND(I339*H339,0)</f>
        <v>0</v>
      </c>
      <c r="BL339" s="18" t="s">
        <v>137</v>
      </c>
      <c r="BM339" s="222" t="s">
        <v>318</v>
      </c>
    </row>
    <row r="340" spans="2:47" s="1" customFormat="1" ht="12">
      <c r="B340" s="39"/>
      <c r="C340" s="40"/>
      <c r="D340" s="224" t="s">
        <v>139</v>
      </c>
      <c r="E340" s="40"/>
      <c r="F340" s="225" t="s">
        <v>196</v>
      </c>
      <c r="G340" s="40"/>
      <c r="H340" s="40"/>
      <c r="I340" s="136"/>
      <c r="J340" s="40"/>
      <c r="K340" s="40"/>
      <c r="L340" s="44"/>
      <c r="M340" s="226"/>
      <c r="N340" s="84"/>
      <c r="O340" s="84"/>
      <c r="P340" s="84"/>
      <c r="Q340" s="84"/>
      <c r="R340" s="84"/>
      <c r="S340" s="84"/>
      <c r="T340" s="85"/>
      <c r="AT340" s="18" t="s">
        <v>139</v>
      </c>
      <c r="AU340" s="18" t="s">
        <v>81</v>
      </c>
    </row>
    <row r="341" spans="2:47" s="1" customFormat="1" ht="12">
      <c r="B341" s="39"/>
      <c r="C341" s="40"/>
      <c r="D341" s="224" t="s">
        <v>150</v>
      </c>
      <c r="E341" s="40"/>
      <c r="F341" s="227" t="s">
        <v>197</v>
      </c>
      <c r="G341" s="40"/>
      <c r="H341" s="40"/>
      <c r="I341" s="136"/>
      <c r="J341" s="40"/>
      <c r="K341" s="40"/>
      <c r="L341" s="44"/>
      <c r="M341" s="226"/>
      <c r="N341" s="84"/>
      <c r="O341" s="84"/>
      <c r="P341" s="84"/>
      <c r="Q341" s="84"/>
      <c r="R341" s="84"/>
      <c r="S341" s="84"/>
      <c r="T341" s="85"/>
      <c r="AT341" s="18" t="s">
        <v>150</v>
      </c>
      <c r="AU341" s="18" t="s">
        <v>81</v>
      </c>
    </row>
    <row r="342" spans="2:65" s="1" customFormat="1" ht="14.4" customHeight="1">
      <c r="B342" s="39"/>
      <c r="C342" s="212" t="s">
        <v>195</v>
      </c>
      <c r="D342" s="212" t="s">
        <v>132</v>
      </c>
      <c r="E342" s="213" t="s">
        <v>199</v>
      </c>
      <c r="F342" s="214" t="s">
        <v>200</v>
      </c>
      <c r="G342" s="215" t="s">
        <v>194</v>
      </c>
      <c r="H342" s="216">
        <v>36.97</v>
      </c>
      <c r="I342" s="217"/>
      <c r="J342" s="216">
        <f>ROUND(I342*H342,0)</f>
        <v>0</v>
      </c>
      <c r="K342" s="214" t="s">
        <v>147</v>
      </c>
      <c r="L342" s="44"/>
      <c r="M342" s="218" t="s">
        <v>20</v>
      </c>
      <c r="N342" s="219" t="s">
        <v>43</v>
      </c>
      <c r="O342" s="84"/>
      <c r="P342" s="220">
        <f>O342*H342</f>
        <v>0</v>
      </c>
      <c r="Q342" s="220">
        <v>0</v>
      </c>
      <c r="R342" s="220">
        <f>Q342*H342</f>
        <v>0</v>
      </c>
      <c r="S342" s="220">
        <v>0</v>
      </c>
      <c r="T342" s="221">
        <f>S342*H342</f>
        <v>0</v>
      </c>
      <c r="AR342" s="222" t="s">
        <v>137</v>
      </c>
      <c r="AT342" s="222" t="s">
        <v>132</v>
      </c>
      <c r="AU342" s="222" t="s">
        <v>81</v>
      </c>
      <c r="AY342" s="18" t="s">
        <v>129</v>
      </c>
      <c r="BE342" s="223">
        <f>IF(N342="základní",J342,0)</f>
        <v>0</v>
      </c>
      <c r="BF342" s="223">
        <f>IF(N342="snížená",J342,0)</f>
        <v>0</v>
      </c>
      <c r="BG342" s="223">
        <f>IF(N342="zákl. přenesená",J342,0)</f>
        <v>0</v>
      </c>
      <c r="BH342" s="223">
        <f>IF(N342="sníž. přenesená",J342,0)</f>
        <v>0</v>
      </c>
      <c r="BI342" s="223">
        <f>IF(N342="nulová",J342,0)</f>
        <v>0</v>
      </c>
      <c r="BJ342" s="18" t="s">
        <v>8</v>
      </c>
      <c r="BK342" s="223">
        <f>ROUND(I342*H342,0)</f>
        <v>0</v>
      </c>
      <c r="BL342" s="18" t="s">
        <v>137</v>
      </c>
      <c r="BM342" s="222" t="s">
        <v>322</v>
      </c>
    </row>
    <row r="343" spans="2:47" s="1" customFormat="1" ht="12">
      <c r="B343" s="39"/>
      <c r="C343" s="40"/>
      <c r="D343" s="224" t="s">
        <v>139</v>
      </c>
      <c r="E343" s="40"/>
      <c r="F343" s="225" t="s">
        <v>202</v>
      </c>
      <c r="G343" s="40"/>
      <c r="H343" s="40"/>
      <c r="I343" s="136"/>
      <c r="J343" s="40"/>
      <c r="K343" s="40"/>
      <c r="L343" s="44"/>
      <c r="M343" s="226"/>
      <c r="N343" s="84"/>
      <c r="O343" s="84"/>
      <c r="P343" s="84"/>
      <c r="Q343" s="84"/>
      <c r="R343" s="84"/>
      <c r="S343" s="84"/>
      <c r="T343" s="85"/>
      <c r="AT343" s="18" t="s">
        <v>139</v>
      </c>
      <c r="AU343" s="18" t="s">
        <v>81</v>
      </c>
    </row>
    <row r="344" spans="2:47" s="1" customFormat="1" ht="12">
      <c r="B344" s="39"/>
      <c r="C344" s="40"/>
      <c r="D344" s="224" t="s">
        <v>150</v>
      </c>
      <c r="E344" s="40"/>
      <c r="F344" s="227" t="s">
        <v>203</v>
      </c>
      <c r="G344" s="40"/>
      <c r="H344" s="40"/>
      <c r="I344" s="136"/>
      <c r="J344" s="40"/>
      <c r="K344" s="40"/>
      <c r="L344" s="44"/>
      <c r="M344" s="226"/>
      <c r="N344" s="84"/>
      <c r="O344" s="84"/>
      <c r="P344" s="84"/>
      <c r="Q344" s="84"/>
      <c r="R344" s="84"/>
      <c r="S344" s="84"/>
      <c r="T344" s="85"/>
      <c r="AT344" s="18" t="s">
        <v>150</v>
      </c>
      <c r="AU344" s="18" t="s">
        <v>81</v>
      </c>
    </row>
    <row r="345" spans="2:65" s="1" customFormat="1" ht="14.4" customHeight="1">
      <c r="B345" s="39"/>
      <c r="C345" s="212" t="s">
        <v>377</v>
      </c>
      <c r="D345" s="212" t="s">
        <v>132</v>
      </c>
      <c r="E345" s="213" t="s">
        <v>205</v>
      </c>
      <c r="F345" s="214" t="s">
        <v>206</v>
      </c>
      <c r="G345" s="215" t="s">
        <v>194</v>
      </c>
      <c r="H345" s="216">
        <v>147.88</v>
      </c>
      <c r="I345" s="217"/>
      <c r="J345" s="216">
        <f>ROUND(I345*H345,0)</f>
        <v>0</v>
      </c>
      <c r="K345" s="214" t="s">
        <v>147</v>
      </c>
      <c r="L345" s="44"/>
      <c r="M345" s="218" t="s">
        <v>20</v>
      </c>
      <c r="N345" s="219" t="s">
        <v>43</v>
      </c>
      <c r="O345" s="84"/>
      <c r="P345" s="220">
        <f>O345*H345</f>
        <v>0</v>
      </c>
      <c r="Q345" s="220">
        <v>0</v>
      </c>
      <c r="R345" s="220">
        <f>Q345*H345</f>
        <v>0</v>
      </c>
      <c r="S345" s="220">
        <v>0</v>
      </c>
      <c r="T345" s="221">
        <f>S345*H345</f>
        <v>0</v>
      </c>
      <c r="AR345" s="222" t="s">
        <v>137</v>
      </c>
      <c r="AT345" s="222" t="s">
        <v>132</v>
      </c>
      <c r="AU345" s="222" t="s">
        <v>81</v>
      </c>
      <c r="AY345" s="18" t="s">
        <v>129</v>
      </c>
      <c r="BE345" s="223">
        <f>IF(N345="základní",J345,0)</f>
        <v>0</v>
      </c>
      <c r="BF345" s="223">
        <f>IF(N345="snížená",J345,0)</f>
        <v>0</v>
      </c>
      <c r="BG345" s="223">
        <f>IF(N345="zákl. přenesená",J345,0)</f>
        <v>0</v>
      </c>
      <c r="BH345" s="223">
        <f>IF(N345="sníž. přenesená",J345,0)</f>
        <v>0</v>
      </c>
      <c r="BI345" s="223">
        <f>IF(N345="nulová",J345,0)</f>
        <v>0</v>
      </c>
      <c r="BJ345" s="18" t="s">
        <v>8</v>
      </c>
      <c r="BK345" s="223">
        <f>ROUND(I345*H345,0)</f>
        <v>0</v>
      </c>
      <c r="BL345" s="18" t="s">
        <v>137</v>
      </c>
      <c r="BM345" s="222" t="s">
        <v>327</v>
      </c>
    </row>
    <row r="346" spans="2:47" s="1" customFormat="1" ht="12">
      <c r="B346" s="39"/>
      <c r="C346" s="40"/>
      <c r="D346" s="224" t="s">
        <v>139</v>
      </c>
      <c r="E346" s="40"/>
      <c r="F346" s="225" t="s">
        <v>208</v>
      </c>
      <c r="G346" s="40"/>
      <c r="H346" s="40"/>
      <c r="I346" s="136"/>
      <c r="J346" s="40"/>
      <c r="K346" s="40"/>
      <c r="L346" s="44"/>
      <c r="M346" s="226"/>
      <c r="N346" s="84"/>
      <c r="O346" s="84"/>
      <c r="P346" s="84"/>
      <c r="Q346" s="84"/>
      <c r="R346" s="84"/>
      <c r="S346" s="84"/>
      <c r="T346" s="85"/>
      <c r="AT346" s="18" t="s">
        <v>139</v>
      </c>
      <c r="AU346" s="18" t="s">
        <v>81</v>
      </c>
    </row>
    <row r="347" spans="2:47" s="1" customFormat="1" ht="12">
      <c r="B347" s="39"/>
      <c r="C347" s="40"/>
      <c r="D347" s="224" t="s">
        <v>150</v>
      </c>
      <c r="E347" s="40"/>
      <c r="F347" s="227" t="s">
        <v>203</v>
      </c>
      <c r="G347" s="40"/>
      <c r="H347" s="40"/>
      <c r="I347" s="136"/>
      <c r="J347" s="40"/>
      <c r="K347" s="40"/>
      <c r="L347" s="44"/>
      <c r="M347" s="226"/>
      <c r="N347" s="84"/>
      <c r="O347" s="84"/>
      <c r="P347" s="84"/>
      <c r="Q347" s="84"/>
      <c r="R347" s="84"/>
      <c r="S347" s="84"/>
      <c r="T347" s="85"/>
      <c r="AT347" s="18" t="s">
        <v>150</v>
      </c>
      <c r="AU347" s="18" t="s">
        <v>81</v>
      </c>
    </row>
    <row r="348" spans="2:51" s="13" customFormat="1" ht="12">
      <c r="B348" s="238"/>
      <c r="C348" s="239"/>
      <c r="D348" s="224" t="s">
        <v>152</v>
      </c>
      <c r="E348" s="240" t="s">
        <v>20</v>
      </c>
      <c r="F348" s="241" t="s">
        <v>675</v>
      </c>
      <c r="G348" s="239"/>
      <c r="H348" s="242">
        <v>147.88</v>
      </c>
      <c r="I348" s="243"/>
      <c r="J348" s="239"/>
      <c r="K348" s="239"/>
      <c r="L348" s="244"/>
      <c r="M348" s="245"/>
      <c r="N348" s="246"/>
      <c r="O348" s="246"/>
      <c r="P348" s="246"/>
      <c r="Q348" s="246"/>
      <c r="R348" s="246"/>
      <c r="S348" s="246"/>
      <c r="T348" s="247"/>
      <c r="AT348" s="248" t="s">
        <v>152</v>
      </c>
      <c r="AU348" s="248" t="s">
        <v>81</v>
      </c>
      <c r="AV348" s="13" t="s">
        <v>81</v>
      </c>
      <c r="AW348" s="13" t="s">
        <v>33</v>
      </c>
      <c r="AX348" s="13" t="s">
        <v>72</v>
      </c>
      <c r="AY348" s="248" t="s">
        <v>129</v>
      </c>
    </row>
    <row r="349" spans="2:51" s="14" customFormat="1" ht="12">
      <c r="B349" s="249"/>
      <c r="C349" s="250"/>
      <c r="D349" s="224" t="s">
        <v>152</v>
      </c>
      <c r="E349" s="251" t="s">
        <v>20</v>
      </c>
      <c r="F349" s="252" t="s">
        <v>156</v>
      </c>
      <c r="G349" s="250"/>
      <c r="H349" s="253">
        <v>147.88</v>
      </c>
      <c r="I349" s="254"/>
      <c r="J349" s="250"/>
      <c r="K349" s="250"/>
      <c r="L349" s="255"/>
      <c r="M349" s="256"/>
      <c r="N349" s="257"/>
      <c r="O349" s="257"/>
      <c r="P349" s="257"/>
      <c r="Q349" s="257"/>
      <c r="R349" s="257"/>
      <c r="S349" s="257"/>
      <c r="T349" s="258"/>
      <c r="AT349" s="259" t="s">
        <v>152</v>
      </c>
      <c r="AU349" s="259" t="s">
        <v>81</v>
      </c>
      <c r="AV349" s="14" t="s">
        <v>137</v>
      </c>
      <c r="AW349" s="14" t="s">
        <v>33</v>
      </c>
      <c r="AX349" s="14" t="s">
        <v>8</v>
      </c>
      <c r="AY349" s="259" t="s">
        <v>129</v>
      </c>
    </row>
    <row r="350" spans="2:65" s="1" customFormat="1" ht="21.6" customHeight="1">
      <c r="B350" s="39"/>
      <c r="C350" s="212" t="s">
        <v>201</v>
      </c>
      <c r="D350" s="212" t="s">
        <v>132</v>
      </c>
      <c r="E350" s="213" t="s">
        <v>211</v>
      </c>
      <c r="F350" s="214" t="s">
        <v>212</v>
      </c>
      <c r="G350" s="215" t="s">
        <v>194</v>
      </c>
      <c r="H350" s="216">
        <v>36.97</v>
      </c>
      <c r="I350" s="217"/>
      <c r="J350" s="216">
        <f>ROUND(I350*H350,0)</f>
        <v>0</v>
      </c>
      <c r="K350" s="214" t="s">
        <v>147</v>
      </c>
      <c r="L350" s="44"/>
      <c r="M350" s="218" t="s">
        <v>20</v>
      </c>
      <c r="N350" s="219" t="s">
        <v>43</v>
      </c>
      <c r="O350" s="84"/>
      <c r="P350" s="220">
        <f>O350*H350</f>
        <v>0</v>
      </c>
      <c r="Q350" s="220">
        <v>0</v>
      </c>
      <c r="R350" s="220">
        <f>Q350*H350</f>
        <v>0</v>
      </c>
      <c r="S350" s="220">
        <v>0</v>
      </c>
      <c r="T350" s="221">
        <f>S350*H350</f>
        <v>0</v>
      </c>
      <c r="AR350" s="222" t="s">
        <v>137</v>
      </c>
      <c r="AT350" s="222" t="s">
        <v>132</v>
      </c>
      <c r="AU350" s="222" t="s">
        <v>81</v>
      </c>
      <c r="AY350" s="18" t="s">
        <v>129</v>
      </c>
      <c r="BE350" s="223">
        <f>IF(N350="základní",J350,0)</f>
        <v>0</v>
      </c>
      <c r="BF350" s="223">
        <f>IF(N350="snížená",J350,0)</f>
        <v>0</v>
      </c>
      <c r="BG350" s="223">
        <f>IF(N350="zákl. přenesená",J350,0)</f>
        <v>0</v>
      </c>
      <c r="BH350" s="223">
        <f>IF(N350="sníž. přenesená",J350,0)</f>
        <v>0</v>
      </c>
      <c r="BI350" s="223">
        <f>IF(N350="nulová",J350,0)</f>
        <v>0</v>
      </c>
      <c r="BJ350" s="18" t="s">
        <v>8</v>
      </c>
      <c r="BK350" s="223">
        <f>ROUND(I350*H350,0)</f>
        <v>0</v>
      </c>
      <c r="BL350" s="18" t="s">
        <v>137</v>
      </c>
      <c r="BM350" s="222" t="s">
        <v>335</v>
      </c>
    </row>
    <row r="351" spans="2:47" s="1" customFormat="1" ht="12">
      <c r="B351" s="39"/>
      <c r="C351" s="40"/>
      <c r="D351" s="224" t="s">
        <v>139</v>
      </c>
      <c r="E351" s="40"/>
      <c r="F351" s="225" t="s">
        <v>214</v>
      </c>
      <c r="G351" s="40"/>
      <c r="H351" s="40"/>
      <c r="I351" s="136"/>
      <c r="J351" s="40"/>
      <c r="K351" s="40"/>
      <c r="L351" s="44"/>
      <c r="M351" s="226"/>
      <c r="N351" s="84"/>
      <c r="O351" s="84"/>
      <c r="P351" s="84"/>
      <c r="Q351" s="84"/>
      <c r="R351" s="84"/>
      <c r="S351" s="84"/>
      <c r="T351" s="85"/>
      <c r="AT351" s="18" t="s">
        <v>139</v>
      </c>
      <c r="AU351" s="18" t="s">
        <v>81</v>
      </c>
    </row>
    <row r="352" spans="2:47" s="1" customFormat="1" ht="12">
      <c r="B352" s="39"/>
      <c r="C352" s="40"/>
      <c r="D352" s="224" t="s">
        <v>150</v>
      </c>
      <c r="E352" s="40"/>
      <c r="F352" s="227" t="s">
        <v>215</v>
      </c>
      <c r="G352" s="40"/>
      <c r="H352" s="40"/>
      <c r="I352" s="136"/>
      <c r="J352" s="40"/>
      <c r="K352" s="40"/>
      <c r="L352" s="44"/>
      <c r="M352" s="226"/>
      <c r="N352" s="84"/>
      <c r="O352" s="84"/>
      <c r="P352" s="84"/>
      <c r="Q352" s="84"/>
      <c r="R352" s="84"/>
      <c r="S352" s="84"/>
      <c r="T352" s="85"/>
      <c r="AT352" s="18" t="s">
        <v>150</v>
      </c>
      <c r="AU352" s="18" t="s">
        <v>81</v>
      </c>
    </row>
    <row r="353" spans="2:63" s="11" customFormat="1" ht="22.8" customHeight="1">
      <c r="B353" s="196"/>
      <c r="C353" s="197"/>
      <c r="D353" s="198" t="s">
        <v>71</v>
      </c>
      <c r="E353" s="210" t="s">
        <v>216</v>
      </c>
      <c r="F353" s="210" t="s">
        <v>217</v>
      </c>
      <c r="G353" s="197"/>
      <c r="H353" s="197"/>
      <c r="I353" s="200"/>
      <c r="J353" s="211">
        <f>BK353</f>
        <v>0</v>
      </c>
      <c r="K353" s="197"/>
      <c r="L353" s="202"/>
      <c r="M353" s="203"/>
      <c r="N353" s="204"/>
      <c r="O353" s="204"/>
      <c r="P353" s="205">
        <f>SUM(P354:P356)</f>
        <v>0</v>
      </c>
      <c r="Q353" s="204"/>
      <c r="R353" s="205">
        <f>SUM(R354:R356)</f>
        <v>0</v>
      </c>
      <c r="S353" s="204"/>
      <c r="T353" s="206">
        <f>SUM(T354:T356)</f>
        <v>0</v>
      </c>
      <c r="AR353" s="207" t="s">
        <v>8</v>
      </c>
      <c r="AT353" s="208" t="s">
        <v>71</v>
      </c>
      <c r="AU353" s="208" t="s">
        <v>8</v>
      </c>
      <c r="AY353" s="207" t="s">
        <v>129</v>
      </c>
      <c r="BK353" s="209">
        <f>SUM(BK354:BK356)</f>
        <v>0</v>
      </c>
    </row>
    <row r="354" spans="2:65" s="1" customFormat="1" ht="14.4" customHeight="1">
      <c r="B354" s="39"/>
      <c r="C354" s="212" t="s">
        <v>390</v>
      </c>
      <c r="D354" s="212" t="s">
        <v>132</v>
      </c>
      <c r="E354" s="213" t="s">
        <v>676</v>
      </c>
      <c r="F354" s="214" t="s">
        <v>677</v>
      </c>
      <c r="G354" s="215" t="s">
        <v>194</v>
      </c>
      <c r="H354" s="216">
        <v>23.32</v>
      </c>
      <c r="I354" s="217"/>
      <c r="J354" s="216">
        <f>ROUND(I354*H354,0)</f>
        <v>0</v>
      </c>
      <c r="K354" s="214" t="s">
        <v>147</v>
      </c>
      <c r="L354" s="44"/>
      <c r="M354" s="218" t="s">
        <v>20</v>
      </c>
      <c r="N354" s="219" t="s">
        <v>43</v>
      </c>
      <c r="O354" s="84"/>
      <c r="P354" s="220">
        <f>O354*H354</f>
        <v>0</v>
      </c>
      <c r="Q354" s="220">
        <v>0</v>
      </c>
      <c r="R354" s="220">
        <f>Q354*H354</f>
        <v>0</v>
      </c>
      <c r="S354" s="220">
        <v>0</v>
      </c>
      <c r="T354" s="221">
        <f>S354*H354</f>
        <v>0</v>
      </c>
      <c r="AR354" s="222" t="s">
        <v>137</v>
      </c>
      <c r="AT354" s="222" t="s">
        <v>132</v>
      </c>
      <c r="AU354" s="222" t="s">
        <v>81</v>
      </c>
      <c r="AY354" s="18" t="s">
        <v>129</v>
      </c>
      <c r="BE354" s="223">
        <f>IF(N354="základní",J354,0)</f>
        <v>0</v>
      </c>
      <c r="BF354" s="223">
        <f>IF(N354="snížená",J354,0)</f>
        <v>0</v>
      </c>
      <c r="BG354" s="223">
        <f>IF(N354="zákl. přenesená",J354,0)</f>
        <v>0</v>
      </c>
      <c r="BH354" s="223">
        <f>IF(N354="sníž. přenesená",J354,0)</f>
        <v>0</v>
      </c>
      <c r="BI354" s="223">
        <f>IF(N354="nulová",J354,0)</f>
        <v>0</v>
      </c>
      <c r="BJ354" s="18" t="s">
        <v>8</v>
      </c>
      <c r="BK354" s="223">
        <f>ROUND(I354*H354,0)</f>
        <v>0</v>
      </c>
      <c r="BL354" s="18" t="s">
        <v>137</v>
      </c>
      <c r="BM354" s="222" t="s">
        <v>338</v>
      </c>
    </row>
    <row r="355" spans="2:47" s="1" customFormat="1" ht="12">
      <c r="B355" s="39"/>
      <c r="C355" s="40"/>
      <c r="D355" s="224" t="s">
        <v>139</v>
      </c>
      <c r="E355" s="40"/>
      <c r="F355" s="225" t="s">
        <v>678</v>
      </c>
      <c r="G355" s="40"/>
      <c r="H355" s="40"/>
      <c r="I355" s="136"/>
      <c r="J355" s="40"/>
      <c r="K355" s="40"/>
      <c r="L355" s="44"/>
      <c r="M355" s="226"/>
      <c r="N355" s="84"/>
      <c r="O355" s="84"/>
      <c r="P355" s="84"/>
      <c r="Q355" s="84"/>
      <c r="R355" s="84"/>
      <c r="S355" s="84"/>
      <c r="T355" s="85"/>
      <c r="AT355" s="18" t="s">
        <v>139</v>
      </c>
      <c r="AU355" s="18" t="s">
        <v>81</v>
      </c>
    </row>
    <row r="356" spans="2:47" s="1" customFormat="1" ht="12">
      <c r="B356" s="39"/>
      <c r="C356" s="40"/>
      <c r="D356" s="224" t="s">
        <v>150</v>
      </c>
      <c r="E356" s="40"/>
      <c r="F356" s="227" t="s">
        <v>222</v>
      </c>
      <c r="G356" s="40"/>
      <c r="H356" s="40"/>
      <c r="I356" s="136"/>
      <c r="J356" s="40"/>
      <c r="K356" s="40"/>
      <c r="L356" s="44"/>
      <c r="M356" s="226"/>
      <c r="N356" s="84"/>
      <c r="O356" s="84"/>
      <c r="P356" s="84"/>
      <c r="Q356" s="84"/>
      <c r="R356" s="84"/>
      <c r="S356" s="84"/>
      <c r="T356" s="85"/>
      <c r="AT356" s="18" t="s">
        <v>150</v>
      </c>
      <c r="AU356" s="18" t="s">
        <v>81</v>
      </c>
    </row>
    <row r="357" spans="2:63" s="11" customFormat="1" ht="25.9" customHeight="1">
      <c r="B357" s="196"/>
      <c r="C357" s="197"/>
      <c r="D357" s="198" t="s">
        <v>71</v>
      </c>
      <c r="E357" s="199" t="s">
        <v>223</v>
      </c>
      <c r="F357" s="199" t="s">
        <v>224</v>
      </c>
      <c r="G357" s="197"/>
      <c r="H357" s="197"/>
      <c r="I357" s="200"/>
      <c r="J357" s="201">
        <f>BK357</f>
        <v>0</v>
      </c>
      <c r="K357" s="197"/>
      <c r="L357" s="202"/>
      <c r="M357" s="203"/>
      <c r="N357" s="204"/>
      <c r="O357" s="204"/>
      <c r="P357" s="205">
        <f>P358+P509+P539</f>
        <v>0</v>
      </c>
      <c r="Q357" s="204"/>
      <c r="R357" s="205">
        <f>R358+R509+R539</f>
        <v>37.993536600000006</v>
      </c>
      <c r="S357" s="204"/>
      <c r="T357" s="206">
        <f>T358+T509+T539</f>
        <v>0</v>
      </c>
      <c r="AR357" s="207" t="s">
        <v>81</v>
      </c>
      <c r="AT357" s="208" t="s">
        <v>71</v>
      </c>
      <c r="AU357" s="208" t="s">
        <v>72</v>
      </c>
      <c r="AY357" s="207" t="s">
        <v>129</v>
      </c>
      <c r="BK357" s="209">
        <f>BK358+BK509+BK539</f>
        <v>0</v>
      </c>
    </row>
    <row r="358" spans="2:63" s="11" customFormat="1" ht="22.8" customHeight="1">
      <c r="B358" s="196"/>
      <c r="C358" s="197"/>
      <c r="D358" s="198" t="s">
        <v>71</v>
      </c>
      <c r="E358" s="210" t="s">
        <v>679</v>
      </c>
      <c r="F358" s="210" t="s">
        <v>680</v>
      </c>
      <c r="G358" s="197"/>
      <c r="H358" s="197"/>
      <c r="I358" s="200"/>
      <c r="J358" s="211">
        <f>BK358</f>
        <v>0</v>
      </c>
      <c r="K358" s="197"/>
      <c r="L358" s="202"/>
      <c r="M358" s="203"/>
      <c r="N358" s="204"/>
      <c r="O358" s="204"/>
      <c r="P358" s="205">
        <f>SUM(P359:P508)</f>
        <v>0</v>
      </c>
      <c r="Q358" s="204"/>
      <c r="R358" s="205">
        <f>SUM(R359:R508)</f>
        <v>0.6307119</v>
      </c>
      <c r="S358" s="204"/>
      <c r="T358" s="206">
        <f>SUM(T359:T508)</f>
        <v>0</v>
      </c>
      <c r="AR358" s="207" t="s">
        <v>81</v>
      </c>
      <c r="AT358" s="208" t="s">
        <v>71</v>
      </c>
      <c r="AU358" s="208" t="s">
        <v>8</v>
      </c>
      <c r="AY358" s="207" t="s">
        <v>129</v>
      </c>
      <c r="BK358" s="209">
        <f>SUM(BK359:BK508)</f>
        <v>0</v>
      </c>
    </row>
    <row r="359" spans="2:65" s="1" customFormat="1" ht="14.4" customHeight="1">
      <c r="B359" s="39"/>
      <c r="C359" s="212" t="s">
        <v>207</v>
      </c>
      <c r="D359" s="212" t="s">
        <v>132</v>
      </c>
      <c r="E359" s="213" t="s">
        <v>681</v>
      </c>
      <c r="F359" s="214" t="s">
        <v>682</v>
      </c>
      <c r="G359" s="215" t="s">
        <v>167</v>
      </c>
      <c r="H359" s="216">
        <v>1</v>
      </c>
      <c r="I359" s="217"/>
      <c r="J359" s="216">
        <f>ROUND(I359*H359,0)</f>
        <v>0</v>
      </c>
      <c r="K359" s="214" t="s">
        <v>20</v>
      </c>
      <c r="L359" s="44"/>
      <c r="M359" s="218" t="s">
        <v>20</v>
      </c>
      <c r="N359" s="219" t="s">
        <v>43</v>
      </c>
      <c r="O359" s="84"/>
      <c r="P359" s="220">
        <f>O359*H359</f>
        <v>0</v>
      </c>
      <c r="Q359" s="220">
        <v>0</v>
      </c>
      <c r="R359" s="220">
        <f>Q359*H359</f>
        <v>0</v>
      </c>
      <c r="S359" s="220">
        <v>0</v>
      </c>
      <c r="T359" s="221">
        <f>S359*H359</f>
        <v>0</v>
      </c>
      <c r="AR359" s="222" t="s">
        <v>227</v>
      </c>
      <c r="AT359" s="222" t="s">
        <v>132</v>
      </c>
      <c r="AU359" s="222" t="s">
        <v>81</v>
      </c>
      <c r="AY359" s="18" t="s">
        <v>129</v>
      </c>
      <c r="BE359" s="223">
        <f>IF(N359="základní",J359,0)</f>
        <v>0</v>
      </c>
      <c r="BF359" s="223">
        <f>IF(N359="snížená",J359,0)</f>
        <v>0</v>
      </c>
      <c r="BG359" s="223">
        <f>IF(N359="zákl. přenesená",J359,0)</f>
        <v>0</v>
      </c>
      <c r="BH359" s="223">
        <f>IF(N359="sníž. přenesená",J359,0)</f>
        <v>0</v>
      </c>
      <c r="BI359" s="223">
        <f>IF(N359="nulová",J359,0)</f>
        <v>0</v>
      </c>
      <c r="BJ359" s="18" t="s">
        <v>8</v>
      </c>
      <c r="BK359" s="223">
        <f>ROUND(I359*H359,0)</f>
        <v>0</v>
      </c>
      <c r="BL359" s="18" t="s">
        <v>227</v>
      </c>
      <c r="BM359" s="222" t="s">
        <v>683</v>
      </c>
    </row>
    <row r="360" spans="2:47" s="1" customFormat="1" ht="12">
      <c r="B360" s="39"/>
      <c r="C360" s="40"/>
      <c r="D360" s="224" t="s">
        <v>139</v>
      </c>
      <c r="E360" s="40"/>
      <c r="F360" s="225" t="s">
        <v>682</v>
      </c>
      <c r="G360" s="40"/>
      <c r="H360" s="40"/>
      <c r="I360" s="136"/>
      <c r="J360" s="40"/>
      <c r="K360" s="40"/>
      <c r="L360" s="44"/>
      <c r="M360" s="226"/>
      <c r="N360" s="84"/>
      <c r="O360" s="84"/>
      <c r="P360" s="84"/>
      <c r="Q360" s="84"/>
      <c r="R360" s="84"/>
      <c r="S360" s="84"/>
      <c r="T360" s="85"/>
      <c r="AT360" s="18" t="s">
        <v>139</v>
      </c>
      <c r="AU360" s="18" t="s">
        <v>81</v>
      </c>
    </row>
    <row r="361" spans="2:65" s="1" customFormat="1" ht="21.6" customHeight="1">
      <c r="B361" s="39"/>
      <c r="C361" s="212" t="s">
        <v>400</v>
      </c>
      <c r="D361" s="212" t="s">
        <v>132</v>
      </c>
      <c r="E361" s="213" t="s">
        <v>684</v>
      </c>
      <c r="F361" s="214" t="s">
        <v>685</v>
      </c>
      <c r="G361" s="215" t="s">
        <v>167</v>
      </c>
      <c r="H361" s="216">
        <v>1</v>
      </c>
      <c r="I361" s="217"/>
      <c r="J361" s="216">
        <f>ROUND(I361*H361,0)</f>
        <v>0</v>
      </c>
      <c r="K361" s="214" t="s">
        <v>20</v>
      </c>
      <c r="L361" s="44"/>
      <c r="M361" s="218" t="s">
        <v>20</v>
      </c>
      <c r="N361" s="219" t="s">
        <v>43</v>
      </c>
      <c r="O361" s="84"/>
      <c r="P361" s="220">
        <f>O361*H361</f>
        <v>0</v>
      </c>
      <c r="Q361" s="220">
        <v>0</v>
      </c>
      <c r="R361" s="220">
        <f>Q361*H361</f>
        <v>0</v>
      </c>
      <c r="S361" s="220">
        <v>0</v>
      </c>
      <c r="T361" s="221">
        <f>S361*H361</f>
        <v>0</v>
      </c>
      <c r="AR361" s="222" t="s">
        <v>227</v>
      </c>
      <c r="AT361" s="222" t="s">
        <v>132</v>
      </c>
      <c r="AU361" s="222" t="s">
        <v>81</v>
      </c>
      <c r="AY361" s="18" t="s">
        <v>129</v>
      </c>
      <c r="BE361" s="223">
        <f>IF(N361="základní",J361,0)</f>
        <v>0</v>
      </c>
      <c r="BF361" s="223">
        <f>IF(N361="snížená",J361,0)</f>
        <v>0</v>
      </c>
      <c r="BG361" s="223">
        <f>IF(N361="zákl. přenesená",J361,0)</f>
        <v>0</v>
      </c>
      <c r="BH361" s="223">
        <f>IF(N361="sníž. přenesená",J361,0)</f>
        <v>0</v>
      </c>
      <c r="BI361" s="223">
        <f>IF(N361="nulová",J361,0)</f>
        <v>0</v>
      </c>
      <c r="BJ361" s="18" t="s">
        <v>8</v>
      </c>
      <c r="BK361" s="223">
        <f>ROUND(I361*H361,0)</f>
        <v>0</v>
      </c>
      <c r="BL361" s="18" t="s">
        <v>227</v>
      </c>
      <c r="BM361" s="222" t="s">
        <v>686</v>
      </c>
    </row>
    <row r="362" spans="2:47" s="1" customFormat="1" ht="12">
      <c r="B362" s="39"/>
      <c r="C362" s="40"/>
      <c r="D362" s="224" t="s">
        <v>139</v>
      </c>
      <c r="E362" s="40"/>
      <c r="F362" s="225" t="s">
        <v>685</v>
      </c>
      <c r="G362" s="40"/>
      <c r="H362" s="40"/>
      <c r="I362" s="136"/>
      <c r="J362" s="40"/>
      <c r="K362" s="40"/>
      <c r="L362" s="44"/>
      <c r="M362" s="226"/>
      <c r="N362" s="84"/>
      <c r="O362" s="84"/>
      <c r="P362" s="84"/>
      <c r="Q362" s="84"/>
      <c r="R362" s="84"/>
      <c r="S362" s="84"/>
      <c r="T362" s="85"/>
      <c r="AT362" s="18" t="s">
        <v>139</v>
      </c>
      <c r="AU362" s="18" t="s">
        <v>81</v>
      </c>
    </row>
    <row r="363" spans="2:65" s="1" customFormat="1" ht="21.6" customHeight="1">
      <c r="B363" s="39"/>
      <c r="C363" s="212" t="s">
        <v>213</v>
      </c>
      <c r="D363" s="212" t="s">
        <v>132</v>
      </c>
      <c r="E363" s="213" t="s">
        <v>687</v>
      </c>
      <c r="F363" s="214" t="s">
        <v>688</v>
      </c>
      <c r="G363" s="215" t="s">
        <v>689</v>
      </c>
      <c r="H363" s="216">
        <v>3</v>
      </c>
      <c r="I363" s="217"/>
      <c r="J363" s="216">
        <f>ROUND(I363*H363,0)</f>
        <v>0</v>
      </c>
      <c r="K363" s="214" t="s">
        <v>256</v>
      </c>
      <c r="L363" s="44"/>
      <c r="M363" s="218" t="s">
        <v>20</v>
      </c>
      <c r="N363" s="219" t="s">
        <v>43</v>
      </c>
      <c r="O363" s="84"/>
      <c r="P363" s="220">
        <f>O363*H363</f>
        <v>0</v>
      </c>
      <c r="Q363" s="220">
        <v>0</v>
      </c>
      <c r="R363" s="220">
        <f>Q363*H363</f>
        <v>0</v>
      </c>
      <c r="S363" s="220">
        <v>0</v>
      </c>
      <c r="T363" s="221">
        <f>S363*H363</f>
        <v>0</v>
      </c>
      <c r="AR363" s="222" t="s">
        <v>227</v>
      </c>
      <c r="AT363" s="222" t="s">
        <v>132</v>
      </c>
      <c r="AU363" s="222" t="s">
        <v>81</v>
      </c>
      <c r="AY363" s="18" t="s">
        <v>129</v>
      </c>
      <c r="BE363" s="223">
        <f>IF(N363="základní",J363,0)</f>
        <v>0</v>
      </c>
      <c r="BF363" s="223">
        <f>IF(N363="snížená",J363,0)</f>
        <v>0</v>
      </c>
      <c r="BG363" s="223">
        <f>IF(N363="zákl. přenesená",J363,0)</f>
        <v>0</v>
      </c>
      <c r="BH363" s="223">
        <f>IF(N363="sníž. přenesená",J363,0)</f>
        <v>0</v>
      </c>
      <c r="BI363" s="223">
        <f>IF(N363="nulová",J363,0)</f>
        <v>0</v>
      </c>
      <c r="BJ363" s="18" t="s">
        <v>8</v>
      </c>
      <c r="BK363" s="223">
        <f>ROUND(I363*H363,0)</f>
        <v>0</v>
      </c>
      <c r="BL363" s="18" t="s">
        <v>227</v>
      </c>
      <c r="BM363" s="222" t="s">
        <v>342</v>
      </c>
    </row>
    <row r="364" spans="2:47" s="1" customFormat="1" ht="12">
      <c r="B364" s="39"/>
      <c r="C364" s="40"/>
      <c r="D364" s="224" t="s">
        <v>139</v>
      </c>
      <c r="E364" s="40"/>
      <c r="F364" s="225" t="s">
        <v>688</v>
      </c>
      <c r="G364" s="40"/>
      <c r="H364" s="40"/>
      <c r="I364" s="136"/>
      <c r="J364" s="40"/>
      <c r="K364" s="40"/>
      <c r="L364" s="44"/>
      <c r="M364" s="226"/>
      <c r="N364" s="84"/>
      <c r="O364" s="84"/>
      <c r="P364" s="84"/>
      <c r="Q364" s="84"/>
      <c r="R364" s="84"/>
      <c r="S364" s="84"/>
      <c r="T364" s="85"/>
      <c r="AT364" s="18" t="s">
        <v>139</v>
      </c>
      <c r="AU364" s="18" t="s">
        <v>81</v>
      </c>
    </row>
    <row r="365" spans="2:65" s="1" customFormat="1" ht="14.4" customHeight="1">
      <c r="B365" s="39"/>
      <c r="C365" s="212" t="s">
        <v>411</v>
      </c>
      <c r="D365" s="212" t="s">
        <v>132</v>
      </c>
      <c r="E365" s="213" t="s">
        <v>690</v>
      </c>
      <c r="F365" s="214" t="s">
        <v>691</v>
      </c>
      <c r="G365" s="215" t="s">
        <v>167</v>
      </c>
      <c r="H365" s="216">
        <v>1</v>
      </c>
      <c r="I365" s="217"/>
      <c r="J365" s="216">
        <f>ROUND(I365*H365,0)</f>
        <v>0</v>
      </c>
      <c r="K365" s="214" t="s">
        <v>136</v>
      </c>
      <c r="L365" s="44"/>
      <c r="M365" s="218" t="s">
        <v>20</v>
      </c>
      <c r="N365" s="219" t="s">
        <v>43</v>
      </c>
      <c r="O365" s="84"/>
      <c r="P365" s="220">
        <f>O365*H365</f>
        <v>0</v>
      </c>
      <c r="Q365" s="220">
        <v>0</v>
      </c>
      <c r="R365" s="220">
        <f>Q365*H365</f>
        <v>0</v>
      </c>
      <c r="S365" s="220">
        <v>0</v>
      </c>
      <c r="T365" s="221">
        <f>S365*H365</f>
        <v>0</v>
      </c>
      <c r="AR365" s="222" t="s">
        <v>227</v>
      </c>
      <c r="AT365" s="222" t="s">
        <v>132</v>
      </c>
      <c r="AU365" s="222" t="s">
        <v>81</v>
      </c>
      <c r="AY365" s="18" t="s">
        <v>129</v>
      </c>
      <c r="BE365" s="223">
        <f>IF(N365="základní",J365,0)</f>
        <v>0</v>
      </c>
      <c r="BF365" s="223">
        <f>IF(N365="snížená",J365,0)</f>
        <v>0</v>
      </c>
      <c r="BG365" s="223">
        <f>IF(N365="zákl. přenesená",J365,0)</f>
        <v>0</v>
      </c>
      <c r="BH365" s="223">
        <f>IF(N365="sníž. přenesená",J365,0)</f>
        <v>0</v>
      </c>
      <c r="BI365" s="223">
        <f>IF(N365="nulová",J365,0)</f>
        <v>0</v>
      </c>
      <c r="BJ365" s="18" t="s">
        <v>8</v>
      </c>
      <c r="BK365" s="223">
        <f>ROUND(I365*H365,0)</f>
        <v>0</v>
      </c>
      <c r="BL365" s="18" t="s">
        <v>227</v>
      </c>
      <c r="BM365" s="222" t="s">
        <v>345</v>
      </c>
    </row>
    <row r="366" spans="2:47" s="1" customFormat="1" ht="12">
      <c r="B366" s="39"/>
      <c r="C366" s="40"/>
      <c r="D366" s="224" t="s">
        <v>139</v>
      </c>
      <c r="E366" s="40"/>
      <c r="F366" s="225" t="s">
        <v>691</v>
      </c>
      <c r="G366" s="40"/>
      <c r="H366" s="40"/>
      <c r="I366" s="136"/>
      <c r="J366" s="40"/>
      <c r="K366" s="40"/>
      <c r="L366" s="44"/>
      <c r="M366" s="226"/>
      <c r="N366" s="84"/>
      <c r="O366" s="84"/>
      <c r="P366" s="84"/>
      <c r="Q366" s="84"/>
      <c r="R366" s="84"/>
      <c r="S366" s="84"/>
      <c r="T366" s="85"/>
      <c r="AT366" s="18" t="s">
        <v>139</v>
      </c>
      <c r="AU366" s="18" t="s">
        <v>81</v>
      </c>
    </row>
    <row r="367" spans="2:65" s="1" customFormat="1" ht="21.6" customHeight="1">
      <c r="B367" s="39"/>
      <c r="C367" s="212" t="s">
        <v>220</v>
      </c>
      <c r="D367" s="212" t="s">
        <v>132</v>
      </c>
      <c r="E367" s="213" t="s">
        <v>692</v>
      </c>
      <c r="F367" s="214" t="s">
        <v>693</v>
      </c>
      <c r="G367" s="215" t="s">
        <v>167</v>
      </c>
      <c r="H367" s="216">
        <v>11</v>
      </c>
      <c r="I367" s="217"/>
      <c r="J367" s="216">
        <f>ROUND(I367*H367,0)</f>
        <v>0</v>
      </c>
      <c r="K367" s="214" t="s">
        <v>136</v>
      </c>
      <c r="L367" s="44"/>
      <c r="M367" s="218" t="s">
        <v>20</v>
      </c>
      <c r="N367" s="219" t="s">
        <v>43</v>
      </c>
      <c r="O367" s="84"/>
      <c r="P367" s="220">
        <f>O367*H367</f>
        <v>0</v>
      </c>
      <c r="Q367" s="220">
        <v>0</v>
      </c>
      <c r="R367" s="220">
        <f>Q367*H367</f>
        <v>0</v>
      </c>
      <c r="S367" s="220">
        <v>0</v>
      </c>
      <c r="T367" s="221">
        <f>S367*H367</f>
        <v>0</v>
      </c>
      <c r="AR367" s="222" t="s">
        <v>227</v>
      </c>
      <c r="AT367" s="222" t="s">
        <v>132</v>
      </c>
      <c r="AU367" s="222" t="s">
        <v>81</v>
      </c>
      <c r="AY367" s="18" t="s">
        <v>129</v>
      </c>
      <c r="BE367" s="223">
        <f>IF(N367="základní",J367,0)</f>
        <v>0</v>
      </c>
      <c r="BF367" s="223">
        <f>IF(N367="snížená",J367,0)</f>
        <v>0</v>
      </c>
      <c r="BG367" s="223">
        <f>IF(N367="zákl. přenesená",J367,0)</f>
        <v>0</v>
      </c>
      <c r="BH367" s="223">
        <f>IF(N367="sníž. přenesená",J367,0)</f>
        <v>0</v>
      </c>
      <c r="BI367" s="223">
        <f>IF(N367="nulová",J367,0)</f>
        <v>0</v>
      </c>
      <c r="BJ367" s="18" t="s">
        <v>8</v>
      </c>
      <c r="BK367" s="223">
        <f>ROUND(I367*H367,0)</f>
        <v>0</v>
      </c>
      <c r="BL367" s="18" t="s">
        <v>227</v>
      </c>
      <c r="BM367" s="222" t="s">
        <v>27</v>
      </c>
    </row>
    <row r="368" spans="2:47" s="1" customFormat="1" ht="12">
      <c r="B368" s="39"/>
      <c r="C368" s="40"/>
      <c r="D368" s="224" t="s">
        <v>139</v>
      </c>
      <c r="E368" s="40"/>
      <c r="F368" s="225" t="s">
        <v>693</v>
      </c>
      <c r="G368" s="40"/>
      <c r="H368" s="40"/>
      <c r="I368" s="136"/>
      <c r="J368" s="40"/>
      <c r="K368" s="40"/>
      <c r="L368" s="44"/>
      <c r="M368" s="226"/>
      <c r="N368" s="84"/>
      <c r="O368" s="84"/>
      <c r="P368" s="84"/>
      <c r="Q368" s="84"/>
      <c r="R368" s="84"/>
      <c r="S368" s="84"/>
      <c r="T368" s="85"/>
      <c r="AT368" s="18" t="s">
        <v>139</v>
      </c>
      <c r="AU368" s="18" t="s">
        <v>81</v>
      </c>
    </row>
    <row r="369" spans="2:65" s="1" customFormat="1" ht="14.4" customHeight="1">
      <c r="B369" s="39"/>
      <c r="C369" s="212" t="s">
        <v>420</v>
      </c>
      <c r="D369" s="212" t="s">
        <v>132</v>
      </c>
      <c r="E369" s="213" t="s">
        <v>694</v>
      </c>
      <c r="F369" s="214" t="s">
        <v>695</v>
      </c>
      <c r="G369" s="215" t="s">
        <v>167</v>
      </c>
      <c r="H369" s="216">
        <v>194</v>
      </c>
      <c r="I369" s="217"/>
      <c r="J369" s="216">
        <f>ROUND(I369*H369,0)</f>
        <v>0</v>
      </c>
      <c r="K369" s="214" t="s">
        <v>136</v>
      </c>
      <c r="L369" s="44"/>
      <c r="M369" s="218" t="s">
        <v>20</v>
      </c>
      <c r="N369" s="219" t="s">
        <v>43</v>
      </c>
      <c r="O369" s="84"/>
      <c r="P369" s="220">
        <f>O369*H369</f>
        <v>0</v>
      </c>
      <c r="Q369" s="220">
        <v>0</v>
      </c>
      <c r="R369" s="220">
        <f>Q369*H369</f>
        <v>0</v>
      </c>
      <c r="S369" s="220">
        <v>0</v>
      </c>
      <c r="T369" s="221">
        <f>S369*H369</f>
        <v>0</v>
      </c>
      <c r="AR369" s="222" t="s">
        <v>227</v>
      </c>
      <c r="AT369" s="222" t="s">
        <v>132</v>
      </c>
      <c r="AU369" s="222" t="s">
        <v>81</v>
      </c>
      <c r="AY369" s="18" t="s">
        <v>129</v>
      </c>
      <c r="BE369" s="223">
        <f>IF(N369="základní",J369,0)</f>
        <v>0</v>
      </c>
      <c r="BF369" s="223">
        <f>IF(N369="snížená",J369,0)</f>
        <v>0</v>
      </c>
      <c r="BG369" s="223">
        <f>IF(N369="zákl. přenesená",J369,0)</f>
        <v>0</v>
      </c>
      <c r="BH369" s="223">
        <f>IF(N369="sníž. přenesená",J369,0)</f>
        <v>0</v>
      </c>
      <c r="BI369" s="223">
        <f>IF(N369="nulová",J369,0)</f>
        <v>0</v>
      </c>
      <c r="BJ369" s="18" t="s">
        <v>8</v>
      </c>
      <c r="BK369" s="223">
        <f>ROUND(I369*H369,0)</f>
        <v>0</v>
      </c>
      <c r="BL369" s="18" t="s">
        <v>227</v>
      </c>
      <c r="BM369" s="222" t="s">
        <v>355</v>
      </c>
    </row>
    <row r="370" spans="2:47" s="1" customFormat="1" ht="12">
      <c r="B370" s="39"/>
      <c r="C370" s="40"/>
      <c r="D370" s="224" t="s">
        <v>139</v>
      </c>
      <c r="E370" s="40"/>
      <c r="F370" s="225" t="s">
        <v>695</v>
      </c>
      <c r="G370" s="40"/>
      <c r="H370" s="40"/>
      <c r="I370" s="136"/>
      <c r="J370" s="40"/>
      <c r="K370" s="40"/>
      <c r="L370" s="44"/>
      <c r="M370" s="226"/>
      <c r="N370" s="84"/>
      <c r="O370" s="84"/>
      <c r="P370" s="84"/>
      <c r="Q370" s="84"/>
      <c r="R370" s="84"/>
      <c r="S370" s="84"/>
      <c r="T370" s="85"/>
      <c r="AT370" s="18" t="s">
        <v>139</v>
      </c>
      <c r="AU370" s="18" t="s">
        <v>81</v>
      </c>
    </row>
    <row r="371" spans="2:51" s="13" customFormat="1" ht="12">
      <c r="B371" s="238"/>
      <c r="C371" s="239"/>
      <c r="D371" s="224" t="s">
        <v>152</v>
      </c>
      <c r="E371" s="240" t="s">
        <v>20</v>
      </c>
      <c r="F371" s="241" t="s">
        <v>696</v>
      </c>
      <c r="G371" s="239"/>
      <c r="H371" s="242">
        <v>194</v>
      </c>
      <c r="I371" s="243"/>
      <c r="J371" s="239"/>
      <c r="K371" s="239"/>
      <c r="L371" s="244"/>
      <c r="M371" s="245"/>
      <c r="N371" s="246"/>
      <c r="O371" s="246"/>
      <c r="P371" s="246"/>
      <c r="Q371" s="246"/>
      <c r="R371" s="246"/>
      <c r="S371" s="246"/>
      <c r="T371" s="247"/>
      <c r="AT371" s="248" t="s">
        <v>152</v>
      </c>
      <c r="AU371" s="248" t="s">
        <v>81</v>
      </c>
      <c r="AV371" s="13" t="s">
        <v>81</v>
      </c>
      <c r="AW371" s="13" t="s">
        <v>33</v>
      </c>
      <c r="AX371" s="13" t="s">
        <v>72</v>
      </c>
      <c r="AY371" s="248" t="s">
        <v>129</v>
      </c>
    </row>
    <row r="372" spans="2:51" s="14" customFormat="1" ht="12">
      <c r="B372" s="249"/>
      <c r="C372" s="250"/>
      <c r="D372" s="224" t="s">
        <v>152</v>
      </c>
      <c r="E372" s="251" t="s">
        <v>20</v>
      </c>
      <c r="F372" s="252" t="s">
        <v>156</v>
      </c>
      <c r="G372" s="250"/>
      <c r="H372" s="253">
        <v>194</v>
      </c>
      <c r="I372" s="254"/>
      <c r="J372" s="250"/>
      <c r="K372" s="250"/>
      <c r="L372" s="255"/>
      <c r="M372" s="256"/>
      <c r="N372" s="257"/>
      <c r="O372" s="257"/>
      <c r="P372" s="257"/>
      <c r="Q372" s="257"/>
      <c r="R372" s="257"/>
      <c r="S372" s="257"/>
      <c r="T372" s="258"/>
      <c r="AT372" s="259" t="s">
        <v>152</v>
      </c>
      <c r="AU372" s="259" t="s">
        <v>81</v>
      </c>
      <c r="AV372" s="14" t="s">
        <v>137</v>
      </c>
      <c r="AW372" s="14" t="s">
        <v>33</v>
      </c>
      <c r="AX372" s="14" t="s">
        <v>8</v>
      </c>
      <c r="AY372" s="259" t="s">
        <v>129</v>
      </c>
    </row>
    <row r="373" spans="2:65" s="1" customFormat="1" ht="14.4" customHeight="1">
      <c r="B373" s="39"/>
      <c r="C373" s="212" t="s">
        <v>230</v>
      </c>
      <c r="D373" s="212" t="s">
        <v>132</v>
      </c>
      <c r="E373" s="213" t="s">
        <v>697</v>
      </c>
      <c r="F373" s="214" t="s">
        <v>698</v>
      </c>
      <c r="G373" s="215" t="s">
        <v>167</v>
      </c>
      <c r="H373" s="216">
        <v>27</v>
      </c>
      <c r="I373" s="217"/>
      <c r="J373" s="216">
        <f>ROUND(I373*H373,0)</f>
        <v>0</v>
      </c>
      <c r="K373" s="214" t="s">
        <v>136</v>
      </c>
      <c r="L373" s="44"/>
      <c r="M373" s="218" t="s">
        <v>20</v>
      </c>
      <c r="N373" s="219" t="s">
        <v>43</v>
      </c>
      <c r="O373" s="84"/>
      <c r="P373" s="220">
        <f>O373*H373</f>
        <v>0</v>
      </c>
      <c r="Q373" s="220">
        <v>0</v>
      </c>
      <c r="R373" s="220">
        <f>Q373*H373</f>
        <v>0</v>
      </c>
      <c r="S373" s="220">
        <v>0</v>
      </c>
      <c r="T373" s="221">
        <f>S373*H373</f>
        <v>0</v>
      </c>
      <c r="AR373" s="222" t="s">
        <v>227</v>
      </c>
      <c r="AT373" s="222" t="s">
        <v>132</v>
      </c>
      <c r="AU373" s="222" t="s">
        <v>81</v>
      </c>
      <c r="AY373" s="18" t="s">
        <v>129</v>
      </c>
      <c r="BE373" s="223">
        <f>IF(N373="základní",J373,0)</f>
        <v>0</v>
      </c>
      <c r="BF373" s="223">
        <f>IF(N373="snížená",J373,0)</f>
        <v>0</v>
      </c>
      <c r="BG373" s="223">
        <f>IF(N373="zákl. přenesená",J373,0)</f>
        <v>0</v>
      </c>
      <c r="BH373" s="223">
        <f>IF(N373="sníž. přenesená",J373,0)</f>
        <v>0</v>
      </c>
      <c r="BI373" s="223">
        <f>IF(N373="nulová",J373,0)</f>
        <v>0</v>
      </c>
      <c r="BJ373" s="18" t="s">
        <v>8</v>
      </c>
      <c r="BK373" s="223">
        <f>ROUND(I373*H373,0)</f>
        <v>0</v>
      </c>
      <c r="BL373" s="18" t="s">
        <v>227</v>
      </c>
      <c r="BM373" s="222" t="s">
        <v>361</v>
      </c>
    </row>
    <row r="374" spans="2:47" s="1" customFormat="1" ht="12">
      <c r="B374" s="39"/>
      <c r="C374" s="40"/>
      <c r="D374" s="224" t="s">
        <v>139</v>
      </c>
      <c r="E374" s="40"/>
      <c r="F374" s="225" t="s">
        <v>698</v>
      </c>
      <c r="G374" s="40"/>
      <c r="H374" s="40"/>
      <c r="I374" s="136"/>
      <c r="J374" s="40"/>
      <c r="K374" s="40"/>
      <c r="L374" s="44"/>
      <c r="M374" s="226"/>
      <c r="N374" s="84"/>
      <c r="O374" s="84"/>
      <c r="P374" s="84"/>
      <c r="Q374" s="84"/>
      <c r="R374" s="84"/>
      <c r="S374" s="84"/>
      <c r="T374" s="85"/>
      <c r="AT374" s="18" t="s">
        <v>139</v>
      </c>
      <c r="AU374" s="18" t="s">
        <v>81</v>
      </c>
    </row>
    <row r="375" spans="2:65" s="1" customFormat="1" ht="14.4" customHeight="1">
      <c r="B375" s="39"/>
      <c r="C375" s="212" t="s">
        <v>431</v>
      </c>
      <c r="D375" s="212" t="s">
        <v>132</v>
      </c>
      <c r="E375" s="213" t="s">
        <v>699</v>
      </c>
      <c r="F375" s="214" t="s">
        <v>700</v>
      </c>
      <c r="G375" s="215" t="s">
        <v>135</v>
      </c>
      <c r="H375" s="216">
        <v>1</v>
      </c>
      <c r="I375" s="217"/>
      <c r="J375" s="216">
        <f>ROUND(I375*H375,0)</f>
        <v>0</v>
      </c>
      <c r="K375" s="214" t="s">
        <v>136</v>
      </c>
      <c r="L375" s="44"/>
      <c r="M375" s="218" t="s">
        <v>20</v>
      </c>
      <c r="N375" s="219" t="s">
        <v>43</v>
      </c>
      <c r="O375" s="84"/>
      <c r="P375" s="220">
        <f>O375*H375</f>
        <v>0</v>
      </c>
      <c r="Q375" s="220">
        <v>0</v>
      </c>
      <c r="R375" s="220">
        <f>Q375*H375</f>
        <v>0</v>
      </c>
      <c r="S375" s="220">
        <v>0</v>
      </c>
      <c r="T375" s="221">
        <f>S375*H375</f>
        <v>0</v>
      </c>
      <c r="AR375" s="222" t="s">
        <v>227</v>
      </c>
      <c r="AT375" s="222" t="s">
        <v>132</v>
      </c>
      <c r="AU375" s="222" t="s">
        <v>81</v>
      </c>
      <c r="AY375" s="18" t="s">
        <v>129</v>
      </c>
      <c r="BE375" s="223">
        <f>IF(N375="základní",J375,0)</f>
        <v>0</v>
      </c>
      <c r="BF375" s="223">
        <f>IF(N375="snížená",J375,0)</f>
        <v>0</v>
      </c>
      <c r="BG375" s="223">
        <f>IF(N375="zákl. přenesená",J375,0)</f>
        <v>0</v>
      </c>
      <c r="BH375" s="223">
        <f>IF(N375="sníž. přenesená",J375,0)</f>
        <v>0</v>
      </c>
      <c r="BI375" s="223">
        <f>IF(N375="nulová",J375,0)</f>
        <v>0</v>
      </c>
      <c r="BJ375" s="18" t="s">
        <v>8</v>
      </c>
      <c r="BK375" s="223">
        <f>ROUND(I375*H375,0)</f>
        <v>0</v>
      </c>
      <c r="BL375" s="18" t="s">
        <v>227</v>
      </c>
      <c r="BM375" s="222" t="s">
        <v>367</v>
      </c>
    </row>
    <row r="376" spans="2:47" s="1" customFormat="1" ht="12">
      <c r="B376" s="39"/>
      <c r="C376" s="40"/>
      <c r="D376" s="224" t="s">
        <v>139</v>
      </c>
      <c r="E376" s="40"/>
      <c r="F376" s="225" t="s">
        <v>700</v>
      </c>
      <c r="G376" s="40"/>
      <c r="H376" s="40"/>
      <c r="I376" s="136"/>
      <c r="J376" s="40"/>
      <c r="K376" s="40"/>
      <c r="L376" s="44"/>
      <c r="M376" s="226"/>
      <c r="N376" s="84"/>
      <c r="O376" s="84"/>
      <c r="P376" s="84"/>
      <c r="Q376" s="84"/>
      <c r="R376" s="84"/>
      <c r="S376" s="84"/>
      <c r="T376" s="85"/>
      <c r="AT376" s="18" t="s">
        <v>139</v>
      </c>
      <c r="AU376" s="18" t="s">
        <v>81</v>
      </c>
    </row>
    <row r="377" spans="2:65" s="1" customFormat="1" ht="14.4" customHeight="1">
      <c r="B377" s="39"/>
      <c r="C377" s="212" t="s">
        <v>243</v>
      </c>
      <c r="D377" s="212" t="s">
        <v>132</v>
      </c>
      <c r="E377" s="213" t="s">
        <v>701</v>
      </c>
      <c r="F377" s="214" t="s">
        <v>702</v>
      </c>
      <c r="G377" s="215" t="s">
        <v>146</v>
      </c>
      <c r="H377" s="216">
        <v>4.7</v>
      </c>
      <c r="I377" s="217"/>
      <c r="J377" s="216">
        <f>ROUND(I377*H377,0)</f>
        <v>0</v>
      </c>
      <c r="K377" s="214" t="s">
        <v>147</v>
      </c>
      <c r="L377" s="44"/>
      <c r="M377" s="218" t="s">
        <v>20</v>
      </c>
      <c r="N377" s="219" t="s">
        <v>43</v>
      </c>
      <c r="O377" s="84"/>
      <c r="P377" s="220">
        <f>O377*H377</f>
        <v>0</v>
      </c>
      <c r="Q377" s="220">
        <v>0.0004</v>
      </c>
      <c r="R377" s="220">
        <f>Q377*H377</f>
        <v>0.0018800000000000002</v>
      </c>
      <c r="S377" s="220">
        <v>0</v>
      </c>
      <c r="T377" s="221">
        <f>S377*H377</f>
        <v>0</v>
      </c>
      <c r="AR377" s="222" t="s">
        <v>227</v>
      </c>
      <c r="AT377" s="222" t="s">
        <v>132</v>
      </c>
      <c r="AU377" s="222" t="s">
        <v>81</v>
      </c>
      <c r="AY377" s="18" t="s">
        <v>129</v>
      </c>
      <c r="BE377" s="223">
        <f>IF(N377="základní",J377,0)</f>
        <v>0</v>
      </c>
      <c r="BF377" s="223">
        <f>IF(N377="snížená",J377,0)</f>
        <v>0</v>
      </c>
      <c r="BG377" s="223">
        <f>IF(N377="zákl. přenesená",J377,0)</f>
        <v>0</v>
      </c>
      <c r="BH377" s="223">
        <f>IF(N377="sníž. přenesená",J377,0)</f>
        <v>0</v>
      </c>
      <c r="BI377" s="223">
        <f>IF(N377="nulová",J377,0)</f>
        <v>0</v>
      </c>
      <c r="BJ377" s="18" t="s">
        <v>8</v>
      </c>
      <c r="BK377" s="223">
        <f>ROUND(I377*H377,0)</f>
        <v>0</v>
      </c>
      <c r="BL377" s="18" t="s">
        <v>227</v>
      </c>
      <c r="BM377" s="222" t="s">
        <v>371</v>
      </c>
    </row>
    <row r="378" spans="2:47" s="1" customFormat="1" ht="12">
      <c r="B378" s="39"/>
      <c r="C378" s="40"/>
      <c r="D378" s="224" t="s">
        <v>139</v>
      </c>
      <c r="E378" s="40"/>
      <c r="F378" s="225" t="s">
        <v>703</v>
      </c>
      <c r="G378" s="40"/>
      <c r="H378" s="40"/>
      <c r="I378" s="136"/>
      <c r="J378" s="40"/>
      <c r="K378" s="40"/>
      <c r="L378" s="44"/>
      <c r="M378" s="226"/>
      <c r="N378" s="84"/>
      <c r="O378" s="84"/>
      <c r="P378" s="84"/>
      <c r="Q378" s="84"/>
      <c r="R378" s="84"/>
      <c r="S378" s="84"/>
      <c r="T378" s="85"/>
      <c r="AT378" s="18" t="s">
        <v>139</v>
      </c>
      <c r="AU378" s="18" t="s">
        <v>81</v>
      </c>
    </row>
    <row r="379" spans="2:47" s="1" customFormat="1" ht="12">
      <c r="B379" s="39"/>
      <c r="C379" s="40"/>
      <c r="D379" s="224" t="s">
        <v>150</v>
      </c>
      <c r="E379" s="40"/>
      <c r="F379" s="227" t="s">
        <v>704</v>
      </c>
      <c r="G379" s="40"/>
      <c r="H379" s="40"/>
      <c r="I379" s="136"/>
      <c r="J379" s="40"/>
      <c r="K379" s="40"/>
      <c r="L379" s="44"/>
      <c r="M379" s="226"/>
      <c r="N379" s="84"/>
      <c r="O379" s="84"/>
      <c r="P379" s="84"/>
      <c r="Q379" s="84"/>
      <c r="R379" s="84"/>
      <c r="S379" s="84"/>
      <c r="T379" s="85"/>
      <c r="AT379" s="18" t="s">
        <v>150</v>
      </c>
      <c r="AU379" s="18" t="s">
        <v>81</v>
      </c>
    </row>
    <row r="380" spans="2:51" s="13" customFormat="1" ht="12">
      <c r="B380" s="238"/>
      <c r="C380" s="239"/>
      <c r="D380" s="224" t="s">
        <v>152</v>
      </c>
      <c r="E380" s="240" t="s">
        <v>20</v>
      </c>
      <c r="F380" s="241" t="s">
        <v>599</v>
      </c>
      <c r="G380" s="239"/>
      <c r="H380" s="242">
        <v>4.7</v>
      </c>
      <c r="I380" s="243"/>
      <c r="J380" s="239"/>
      <c r="K380" s="239"/>
      <c r="L380" s="244"/>
      <c r="M380" s="245"/>
      <c r="N380" s="246"/>
      <c r="O380" s="246"/>
      <c r="P380" s="246"/>
      <c r="Q380" s="246"/>
      <c r="R380" s="246"/>
      <c r="S380" s="246"/>
      <c r="T380" s="247"/>
      <c r="AT380" s="248" t="s">
        <v>152</v>
      </c>
      <c r="AU380" s="248" t="s">
        <v>81</v>
      </c>
      <c r="AV380" s="13" t="s">
        <v>81</v>
      </c>
      <c r="AW380" s="13" t="s">
        <v>33</v>
      </c>
      <c r="AX380" s="13" t="s">
        <v>72</v>
      </c>
      <c r="AY380" s="248" t="s">
        <v>129</v>
      </c>
    </row>
    <row r="381" spans="2:51" s="14" customFormat="1" ht="12">
      <c r="B381" s="249"/>
      <c r="C381" s="250"/>
      <c r="D381" s="224" t="s">
        <v>152</v>
      </c>
      <c r="E381" s="251" t="s">
        <v>20</v>
      </c>
      <c r="F381" s="252" t="s">
        <v>156</v>
      </c>
      <c r="G381" s="250"/>
      <c r="H381" s="253">
        <v>4.7</v>
      </c>
      <c r="I381" s="254"/>
      <c r="J381" s="250"/>
      <c r="K381" s="250"/>
      <c r="L381" s="255"/>
      <c r="M381" s="256"/>
      <c r="N381" s="257"/>
      <c r="O381" s="257"/>
      <c r="P381" s="257"/>
      <c r="Q381" s="257"/>
      <c r="R381" s="257"/>
      <c r="S381" s="257"/>
      <c r="T381" s="258"/>
      <c r="AT381" s="259" t="s">
        <v>152</v>
      </c>
      <c r="AU381" s="259" t="s">
        <v>81</v>
      </c>
      <c r="AV381" s="14" t="s">
        <v>137</v>
      </c>
      <c r="AW381" s="14" t="s">
        <v>33</v>
      </c>
      <c r="AX381" s="14" t="s">
        <v>8</v>
      </c>
      <c r="AY381" s="259" t="s">
        <v>129</v>
      </c>
    </row>
    <row r="382" spans="2:65" s="1" customFormat="1" ht="21.6" customHeight="1">
      <c r="B382" s="39"/>
      <c r="C382" s="260" t="s">
        <v>441</v>
      </c>
      <c r="D382" s="260" t="s">
        <v>240</v>
      </c>
      <c r="E382" s="261" t="s">
        <v>705</v>
      </c>
      <c r="F382" s="262" t="s">
        <v>706</v>
      </c>
      <c r="G382" s="263" t="s">
        <v>167</v>
      </c>
      <c r="H382" s="264">
        <v>4</v>
      </c>
      <c r="I382" s="265"/>
      <c r="J382" s="264">
        <f>ROUND(I382*H382,0)</f>
        <v>0</v>
      </c>
      <c r="K382" s="262" t="s">
        <v>136</v>
      </c>
      <c r="L382" s="266"/>
      <c r="M382" s="267" t="s">
        <v>20</v>
      </c>
      <c r="N382" s="268" t="s">
        <v>43</v>
      </c>
      <c r="O382" s="84"/>
      <c r="P382" s="220">
        <f>O382*H382</f>
        <v>0</v>
      </c>
      <c r="Q382" s="220">
        <v>0</v>
      </c>
      <c r="R382" s="220">
        <f>Q382*H382</f>
        <v>0</v>
      </c>
      <c r="S382" s="220">
        <v>0</v>
      </c>
      <c r="T382" s="221">
        <f>S382*H382</f>
        <v>0</v>
      </c>
      <c r="AR382" s="222" t="s">
        <v>163</v>
      </c>
      <c r="AT382" s="222" t="s">
        <v>240</v>
      </c>
      <c r="AU382" s="222" t="s">
        <v>81</v>
      </c>
      <c r="AY382" s="18" t="s">
        <v>129</v>
      </c>
      <c r="BE382" s="223">
        <f>IF(N382="základní",J382,0)</f>
        <v>0</v>
      </c>
      <c r="BF382" s="223">
        <f>IF(N382="snížená",J382,0)</f>
        <v>0</v>
      </c>
      <c r="BG382" s="223">
        <f>IF(N382="zákl. přenesená",J382,0)</f>
        <v>0</v>
      </c>
      <c r="BH382" s="223">
        <f>IF(N382="sníž. přenesená",J382,0)</f>
        <v>0</v>
      </c>
      <c r="BI382" s="223">
        <f>IF(N382="nulová",J382,0)</f>
        <v>0</v>
      </c>
      <c r="BJ382" s="18" t="s">
        <v>8</v>
      </c>
      <c r="BK382" s="223">
        <f>ROUND(I382*H382,0)</f>
        <v>0</v>
      </c>
      <c r="BL382" s="18" t="s">
        <v>227</v>
      </c>
      <c r="BM382" s="222" t="s">
        <v>375</v>
      </c>
    </row>
    <row r="383" spans="2:47" s="1" customFormat="1" ht="12">
      <c r="B383" s="39"/>
      <c r="C383" s="40"/>
      <c r="D383" s="224" t="s">
        <v>139</v>
      </c>
      <c r="E383" s="40"/>
      <c r="F383" s="225" t="s">
        <v>707</v>
      </c>
      <c r="G383" s="40"/>
      <c r="H383" s="40"/>
      <c r="I383" s="136"/>
      <c r="J383" s="40"/>
      <c r="K383" s="40"/>
      <c r="L383" s="44"/>
      <c r="M383" s="226"/>
      <c r="N383" s="84"/>
      <c r="O383" s="84"/>
      <c r="P383" s="84"/>
      <c r="Q383" s="84"/>
      <c r="R383" s="84"/>
      <c r="S383" s="84"/>
      <c r="T383" s="85"/>
      <c r="AT383" s="18" t="s">
        <v>139</v>
      </c>
      <c r="AU383" s="18" t="s">
        <v>81</v>
      </c>
    </row>
    <row r="384" spans="2:65" s="1" customFormat="1" ht="21.6" customHeight="1">
      <c r="B384" s="39"/>
      <c r="C384" s="260" t="s">
        <v>249</v>
      </c>
      <c r="D384" s="260" t="s">
        <v>240</v>
      </c>
      <c r="E384" s="261" t="s">
        <v>708</v>
      </c>
      <c r="F384" s="262" t="s">
        <v>709</v>
      </c>
      <c r="G384" s="263" t="s">
        <v>198</v>
      </c>
      <c r="H384" s="264">
        <v>12</v>
      </c>
      <c r="I384" s="265"/>
      <c r="J384" s="264">
        <f>ROUND(I384*H384,0)</f>
        <v>0</v>
      </c>
      <c r="K384" s="262" t="s">
        <v>136</v>
      </c>
      <c r="L384" s="266"/>
      <c r="M384" s="267" t="s">
        <v>20</v>
      </c>
      <c r="N384" s="268" t="s">
        <v>43</v>
      </c>
      <c r="O384" s="84"/>
      <c r="P384" s="220">
        <f>O384*H384</f>
        <v>0</v>
      </c>
      <c r="Q384" s="220">
        <v>0</v>
      </c>
      <c r="R384" s="220">
        <f>Q384*H384</f>
        <v>0</v>
      </c>
      <c r="S384" s="220">
        <v>0</v>
      </c>
      <c r="T384" s="221">
        <f>S384*H384</f>
        <v>0</v>
      </c>
      <c r="AR384" s="222" t="s">
        <v>163</v>
      </c>
      <c r="AT384" s="222" t="s">
        <v>240</v>
      </c>
      <c r="AU384" s="222" t="s">
        <v>81</v>
      </c>
      <c r="AY384" s="18" t="s">
        <v>129</v>
      </c>
      <c r="BE384" s="223">
        <f>IF(N384="základní",J384,0)</f>
        <v>0</v>
      </c>
      <c r="BF384" s="223">
        <f>IF(N384="snížená",J384,0)</f>
        <v>0</v>
      </c>
      <c r="BG384" s="223">
        <f>IF(N384="zákl. přenesená",J384,0)</f>
        <v>0</v>
      </c>
      <c r="BH384" s="223">
        <f>IF(N384="sníž. přenesená",J384,0)</f>
        <v>0</v>
      </c>
      <c r="BI384" s="223">
        <f>IF(N384="nulová",J384,0)</f>
        <v>0</v>
      </c>
      <c r="BJ384" s="18" t="s">
        <v>8</v>
      </c>
      <c r="BK384" s="223">
        <f>ROUND(I384*H384,0)</f>
        <v>0</v>
      </c>
      <c r="BL384" s="18" t="s">
        <v>227</v>
      </c>
      <c r="BM384" s="222" t="s">
        <v>380</v>
      </c>
    </row>
    <row r="385" spans="2:47" s="1" customFormat="1" ht="12">
      <c r="B385" s="39"/>
      <c r="C385" s="40"/>
      <c r="D385" s="224" t="s">
        <v>139</v>
      </c>
      <c r="E385" s="40"/>
      <c r="F385" s="225" t="s">
        <v>710</v>
      </c>
      <c r="G385" s="40"/>
      <c r="H385" s="40"/>
      <c r="I385" s="136"/>
      <c r="J385" s="40"/>
      <c r="K385" s="40"/>
      <c r="L385" s="44"/>
      <c r="M385" s="226"/>
      <c r="N385" s="84"/>
      <c r="O385" s="84"/>
      <c r="P385" s="84"/>
      <c r="Q385" s="84"/>
      <c r="R385" s="84"/>
      <c r="S385" s="84"/>
      <c r="T385" s="85"/>
      <c r="AT385" s="18" t="s">
        <v>139</v>
      </c>
      <c r="AU385" s="18" t="s">
        <v>81</v>
      </c>
    </row>
    <row r="386" spans="2:65" s="1" customFormat="1" ht="21.6" customHeight="1">
      <c r="B386" s="39"/>
      <c r="C386" s="260" t="s">
        <v>451</v>
      </c>
      <c r="D386" s="260" t="s">
        <v>240</v>
      </c>
      <c r="E386" s="261" t="s">
        <v>711</v>
      </c>
      <c r="F386" s="262" t="s">
        <v>712</v>
      </c>
      <c r="G386" s="263" t="s">
        <v>167</v>
      </c>
      <c r="H386" s="264">
        <v>12</v>
      </c>
      <c r="I386" s="265"/>
      <c r="J386" s="264">
        <f>ROUND(I386*H386,0)</f>
        <v>0</v>
      </c>
      <c r="K386" s="262" t="s">
        <v>136</v>
      </c>
      <c r="L386" s="266"/>
      <c r="M386" s="267" t="s">
        <v>20</v>
      </c>
      <c r="N386" s="268" t="s">
        <v>43</v>
      </c>
      <c r="O386" s="84"/>
      <c r="P386" s="220">
        <f>O386*H386</f>
        <v>0</v>
      </c>
      <c r="Q386" s="220">
        <v>0</v>
      </c>
      <c r="R386" s="220">
        <f>Q386*H386</f>
        <v>0</v>
      </c>
      <c r="S386" s="220">
        <v>0</v>
      </c>
      <c r="T386" s="221">
        <f>S386*H386</f>
        <v>0</v>
      </c>
      <c r="AR386" s="222" t="s">
        <v>163</v>
      </c>
      <c r="AT386" s="222" t="s">
        <v>240</v>
      </c>
      <c r="AU386" s="222" t="s">
        <v>81</v>
      </c>
      <c r="AY386" s="18" t="s">
        <v>129</v>
      </c>
      <c r="BE386" s="223">
        <f>IF(N386="základní",J386,0)</f>
        <v>0</v>
      </c>
      <c r="BF386" s="223">
        <f>IF(N386="snížená",J386,0)</f>
        <v>0</v>
      </c>
      <c r="BG386" s="223">
        <f>IF(N386="zákl. přenesená",J386,0)</f>
        <v>0</v>
      </c>
      <c r="BH386" s="223">
        <f>IF(N386="sníž. přenesená",J386,0)</f>
        <v>0</v>
      </c>
      <c r="BI386" s="223">
        <f>IF(N386="nulová",J386,0)</f>
        <v>0</v>
      </c>
      <c r="BJ386" s="18" t="s">
        <v>8</v>
      </c>
      <c r="BK386" s="223">
        <f>ROUND(I386*H386,0)</f>
        <v>0</v>
      </c>
      <c r="BL386" s="18" t="s">
        <v>227</v>
      </c>
      <c r="BM386" s="222" t="s">
        <v>384</v>
      </c>
    </row>
    <row r="387" spans="2:47" s="1" customFormat="1" ht="12">
      <c r="B387" s="39"/>
      <c r="C387" s="40"/>
      <c r="D387" s="224" t="s">
        <v>139</v>
      </c>
      <c r="E387" s="40"/>
      <c r="F387" s="225" t="s">
        <v>713</v>
      </c>
      <c r="G387" s="40"/>
      <c r="H387" s="40"/>
      <c r="I387" s="136"/>
      <c r="J387" s="40"/>
      <c r="K387" s="40"/>
      <c r="L387" s="44"/>
      <c r="M387" s="226"/>
      <c r="N387" s="84"/>
      <c r="O387" s="84"/>
      <c r="P387" s="84"/>
      <c r="Q387" s="84"/>
      <c r="R387" s="84"/>
      <c r="S387" s="84"/>
      <c r="T387" s="85"/>
      <c r="AT387" s="18" t="s">
        <v>139</v>
      </c>
      <c r="AU387" s="18" t="s">
        <v>81</v>
      </c>
    </row>
    <row r="388" spans="2:65" s="1" customFormat="1" ht="21.6" customHeight="1">
      <c r="B388" s="39"/>
      <c r="C388" s="260" t="s">
        <v>257</v>
      </c>
      <c r="D388" s="260" t="s">
        <v>240</v>
      </c>
      <c r="E388" s="261" t="s">
        <v>714</v>
      </c>
      <c r="F388" s="262" t="s">
        <v>715</v>
      </c>
      <c r="G388" s="263" t="s">
        <v>167</v>
      </c>
      <c r="H388" s="264">
        <v>34</v>
      </c>
      <c r="I388" s="265"/>
      <c r="J388" s="264">
        <f>ROUND(I388*H388,0)</f>
        <v>0</v>
      </c>
      <c r="K388" s="262" t="s">
        <v>136</v>
      </c>
      <c r="L388" s="266"/>
      <c r="M388" s="267" t="s">
        <v>20</v>
      </c>
      <c r="N388" s="268" t="s">
        <v>43</v>
      </c>
      <c r="O388" s="84"/>
      <c r="P388" s="220">
        <f>O388*H388</f>
        <v>0</v>
      </c>
      <c r="Q388" s="220">
        <v>0</v>
      </c>
      <c r="R388" s="220">
        <f>Q388*H388</f>
        <v>0</v>
      </c>
      <c r="S388" s="220">
        <v>0</v>
      </c>
      <c r="T388" s="221">
        <f>S388*H388</f>
        <v>0</v>
      </c>
      <c r="AR388" s="222" t="s">
        <v>163</v>
      </c>
      <c r="AT388" s="222" t="s">
        <v>240</v>
      </c>
      <c r="AU388" s="222" t="s">
        <v>81</v>
      </c>
      <c r="AY388" s="18" t="s">
        <v>129</v>
      </c>
      <c r="BE388" s="223">
        <f>IF(N388="základní",J388,0)</f>
        <v>0</v>
      </c>
      <c r="BF388" s="223">
        <f>IF(N388="snížená",J388,0)</f>
        <v>0</v>
      </c>
      <c r="BG388" s="223">
        <f>IF(N388="zákl. přenesená",J388,0)</f>
        <v>0</v>
      </c>
      <c r="BH388" s="223">
        <f>IF(N388="sníž. přenesená",J388,0)</f>
        <v>0</v>
      </c>
      <c r="BI388" s="223">
        <f>IF(N388="nulová",J388,0)</f>
        <v>0</v>
      </c>
      <c r="BJ388" s="18" t="s">
        <v>8</v>
      </c>
      <c r="BK388" s="223">
        <f>ROUND(I388*H388,0)</f>
        <v>0</v>
      </c>
      <c r="BL388" s="18" t="s">
        <v>227</v>
      </c>
      <c r="BM388" s="222" t="s">
        <v>393</v>
      </c>
    </row>
    <row r="389" spans="2:47" s="1" customFormat="1" ht="12">
      <c r="B389" s="39"/>
      <c r="C389" s="40"/>
      <c r="D389" s="224" t="s">
        <v>139</v>
      </c>
      <c r="E389" s="40"/>
      <c r="F389" s="225" t="s">
        <v>716</v>
      </c>
      <c r="G389" s="40"/>
      <c r="H389" s="40"/>
      <c r="I389" s="136"/>
      <c r="J389" s="40"/>
      <c r="K389" s="40"/>
      <c r="L389" s="44"/>
      <c r="M389" s="226"/>
      <c r="N389" s="84"/>
      <c r="O389" s="84"/>
      <c r="P389" s="84"/>
      <c r="Q389" s="84"/>
      <c r="R389" s="84"/>
      <c r="S389" s="84"/>
      <c r="T389" s="85"/>
      <c r="AT389" s="18" t="s">
        <v>139</v>
      </c>
      <c r="AU389" s="18" t="s">
        <v>81</v>
      </c>
    </row>
    <row r="390" spans="2:65" s="1" customFormat="1" ht="21.6" customHeight="1">
      <c r="B390" s="39"/>
      <c r="C390" s="260" t="s">
        <v>461</v>
      </c>
      <c r="D390" s="260" t="s">
        <v>240</v>
      </c>
      <c r="E390" s="261" t="s">
        <v>717</v>
      </c>
      <c r="F390" s="262" t="s">
        <v>718</v>
      </c>
      <c r="G390" s="263" t="s">
        <v>167</v>
      </c>
      <c r="H390" s="264">
        <v>4</v>
      </c>
      <c r="I390" s="265"/>
      <c r="J390" s="264">
        <f>ROUND(I390*H390,0)</f>
        <v>0</v>
      </c>
      <c r="K390" s="262" t="s">
        <v>136</v>
      </c>
      <c r="L390" s="266"/>
      <c r="M390" s="267" t="s">
        <v>20</v>
      </c>
      <c r="N390" s="268" t="s">
        <v>43</v>
      </c>
      <c r="O390" s="84"/>
      <c r="P390" s="220">
        <f>O390*H390</f>
        <v>0</v>
      </c>
      <c r="Q390" s="220">
        <v>0</v>
      </c>
      <c r="R390" s="220">
        <f>Q390*H390</f>
        <v>0</v>
      </c>
      <c r="S390" s="220">
        <v>0</v>
      </c>
      <c r="T390" s="221">
        <f>S390*H390</f>
        <v>0</v>
      </c>
      <c r="AR390" s="222" t="s">
        <v>163</v>
      </c>
      <c r="AT390" s="222" t="s">
        <v>240</v>
      </c>
      <c r="AU390" s="222" t="s">
        <v>81</v>
      </c>
      <c r="AY390" s="18" t="s">
        <v>129</v>
      </c>
      <c r="BE390" s="223">
        <f>IF(N390="základní",J390,0)</f>
        <v>0</v>
      </c>
      <c r="BF390" s="223">
        <f>IF(N390="snížená",J390,0)</f>
        <v>0</v>
      </c>
      <c r="BG390" s="223">
        <f>IF(N390="zákl. přenesená",J390,0)</f>
        <v>0</v>
      </c>
      <c r="BH390" s="223">
        <f>IF(N390="sníž. přenesená",J390,0)</f>
        <v>0</v>
      </c>
      <c r="BI390" s="223">
        <f>IF(N390="nulová",J390,0)</f>
        <v>0</v>
      </c>
      <c r="BJ390" s="18" t="s">
        <v>8</v>
      </c>
      <c r="BK390" s="223">
        <f>ROUND(I390*H390,0)</f>
        <v>0</v>
      </c>
      <c r="BL390" s="18" t="s">
        <v>227</v>
      </c>
      <c r="BM390" s="222" t="s">
        <v>398</v>
      </c>
    </row>
    <row r="391" spans="2:47" s="1" customFormat="1" ht="12">
      <c r="B391" s="39"/>
      <c r="C391" s="40"/>
      <c r="D391" s="224" t="s">
        <v>139</v>
      </c>
      <c r="E391" s="40"/>
      <c r="F391" s="225" t="s">
        <v>718</v>
      </c>
      <c r="G391" s="40"/>
      <c r="H391" s="40"/>
      <c r="I391" s="136"/>
      <c r="J391" s="40"/>
      <c r="K391" s="40"/>
      <c r="L391" s="44"/>
      <c r="M391" s="226"/>
      <c r="N391" s="84"/>
      <c r="O391" s="84"/>
      <c r="P391" s="84"/>
      <c r="Q391" s="84"/>
      <c r="R391" s="84"/>
      <c r="S391" s="84"/>
      <c r="T391" s="85"/>
      <c r="AT391" s="18" t="s">
        <v>139</v>
      </c>
      <c r="AU391" s="18" t="s">
        <v>81</v>
      </c>
    </row>
    <row r="392" spans="2:65" s="1" customFormat="1" ht="21.6" customHeight="1">
      <c r="B392" s="39"/>
      <c r="C392" s="260" t="s">
        <v>264</v>
      </c>
      <c r="D392" s="260" t="s">
        <v>240</v>
      </c>
      <c r="E392" s="261" t="s">
        <v>719</v>
      </c>
      <c r="F392" s="262" t="s">
        <v>720</v>
      </c>
      <c r="G392" s="263" t="s">
        <v>167</v>
      </c>
      <c r="H392" s="264">
        <v>2</v>
      </c>
      <c r="I392" s="265"/>
      <c r="J392" s="264">
        <f>ROUND(I392*H392,0)</f>
        <v>0</v>
      </c>
      <c r="K392" s="262" t="s">
        <v>136</v>
      </c>
      <c r="L392" s="266"/>
      <c r="M392" s="267" t="s">
        <v>20</v>
      </c>
      <c r="N392" s="268" t="s">
        <v>43</v>
      </c>
      <c r="O392" s="84"/>
      <c r="P392" s="220">
        <f>O392*H392</f>
        <v>0</v>
      </c>
      <c r="Q392" s="220">
        <v>0</v>
      </c>
      <c r="R392" s="220">
        <f>Q392*H392</f>
        <v>0</v>
      </c>
      <c r="S392" s="220">
        <v>0</v>
      </c>
      <c r="T392" s="221">
        <f>S392*H392</f>
        <v>0</v>
      </c>
      <c r="AR392" s="222" t="s">
        <v>163</v>
      </c>
      <c r="AT392" s="222" t="s">
        <v>240</v>
      </c>
      <c r="AU392" s="222" t="s">
        <v>81</v>
      </c>
      <c r="AY392" s="18" t="s">
        <v>129</v>
      </c>
      <c r="BE392" s="223">
        <f>IF(N392="základní",J392,0)</f>
        <v>0</v>
      </c>
      <c r="BF392" s="223">
        <f>IF(N392="snížená",J392,0)</f>
        <v>0</v>
      </c>
      <c r="BG392" s="223">
        <f>IF(N392="zákl. přenesená",J392,0)</f>
        <v>0</v>
      </c>
      <c r="BH392" s="223">
        <f>IF(N392="sníž. přenesená",J392,0)</f>
        <v>0</v>
      </c>
      <c r="BI392" s="223">
        <f>IF(N392="nulová",J392,0)</f>
        <v>0</v>
      </c>
      <c r="BJ392" s="18" t="s">
        <v>8</v>
      </c>
      <c r="BK392" s="223">
        <f>ROUND(I392*H392,0)</f>
        <v>0</v>
      </c>
      <c r="BL392" s="18" t="s">
        <v>227</v>
      </c>
      <c r="BM392" s="222" t="s">
        <v>403</v>
      </c>
    </row>
    <row r="393" spans="2:47" s="1" customFormat="1" ht="12">
      <c r="B393" s="39"/>
      <c r="C393" s="40"/>
      <c r="D393" s="224" t="s">
        <v>139</v>
      </c>
      <c r="E393" s="40"/>
      <c r="F393" s="225" t="s">
        <v>720</v>
      </c>
      <c r="G393" s="40"/>
      <c r="H393" s="40"/>
      <c r="I393" s="136"/>
      <c r="J393" s="40"/>
      <c r="K393" s="40"/>
      <c r="L393" s="44"/>
      <c r="M393" s="226"/>
      <c r="N393" s="84"/>
      <c r="O393" s="84"/>
      <c r="P393" s="84"/>
      <c r="Q393" s="84"/>
      <c r="R393" s="84"/>
      <c r="S393" s="84"/>
      <c r="T393" s="85"/>
      <c r="AT393" s="18" t="s">
        <v>139</v>
      </c>
      <c r="AU393" s="18" t="s">
        <v>81</v>
      </c>
    </row>
    <row r="394" spans="2:65" s="1" customFormat="1" ht="21.6" customHeight="1">
      <c r="B394" s="39"/>
      <c r="C394" s="260" t="s">
        <v>471</v>
      </c>
      <c r="D394" s="260" t="s">
        <v>240</v>
      </c>
      <c r="E394" s="261" t="s">
        <v>721</v>
      </c>
      <c r="F394" s="262" t="s">
        <v>722</v>
      </c>
      <c r="G394" s="263" t="s">
        <v>167</v>
      </c>
      <c r="H394" s="264">
        <v>7</v>
      </c>
      <c r="I394" s="265"/>
      <c r="J394" s="264">
        <f>ROUND(I394*H394,0)</f>
        <v>0</v>
      </c>
      <c r="K394" s="262" t="s">
        <v>136</v>
      </c>
      <c r="L394" s="266"/>
      <c r="M394" s="267" t="s">
        <v>20</v>
      </c>
      <c r="N394" s="268" t="s">
        <v>43</v>
      </c>
      <c r="O394" s="84"/>
      <c r="P394" s="220">
        <f>O394*H394</f>
        <v>0</v>
      </c>
      <c r="Q394" s="220">
        <v>0</v>
      </c>
      <c r="R394" s="220">
        <f>Q394*H394</f>
        <v>0</v>
      </c>
      <c r="S394" s="220">
        <v>0</v>
      </c>
      <c r="T394" s="221">
        <f>S394*H394</f>
        <v>0</v>
      </c>
      <c r="AR394" s="222" t="s">
        <v>163</v>
      </c>
      <c r="AT394" s="222" t="s">
        <v>240</v>
      </c>
      <c r="AU394" s="222" t="s">
        <v>81</v>
      </c>
      <c r="AY394" s="18" t="s">
        <v>129</v>
      </c>
      <c r="BE394" s="223">
        <f>IF(N394="základní",J394,0)</f>
        <v>0</v>
      </c>
      <c r="BF394" s="223">
        <f>IF(N394="snížená",J394,0)</f>
        <v>0</v>
      </c>
      <c r="BG394" s="223">
        <f>IF(N394="zákl. přenesená",J394,0)</f>
        <v>0</v>
      </c>
      <c r="BH394" s="223">
        <f>IF(N394="sníž. přenesená",J394,0)</f>
        <v>0</v>
      </c>
      <c r="BI394" s="223">
        <f>IF(N394="nulová",J394,0)</f>
        <v>0</v>
      </c>
      <c r="BJ394" s="18" t="s">
        <v>8</v>
      </c>
      <c r="BK394" s="223">
        <f>ROUND(I394*H394,0)</f>
        <v>0</v>
      </c>
      <c r="BL394" s="18" t="s">
        <v>227</v>
      </c>
      <c r="BM394" s="222" t="s">
        <v>408</v>
      </c>
    </row>
    <row r="395" spans="2:47" s="1" customFormat="1" ht="12">
      <c r="B395" s="39"/>
      <c r="C395" s="40"/>
      <c r="D395" s="224" t="s">
        <v>139</v>
      </c>
      <c r="E395" s="40"/>
      <c r="F395" s="225" t="s">
        <v>723</v>
      </c>
      <c r="G395" s="40"/>
      <c r="H395" s="40"/>
      <c r="I395" s="136"/>
      <c r="J395" s="40"/>
      <c r="K395" s="40"/>
      <c r="L395" s="44"/>
      <c r="M395" s="226"/>
      <c r="N395" s="84"/>
      <c r="O395" s="84"/>
      <c r="P395" s="84"/>
      <c r="Q395" s="84"/>
      <c r="R395" s="84"/>
      <c r="S395" s="84"/>
      <c r="T395" s="85"/>
      <c r="AT395" s="18" t="s">
        <v>139</v>
      </c>
      <c r="AU395" s="18" t="s">
        <v>81</v>
      </c>
    </row>
    <row r="396" spans="2:65" s="1" customFormat="1" ht="21.6" customHeight="1">
      <c r="B396" s="39"/>
      <c r="C396" s="260" t="s">
        <v>268</v>
      </c>
      <c r="D396" s="260" t="s">
        <v>240</v>
      </c>
      <c r="E396" s="261" t="s">
        <v>724</v>
      </c>
      <c r="F396" s="262" t="s">
        <v>725</v>
      </c>
      <c r="G396" s="263" t="s">
        <v>167</v>
      </c>
      <c r="H396" s="264">
        <v>2</v>
      </c>
      <c r="I396" s="265"/>
      <c r="J396" s="264">
        <f>ROUND(I396*H396,0)</f>
        <v>0</v>
      </c>
      <c r="K396" s="262" t="s">
        <v>136</v>
      </c>
      <c r="L396" s="266"/>
      <c r="M396" s="267" t="s">
        <v>20</v>
      </c>
      <c r="N396" s="268" t="s">
        <v>43</v>
      </c>
      <c r="O396" s="84"/>
      <c r="P396" s="220">
        <f>O396*H396</f>
        <v>0</v>
      </c>
      <c r="Q396" s="220">
        <v>0</v>
      </c>
      <c r="R396" s="220">
        <f>Q396*H396</f>
        <v>0</v>
      </c>
      <c r="S396" s="220">
        <v>0</v>
      </c>
      <c r="T396" s="221">
        <f>S396*H396</f>
        <v>0</v>
      </c>
      <c r="AR396" s="222" t="s">
        <v>163</v>
      </c>
      <c r="AT396" s="222" t="s">
        <v>240</v>
      </c>
      <c r="AU396" s="222" t="s">
        <v>81</v>
      </c>
      <c r="AY396" s="18" t="s">
        <v>129</v>
      </c>
      <c r="BE396" s="223">
        <f>IF(N396="základní",J396,0)</f>
        <v>0</v>
      </c>
      <c r="BF396" s="223">
        <f>IF(N396="snížená",J396,0)</f>
        <v>0</v>
      </c>
      <c r="BG396" s="223">
        <f>IF(N396="zákl. přenesená",J396,0)</f>
        <v>0</v>
      </c>
      <c r="BH396" s="223">
        <f>IF(N396="sníž. přenesená",J396,0)</f>
        <v>0</v>
      </c>
      <c r="BI396" s="223">
        <f>IF(N396="nulová",J396,0)</f>
        <v>0</v>
      </c>
      <c r="BJ396" s="18" t="s">
        <v>8</v>
      </c>
      <c r="BK396" s="223">
        <f>ROUND(I396*H396,0)</f>
        <v>0</v>
      </c>
      <c r="BL396" s="18" t="s">
        <v>227</v>
      </c>
      <c r="BM396" s="222" t="s">
        <v>414</v>
      </c>
    </row>
    <row r="397" spans="2:47" s="1" customFormat="1" ht="12">
      <c r="B397" s="39"/>
      <c r="C397" s="40"/>
      <c r="D397" s="224" t="s">
        <v>139</v>
      </c>
      <c r="E397" s="40"/>
      <c r="F397" s="225" t="s">
        <v>725</v>
      </c>
      <c r="G397" s="40"/>
      <c r="H397" s="40"/>
      <c r="I397" s="136"/>
      <c r="J397" s="40"/>
      <c r="K397" s="40"/>
      <c r="L397" s="44"/>
      <c r="M397" s="226"/>
      <c r="N397" s="84"/>
      <c r="O397" s="84"/>
      <c r="P397" s="84"/>
      <c r="Q397" s="84"/>
      <c r="R397" s="84"/>
      <c r="S397" s="84"/>
      <c r="T397" s="85"/>
      <c r="AT397" s="18" t="s">
        <v>139</v>
      </c>
      <c r="AU397" s="18" t="s">
        <v>81</v>
      </c>
    </row>
    <row r="398" spans="2:65" s="1" customFormat="1" ht="32.4" customHeight="1">
      <c r="B398" s="39"/>
      <c r="C398" s="260" t="s">
        <v>485</v>
      </c>
      <c r="D398" s="260" t="s">
        <v>240</v>
      </c>
      <c r="E398" s="261" t="s">
        <v>726</v>
      </c>
      <c r="F398" s="262" t="s">
        <v>727</v>
      </c>
      <c r="G398" s="263" t="s">
        <v>167</v>
      </c>
      <c r="H398" s="264">
        <v>20</v>
      </c>
      <c r="I398" s="265"/>
      <c r="J398" s="264">
        <f>ROUND(I398*H398,0)</f>
        <v>0</v>
      </c>
      <c r="K398" s="262" t="s">
        <v>136</v>
      </c>
      <c r="L398" s="266"/>
      <c r="M398" s="267" t="s">
        <v>20</v>
      </c>
      <c r="N398" s="268" t="s">
        <v>43</v>
      </c>
      <c r="O398" s="84"/>
      <c r="P398" s="220">
        <f>O398*H398</f>
        <v>0</v>
      </c>
      <c r="Q398" s="220">
        <v>0</v>
      </c>
      <c r="R398" s="220">
        <f>Q398*H398</f>
        <v>0</v>
      </c>
      <c r="S398" s="220">
        <v>0</v>
      </c>
      <c r="T398" s="221">
        <f>S398*H398</f>
        <v>0</v>
      </c>
      <c r="AR398" s="222" t="s">
        <v>163</v>
      </c>
      <c r="AT398" s="222" t="s">
        <v>240</v>
      </c>
      <c r="AU398" s="222" t="s">
        <v>81</v>
      </c>
      <c r="AY398" s="18" t="s">
        <v>129</v>
      </c>
      <c r="BE398" s="223">
        <f>IF(N398="základní",J398,0)</f>
        <v>0</v>
      </c>
      <c r="BF398" s="223">
        <f>IF(N398="snížená",J398,0)</f>
        <v>0</v>
      </c>
      <c r="BG398" s="223">
        <f>IF(N398="zákl. přenesená",J398,0)</f>
        <v>0</v>
      </c>
      <c r="BH398" s="223">
        <f>IF(N398="sníž. přenesená",J398,0)</f>
        <v>0</v>
      </c>
      <c r="BI398" s="223">
        <f>IF(N398="nulová",J398,0)</f>
        <v>0</v>
      </c>
      <c r="BJ398" s="18" t="s">
        <v>8</v>
      </c>
      <c r="BK398" s="223">
        <f>ROUND(I398*H398,0)</f>
        <v>0</v>
      </c>
      <c r="BL398" s="18" t="s">
        <v>227</v>
      </c>
      <c r="BM398" s="222" t="s">
        <v>417</v>
      </c>
    </row>
    <row r="399" spans="2:47" s="1" customFormat="1" ht="12">
      <c r="B399" s="39"/>
      <c r="C399" s="40"/>
      <c r="D399" s="224" t="s">
        <v>139</v>
      </c>
      <c r="E399" s="40"/>
      <c r="F399" s="225" t="s">
        <v>728</v>
      </c>
      <c r="G399" s="40"/>
      <c r="H399" s="40"/>
      <c r="I399" s="136"/>
      <c r="J399" s="40"/>
      <c r="K399" s="40"/>
      <c r="L399" s="44"/>
      <c r="M399" s="226"/>
      <c r="N399" s="84"/>
      <c r="O399" s="84"/>
      <c r="P399" s="84"/>
      <c r="Q399" s="84"/>
      <c r="R399" s="84"/>
      <c r="S399" s="84"/>
      <c r="T399" s="85"/>
      <c r="AT399" s="18" t="s">
        <v>139</v>
      </c>
      <c r="AU399" s="18" t="s">
        <v>81</v>
      </c>
    </row>
    <row r="400" spans="2:65" s="1" customFormat="1" ht="21.6" customHeight="1">
      <c r="B400" s="39"/>
      <c r="C400" s="260" t="s">
        <v>274</v>
      </c>
      <c r="D400" s="260" t="s">
        <v>240</v>
      </c>
      <c r="E400" s="261" t="s">
        <v>729</v>
      </c>
      <c r="F400" s="262" t="s">
        <v>730</v>
      </c>
      <c r="G400" s="263" t="s">
        <v>167</v>
      </c>
      <c r="H400" s="264">
        <v>8</v>
      </c>
      <c r="I400" s="265"/>
      <c r="J400" s="264">
        <f>ROUND(I400*H400,0)</f>
        <v>0</v>
      </c>
      <c r="K400" s="262" t="s">
        <v>136</v>
      </c>
      <c r="L400" s="266"/>
      <c r="M400" s="267" t="s">
        <v>20</v>
      </c>
      <c r="N400" s="268" t="s">
        <v>43</v>
      </c>
      <c r="O400" s="84"/>
      <c r="P400" s="220">
        <f>O400*H400</f>
        <v>0</v>
      </c>
      <c r="Q400" s="220">
        <v>0</v>
      </c>
      <c r="R400" s="220">
        <f>Q400*H400</f>
        <v>0</v>
      </c>
      <c r="S400" s="220">
        <v>0</v>
      </c>
      <c r="T400" s="221">
        <f>S400*H400</f>
        <v>0</v>
      </c>
      <c r="AR400" s="222" t="s">
        <v>163</v>
      </c>
      <c r="AT400" s="222" t="s">
        <v>240</v>
      </c>
      <c r="AU400" s="222" t="s">
        <v>81</v>
      </c>
      <c r="AY400" s="18" t="s">
        <v>129</v>
      </c>
      <c r="BE400" s="223">
        <f>IF(N400="základní",J400,0)</f>
        <v>0</v>
      </c>
      <c r="BF400" s="223">
        <f>IF(N400="snížená",J400,0)</f>
        <v>0</v>
      </c>
      <c r="BG400" s="223">
        <f>IF(N400="zákl. přenesená",J400,0)</f>
        <v>0</v>
      </c>
      <c r="BH400" s="223">
        <f>IF(N400="sníž. přenesená",J400,0)</f>
        <v>0</v>
      </c>
      <c r="BI400" s="223">
        <f>IF(N400="nulová",J400,0)</f>
        <v>0</v>
      </c>
      <c r="BJ400" s="18" t="s">
        <v>8</v>
      </c>
      <c r="BK400" s="223">
        <f>ROUND(I400*H400,0)</f>
        <v>0</v>
      </c>
      <c r="BL400" s="18" t="s">
        <v>227</v>
      </c>
      <c r="BM400" s="222" t="s">
        <v>423</v>
      </c>
    </row>
    <row r="401" spans="2:47" s="1" customFormat="1" ht="12">
      <c r="B401" s="39"/>
      <c r="C401" s="40"/>
      <c r="D401" s="224" t="s">
        <v>139</v>
      </c>
      <c r="E401" s="40"/>
      <c r="F401" s="225" t="s">
        <v>730</v>
      </c>
      <c r="G401" s="40"/>
      <c r="H401" s="40"/>
      <c r="I401" s="136"/>
      <c r="J401" s="40"/>
      <c r="K401" s="40"/>
      <c r="L401" s="44"/>
      <c r="M401" s="226"/>
      <c r="N401" s="84"/>
      <c r="O401" s="84"/>
      <c r="P401" s="84"/>
      <c r="Q401" s="84"/>
      <c r="R401" s="84"/>
      <c r="S401" s="84"/>
      <c r="T401" s="85"/>
      <c r="AT401" s="18" t="s">
        <v>139</v>
      </c>
      <c r="AU401" s="18" t="s">
        <v>81</v>
      </c>
    </row>
    <row r="402" spans="2:65" s="1" customFormat="1" ht="21.6" customHeight="1">
      <c r="B402" s="39"/>
      <c r="C402" s="260" t="s">
        <v>731</v>
      </c>
      <c r="D402" s="260" t="s">
        <v>240</v>
      </c>
      <c r="E402" s="261" t="s">
        <v>732</v>
      </c>
      <c r="F402" s="262" t="s">
        <v>733</v>
      </c>
      <c r="G402" s="263" t="s">
        <v>167</v>
      </c>
      <c r="H402" s="264">
        <v>11</v>
      </c>
      <c r="I402" s="265"/>
      <c r="J402" s="264">
        <f>ROUND(I402*H402,0)</f>
        <v>0</v>
      </c>
      <c r="K402" s="262" t="s">
        <v>136</v>
      </c>
      <c r="L402" s="266"/>
      <c r="M402" s="267" t="s">
        <v>20</v>
      </c>
      <c r="N402" s="268" t="s">
        <v>43</v>
      </c>
      <c r="O402" s="84"/>
      <c r="P402" s="220">
        <f>O402*H402</f>
        <v>0</v>
      </c>
      <c r="Q402" s="220">
        <v>0</v>
      </c>
      <c r="R402" s="220">
        <f>Q402*H402</f>
        <v>0</v>
      </c>
      <c r="S402" s="220">
        <v>0</v>
      </c>
      <c r="T402" s="221">
        <f>S402*H402</f>
        <v>0</v>
      </c>
      <c r="AR402" s="222" t="s">
        <v>163</v>
      </c>
      <c r="AT402" s="222" t="s">
        <v>240</v>
      </c>
      <c r="AU402" s="222" t="s">
        <v>81</v>
      </c>
      <c r="AY402" s="18" t="s">
        <v>129</v>
      </c>
      <c r="BE402" s="223">
        <f>IF(N402="základní",J402,0)</f>
        <v>0</v>
      </c>
      <c r="BF402" s="223">
        <f>IF(N402="snížená",J402,0)</f>
        <v>0</v>
      </c>
      <c r="BG402" s="223">
        <f>IF(N402="zákl. přenesená",J402,0)</f>
        <v>0</v>
      </c>
      <c r="BH402" s="223">
        <f>IF(N402="sníž. přenesená",J402,0)</f>
        <v>0</v>
      </c>
      <c r="BI402" s="223">
        <f>IF(N402="nulová",J402,0)</f>
        <v>0</v>
      </c>
      <c r="BJ402" s="18" t="s">
        <v>8</v>
      </c>
      <c r="BK402" s="223">
        <f>ROUND(I402*H402,0)</f>
        <v>0</v>
      </c>
      <c r="BL402" s="18" t="s">
        <v>227</v>
      </c>
      <c r="BM402" s="222" t="s">
        <v>428</v>
      </c>
    </row>
    <row r="403" spans="2:47" s="1" customFormat="1" ht="12">
      <c r="B403" s="39"/>
      <c r="C403" s="40"/>
      <c r="D403" s="224" t="s">
        <v>139</v>
      </c>
      <c r="E403" s="40"/>
      <c r="F403" s="225" t="s">
        <v>733</v>
      </c>
      <c r="G403" s="40"/>
      <c r="H403" s="40"/>
      <c r="I403" s="136"/>
      <c r="J403" s="40"/>
      <c r="K403" s="40"/>
      <c r="L403" s="44"/>
      <c r="M403" s="226"/>
      <c r="N403" s="84"/>
      <c r="O403" s="84"/>
      <c r="P403" s="84"/>
      <c r="Q403" s="84"/>
      <c r="R403" s="84"/>
      <c r="S403" s="84"/>
      <c r="T403" s="85"/>
      <c r="AT403" s="18" t="s">
        <v>139</v>
      </c>
      <c r="AU403" s="18" t="s">
        <v>81</v>
      </c>
    </row>
    <row r="404" spans="2:65" s="1" customFormat="1" ht="32.4" customHeight="1">
      <c r="B404" s="39"/>
      <c r="C404" s="260" t="s">
        <v>278</v>
      </c>
      <c r="D404" s="260" t="s">
        <v>240</v>
      </c>
      <c r="E404" s="261" t="s">
        <v>734</v>
      </c>
      <c r="F404" s="262" t="s">
        <v>735</v>
      </c>
      <c r="G404" s="263" t="s">
        <v>167</v>
      </c>
      <c r="H404" s="264">
        <v>12</v>
      </c>
      <c r="I404" s="265"/>
      <c r="J404" s="264">
        <f>ROUND(I404*H404,0)</f>
        <v>0</v>
      </c>
      <c r="K404" s="262" t="s">
        <v>136</v>
      </c>
      <c r="L404" s="266"/>
      <c r="M404" s="267" t="s">
        <v>20</v>
      </c>
      <c r="N404" s="268" t="s">
        <v>43</v>
      </c>
      <c r="O404" s="84"/>
      <c r="P404" s="220">
        <f>O404*H404</f>
        <v>0</v>
      </c>
      <c r="Q404" s="220">
        <v>0</v>
      </c>
      <c r="R404" s="220">
        <f>Q404*H404</f>
        <v>0</v>
      </c>
      <c r="S404" s="220">
        <v>0</v>
      </c>
      <c r="T404" s="221">
        <f>S404*H404</f>
        <v>0</v>
      </c>
      <c r="AR404" s="222" t="s">
        <v>163</v>
      </c>
      <c r="AT404" s="222" t="s">
        <v>240</v>
      </c>
      <c r="AU404" s="222" t="s">
        <v>81</v>
      </c>
      <c r="AY404" s="18" t="s">
        <v>129</v>
      </c>
      <c r="BE404" s="223">
        <f>IF(N404="základní",J404,0)</f>
        <v>0</v>
      </c>
      <c r="BF404" s="223">
        <f>IF(N404="snížená",J404,0)</f>
        <v>0</v>
      </c>
      <c r="BG404" s="223">
        <f>IF(N404="zákl. přenesená",J404,0)</f>
        <v>0</v>
      </c>
      <c r="BH404" s="223">
        <f>IF(N404="sníž. přenesená",J404,0)</f>
        <v>0</v>
      </c>
      <c r="BI404" s="223">
        <f>IF(N404="nulová",J404,0)</f>
        <v>0</v>
      </c>
      <c r="BJ404" s="18" t="s">
        <v>8</v>
      </c>
      <c r="BK404" s="223">
        <f>ROUND(I404*H404,0)</f>
        <v>0</v>
      </c>
      <c r="BL404" s="18" t="s">
        <v>227</v>
      </c>
      <c r="BM404" s="222" t="s">
        <v>434</v>
      </c>
    </row>
    <row r="405" spans="2:47" s="1" customFormat="1" ht="12">
      <c r="B405" s="39"/>
      <c r="C405" s="40"/>
      <c r="D405" s="224" t="s">
        <v>139</v>
      </c>
      <c r="E405" s="40"/>
      <c r="F405" s="225" t="s">
        <v>736</v>
      </c>
      <c r="G405" s="40"/>
      <c r="H405" s="40"/>
      <c r="I405" s="136"/>
      <c r="J405" s="40"/>
      <c r="K405" s="40"/>
      <c r="L405" s="44"/>
      <c r="M405" s="226"/>
      <c r="N405" s="84"/>
      <c r="O405" s="84"/>
      <c r="P405" s="84"/>
      <c r="Q405" s="84"/>
      <c r="R405" s="84"/>
      <c r="S405" s="84"/>
      <c r="T405" s="85"/>
      <c r="AT405" s="18" t="s">
        <v>139</v>
      </c>
      <c r="AU405" s="18" t="s">
        <v>81</v>
      </c>
    </row>
    <row r="406" spans="2:65" s="1" customFormat="1" ht="32.4" customHeight="1">
      <c r="B406" s="39"/>
      <c r="C406" s="260" t="s">
        <v>737</v>
      </c>
      <c r="D406" s="260" t="s">
        <v>240</v>
      </c>
      <c r="E406" s="261" t="s">
        <v>738</v>
      </c>
      <c r="F406" s="262" t="s">
        <v>739</v>
      </c>
      <c r="G406" s="263" t="s">
        <v>167</v>
      </c>
      <c r="H406" s="264">
        <v>22</v>
      </c>
      <c r="I406" s="265"/>
      <c r="J406" s="264">
        <f>ROUND(I406*H406,0)</f>
        <v>0</v>
      </c>
      <c r="K406" s="262" t="s">
        <v>136</v>
      </c>
      <c r="L406" s="266"/>
      <c r="M406" s="267" t="s">
        <v>20</v>
      </c>
      <c r="N406" s="268" t="s">
        <v>43</v>
      </c>
      <c r="O406" s="84"/>
      <c r="P406" s="220">
        <f>O406*H406</f>
        <v>0</v>
      </c>
      <c r="Q406" s="220">
        <v>0</v>
      </c>
      <c r="R406" s="220">
        <f>Q406*H406</f>
        <v>0</v>
      </c>
      <c r="S406" s="220">
        <v>0</v>
      </c>
      <c r="T406" s="221">
        <f>S406*H406</f>
        <v>0</v>
      </c>
      <c r="AR406" s="222" t="s">
        <v>163</v>
      </c>
      <c r="AT406" s="222" t="s">
        <v>240</v>
      </c>
      <c r="AU406" s="222" t="s">
        <v>81</v>
      </c>
      <c r="AY406" s="18" t="s">
        <v>129</v>
      </c>
      <c r="BE406" s="223">
        <f>IF(N406="základní",J406,0)</f>
        <v>0</v>
      </c>
      <c r="BF406" s="223">
        <f>IF(N406="snížená",J406,0)</f>
        <v>0</v>
      </c>
      <c r="BG406" s="223">
        <f>IF(N406="zákl. přenesená",J406,0)</f>
        <v>0</v>
      </c>
      <c r="BH406" s="223">
        <f>IF(N406="sníž. přenesená",J406,0)</f>
        <v>0</v>
      </c>
      <c r="BI406" s="223">
        <f>IF(N406="nulová",J406,0)</f>
        <v>0</v>
      </c>
      <c r="BJ406" s="18" t="s">
        <v>8</v>
      </c>
      <c r="BK406" s="223">
        <f>ROUND(I406*H406,0)</f>
        <v>0</v>
      </c>
      <c r="BL406" s="18" t="s">
        <v>227</v>
      </c>
      <c r="BM406" s="222" t="s">
        <v>439</v>
      </c>
    </row>
    <row r="407" spans="2:47" s="1" customFormat="1" ht="12">
      <c r="B407" s="39"/>
      <c r="C407" s="40"/>
      <c r="D407" s="224" t="s">
        <v>139</v>
      </c>
      <c r="E407" s="40"/>
      <c r="F407" s="225" t="s">
        <v>740</v>
      </c>
      <c r="G407" s="40"/>
      <c r="H407" s="40"/>
      <c r="I407" s="136"/>
      <c r="J407" s="40"/>
      <c r="K407" s="40"/>
      <c r="L407" s="44"/>
      <c r="M407" s="226"/>
      <c r="N407" s="84"/>
      <c r="O407" s="84"/>
      <c r="P407" s="84"/>
      <c r="Q407" s="84"/>
      <c r="R407" s="84"/>
      <c r="S407" s="84"/>
      <c r="T407" s="85"/>
      <c r="AT407" s="18" t="s">
        <v>139</v>
      </c>
      <c r="AU407" s="18" t="s">
        <v>81</v>
      </c>
    </row>
    <row r="408" spans="2:65" s="1" customFormat="1" ht="21.6" customHeight="1">
      <c r="B408" s="39"/>
      <c r="C408" s="260" t="s">
        <v>282</v>
      </c>
      <c r="D408" s="260" t="s">
        <v>240</v>
      </c>
      <c r="E408" s="261" t="s">
        <v>741</v>
      </c>
      <c r="F408" s="262" t="s">
        <v>742</v>
      </c>
      <c r="G408" s="263" t="s">
        <v>167</v>
      </c>
      <c r="H408" s="264">
        <v>1</v>
      </c>
      <c r="I408" s="265"/>
      <c r="J408" s="264">
        <f>ROUND(I408*H408,0)</f>
        <v>0</v>
      </c>
      <c r="K408" s="262" t="s">
        <v>136</v>
      </c>
      <c r="L408" s="266"/>
      <c r="M408" s="267" t="s">
        <v>20</v>
      </c>
      <c r="N408" s="268" t="s">
        <v>43</v>
      </c>
      <c r="O408" s="84"/>
      <c r="P408" s="220">
        <f>O408*H408</f>
        <v>0</v>
      </c>
      <c r="Q408" s="220">
        <v>0</v>
      </c>
      <c r="R408" s="220">
        <f>Q408*H408</f>
        <v>0</v>
      </c>
      <c r="S408" s="220">
        <v>0</v>
      </c>
      <c r="T408" s="221">
        <f>S408*H408</f>
        <v>0</v>
      </c>
      <c r="AR408" s="222" t="s">
        <v>163</v>
      </c>
      <c r="AT408" s="222" t="s">
        <v>240</v>
      </c>
      <c r="AU408" s="222" t="s">
        <v>81</v>
      </c>
      <c r="AY408" s="18" t="s">
        <v>129</v>
      </c>
      <c r="BE408" s="223">
        <f>IF(N408="základní",J408,0)</f>
        <v>0</v>
      </c>
      <c r="BF408" s="223">
        <f>IF(N408="snížená",J408,0)</f>
        <v>0</v>
      </c>
      <c r="BG408" s="223">
        <f>IF(N408="zákl. přenesená",J408,0)</f>
        <v>0</v>
      </c>
      <c r="BH408" s="223">
        <f>IF(N408="sníž. přenesená",J408,0)</f>
        <v>0</v>
      </c>
      <c r="BI408" s="223">
        <f>IF(N408="nulová",J408,0)</f>
        <v>0</v>
      </c>
      <c r="BJ408" s="18" t="s">
        <v>8</v>
      </c>
      <c r="BK408" s="223">
        <f>ROUND(I408*H408,0)</f>
        <v>0</v>
      </c>
      <c r="BL408" s="18" t="s">
        <v>227</v>
      </c>
      <c r="BM408" s="222" t="s">
        <v>444</v>
      </c>
    </row>
    <row r="409" spans="2:47" s="1" customFormat="1" ht="12">
      <c r="B409" s="39"/>
      <c r="C409" s="40"/>
      <c r="D409" s="224" t="s">
        <v>139</v>
      </c>
      <c r="E409" s="40"/>
      <c r="F409" s="225" t="s">
        <v>742</v>
      </c>
      <c r="G409" s="40"/>
      <c r="H409" s="40"/>
      <c r="I409" s="136"/>
      <c r="J409" s="40"/>
      <c r="K409" s="40"/>
      <c r="L409" s="44"/>
      <c r="M409" s="226"/>
      <c r="N409" s="84"/>
      <c r="O409" s="84"/>
      <c r="P409" s="84"/>
      <c r="Q409" s="84"/>
      <c r="R409" s="84"/>
      <c r="S409" s="84"/>
      <c r="T409" s="85"/>
      <c r="AT409" s="18" t="s">
        <v>139</v>
      </c>
      <c r="AU409" s="18" t="s">
        <v>81</v>
      </c>
    </row>
    <row r="410" spans="2:65" s="1" customFormat="1" ht="32.4" customHeight="1">
      <c r="B410" s="39"/>
      <c r="C410" s="260" t="s">
        <v>743</v>
      </c>
      <c r="D410" s="260" t="s">
        <v>240</v>
      </c>
      <c r="E410" s="261" t="s">
        <v>744</v>
      </c>
      <c r="F410" s="262" t="s">
        <v>745</v>
      </c>
      <c r="G410" s="263" t="s">
        <v>167</v>
      </c>
      <c r="H410" s="264">
        <v>8</v>
      </c>
      <c r="I410" s="265"/>
      <c r="J410" s="264">
        <f>ROUND(I410*H410,0)</f>
        <v>0</v>
      </c>
      <c r="K410" s="262" t="s">
        <v>136</v>
      </c>
      <c r="L410" s="266"/>
      <c r="M410" s="267" t="s">
        <v>20</v>
      </c>
      <c r="N410" s="268" t="s">
        <v>43</v>
      </c>
      <c r="O410" s="84"/>
      <c r="P410" s="220">
        <f>O410*H410</f>
        <v>0</v>
      </c>
      <c r="Q410" s="220">
        <v>0</v>
      </c>
      <c r="R410" s="220">
        <f>Q410*H410</f>
        <v>0</v>
      </c>
      <c r="S410" s="220">
        <v>0</v>
      </c>
      <c r="T410" s="221">
        <f>S410*H410</f>
        <v>0</v>
      </c>
      <c r="AR410" s="222" t="s">
        <v>163</v>
      </c>
      <c r="AT410" s="222" t="s">
        <v>240</v>
      </c>
      <c r="AU410" s="222" t="s">
        <v>81</v>
      </c>
      <c r="AY410" s="18" t="s">
        <v>129</v>
      </c>
      <c r="BE410" s="223">
        <f>IF(N410="základní",J410,0)</f>
        <v>0</v>
      </c>
      <c r="BF410" s="223">
        <f>IF(N410="snížená",J410,0)</f>
        <v>0</v>
      </c>
      <c r="BG410" s="223">
        <f>IF(N410="zákl. přenesená",J410,0)</f>
        <v>0</v>
      </c>
      <c r="BH410" s="223">
        <f>IF(N410="sníž. přenesená",J410,0)</f>
        <v>0</v>
      </c>
      <c r="BI410" s="223">
        <f>IF(N410="nulová",J410,0)</f>
        <v>0</v>
      </c>
      <c r="BJ410" s="18" t="s">
        <v>8</v>
      </c>
      <c r="BK410" s="223">
        <f>ROUND(I410*H410,0)</f>
        <v>0</v>
      </c>
      <c r="BL410" s="18" t="s">
        <v>227</v>
      </c>
      <c r="BM410" s="222" t="s">
        <v>449</v>
      </c>
    </row>
    <row r="411" spans="2:47" s="1" customFormat="1" ht="12">
      <c r="B411" s="39"/>
      <c r="C411" s="40"/>
      <c r="D411" s="224" t="s">
        <v>139</v>
      </c>
      <c r="E411" s="40"/>
      <c r="F411" s="225" t="s">
        <v>746</v>
      </c>
      <c r="G411" s="40"/>
      <c r="H411" s="40"/>
      <c r="I411" s="136"/>
      <c r="J411" s="40"/>
      <c r="K411" s="40"/>
      <c r="L411" s="44"/>
      <c r="M411" s="226"/>
      <c r="N411" s="84"/>
      <c r="O411" s="84"/>
      <c r="P411" s="84"/>
      <c r="Q411" s="84"/>
      <c r="R411" s="84"/>
      <c r="S411" s="84"/>
      <c r="T411" s="85"/>
      <c r="AT411" s="18" t="s">
        <v>139</v>
      </c>
      <c r="AU411" s="18" t="s">
        <v>81</v>
      </c>
    </row>
    <row r="412" spans="2:65" s="1" customFormat="1" ht="32.4" customHeight="1">
      <c r="B412" s="39"/>
      <c r="C412" s="260" t="s">
        <v>290</v>
      </c>
      <c r="D412" s="260" t="s">
        <v>240</v>
      </c>
      <c r="E412" s="261" t="s">
        <v>747</v>
      </c>
      <c r="F412" s="262" t="s">
        <v>748</v>
      </c>
      <c r="G412" s="263" t="s">
        <v>167</v>
      </c>
      <c r="H412" s="264">
        <v>12</v>
      </c>
      <c r="I412" s="265"/>
      <c r="J412" s="264">
        <f>ROUND(I412*H412,0)</f>
        <v>0</v>
      </c>
      <c r="K412" s="262" t="s">
        <v>136</v>
      </c>
      <c r="L412" s="266"/>
      <c r="M412" s="267" t="s">
        <v>20</v>
      </c>
      <c r="N412" s="268" t="s">
        <v>43</v>
      </c>
      <c r="O412" s="84"/>
      <c r="P412" s="220">
        <f>O412*H412</f>
        <v>0</v>
      </c>
      <c r="Q412" s="220">
        <v>0</v>
      </c>
      <c r="R412" s="220">
        <f>Q412*H412</f>
        <v>0</v>
      </c>
      <c r="S412" s="220">
        <v>0</v>
      </c>
      <c r="T412" s="221">
        <f>S412*H412</f>
        <v>0</v>
      </c>
      <c r="AR412" s="222" t="s">
        <v>163</v>
      </c>
      <c r="AT412" s="222" t="s">
        <v>240</v>
      </c>
      <c r="AU412" s="222" t="s">
        <v>81</v>
      </c>
      <c r="AY412" s="18" t="s">
        <v>129</v>
      </c>
      <c r="BE412" s="223">
        <f>IF(N412="základní",J412,0)</f>
        <v>0</v>
      </c>
      <c r="BF412" s="223">
        <f>IF(N412="snížená",J412,0)</f>
        <v>0</v>
      </c>
      <c r="BG412" s="223">
        <f>IF(N412="zákl. přenesená",J412,0)</f>
        <v>0</v>
      </c>
      <c r="BH412" s="223">
        <f>IF(N412="sníž. přenesená",J412,0)</f>
        <v>0</v>
      </c>
      <c r="BI412" s="223">
        <f>IF(N412="nulová",J412,0)</f>
        <v>0</v>
      </c>
      <c r="BJ412" s="18" t="s">
        <v>8</v>
      </c>
      <c r="BK412" s="223">
        <f>ROUND(I412*H412,0)</f>
        <v>0</v>
      </c>
      <c r="BL412" s="18" t="s">
        <v>227</v>
      </c>
      <c r="BM412" s="222" t="s">
        <v>454</v>
      </c>
    </row>
    <row r="413" spans="2:47" s="1" customFormat="1" ht="12">
      <c r="B413" s="39"/>
      <c r="C413" s="40"/>
      <c r="D413" s="224" t="s">
        <v>139</v>
      </c>
      <c r="E413" s="40"/>
      <c r="F413" s="225" t="s">
        <v>749</v>
      </c>
      <c r="G413" s="40"/>
      <c r="H413" s="40"/>
      <c r="I413" s="136"/>
      <c r="J413" s="40"/>
      <c r="K413" s="40"/>
      <c r="L413" s="44"/>
      <c r="M413" s="226"/>
      <c r="N413" s="84"/>
      <c r="O413" s="84"/>
      <c r="P413" s="84"/>
      <c r="Q413" s="84"/>
      <c r="R413" s="84"/>
      <c r="S413" s="84"/>
      <c r="T413" s="85"/>
      <c r="AT413" s="18" t="s">
        <v>139</v>
      </c>
      <c r="AU413" s="18" t="s">
        <v>81</v>
      </c>
    </row>
    <row r="414" spans="2:65" s="1" customFormat="1" ht="21.6" customHeight="1">
      <c r="B414" s="39"/>
      <c r="C414" s="260" t="s">
        <v>750</v>
      </c>
      <c r="D414" s="260" t="s">
        <v>240</v>
      </c>
      <c r="E414" s="261" t="s">
        <v>751</v>
      </c>
      <c r="F414" s="262" t="s">
        <v>752</v>
      </c>
      <c r="G414" s="263" t="s">
        <v>167</v>
      </c>
      <c r="H414" s="264">
        <v>8</v>
      </c>
      <c r="I414" s="265"/>
      <c r="J414" s="264">
        <f>ROUND(I414*H414,0)</f>
        <v>0</v>
      </c>
      <c r="K414" s="262" t="s">
        <v>136</v>
      </c>
      <c r="L414" s="266"/>
      <c r="M414" s="267" t="s">
        <v>20</v>
      </c>
      <c r="N414" s="268" t="s">
        <v>43</v>
      </c>
      <c r="O414" s="84"/>
      <c r="P414" s="220">
        <f>O414*H414</f>
        <v>0</v>
      </c>
      <c r="Q414" s="220">
        <v>0</v>
      </c>
      <c r="R414" s="220">
        <f>Q414*H414</f>
        <v>0</v>
      </c>
      <c r="S414" s="220">
        <v>0</v>
      </c>
      <c r="T414" s="221">
        <f>S414*H414</f>
        <v>0</v>
      </c>
      <c r="AR414" s="222" t="s">
        <v>163</v>
      </c>
      <c r="AT414" s="222" t="s">
        <v>240</v>
      </c>
      <c r="AU414" s="222" t="s">
        <v>81</v>
      </c>
      <c r="AY414" s="18" t="s">
        <v>129</v>
      </c>
      <c r="BE414" s="223">
        <f>IF(N414="základní",J414,0)</f>
        <v>0</v>
      </c>
      <c r="BF414" s="223">
        <f>IF(N414="snížená",J414,0)</f>
        <v>0</v>
      </c>
      <c r="BG414" s="223">
        <f>IF(N414="zákl. přenesená",J414,0)</f>
        <v>0</v>
      </c>
      <c r="BH414" s="223">
        <f>IF(N414="sníž. přenesená",J414,0)</f>
        <v>0</v>
      </c>
      <c r="BI414" s="223">
        <f>IF(N414="nulová",J414,0)</f>
        <v>0</v>
      </c>
      <c r="BJ414" s="18" t="s">
        <v>8</v>
      </c>
      <c r="BK414" s="223">
        <f>ROUND(I414*H414,0)</f>
        <v>0</v>
      </c>
      <c r="BL414" s="18" t="s">
        <v>227</v>
      </c>
      <c r="BM414" s="222" t="s">
        <v>458</v>
      </c>
    </row>
    <row r="415" spans="2:47" s="1" customFormat="1" ht="12">
      <c r="B415" s="39"/>
      <c r="C415" s="40"/>
      <c r="D415" s="224" t="s">
        <v>139</v>
      </c>
      <c r="E415" s="40"/>
      <c r="F415" s="225" t="s">
        <v>753</v>
      </c>
      <c r="G415" s="40"/>
      <c r="H415" s="40"/>
      <c r="I415" s="136"/>
      <c r="J415" s="40"/>
      <c r="K415" s="40"/>
      <c r="L415" s="44"/>
      <c r="M415" s="226"/>
      <c r="N415" s="84"/>
      <c r="O415" s="84"/>
      <c r="P415" s="84"/>
      <c r="Q415" s="84"/>
      <c r="R415" s="84"/>
      <c r="S415" s="84"/>
      <c r="T415" s="85"/>
      <c r="AT415" s="18" t="s">
        <v>139</v>
      </c>
      <c r="AU415" s="18" t="s">
        <v>81</v>
      </c>
    </row>
    <row r="416" spans="2:65" s="1" customFormat="1" ht="32.4" customHeight="1">
      <c r="B416" s="39"/>
      <c r="C416" s="260" t="s">
        <v>293</v>
      </c>
      <c r="D416" s="260" t="s">
        <v>240</v>
      </c>
      <c r="E416" s="261" t="s">
        <v>754</v>
      </c>
      <c r="F416" s="262" t="s">
        <v>755</v>
      </c>
      <c r="G416" s="263" t="s">
        <v>167</v>
      </c>
      <c r="H416" s="264">
        <v>4</v>
      </c>
      <c r="I416" s="265"/>
      <c r="J416" s="264">
        <f>ROUND(I416*H416,0)</f>
        <v>0</v>
      </c>
      <c r="K416" s="262" t="s">
        <v>136</v>
      </c>
      <c r="L416" s="266"/>
      <c r="M416" s="267" t="s">
        <v>20</v>
      </c>
      <c r="N416" s="268" t="s">
        <v>43</v>
      </c>
      <c r="O416" s="84"/>
      <c r="P416" s="220">
        <f>O416*H416</f>
        <v>0</v>
      </c>
      <c r="Q416" s="220">
        <v>0</v>
      </c>
      <c r="R416" s="220">
        <f>Q416*H416</f>
        <v>0</v>
      </c>
      <c r="S416" s="220">
        <v>0</v>
      </c>
      <c r="T416" s="221">
        <f>S416*H416</f>
        <v>0</v>
      </c>
      <c r="AR416" s="222" t="s">
        <v>163</v>
      </c>
      <c r="AT416" s="222" t="s">
        <v>240</v>
      </c>
      <c r="AU416" s="222" t="s">
        <v>81</v>
      </c>
      <c r="AY416" s="18" t="s">
        <v>129</v>
      </c>
      <c r="BE416" s="223">
        <f>IF(N416="základní",J416,0)</f>
        <v>0</v>
      </c>
      <c r="BF416" s="223">
        <f>IF(N416="snížená",J416,0)</f>
        <v>0</v>
      </c>
      <c r="BG416" s="223">
        <f>IF(N416="zákl. přenesená",J416,0)</f>
        <v>0</v>
      </c>
      <c r="BH416" s="223">
        <f>IF(N416="sníž. přenesená",J416,0)</f>
        <v>0</v>
      </c>
      <c r="BI416" s="223">
        <f>IF(N416="nulová",J416,0)</f>
        <v>0</v>
      </c>
      <c r="BJ416" s="18" t="s">
        <v>8</v>
      </c>
      <c r="BK416" s="223">
        <f>ROUND(I416*H416,0)</f>
        <v>0</v>
      </c>
      <c r="BL416" s="18" t="s">
        <v>227</v>
      </c>
      <c r="BM416" s="222" t="s">
        <v>464</v>
      </c>
    </row>
    <row r="417" spans="2:47" s="1" customFormat="1" ht="12">
      <c r="B417" s="39"/>
      <c r="C417" s="40"/>
      <c r="D417" s="224" t="s">
        <v>139</v>
      </c>
      <c r="E417" s="40"/>
      <c r="F417" s="225" t="s">
        <v>755</v>
      </c>
      <c r="G417" s="40"/>
      <c r="H417" s="40"/>
      <c r="I417" s="136"/>
      <c r="J417" s="40"/>
      <c r="K417" s="40"/>
      <c r="L417" s="44"/>
      <c r="M417" s="226"/>
      <c r="N417" s="84"/>
      <c r="O417" s="84"/>
      <c r="P417" s="84"/>
      <c r="Q417" s="84"/>
      <c r="R417" s="84"/>
      <c r="S417" s="84"/>
      <c r="T417" s="85"/>
      <c r="AT417" s="18" t="s">
        <v>139</v>
      </c>
      <c r="AU417" s="18" t="s">
        <v>81</v>
      </c>
    </row>
    <row r="418" spans="2:65" s="1" customFormat="1" ht="21.6" customHeight="1">
      <c r="B418" s="39"/>
      <c r="C418" s="260" t="s">
        <v>756</v>
      </c>
      <c r="D418" s="260" t="s">
        <v>240</v>
      </c>
      <c r="E418" s="261" t="s">
        <v>757</v>
      </c>
      <c r="F418" s="262" t="s">
        <v>758</v>
      </c>
      <c r="G418" s="263" t="s">
        <v>167</v>
      </c>
      <c r="H418" s="264">
        <v>1</v>
      </c>
      <c r="I418" s="265"/>
      <c r="J418" s="264">
        <f>ROUND(I418*H418,0)</f>
        <v>0</v>
      </c>
      <c r="K418" s="262" t="s">
        <v>136</v>
      </c>
      <c r="L418" s="266"/>
      <c r="M418" s="267" t="s">
        <v>20</v>
      </c>
      <c r="N418" s="268" t="s">
        <v>43</v>
      </c>
      <c r="O418" s="84"/>
      <c r="P418" s="220">
        <f>O418*H418</f>
        <v>0</v>
      </c>
      <c r="Q418" s="220">
        <v>0</v>
      </c>
      <c r="R418" s="220">
        <f>Q418*H418</f>
        <v>0</v>
      </c>
      <c r="S418" s="220">
        <v>0</v>
      </c>
      <c r="T418" s="221">
        <f>S418*H418</f>
        <v>0</v>
      </c>
      <c r="AR418" s="222" t="s">
        <v>163</v>
      </c>
      <c r="AT418" s="222" t="s">
        <v>240</v>
      </c>
      <c r="AU418" s="222" t="s">
        <v>81</v>
      </c>
      <c r="AY418" s="18" t="s">
        <v>129</v>
      </c>
      <c r="BE418" s="223">
        <f>IF(N418="základní",J418,0)</f>
        <v>0</v>
      </c>
      <c r="BF418" s="223">
        <f>IF(N418="snížená",J418,0)</f>
        <v>0</v>
      </c>
      <c r="BG418" s="223">
        <f>IF(N418="zákl. přenesená",J418,0)</f>
        <v>0</v>
      </c>
      <c r="BH418" s="223">
        <f>IF(N418="sníž. přenesená",J418,0)</f>
        <v>0</v>
      </c>
      <c r="BI418" s="223">
        <f>IF(N418="nulová",J418,0)</f>
        <v>0</v>
      </c>
      <c r="BJ418" s="18" t="s">
        <v>8</v>
      </c>
      <c r="BK418" s="223">
        <f>ROUND(I418*H418,0)</f>
        <v>0</v>
      </c>
      <c r="BL418" s="18" t="s">
        <v>227</v>
      </c>
      <c r="BM418" s="222" t="s">
        <v>469</v>
      </c>
    </row>
    <row r="419" spans="2:47" s="1" customFormat="1" ht="12">
      <c r="B419" s="39"/>
      <c r="C419" s="40"/>
      <c r="D419" s="224" t="s">
        <v>139</v>
      </c>
      <c r="E419" s="40"/>
      <c r="F419" s="225" t="s">
        <v>758</v>
      </c>
      <c r="G419" s="40"/>
      <c r="H419" s="40"/>
      <c r="I419" s="136"/>
      <c r="J419" s="40"/>
      <c r="K419" s="40"/>
      <c r="L419" s="44"/>
      <c r="M419" s="226"/>
      <c r="N419" s="84"/>
      <c r="O419" s="84"/>
      <c r="P419" s="84"/>
      <c r="Q419" s="84"/>
      <c r="R419" s="84"/>
      <c r="S419" s="84"/>
      <c r="T419" s="85"/>
      <c r="AT419" s="18" t="s">
        <v>139</v>
      </c>
      <c r="AU419" s="18" t="s">
        <v>81</v>
      </c>
    </row>
    <row r="420" spans="2:65" s="1" customFormat="1" ht="21.6" customHeight="1">
      <c r="B420" s="39"/>
      <c r="C420" s="260" t="s">
        <v>297</v>
      </c>
      <c r="D420" s="260" t="s">
        <v>240</v>
      </c>
      <c r="E420" s="261" t="s">
        <v>759</v>
      </c>
      <c r="F420" s="262" t="s">
        <v>760</v>
      </c>
      <c r="G420" s="263" t="s">
        <v>167</v>
      </c>
      <c r="H420" s="264">
        <v>1</v>
      </c>
      <c r="I420" s="265"/>
      <c r="J420" s="264">
        <f>ROUND(I420*H420,0)</f>
        <v>0</v>
      </c>
      <c r="K420" s="262" t="s">
        <v>136</v>
      </c>
      <c r="L420" s="266"/>
      <c r="M420" s="267" t="s">
        <v>20</v>
      </c>
      <c r="N420" s="268" t="s">
        <v>43</v>
      </c>
      <c r="O420" s="84"/>
      <c r="P420" s="220">
        <f>O420*H420</f>
        <v>0</v>
      </c>
      <c r="Q420" s="220">
        <v>0</v>
      </c>
      <c r="R420" s="220">
        <f>Q420*H420</f>
        <v>0</v>
      </c>
      <c r="S420" s="220">
        <v>0</v>
      </c>
      <c r="T420" s="221">
        <f>S420*H420</f>
        <v>0</v>
      </c>
      <c r="AR420" s="222" t="s">
        <v>163</v>
      </c>
      <c r="AT420" s="222" t="s">
        <v>240</v>
      </c>
      <c r="AU420" s="222" t="s">
        <v>81</v>
      </c>
      <c r="AY420" s="18" t="s">
        <v>129</v>
      </c>
      <c r="BE420" s="223">
        <f>IF(N420="základní",J420,0)</f>
        <v>0</v>
      </c>
      <c r="BF420" s="223">
        <f>IF(N420="snížená",J420,0)</f>
        <v>0</v>
      </c>
      <c r="BG420" s="223">
        <f>IF(N420="zákl. přenesená",J420,0)</f>
        <v>0</v>
      </c>
      <c r="BH420" s="223">
        <f>IF(N420="sníž. přenesená",J420,0)</f>
        <v>0</v>
      </c>
      <c r="BI420" s="223">
        <f>IF(N420="nulová",J420,0)</f>
        <v>0</v>
      </c>
      <c r="BJ420" s="18" t="s">
        <v>8</v>
      </c>
      <c r="BK420" s="223">
        <f>ROUND(I420*H420,0)</f>
        <v>0</v>
      </c>
      <c r="BL420" s="18" t="s">
        <v>227</v>
      </c>
      <c r="BM420" s="222" t="s">
        <v>474</v>
      </c>
    </row>
    <row r="421" spans="2:47" s="1" customFormat="1" ht="12">
      <c r="B421" s="39"/>
      <c r="C421" s="40"/>
      <c r="D421" s="224" t="s">
        <v>139</v>
      </c>
      <c r="E421" s="40"/>
      <c r="F421" s="225" t="s">
        <v>761</v>
      </c>
      <c r="G421" s="40"/>
      <c r="H421" s="40"/>
      <c r="I421" s="136"/>
      <c r="J421" s="40"/>
      <c r="K421" s="40"/>
      <c r="L421" s="44"/>
      <c r="M421" s="226"/>
      <c r="N421" s="84"/>
      <c r="O421" s="84"/>
      <c r="P421" s="84"/>
      <c r="Q421" s="84"/>
      <c r="R421" s="84"/>
      <c r="S421" s="84"/>
      <c r="T421" s="85"/>
      <c r="AT421" s="18" t="s">
        <v>139</v>
      </c>
      <c r="AU421" s="18" t="s">
        <v>81</v>
      </c>
    </row>
    <row r="422" spans="2:65" s="1" customFormat="1" ht="21.6" customHeight="1">
      <c r="B422" s="39"/>
      <c r="C422" s="260" t="s">
        <v>762</v>
      </c>
      <c r="D422" s="260" t="s">
        <v>240</v>
      </c>
      <c r="E422" s="261" t="s">
        <v>763</v>
      </c>
      <c r="F422" s="262" t="s">
        <v>764</v>
      </c>
      <c r="G422" s="263" t="s">
        <v>167</v>
      </c>
      <c r="H422" s="264">
        <v>2</v>
      </c>
      <c r="I422" s="265"/>
      <c r="J422" s="264">
        <f>ROUND(I422*H422,0)</f>
        <v>0</v>
      </c>
      <c r="K422" s="262" t="s">
        <v>136</v>
      </c>
      <c r="L422" s="266"/>
      <c r="M422" s="267" t="s">
        <v>20</v>
      </c>
      <c r="N422" s="268" t="s">
        <v>43</v>
      </c>
      <c r="O422" s="84"/>
      <c r="P422" s="220">
        <f>O422*H422</f>
        <v>0</v>
      </c>
      <c r="Q422" s="220">
        <v>0</v>
      </c>
      <c r="R422" s="220">
        <f>Q422*H422</f>
        <v>0</v>
      </c>
      <c r="S422" s="220">
        <v>0</v>
      </c>
      <c r="T422" s="221">
        <f>S422*H422</f>
        <v>0</v>
      </c>
      <c r="AR422" s="222" t="s">
        <v>163</v>
      </c>
      <c r="AT422" s="222" t="s">
        <v>240</v>
      </c>
      <c r="AU422" s="222" t="s">
        <v>81</v>
      </c>
      <c r="AY422" s="18" t="s">
        <v>129</v>
      </c>
      <c r="BE422" s="223">
        <f>IF(N422="základní",J422,0)</f>
        <v>0</v>
      </c>
      <c r="BF422" s="223">
        <f>IF(N422="snížená",J422,0)</f>
        <v>0</v>
      </c>
      <c r="BG422" s="223">
        <f>IF(N422="zákl. přenesená",J422,0)</f>
        <v>0</v>
      </c>
      <c r="BH422" s="223">
        <f>IF(N422="sníž. přenesená",J422,0)</f>
        <v>0</v>
      </c>
      <c r="BI422" s="223">
        <f>IF(N422="nulová",J422,0)</f>
        <v>0</v>
      </c>
      <c r="BJ422" s="18" t="s">
        <v>8</v>
      </c>
      <c r="BK422" s="223">
        <f>ROUND(I422*H422,0)</f>
        <v>0</v>
      </c>
      <c r="BL422" s="18" t="s">
        <v>227</v>
      </c>
      <c r="BM422" s="222" t="s">
        <v>478</v>
      </c>
    </row>
    <row r="423" spans="2:47" s="1" customFormat="1" ht="12">
      <c r="B423" s="39"/>
      <c r="C423" s="40"/>
      <c r="D423" s="224" t="s">
        <v>139</v>
      </c>
      <c r="E423" s="40"/>
      <c r="F423" s="225" t="s">
        <v>765</v>
      </c>
      <c r="G423" s="40"/>
      <c r="H423" s="40"/>
      <c r="I423" s="136"/>
      <c r="J423" s="40"/>
      <c r="K423" s="40"/>
      <c r="L423" s="44"/>
      <c r="M423" s="226"/>
      <c r="N423" s="84"/>
      <c r="O423" s="84"/>
      <c r="P423" s="84"/>
      <c r="Q423" s="84"/>
      <c r="R423" s="84"/>
      <c r="S423" s="84"/>
      <c r="T423" s="85"/>
      <c r="AT423" s="18" t="s">
        <v>139</v>
      </c>
      <c r="AU423" s="18" t="s">
        <v>81</v>
      </c>
    </row>
    <row r="424" spans="2:65" s="1" customFormat="1" ht="21.6" customHeight="1">
      <c r="B424" s="39"/>
      <c r="C424" s="260" t="s">
        <v>301</v>
      </c>
      <c r="D424" s="260" t="s">
        <v>240</v>
      </c>
      <c r="E424" s="261" t="s">
        <v>766</v>
      </c>
      <c r="F424" s="262" t="s">
        <v>767</v>
      </c>
      <c r="G424" s="263" t="s">
        <v>167</v>
      </c>
      <c r="H424" s="264">
        <v>4</v>
      </c>
      <c r="I424" s="265"/>
      <c r="J424" s="264">
        <f>ROUND(I424*H424,0)</f>
        <v>0</v>
      </c>
      <c r="K424" s="262" t="s">
        <v>136</v>
      </c>
      <c r="L424" s="266"/>
      <c r="M424" s="267" t="s">
        <v>20</v>
      </c>
      <c r="N424" s="268" t="s">
        <v>43</v>
      </c>
      <c r="O424" s="84"/>
      <c r="P424" s="220">
        <f>O424*H424</f>
        <v>0</v>
      </c>
      <c r="Q424" s="220">
        <v>0</v>
      </c>
      <c r="R424" s="220">
        <f>Q424*H424</f>
        <v>0</v>
      </c>
      <c r="S424" s="220">
        <v>0</v>
      </c>
      <c r="T424" s="221">
        <f>S424*H424</f>
        <v>0</v>
      </c>
      <c r="AR424" s="222" t="s">
        <v>163</v>
      </c>
      <c r="AT424" s="222" t="s">
        <v>240</v>
      </c>
      <c r="AU424" s="222" t="s">
        <v>81</v>
      </c>
      <c r="AY424" s="18" t="s">
        <v>129</v>
      </c>
      <c r="BE424" s="223">
        <f>IF(N424="základní",J424,0)</f>
        <v>0</v>
      </c>
      <c r="BF424" s="223">
        <f>IF(N424="snížená",J424,0)</f>
        <v>0</v>
      </c>
      <c r="BG424" s="223">
        <f>IF(N424="zákl. přenesená",J424,0)</f>
        <v>0</v>
      </c>
      <c r="BH424" s="223">
        <f>IF(N424="sníž. přenesená",J424,0)</f>
        <v>0</v>
      </c>
      <c r="BI424" s="223">
        <f>IF(N424="nulová",J424,0)</f>
        <v>0</v>
      </c>
      <c r="BJ424" s="18" t="s">
        <v>8</v>
      </c>
      <c r="BK424" s="223">
        <f>ROUND(I424*H424,0)</f>
        <v>0</v>
      </c>
      <c r="BL424" s="18" t="s">
        <v>227</v>
      </c>
      <c r="BM424" s="222" t="s">
        <v>768</v>
      </c>
    </row>
    <row r="425" spans="2:47" s="1" customFormat="1" ht="12">
      <c r="B425" s="39"/>
      <c r="C425" s="40"/>
      <c r="D425" s="224" t="s">
        <v>139</v>
      </c>
      <c r="E425" s="40"/>
      <c r="F425" s="225" t="s">
        <v>769</v>
      </c>
      <c r="G425" s="40"/>
      <c r="H425" s="40"/>
      <c r="I425" s="136"/>
      <c r="J425" s="40"/>
      <c r="K425" s="40"/>
      <c r="L425" s="44"/>
      <c r="M425" s="226"/>
      <c r="N425" s="84"/>
      <c r="O425" s="84"/>
      <c r="P425" s="84"/>
      <c r="Q425" s="84"/>
      <c r="R425" s="84"/>
      <c r="S425" s="84"/>
      <c r="T425" s="85"/>
      <c r="AT425" s="18" t="s">
        <v>139</v>
      </c>
      <c r="AU425" s="18" t="s">
        <v>81</v>
      </c>
    </row>
    <row r="426" spans="2:65" s="1" customFormat="1" ht="32.4" customHeight="1">
      <c r="B426" s="39"/>
      <c r="C426" s="260" t="s">
        <v>770</v>
      </c>
      <c r="D426" s="260" t="s">
        <v>240</v>
      </c>
      <c r="E426" s="261" t="s">
        <v>771</v>
      </c>
      <c r="F426" s="262" t="s">
        <v>772</v>
      </c>
      <c r="G426" s="263" t="s">
        <v>167</v>
      </c>
      <c r="H426" s="264">
        <v>1</v>
      </c>
      <c r="I426" s="265"/>
      <c r="J426" s="264">
        <f>ROUND(I426*H426,0)</f>
        <v>0</v>
      </c>
      <c r="K426" s="262" t="s">
        <v>136</v>
      </c>
      <c r="L426" s="266"/>
      <c r="M426" s="267" t="s">
        <v>20</v>
      </c>
      <c r="N426" s="268" t="s">
        <v>43</v>
      </c>
      <c r="O426" s="84"/>
      <c r="P426" s="220">
        <f>O426*H426</f>
        <v>0</v>
      </c>
      <c r="Q426" s="220">
        <v>0</v>
      </c>
      <c r="R426" s="220">
        <f>Q426*H426</f>
        <v>0</v>
      </c>
      <c r="S426" s="220">
        <v>0</v>
      </c>
      <c r="T426" s="221">
        <f>S426*H426</f>
        <v>0</v>
      </c>
      <c r="AR426" s="222" t="s">
        <v>163</v>
      </c>
      <c r="AT426" s="222" t="s">
        <v>240</v>
      </c>
      <c r="AU426" s="222" t="s">
        <v>81</v>
      </c>
      <c r="AY426" s="18" t="s">
        <v>129</v>
      </c>
      <c r="BE426" s="223">
        <f>IF(N426="základní",J426,0)</f>
        <v>0</v>
      </c>
      <c r="BF426" s="223">
        <f>IF(N426="snížená",J426,0)</f>
        <v>0</v>
      </c>
      <c r="BG426" s="223">
        <f>IF(N426="zákl. přenesená",J426,0)</f>
        <v>0</v>
      </c>
      <c r="BH426" s="223">
        <f>IF(N426="sníž. přenesená",J426,0)</f>
        <v>0</v>
      </c>
      <c r="BI426" s="223">
        <f>IF(N426="nulová",J426,0)</f>
        <v>0</v>
      </c>
      <c r="BJ426" s="18" t="s">
        <v>8</v>
      </c>
      <c r="BK426" s="223">
        <f>ROUND(I426*H426,0)</f>
        <v>0</v>
      </c>
      <c r="BL426" s="18" t="s">
        <v>227</v>
      </c>
      <c r="BM426" s="222" t="s">
        <v>773</v>
      </c>
    </row>
    <row r="427" spans="2:47" s="1" customFormat="1" ht="12">
      <c r="B427" s="39"/>
      <c r="C427" s="40"/>
      <c r="D427" s="224" t="s">
        <v>139</v>
      </c>
      <c r="E427" s="40"/>
      <c r="F427" s="225" t="s">
        <v>772</v>
      </c>
      <c r="G427" s="40"/>
      <c r="H427" s="40"/>
      <c r="I427" s="136"/>
      <c r="J427" s="40"/>
      <c r="K427" s="40"/>
      <c r="L427" s="44"/>
      <c r="M427" s="226"/>
      <c r="N427" s="84"/>
      <c r="O427" s="84"/>
      <c r="P427" s="84"/>
      <c r="Q427" s="84"/>
      <c r="R427" s="84"/>
      <c r="S427" s="84"/>
      <c r="T427" s="85"/>
      <c r="AT427" s="18" t="s">
        <v>139</v>
      </c>
      <c r="AU427" s="18" t="s">
        <v>81</v>
      </c>
    </row>
    <row r="428" spans="2:65" s="1" customFormat="1" ht="21.6" customHeight="1">
      <c r="B428" s="39"/>
      <c r="C428" s="260" t="s">
        <v>303</v>
      </c>
      <c r="D428" s="260" t="s">
        <v>240</v>
      </c>
      <c r="E428" s="261" t="s">
        <v>774</v>
      </c>
      <c r="F428" s="262" t="s">
        <v>775</v>
      </c>
      <c r="G428" s="263" t="s">
        <v>167</v>
      </c>
      <c r="H428" s="264">
        <v>1</v>
      </c>
      <c r="I428" s="265"/>
      <c r="J428" s="264">
        <f>ROUND(I428*H428,0)</f>
        <v>0</v>
      </c>
      <c r="K428" s="262" t="s">
        <v>136</v>
      </c>
      <c r="L428" s="266"/>
      <c r="M428" s="267" t="s">
        <v>20</v>
      </c>
      <c r="N428" s="268" t="s">
        <v>43</v>
      </c>
      <c r="O428" s="84"/>
      <c r="P428" s="220">
        <f>O428*H428</f>
        <v>0</v>
      </c>
      <c r="Q428" s="220">
        <v>0</v>
      </c>
      <c r="R428" s="220">
        <f>Q428*H428</f>
        <v>0</v>
      </c>
      <c r="S428" s="220">
        <v>0</v>
      </c>
      <c r="T428" s="221">
        <f>S428*H428</f>
        <v>0</v>
      </c>
      <c r="AR428" s="222" t="s">
        <v>163</v>
      </c>
      <c r="AT428" s="222" t="s">
        <v>240</v>
      </c>
      <c r="AU428" s="222" t="s">
        <v>81</v>
      </c>
      <c r="AY428" s="18" t="s">
        <v>129</v>
      </c>
      <c r="BE428" s="223">
        <f>IF(N428="základní",J428,0)</f>
        <v>0</v>
      </c>
      <c r="BF428" s="223">
        <f>IF(N428="snížená",J428,0)</f>
        <v>0</v>
      </c>
      <c r="BG428" s="223">
        <f>IF(N428="zákl. přenesená",J428,0)</f>
        <v>0</v>
      </c>
      <c r="BH428" s="223">
        <f>IF(N428="sníž. přenesená",J428,0)</f>
        <v>0</v>
      </c>
      <c r="BI428" s="223">
        <f>IF(N428="nulová",J428,0)</f>
        <v>0</v>
      </c>
      <c r="BJ428" s="18" t="s">
        <v>8</v>
      </c>
      <c r="BK428" s="223">
        <f>ROUND(I428*H428,0)</f>
        <v>0</v>
      </c>
      <c r="BL428" s="18" t="s">
        <v>227</v>
      </c>
      <c r="BM428" s="222" t="s">
        <v>776</v>
      </c>
    </row>
    <row r="429" spans="2:47" s="1" customFormat="1" ht="12">
      <c r="B429" s="39"/>
      <c r="C429" s="40"/>
      <c r="D429" s="224" t="s">
        <v>139</v>
      </c>
      <c r="E429" s="40"/>
      <c r="F429" s="225" t="s">
        <v>775</v>
      </c>
      <c r="G429" s="40"/>
      <c r="H429" s="40"/>
      <c r="I429" s="136"/>
      <c r="J429" s="40"/>
      <c r="K429" s="40"/>
      <c r="L429" s="44"/>
      <c r="M429" s="226"/>
      <c r="N429" s="84"/>
      <c r="O429" s="84"/>
      <c r="P429" s="84"/>
      <c r="Q429" s="84"/>
      <c r="R429" s="84"/>
      <c r="S429" s="84"/>
      <c r="T429" s="85"/>
      <c r="AT429" s="18" t="s">
        <v>139</v>
      </c>
      <c r="AU429" s="18" t="s">
        <v>81</v>
      </c>
    </row>
    <row r="430" spans="2:65" s="1" customFormat="1" ht="21.6" customHeight="1">
      <c r="B430" s="39"/>
      <c r="C430" s="260" t="s">
        <v>777</v>
      </c>
      <c r="D430" s="260" t="s">
        <v>240</v>
      </c>
      <c r="E430" s="261" t="s">
        <v>778</v>
      </c>
      <c r="F430" s="262" t="s">
        <v>779</v>
      </c>
      <c r="G430" s="263" t="s">
        <v>167</v>
      </c>
      <c r="H430" s="264">
        <v>1</v>
      </c>
      <c r="I430" s="265"/>
      <c r="J430" s="264">
        <f>ROUND(I430*H430,0)</f>
        <v>0</v>
      </c>
      <c r="K430" s="262" t="s">
        <v>136</v>
      </c>
      <c r="L430" s="266"/>
      <c r="M430" s="267" t="s">
        <v>20</v>
      </c>
      <c r="N430" s="268" t="s">
        <v>43</v>
      </c>
      <c r="O430" s="84"/>
      <c r="P430" s="220">
        <f>O430*H430</f>
        <v>0</v>
      </c>
      <c r="Q430" s="220">
        <v>0</v>
      </c>
      <c r="R430" s="220">
        <f>Q430*H430</f>
        <v>0</v>
      </c>
      <c r="S430" s="220">
        <v>0</v>
      </c>
      <c r="T430" s="221">
        <f>S430*H430</f>
        <v>0</v>
      </c>
      <c r="AR430" s="222" t="s">
        <v>163</v>
      </c>
      <c r="AT430" s="222" t="s">
        <v>240</v>
      </c>
      <c r="AU430" s="222" t="s">
        <v>81</v>
      </c>
      <c r="AY430" s="18" t="s">
        <v>129</v>
      </c>
      <c r="BE430" s="223">
        <f>IF(N430="základní",J430,0)</f>
        <v>0</v>
      </c>
      <c r="BF430" s="223">
        <f>IF(N430="snížená",J430,0)</f>
        <v>0</v>
      </c>
      <c r="BG430" s="223">
        <f>IF(N430="zákl. přenesená",J430,0)</f>
        <v>0</v>
      </c>
      <c r="BH430" s="223">
        <f>IF(N430="sníž. přenesená",J430,0)</f>
        <v>0</v>
      </c>
      <c r="BI430" s="223">
        <f>IF(N430="nulová",J430,0)</f>
        <v>0</v>
      </c>
      <c r="BJ430" s="18" t="s">
        <v>8</v>
      </c>
      <c r="BK430" s="223">
        <f>ROUND(I430*H430,0)</f>
        <v>0</v>
      </c>
      <c r="BL430" s="18" t="s">
        <v>227</v>
      </c>
      <c r="BM430" s="222" t="s">
        <v>489</v>
      </c>
    </row>
    <row r="431" spans="2:47" s="1" customFormat="1" ht="12">
      <c r="B431" s="39"/>
      <c r="C431" s="40"/>
      <c r="D431" s="224" t="s">
        <v>139</v>
      </c>
      <c r="E431" s="40"/>
      <c r="F431" s="225" t="s">
        <v>780</v>
      </c>
      <c r="G431" s="40"/>
      <c r="H431" s="40"/>
      <c r="I431" s="136"/>
      <c r="J431" s="40"/>
      <c r="K431" s="40"/>
      <c r="L431" s="44"/>
      <c r="M431" s="226"/>
      <c r="N431" s="84"/>
      <c r="O431" s="84"/>
      <c r="P431" s="84"/>
      <c r="Q431" s="84"/>
      <c r="R431" s="84"/>
      <c r="S431" s="84"/>
      <c r="T431" s="85"/>
      <c r="AT431" s="18" t="s">
        <v>139</v>
      </c>
      <c r="AU431" s="18" t="s">
        <v>81</v>
      </c>
    </row>
    <row r="432" spans="2:65" s="1" customFormat="1" ht="32.4" customHeight="1">
      <c r="B432" s="39"/>
      <c r="C432" s="260" t="s">
        <v>308</v>
      </c>
      <c r="D432" s="260" t="s">
        <v>240</v>
      </c>
      <c r="E432" s="261" t="s">
        <v>781</v>
      </c>
      <c r="F432" s="262" t="s">
        <v>782</v>
      </c>
      <c r="G432" s="263" t="s">
        <v>167</v>
      </c>
      <c r="H432" s="264">
        <v>1</v>
      </c>
      <c r="I432" s="265"/>
      <c r="J432" s="264">
        <f>ROUND(I432*H432,0)</f>
        <v>0</v>
      </c>
      <c r="K432" s="262" t="s">
        <v>136</v>
      </c>
      <c r="L432" s="266"/>
      <c r="M432" s="267" t="s">
        <v>20</v>
      </c>
      <c r="N432" s="268" t="s">
        <v>43</v>
      </c>
      <c r="O432" s="84"/>
      <c r="P432" s="220">
        <f>O432*H432</f>
        <v>0</v>
      </c>
      <c r="Q432" s="220">
        <v>0</v>
      </c>
      <c r="R432" s="220">
        <f>Q432*H432</f>
        <v>0</v>
      </c>
      <c r="S432" s="220">
        <v>0</v>
      </c>
      <c r="T432" s="221">
        <f>S432*H432</f>
        <v>0</v>
      </c>
      <c r="AR432" s="222" t="s">
        <v>163</v>
      </c>
      <c r="AT432" s="222" t="s">
        <v>240</v>
      </c>
      <c r="AU432" s="222" t="s">
        <v>81</v>
      </c>
      <c r="AY432" s="18" t="s">
        <v>129</v>
      </c>
      <c r="BE432" s="223">
        <f>IF(N432="základní",J432,0)</f>
        <v>0</v>
      </c>
      <c r="BF432" s="223">
        <f>IF(N432="snížená",J432,0)</f>
        <v>0</v>
      </c>
      <c r="BG432" s="223">
        <f>IF(N432="zákl. přenesená",J432,0)</f>
        <v>0</v>
      </c>
      <c r="BH432" s="223">
        <f>IF(N432="sníž. přenesená",J432,0)</f>
        <v>0</v>
      </c>
      <c r="BI432" s="223">
        <f>IF(N432="nulová",J432,0)</f>
        <v>0</v>
      </c>
      <c r="BJ432" s="18" t="s">
        <v>8</v>
      </c>
      <c r="BK432" s="223">
        <f>ROUND(I432*H432,0)</f>
        <v>0</v>
      </c>
      <c r="BL432" s="18" t="s">
        <v>227</v>
      </c>
      <c r="BM432" s="222" t="s">
        <v>494</v>
      </c>
    </row>
    <row r="433" spans="2:47" s="1" customFormat="1" ht="12">
      <c r="B433" s="39"/>
      <c r="C433" s="40"/>
      <c r="D433" s="224" t="s">
        <v>139</v>
      </c>
      <c r="E433" s="40"/>
      <c r="F433" s="225" t="s">
        <v>782</v>
      </c>
      <c r="G433" s="40"/>
      <c r="H433" s="40"/>
      <c r="I433" s="136"/>
      <c r="J433" s="40"/>
      <c r="K433" s="40"/>
      <c r="L433" s="44"/>
      <c r="M433" s="226"/>
      <c r="N433" s="84"/>
      <c r="O433" s="84"/>
      <c r="P433" s="84"/>
      <c r="Q433" s="84"/>
      <c r="R433" s="84"/>
      <c r="S433" s="84"/>
      <c r="T433" s="85"/>
      <c r="AT433" s="18" t="s">
        <v>139</v>
      </c>
      <c r="AU433" s="18" t="s">
        <v>81</v>
      </c>
    </row>
    <row r="434" spans="2:65" s="1" customFormat="1" ht="21.6" customHeight="1">
      <c r="B434" s="39"/>
      <c r="C434" s="260" t="s">
        <v>783</v>
      </c>
      <c r="D434" s="260" t="s">
        <v>240</v>
      </c>
      <c r="E434" s="261" t="s">
        <v>784</v>
      </c>
      <c r="F434" s="262" t="s">
        <v>785</v>
      </c>
      <c r="G434" s="263" t="s">
        <v>167</v>
      </c>
      <c r="H434" s="264">
        <v>5</v>
      </c>
      <c r="I434" s="265"/>
      <c r="J434" s="264">
        <f>ROUND(I434*H434,0)</f>
        <v>0</v>
      </c>
      <c r="K434" s="262" t="s">
        <v>136</v>
      </c>
      <c r="L434" s="266"/>
      <c r="M434" s="267" t="s">
        <v>20</v>
      </c>
      <c r="N434" s="268" t="s">
        <v>43</v>
      </c>
      <c r="O434" s="84"/>
      <c r="P434" s="220">
        <f>O434*H434</f>
        <v>0</v>
      </c>
      <c r="Q434" s="220">
        <v>0</v>
      </c>
      <c r="R434" s="220">
        <f>Q434*H434</f>
        <v>0</v>
      </c>
      <c r="S434" s="220">
        <v>0</v>
      </c>
      <c r="T434" s="221">
        <f>S434*H434</f>
        <v>0</v>
      </c>
      <c r="AR434" s="222" t="s">
        <v>163</v>
      </c>
      <c r="AT434" s="222" t="s">
        <v>240</v>
      </c>
      <c r="AU434" s="222" t="s">
        <v>81</v>
      </c>
      <c r="AY434" s="18" t="s">
        <v>129</v>
      </c>
      <c r="BE434" s="223">
        <f>IF(N434="základní",J434,0)</f>
        <v>0</v>
      </c>
      <c r="BF434" s="223">
        <f>IF(N434="snížená",J434,0)</f>
        <v>0</v>
      </c>
      <c r="BG434" s="223">
        <f>IF(N434="zákl. přenesená",J434,0)</f>
        <v>0</v>
      </c>
      <c r="BH434" s="223">
        <f>IF(N434="sníž. přenesená",J434,0)</f>
        <v>0</v>
      </c>
      <c r="BI434" s="223">
        <f>IF(N434="nulová",J434,0)</f>
        <v>0</v>
      </c>
      <c r="BJ434" s="18" t="s">
        <v>8</v>
      </c>
      <c r="BK434" s="223">
        <f>ROUND(I434*H434,0)</f>
        <v>0</v>
      </c>
      <c r="BL434" s="18" t="s">
        <v>227</v>
      </c>
      <c r="BM434" s="222" t="s">
        <v>786</v>
      </c>
    </row>
    <row r="435" spans="2:47" s="1" customFormat="1" ht="12">
      <c r="B435" s="39"/>
      <c r="C435" s="40"/>
      <c r="D435" s="224" t="s">
        <v>139</v>
      </c>
      <c r="E435" s="40"/>
      <c r="F435" s="225" t="s">
        <v>787</v>
      </c>
      <c r="G435" s="40"/>
      <c r="H435" s="40"/>
      <c r="I435" s="136"/>
      <c r="J435" s="40"/>
      <c r="K435" s="40"/>
      <c r="L435" s="44"/>
      <c r="M435" s="226"/>
      <c r="N435" s="84"/>
      <c r="O435" s="84"/>
      <c r="P435" s="84"/>
      <c r="Q435" s="84"/>
      <c r="R435" s="84"/>
      <c r="S435" s="84"/>
      <c r="T435" s="85"/>
      <c r="AT435" s="18" t="s">
        <v>139</v>
      </c>
      <c r="AU435" s="18" t="s">
        <v>81</v>
      </c>
    </row>
    <row r="436" spans="2:65" s="1" customFormat="1" ht="21.6" customHeight="1">
      <c r="B436" s="39"/>
      <c r="C436" s="260" t="s">
        <v>313</v>
      </c>
      <c r="D436" s="260" t="s">
        <v>240</v>
      </c>
      <c r="E436" s="261" t="s">
        <v>788</v>
      </c>
      <c r="F436" s="262" t="s">
        <v>789</v>
      </c>
      <c r="G436" s="263" t="s">
        <v>167</v>
      </c>
      <c r="H436" s="264">
        <v>1</v>
      </c>
      <c r="I436" s="265"/>
      <c r="J436" s="264">
        <f>ROUND(I436*H436,0)</f>
        <v>0</v>
      </c>
      <c r="K436" s="262" t="s">
        <v>136</v>
      </c>
      <c r="L436" s="266"/>
      <c r="M436" s="267" t="s">
        <v>20</v>
      </c>
      <c r="N436" s="268" t="s">
        <v>43</v>
      </c>
      <c r="O436" s="84"/>
      <c r="P436" s="220">
        <f>O436*H436</f>
        <v>0</v>
      </c>
      <c r="Q436" s="220">
        <v>0</v>
      </c>
      <c r="R436" s="220">
        <f>Q436*H436</f>
        <v>0</v>
      </c>
      <c r="S436" s="220">
        <v>0</v>
      </c>
      <c r="T436" s="221">
        <f>S436*H436</f>
        <v>0</v>
      </c>
      <c r="AR436" s="222" t="s">
        <v>163</v>
      </c>
      <c r="AT436" s="222" t="s">
        <v>240</v>
      </c>
      <c r="AU436" s="222" t="s">
        <v>81</v>
      </c>
      <c r="AY436" s="18" t="s">
        <v>129</v>
      </c>
      <c r="BE436" s="223">
        <f>IF(N436="základní",J436,0)</f>
        <v>0</v>
      </c>
      <c r="BF436" s="223">
        <f>IF(N436="snížená",J436,0)</f>
        <v>0</v>
      </c>
      <c r="BG436" s="223">
        <f>IF(N436="zákl. přenesená",J436,0)</f>
        <v>0</v>
      </c>
      <c r="BH436" s="223">
        <f>IF(N436="sníž. přenesená",J436,0)</f>
        <v>0</v>
      </c>
      <c r="BI436" s="223">
        <f>IF(N436="nulová",J436,0)</f>
        <v>0</v>
      </c>
      <c r="BJ436" s="18" t="s">
        <v>8</v>
      </c>
      <c r="BK436" s="223">
        <f>ROUND(I436*H436,0)</f>
        <v>0</v>
      </c>
      <c r="BL436" s="18" t="s">
        <v>227</v>
      </c>
      <c r="BM436" s="222" t="s">
        <v>790</v>
      </c>
    </row>
    <row r="437" spans="2:47" s="1" customFormat="1" ht="12">
      <c r="B437" s="39"/>
      <c r="C437" s="40"/>
      <c r="D437" s="224" t="s">
        <v>139</v>
      </c>
      <c r="E437" s="40"/>
      <c r="F437" s="225" t="s">
        <v>789</v>
      </c>
      <c r="G437" s="40"/>
      <c r="H437" s="40"/>
      <c r="I437" s="136"/>
      <c r="J437" s="40"/>
      <c r="K437" s="40"/>
      <c r="L437" s="44"/>
      <c r="M437" s="226"/>
      <c r="N437" s="84"/>
      <c r="O437" s="84"/>
      <c r="P437" s="84"/>
      <c r="Q437" s="84"/>
      <c r="R437" s="84"/>
      <c r="S437" s="84"/>
      <c r="T437" s="85"/>
      <c r="AT437" s="18" t="s">
        <v>139</v>
      </c>
      <c r="AU437" s="18" t="s">
        <v>81</v>
      </c>
    </row>
    <row r="438" spans="2:65" s="1" customFormat="1" ht="21.6" customHeight="1">
      <c r="B438" s="39"/>
      <c r="C438" s="260" t="s">
        <v>791</v>
      </c>
      <c r="D438" s="260" t="s">
        <v>240</v>
      </c>
      <c r="E438" s="261" t="s">
        <v>792</v>
      </c>
      <c r="F438" s="262" t="s">
        <v>793</v>
      </c>
      <c r="G438" s="263" t="s">
        <v>167</v>
      </c>
      <c r="H438" s="264">
        <v>1</v>
      </c>
      <c r="I438" s="265"/>
      <c r="J438" s="264">
        <f>ROUND(I438*H438,0)</f>
        <v>0</v>
      </c>
      <c r="K438" s="262" t="s">
        <v>136</v>
      </c>
      <c r="L438" s="266"/>
      <c r="M438" s="267" t="s">
        <v>20</v>
      </c>
      <c r="N438" s="268" t="s">
        <v>43</v>
      </c>
      <c r="O438" s="84"/>
      <c r="P438" s="220">
        <f>O438*H438</f>
        <v>0</v>
      </c>
      <c r="Q438" s="220">
        <v>0</v>
      </c>
      <c r="R438" s="220">
        <f>Q438*H438</f>
        <v>0</v>
      </c>
      <c r="S438" s="220">
        <v>0</v>
      </c>
      <c r="T438" s="221">
        <f>S438*H438</f>
        <v>0</v>
      </c>
      <c r="AR438" s="222" t="s">
        <v>163</v>
      </c>
      <c r="AT438" s="222" t="s">
        <v>240</v>
      </c>
      <c r="AU438" s="222" t="s">
        <v>81</v>
      </c>
      <c r="AY438" s="18" t="s">
        <v>129</v>
      </c>
      <c r="BE438" s="223">
        <f>IF(N438="základní",J438,0)</f>
        <v>0</v>
      </c>
      <c r="BF438" s="223">
        <f>IF(N438="snížená",J438,0)</f>
        <v>0</v>
      </c>
      <c r="BG438" s="223">
        <f>IF(N438="zákl. přenesená",J438,0)</f>
        <v>0</v>
      </c>
      <c r="BH438" s="223">
        <f>IF(N438="sníž. přenesená",J438,0)</f>
        <v>0</v>
      </c>
      <c r="BI438" s="223">
        <f>IF(N438="nulová",J438,0)</f>
        <v>0</v>
      </c>
      <c r="BJ438" s="18" t="s">
        <v>8</v>
      </c>
      <c r="BK438" s="223">
        <f>ROUND(I438*H438,0)</f>
        <v>0</v>
      </c>
      <c r="BL438" s="18" t="s">
        <v>227</v>
      </c>
      <c r="BM438" s="222" t="s">
        <v>794</v>
      </c>
    </row>
    <row r="439" spans="2:47" s="1" customFormat="1" ht="12">
      <c r="B439" s="39"/>
      <c r="C439" s="40"/>
      <c r="D439" s="224" t="s">
        <v>139</v>
      </c>
      <c r="E439" s="40"/>
      <c r="F439" s="225" t="s">
        <v>793</v>
      </c>
      <c r="G439" s="40"/>
      <c r="H439" s="40"/>
      <c r="I439" s="136"/>
      <c r="J439" s="40"/>
      <c r="K439" s="40"/>
      <c r="L439" s="44"/>
      <c r="M439" s="226"/>
      <c r="N439" s="84"/>
      <c r="O439" s="84"/>
      <c r="P439" s="84"/>
      <c r="Q439" s="84"/>
      <c r="R439" s="84"/>
      <c r="S439" s="84"/>
      <c r="T439" s="85"/>
      <c r="AT439" s="18" t="s">
        <v>139</v>
      </c>
      <c r="AU439" s="18" t="s">
        <v>81</v>
      </c>
    </row>
    <row r="440" spans="2:65" s="1" customFormat="1" ht="21.6" customHeight="1">
      <c r="B440" s="39"/>
      <c r="C440" s="260" t="s">
        <v>318</v>
      </c>
      <c r="D440" s="260" t="s">
        <v>240</v>
      </c>
      <c r="E440" s="261" t="s">
        <v>795</v>
      </c>
      <c r="F440" s="262" t="s">
        <v>796</v>
      </c>
      <c r="G440" s="263" t="s">
        <v>167</v>
      </c>
      <c r="H440" s="264">
        <v>1</v>
      </c>
      <c r="I440" s="265"/>
      <c r="J440" s="264">
        <f>ROUND(I440*H440,0)</f>
        <v>0</v>
      </c>
      <c r="K440" s="262" t="s">
        <v>136</v>
      </c>
      <c r="L440" s="266"/>
      <c r="M440" s="267" t="s">
        <v>20</v>
      </c>
      <c r="N440" s="268" t="s">
        <v>43</v>
      </c>
      <c r="O440" s="84"/>
      <c r="P440" s="220">
        <f>O440*H440</f>
        <v>0</v>
      </c>
      <c r="Q440" s="220">
        <v>0</v>
      </c>
      <c r="R440" s="220">
        <f>Q440*H440</f>
        <v>0</v>
      </c>
      <c r="S440" s="220">
        <v>0</v>
      </c>
      <c r="T440" s="221">
        <f>S440*H440</f>
        <v>0</v>
      </c>
      <c r="AR440" s="222" t="s">
        <v>163</v>
      </c>
      <c r="AT440" s="222" t="s">
        <v>240</v>
      </c>
      <c r="AU440" s="222" t="s">
        <v>81</v>
      </c>
      <c r="AY440" s="18" t="s">
        <v>129</v>
      </c>
      <c r="BE440" s="223">
        <f>IF(N440="základní",J440,0)</f>
        <v>0</v>
      </c>
      <c r="BF440" s="223">
        <f>IF(N440="snížená",J440,0)</f>
        <v>0</v>
      </c>
      <c r="BG440" s="223">
        <f>IF(N440="zákl. přenesená",J440,0)</f>
        <v>0</v>
      </c>
      <c r="BH440" s="223">
        <f>IF(N440="sníž. přenesená",J440,0)</f>
        <v>0</v>
      </c>
      <c r="BI440" s="223">
        <f>IF(N440="nulová",J440,0)</f>
        <v>0</v>
      </c>
      <c r="BJ440" s="18" t="s">
        <v>8</v>
      </c>
      <c r="BK440" s="223">
        <f>ROUND(I440*H440,0)</f>
        <v>0</v>
      </c>
      <c r="BL440" s="18" t="s">
        <v>227</v>
      </c>
      <c r="BM440" s="222" t="s">
        <v>797</v>
      </c>
    </row>
    <row r="441" spans="2:47" s="1" customFormat="1" ht="12">
      <c r="B441" s="39"/>
      <c r="C441" s="40"/>
      <c r="D441" s="224" t="s">
        <v>139</v>
      </c>
      <c r="E441" s="40"/>
      <c r="F441" s="225" t="s">
        <v>798</v>
      </c>
      <c r="G441" s="40"/>
      <c r="H441" s="40"/>
      <c r="I441" s="136"/>
      <c r="J441" s="40"/>
      <c r="K441" s="40"/>
      <c r="L441" s="44"/>
      <c r="M441" s="226"/>
      <c r="N441" s="84"/>
      <c r="O441" s="84"/>
      <c r="P441" s="84"/>
      <c r="Q441" s="84"/>
      <c r="R441" s="84"/>
      <c r="S441" s="84"/>
      <c r="T441" s="85"/>
      <c r="AT441" s="18" t="s">
        <v>139</v>
      </c>
      <c r="AU441" s="18" t="s">
        <v>81</v>
      </c>
    </row>
    <row r="442" spans="2:65" s="1" customFormat="1" ht="21.6" customHeight="1">
      <c r="B442" s="39"/>
      <c r="C442" s="260" t="s">
        <v>799</v>
      </c>
      <c r="D442" s="260" t="s">
        <v>240</v>
      </c>
      <c r="E442" s="261" t="s">
        <v>800</v>
      </c>
      <c r="F442" s="262" t="s">
        <v>801</v>
      </c>
      <c r="G442" s="263" t="s">
        <v>167</v>
      </c>
      <c r="H442" s="264">
        <v>1</v>
      </c>
      <c r="I442" s="265"/>
      <c r="J442" s="264">
        <f>ROUND(I442*H442,0)</f>
        <v>0</v>
      </c>
      <c r="K442" s="262" t="s">
        <v>136</v>
      </c>
      <c r="L442" s="266"/>
      <c r="M442" s="267" t="s">
        <v>20</v>
      </c>
      <c r="N442" s="268" t="s">
        <v>43</v>
      </c>
      <c r="O442" s="84"/>
      <c r="P442" s="220">
        <f>O442*H442</f>
        <v>0</v>
      </c>
      <c r="Q442" s="220">
        <v>0</v>
      </c>
      <c r="R442" s="220">
        <f>Q442*H442</f>
        <v>0</v>
      </c>
      <c r="S442" s="220">
        <v>0</v>
      </c>
      <c r="T442" s="221">
        <f>S442*H442</f>
        <v>0</v>
      </c>
      <c r="AR442" s="222" t="s">
        <v>163</v>
      </c>
      <c r="AT442" s="222" t="s">
        <v>240</v>
      </c>
      <c r="AU442" s="222" t="s">
        <v>81</v>
      </c>
      <c r="AY442" s="18" t="s">
        <v>129</v>
      </c>
      <c r="BE442" s="223">
        <f>IF(N442="základní",J442,0)</f>
        <v>0</v>
      </c>
      <c r="BF442" s="223">
        <f>IF(N442="snížená",J442,0)</f>
        <v>0</v>
      </c>
      <c r="BG442" s="223">
        <f>IF(N442="zákl. přenesená",J442,0)</f>
        <v>0</v>
      </c>
      <c r="BH442" s="223">
        <f>IF(N442="sníž. přenesená",J442,0)</f>
        <v>0</v>
      </c>
      <c r="BI442" s="223">
        <f>IF(N442="nulová",J442,0)</f>
        <v>0</v>
      </c>
      <c r="BJ442" s="18" t="s">
        <v>8</v>
      </c>
      <c r="BK442" s="223">
        <f>ROUND(I442*H442,0)</f>
        <v>0</v>
      </c>
      <c r="BL442" s="18" t="s">
        <v>227</v>
      </c>
      <c r="BM442" s="222" t="s">
        <v>802</v>
      </c>
    </row>
    <row r="443" spans="2:47" s="1" customFormat="1" ht="12">
      <c r="B443" s="39"/>
      <c r="C443" s="40"/>
      <c r="D443" s="224" t="s">
        <v>139</v>
      </c>
      <c r="E443" s="40"/>
      <c r="F443" s="225" t="s">
        <v>803</v>
      </c>
      <c r="G443" s="40"/>
      <c r="H443" s="40"/>
      <c r="I443" s="136"/>
      <c r="J443" s="40"/>
      <c r="K443" s="40"/>
      <c r="L443" s="44"/>
      <c r="M443" s="226"/>
      <c r="N443" s="84"/>
      <c r="O443" s="84"/>
      <c r="P443" s="84"/>
      <c r="Q443" s="84"/>
      <c r="R443" s="84"/>
      <c r="S443" s="84"/>
      <c r="T443" s="85"/>
      <c r="AT443" s="18" t="s">
        <v>139</v>
      </c>
      <c r="AU443" s="18" t="s">
        <v>81</v>
      </c>
    </row>
    <row r="444" spans="2:65" s="1" customFormat="1" ht="21.6" customHeight="1">
      <c r="B444" s="39"/>
      <c r="C444" s="260" t="s">
        <v>322</v>
      </c>
      <c r="D444" s="260" t="s">
        <v>240</v>
      </c>
      <c r="E444" s="261" t="s">
        <v>687</v>
      </c>
      <c r="F444" s="262" t="s">
        <v>804</v>
      </c>
      <c r="G444" s="263" t="s">
        <v>167</v>
      </c>
      <c r="H444" s="264">
        <v>3</v>
      </c>
      <c r="I444" s="265"/>
      <c r="J444" s="264">
        <f>ROUND(I444*H444,0)</f>
        <v>0</v>
      </c>
      <c r="K444" s="262" t="s">
        <v>136</v>
      </c>
      <c r="L444" s="266"/>
      <c r="M444" s="267" t="s">
        <v>20</v>
      </c>
      <c r="N444" s="268" t="s">
        <v>43</v>
      </c>
      <c r="O444" s="84"/>
      <c r="P444" s="220">
        <f>O444*H444</f>
        <v>0</v>
      </c>
      <c r="Q444" s="220">
        <v>0</v>
      </c>
      <c r="R444" s="220">
        <f>Q444*H444</f>
        <v>0</v>
      </c>
      <c r="S444" s="220">
        <v>0</v>
      </c>
      <c r="T444" s="221">
        <f>S444*H444</f>
        <v>0</v>
      </c>
      <c r="AR444" s="222" t="s">
        <v>163</v>
      </c>
      <c r="AT444" s="222" t="s">
        <v>240</v>
      </c>
      <c r="AU444" s="222" t="s">
        <v>81</v>
      </c>
      <c r="AY444" s="18" t="s">
        <v>129</v>
      </c>
      <c r="BE444" s="223">
        <f>IF(N444="základní",J444,0)</f>
        <v>0</v>
      </c>
      <c r="BF444" s="223">
        <f>IF(N444="snížená",J444,0)</f>
        <v>0</v>
      </c>
      <c r="BG444" s="223">
        <f>IF(N444="zákl. přenesená",J444,0)</f>
        <v>0</v>
      </c>
      <c r="BH444" s="223">
        <f>IF(N444="sníž. přenesená",J444,0)</f>
        <v>0</v>
      </c>
      <c r="BI444" s="223">
        <f>IF(N444="nulová",J444,0)</f>
        <v>0</v>
      </c>
      <c r="BJ444" s="18" t="s">
        <v>8</v>
      </c>
      <c r="BK444" s="223">
        <f>ROUND(I444*H444,0)</f>
        <v>0</v>
      </c>
      <c r="BL444" s="18" t="s">
        <v>227</v>
      </c>
      <c r="BM444" s="222" t="s">
        <v>805</v>
      </c>
    </row>
    <row r="445" spans="2:47" s="1" customFormat="1" ht="12">
      <c r="B445" s="39"/>
      <c r="C445" s="40"/>
      <c r="D445" s="224" t="s">
        <v>139</v>
      </c>
      <c r="E445" s="40"/>
      <c r="F445" s="225" t="s">
        <v>804</v>
      </c>
      <c r="G445" s="40"/>
      <c r="H445" s="40"/>
      <c r="I445" s="136"/>
      <c r="J445" s="40"/>
      <c r="K445" s="40"/>
      <c r="L445" s="44"/>
      <c r="M445" s="226"/>
      <c r="N445" s="84"/>
      <c r="O445" s="84"/>
      <c r="P445" s="84"/>
      <c r="Q445" s="84"/>
      <c r="R445" s="84"/>
      <c r="S445" s="84"/>
      <c r="T445" s="85"/>
      <c r="AT445" s="18" t="s">
        <v>139</v>
      </c>
      <c r="AU445" s="18" t="s">
        <v>81</v>
      </c>
    </row>
    <row r="446" spans="2:65" s="1" customFormat="1" ht="21.6" customHeight="1">
      <c r="B446" s="39"/>
      <c r="C446" s="260" t="s">
        <v>806</v>
      </c>
      <c r="D446" s="260" t="s">
        <v>240</v>
      </c>
      <c r="E446" s="261" t="s">
        <v>807</v>
      </c>
      <c r="F446" s="262" t="s">
        <v>808</v>
      </c>
      <c r="G446" s="263" t="s">
        <v>167</v>
      </c>
      <c r="H446" s="264">
        <v>3</v>
      </c>
      <c r="I446" s="265"/>
      <c r="J446" s="264">
        <f>ROUND(I446*H446,0)</f>
        <v>0</v>
      </c>
      <c r="K446" s="262" t="s">
        <v>136</v>
      </c>
      <c r="L446" s="266"/>
      <c r="M446" s="267" t="s">
        <v>20</v>
      </c>
      <c r="N446" s="268" t="s">
        <v>43</v>
      </c>
      <c r="O446" s="84"/>
      <c r="P446" s="220">
        <f>O446*H446</f>
        <v>0</v>
      </c>
      <c r="Q446" s="220">
        <v>0</v>
      </c>
      <c r="R446" s="220">
        <f>Q446*H446</f>
        <v>0</v>
      </c>
      <c r="S446" s="220">
        <v>0</v>
      </c>
      <c r="T446" s="221">
        <f>S446*H446</f>
        <v>0</v>
      </c>
      <c r="AR446" s="222" t="s">
        <v>163</v>
      </c>
      <c r="AT446" s="222" t="s">
        <v>240</v>
      </c>
      <c r="AU446" s="222" t="s">
        <v>81</v>
      </c>
      <c r="AY446" s="18" t="s">
        <v>129</v>
      </c>
      <c r="BE446" s="223">
        <f>IF(N446="základní",J446,0)</f>
        <v>0</v>
      </c>
      <c r="BF446" s="223">
        <f>IF(N446="snížená",J446,0)</f>
        <v>0</v>
      </c>
      <c r="BG446" s="223">
        <f>IF(N446="zákl. přenesená",J446,0)</f>
        <v>0</v>
      </c>
      <c r="BH446" s="223">
        <f>IF(N446="sníž. přenesená",J446,0)</f>
        <v>0</v>
      </c>
      <c r="BI446" s="223">
        <f>IF(N446="nulová",J446,0)</f>
        <v>0</v>
      </c>
      <c r="BJ446" s="18" t="s">
        <v>8</v>
      </c>
      <c r="BK446" s="223">
        <f>ROUND(I446*H446,0)</f>
        <v>0</v>
      </c>
      <c r="BL446" s="18" t="s">
        <v>227</v>
      </c>
      <c r="BM446" s="222" t="s">
        <v>809</v>
      </c>
    </row>
    <row r="447" spans="2:47" s="1" customFormat="1" ht="12">
      <c r="B447" s="39"/>
      <c r="C447" s="40"/>
      <c r="D447" s="224" t="s">
        <v>139</v>
      </c>
      <c r="E447" s="40"/>
      <c r="F447" s="225" t="s">
        <v>810</v>
      </c>
      <c r="G447" s="40"/>
      <c r="H447" s="40"/>
      <c r="I447" s="136"/>
      <c r="J447" s="40"/>
      <c r="K447" s="40"/>
      <c r="L447" s="44"/>
      <c r="M447" s="226"/>
      <c r="N447" s="84"/>
      <c r="O447" s="84"/>
      <c r="P447" s="84"/>
      <c r="Q447" s="84"/>
      <c r="R447" s="84"/>
      <c r="S447" s="84"/>
      <c r="T447" s="85"/>
      <c r="AT447" s="18" t="s">
        <v>139</v>
      </c>
      <c r="AU447" s="18" t="s">
        <v>81</v>
      </c>
    </row>
    <row r="448" spans="2:65" s="1" customFormat="1" ht="32.4" customHeight="1">
      <c r="B448" s="39"/>
      <c r="C448" s="260" t="s">
        <v>327</v>
      </c>
      <c r="D448" s="260" t="s">
        <v>240</v>
      </c>
      <c r="E448" s="261" t="s">
        <v>811</v>
      </c>
      <c r="F448" s="262" t="s">
        <v>812</v>
      </c>
      <c r="G448" s="263" t="s">
        <v>167</v>
      </c>
      <c r="H448" s="264">
        <v>1</v>
      </c>
      <c r="I448" s="265"/>
      <c r="J448" s="264">
        <f>ROUND(I448*H448,0)</f>
        <v>0</v>
      </c>
      <c r="K448" s="262" t="s">
        <v>20</v>
      </c>
      <c r="L448" s="266"/>
      <c r="M448" s="267" t="s">
        <v>20</v>
      </c>
      <c r="N448" s="268" t="s">
        <v>43</v>
      </c>
      <c r="O448" s="84"/>
      <c r="P448" s="220">
        <f>O448*H448</f>
        <v>0</v>
      </c>
      <c r="Q448" s="220">
        <v>0</v>
      </c>
      <c r="R448" s="220">
        <f>Q448*H448</f>
        <v>0</v>
      </c>
      <c r="S448" s="220">
        <v>0</v>
      </c>
      <c r="T448" s="221">
        <f>S448*H448</f>
        <v>0</v>
      </c>
      <c r="AR448" s="222" t="s">
        <v>163</v>
      </c>
      <c r="AT448" s="222" t="s">
        <v>240</v>
      </c>
      <c r="AU448" s="222" t="s">
        <v>81</v>
      </c>
      <c r="AY448" s="18" t="s">
        <v>129</v>
      </c>
      <c r="BE448" s="223">
        <f>IF(N448="základní",J448,0)</f>
        <v>0</v>
      </c>
      <c r="BF448" s="223">
        <f>IF(N448="snížená",J448,0)</f>
        <v>0</v>
      </c>
      <c r="BG448" s="223">
        <f>IF(N448="zákl. přenesená",J448,0)</f>
        <v>0</v>
      </c>
      <c r="BH448" s="223">
        <f>IF(N448="sníž. přenesená",J448,0)</f>
        <v>0</v>
      </c>
      <c r="BI448" s="223">
        <f>IF(N448="nulová",J448,0)</f>
        <v>0</v>
      </c>
      <c r="BJ448" s="18" t="s">
        <v>8</v>
      </c>
      <c r="BK448" s="223">
        <f>ROUND(I448*H448,0)</f>
        <v>0</v>
      </c>
      <c r="BL448" s="18" t="s">
        <v>227</v>
      </c>
      <c r="BM448" s="222" t="s">
        <v>813</v>
      </c>
    </row>
    <row r="449" spans="2:47" s="1" customFormat="1" ht="12">
      <c r="B449" s="39"/>
      <c r="C449" s="40"/>
      <c r="D449" s="224" t="s">
        <v>139</v>
      </c>
      <c r="E449" s="40"/>
      <c r="F449" s="225" t="s">
        <v>814</v>
      </c>
      <c r="G449" s="40"/>
      <c r="H449" s="40"/>
      <c r="I449" s="136"/>
      <c r="J449" s="40"/>
      <c r="K449" s="40"/>
      <c r="L449" s="44"/>
      <c r="M449" s="226"/>
      <c r="N449" s="84"/>
      <c r="O449" s="84"/>
      <c r="P449" s="84"/>
      <c r="Q449" s="84"/>
      <c r="R449" s="84"/>
      <c r="S449" s="84"/>
      <c r="T449" s="85"/>
      <c r="AT449" s="18" t="s">
        <v>139</v>
      </c>
      <c r="AU449" s="18" t="s">
        <v>81</v>
      </c>
    </row>
    <row r="450" spans="2:65" s="1" customFormat="1" ht="14.4" customHeight="1">
      <c r="B450" s="39"/>
      <c r="C450" s="212" t="s">
        <v>815</v>
      </c>
      <c r="D450" s="212" t="s">
        <v>132</v>
      </c>
      <c r="E450" s="213" t="s">
        <v>816</v>
      </c>
      <c r="F450" s="214" t="s">
        <v>817</v>
      </c>
      <c r="G450" s="215" t="s">
        <v>146</v>
      </c>
      <c r="H450" s="216">
        <v>38.34</v>
      </c>
      <c r="I450" s="217"/>
      <c r="J450" s="216">
        <f>ROUND(I450*H450,0)</f>
        <v>0</v>
      </c>
      <c r="K450" s="214" t="s">
        <v>147</v>
      </c>
      <c r="L450" s="44"/>
      <c r="M450" s="218" t="s">
        <v>20</v>
      </c>
      <c r="N450" s="219" t="s">
        <v>43</v>
      </c>
      <c r="O450" s="84"/>
      <c r="P450" s="220">
        <f>O450*H450</f>
        <v>0</v>
      </c>
      <c r="Q450" s="220">
        <v>0.00037</v>
      </c>
      <c r="R450" s="220">
        <f>Q450*H450</f>
        <v>0.014185800000000002</v>
      </c>
      <c r="S450" s="220">
        <v>0</v>
      </c>
      <c r="T450" s="221">
        <f>S450*H450</f>
        <v>0</v>
      </c>
      <c r="AR450" s="222" t="s">
        <v>227</v>
      </c>
      <c r="AT450" s="222" t="s">
        <v>132</v>
      </c>
      <c r="AU450" s="222" t="s">
        <v>81</v>
      </c>
      <c r="AY450" s="18" t="s">
        <v>129</v>
      </c>
      <c r="BE450" s="223">
        <f>IF(N450="základní",J450,0)</f>
        <v>0</v>
      </c>
      <c r="BF450" s="223">
        <f>IF(N450="snížená",J450,0)</f>
        <v>0</v>
      </c>
      <c r="BG450" s="223">
        <f>IF(N450="zákl. přenesená",J450,0)</f>
        <v>0</v>
      </c>
      <c r="BH450" s="223">
        <f>IF(N450="sníž. přenesená",J450,0)</f>
        <v>0</v>
      </c>
      <c r="BI450" s="223">
        <f>IF(N450="nulová",J450,0)</f>
        <v>0</v>
      </c>
      <c r="BJ450" s="18" t="s">
        <v>8</v>
      </c>
      <c r="BK450" s="223">
        <f>ROUND(I450*H450,0)</f>
        <v>0</v>
      </c>
      <c r="BL450" s="18" t="s">
        <v>227</v>
      </c>
      <c r="BM450" s="222" t="s">
        <v>818</v>
      </c>
    </row>
    <row r="451" spans="2:47" s="1" customFormat="1" ht="12">
      <c r="B451" s="39"/>
      <c r="C451" s="40"/>
      <c r="D451" s="224" t="s">
        <v>139</v>
      </c>
      <c r="E451" s="40"/>
      <c r="F451" s="225" t="s">
        <v>819</v>
      </c>
      <c r="G451" s="40"/>
      <c r="H451" s="40"/>
      <c r="I451" s="136"/>
      <c r="J451" s="40"/>
      <c r="K451" s="40"/>
      <c r="L451" s="44"/>
      <c r="M451" s="226"/>
      <c r="N451" s="84"/>
      <c r="O451" s="84"/>
      <c r="P451" s="84"/>
      <c r="Q451" s="84"/>
      <c r="R451" s="84"/>
      <c r="S451" s="84"/>
      <c r="T451" s="85"/>
      <c r="AT451" s="18" t="s">
        <v>139</v>
      </c>
      <c r="AU451" s="18" t="s">
        <v>81</v>
      </c>
    </row>
    <row r="452" spans="2:47" s="1" customFormat="1" ht="12">
      <c r="B452" s="39"/>
      <c r="C452" s="40"/>
      <c r="D452" s="224" t="s">
        <v>150</v>
      </c>
      <c r="E452" s="40"/>
      <c r="F452" s="227" t="s">
        <v>704</v>
      </c>
      <c r="G452" s="40"/>
      <c r="H452" s="40"/>
      <c r="I452" s="136"/>
      <c r="J452" s="40"/>
      <c r="K452" s="40"/>
      <c r="L452" s="44"/>
      <c r="M452" s="226"/>
      <c r="N452" s="84"/>
      <c r="O452" s="84"/>
      <c r="P452" s="84"/>
      <c r="Q452" s="84"/>
      <c r="R452" s="84"/>
      <c r="S452" s="84"/>
      <c r="T452" s="85"/>
      <c r="AT452" s="18" t="s">
        <v>150</v>
      </c>
      <c r="AU452" s="18" t="s">
        <v>81</v>
      </c>
    </row>
    <row r="453" spans="2:51" s="13" customFormat="1" ht="12">
      <c r="B453" s="238"/>
      <c r="C453" s="239"/>
      <c r="D453" s="224" t="s">
        <v>152</v>
      </c>
      <c r="E453" s="240" t="s">
        <v>20</v>
      </c>
      <c r="F453" s="241" t="s">
        <v>603</v>
      </c>
      <c r="G453" s="239"/>
      <c r="H453" s="242">
        <v>38.34</v>
      </c>
      <c r="I453" s="243"/>
      <c r="J453" s="239"/>
      <c r="K453" s="239"/>
      <c r="L453" s="244"/>
      <c r="M453" s="245"/>
      <c r="N453" s="246"/>
      <c r="O453" s="246"/>
      <c r="P453" s="246"/>
      <c r="Q453" s="246"/>
      <c r="R453" s="246"/>
      <c r="S453" s="246"/>
      <c r="T453" s="247"/>
      <c r="AT453" s="248" t="s">
        <v>152</v>
      </c>
      <c r="AU453" s="248" t="s">
        <v>81</v>
      </c>
      <c r="AV453" s="13" t="s">
        <v>81</v>
      </c>
      <c r="AW453" s="13" t="s">
        <v>33</v>
      </c>
      <c r="AX453" s="13" t="s">
        <v>72</v>
      </c>
      <c r="AY453" s="248" t="s">
        <v>129</v>
      </c>
    </row>
    <row r="454" spans="2:51" s="14" customFormat="1" ht="12">
      <c r="B454" s="249"/>
      <c r="C454" s="250"/>
      <c r="D454" s="224" t="s">
        <v>152</v>
      </c>
      <c r="E454" s="251" t="s">
        <v>20</v>
      </c>
      <c r="F454" s="252" t="s">
        <v>156</v>
      </c>
      <c r="G454" s="250"/>
      <c r="H454" s="253">
        <v>38.34</v>
      </c>
      <c r="I454" s="254"/>
      <c r="J454" s="250"/>
      <c r="K454" s="250"/>
      <c r="L454" s="255"/>
      <c r="M454" s="256"/>
      <c r="N454" s="257"/>
      <c r="O454" s="257"/>
      <c r="P454" s="257"/>
      <c r="Q454" s="257"/>
      <c r="R454" s="257"/>
      <c r="S454" s="257"/>
      <c r="T454" s="258"/>
      <c r="AT454" s="259" t="s">
        <v>152</v>
      </c>
      <c r="AU454" s="259" t="s">
        <v>81</v>
      </c>
      <c r="AV454" s="14" t="s">
        <v>137</v>
      </c>
      <c r="AW454" s="14" t="s">
        <v>33</v>
      </c>
      <c r="AX454" s="14" t="s">
        <v>8</v>
      </c>
      <c r="AY454" s="259" t="s">
        <v>129</v>
      </c>
    </row>
    <row r="455" spans="2:65" s="1" customFormat="1" ht="14.4" customHeight="1">
      <c r="B455" s="39"/>
      <c r="C455" s="212" t="s">
        <v>335</v>
      </c>
      <c r="D455" s="212" t="s">
        <v>132</v>
      </c>
      <c r="E455" s="213" t="s">
        <v>820</v>
      </c>
      <c r="F455" s="214" t="s">
        <v>821</v>
      </c>
      <c r="G455" s="215" t="s">
        <v>146</v>
      </c>
      <c r="H455" s="216">
        <v>123.77</v>
      </c>
      <c r="I455" s="217"/>
      <c r="J455" s="216">
        <f>ROUND(I455*H455,0)</f>
        <v>0</v>
      </c>
      <c r="K455" s="214" t="s">
        <v>147</v>
      </c>
      <c r="L455" s="44"/>
      <c r="M455" s="218" t="s">
        <v>20</v>
      </c>
      <c r="N455" s="219" t="s">
        <v>43</v>
      </c>
      <c r="O455" s="84"/>
      <c r="P455" s="220">
        <f>O455*H455</f>
        <v>0</v>
      </c>
      <c r="Q455" s="220">
        <v>0.00033</v>
      </c>
      <c r="R455" s="220">
        <f>Q455*H455</f>
        <v>0.0408441</v>
      </c>
      <c r="S455" s="220">
        <v>0</v>
      </c>
      <c r="T455" s="221">
        <f>S455*H455</f>
        <v>0</v>
      </c>
      <c r="AR455" s="222" t="s">
        <v>227</v>
      </c>
      <c r="AT455" s="222" t="s">
        <v>132</v>
      </c>
      <c r="AU455" s="222" t="s">
        <v>81</v>
      </c>
      <c r="AY455" s="18" t="s">
        <v>129</v>
      </c>
      <c r="BE455" s="223">
        <f>IF(N455="základní",J455,0)</f>
        <v>0</v>
      </c>
      <c r="BF455" s="223">
        <f>IF(N455="snížená",J455,0)</f>
        <v>0</v>
      </c>
      <c r="BG455" s="223">
        <f>IF(N455="zákl. přenesená",J455,0)</f>
        <v>0</v>
      </c>
      <c r="BH455" s="223">
        <f>IF(N455="sníž. přenesená",J455,0)</f>
        <v>0</v>
      </c>
      <c r="BI455" s="223">
        <f>IF(N455="nulová",J455,0)</f>
        <v>0</v>
      </c>
      <c r="BJ455" s="18" t="s">
        <v>8</v>
      </c>
      <c r="BK455" s="223">
        <f>ROUND(I455*H455,0)</f>
        <v>0</v>
      </c>
      <c r="BL455" s="18" t="s">
        <v>227</v>
      </c>
      <c r="BM455" s="222" t="s">
        <v>822</v>
      </c>
    </row>
    <row r="456" spans="2:47" s="1" customFormat="1" ht="12">
      <c r="B456" s="39"/>
      <c r="C456" s="40"/>
      <c r="D456" s="224" t="s">
        <v>139</v>
      </c>
      <c r="E456" s="40"/>
      <c r="F456" s="225" t="s">
        <v>823</v>
      </c>
      <c r="G456" s="40"/>
      <c r="H456" s="40"/>
      <c r="I456" s="136"/>
      <c r="J456" s="40"/>
      <c r="K456" s="40"/>
      <c r="L456" s="44"/>
      <c r="M456" s="226"/>
      <c r="N456" s="84"/>
      <c r="O456" s="84"/>
      <c r="P456" s="84"/>
      <c r="Q456" s="84"/>
      <c r="R456" s="84"/>
      <c r="S456" s="84"/>
      <c r="T456" s="85"/>
      <c r="AT456" s="18" t="s">
        <v>139</v>
      </c>
      <c r="AU456" s="18" t="s">
        <v>81</v>
      </c>
    </row>
    <row r="457" spans="2:47" s="1" customFormat="1" ht="12">
      <c r="B457" s="39"/>
      <c r="C457" s="40"/>
      <c r="D457" s="224" t="s">
        <v>150</v>
      </c>
      <c r="E457" s="40"/>
      <c r="F457" s="227" t="s">
        <v>704</v>
      </c>
      <c r="G457" s="40"/>
      <c r="H457" s="40"/>
      <c r="I457" s="136"/>
      <c r="J457" s="40"/>
      <c r="K457" s="40"/>
      <c r="L457" s="44"/>
      <c r="M457" s="226"/>
      <c r="N457" s="84"/>
      <c r="O457" s="84"/>
      <c r="P457" s="84"/>
      <c r="Q457" s="84"/>
      <c r="R457" s="84"/>
      <c r="S457" s="84"/>
      <c r="T457" s="85"/>
      <c r="AT457" s="18" t="s">
        <v>150</v>
      </c>
      <c r="AU457" s="18" t="s">
        <v>81</v>
      </c>
    </row>
    <row r="458" spans="2:51" s="13" customFormat="1" ht="12">
      <c r="B458" s="238"/>
      <c r="C458" s="239"/>
      <c r="D458" s="224" t="s">
        <v>152</v>
      </c>
      <c r="E458" s="240" t="s">
        <v>20</v>
      </c>
      <c r="F458" s="241" t="s">
        <v>607</v>
      </c>
      <c r="G458" s="239"/>
      <c r="H458" s="242">
        <v>123.77</v>
      </c>
      <c r="I458" s="243"/>
      <c r="J458" s="239"/>
      <c r="K458" s="239"/>
      <c r="L458" s="244"/>
      <c r="M458" s="245"/>
      <c r="N458" s="246"/>
      <c r="O458" s="246"/>
      <c r="P458" s="246"/>
      <c r="Q458" s="246"/>
      <c r="R458" s="246"/>
      <c r="S458" s="246"/>
      <c r="T458" s="247"/>
      <c r="AT458" s="248" t="s">
        <v>152</v>
      </c>
      <c r="AU458" s="248" t="s">
        <v>81</v>
      </c>
      <c r="AV458" s="13" t="s">
        <v>81</v>
      </c>
      <c r="AW458" s="13" t="s">
        <v>33</v>
      </c>
      <c r="AX458" s="13" t="s">
        <v>72</v>
      </c>
      <c r="AY458" s="248" t="s">
        <v>129</v>
      </c>
    </row>
    <row r="459" spans="2:51" s="14" customFormat="1" ht="12">
      <c r="B459" s="249"/>
      <c r="C459" s="250"/>
      <c r="D459" s="224" t="s">
        <v>152</v>
      </c>
      <c r="E459" s="251" t="s">
        <v>20</v>
      </c>
      <c r="F459" s="252" t="s">
        <v>156</v>
      </c>
      <c r="G459" s="250"/>
      <c r="H459" s="253">
        <v>123.77</v>
      </c>
      <c r="I459" s="254"/>
      <c r="J459" s="250"/>
      <c r="K459" s="250"/>
      <c r="L459" s="255"/>
      <c r="M459" s="256"/>
      <c r="N459" s="257"/>
      <c r="O459" s="257"/>
      <c r="P459" s="257"/>
      <c r="Q459" s="257"/>
      <c r="R459" s="257"/>
      <c r="S459" s="257"/>
      <c r="T459" s="258"/>
      <c r="AT459" s="259" t="s">
        <v>152</v>
      </c>
      <c r="AU459" s="259" t="s">
        <v>81</v>
      </c>
      <c r="AV459" s="14" t="s">
        <v>137</v>
      </c>
      <c r="AW459" s="14" t="s">
        <v>33</v>
      </c>
      <c r="AX459" s="14" t="s">
        <v>8</v>
      </c>
      <c r="AY459" s="259" t="s">
        <v>129</v>
      </c>
    </row>
    <row r="460" spans="2:65" s="1" customFormat="1" ht="14.4" customHeight="1">
      <c r="B460" s="39"/>
      <c r="C460" s="212" t="s">
        <v>824</v>
      </c>
      <c r="D460" s="212" t="s">
        <v>132</v>
      </c>
      <c r="E460" s="213" t="s">
        <v>825</v>
      </c>
      <c r="F460" s="214" t="s">
        <v>826</v>
      </c>
      <c r="G460" s="215" t="s">
        <v>146</v>
      </c>
      <c r="H460" s="216">
        <v>482.36</v>
      </c>
      <c r="I460" s="217"/>
      <c r="J460" s="216">
        <f>ROUND(I460*H460,0)</f>
        <v>0</v>
      </c>
      <c r="K460" s="214" t="s">
        <v>147</v>
      </c>
      <c r="L460" s="44"/>
      <c r="M460" s="218" t="s">
        <v>20</v>
      </c>
      <c r="N460" s="219" t="s">
        <v>43</v>
      </c>
      <c r="O460" s="84"/>
      <c r="P460" s="220">
        <f>O460*H460</f>
        <v>0</v>
      </c>
      <c r="Q460" s="220">
        <v>0.00027</v>
      </c>
      <c r="R460" s="220">
        <f>Q460*H460</f>
        <v>0.1302372</v>
      </c>
      <c r="S460" s="220">
        <v>0</v>
      </c>
      <c r="T460" s="221">
        <f>S460*H460</f>
        <v>0</v>
      </c>
      <c r="AR460" s="222" t="s">
        <v>227</v>
      </c>
      <c r="AT460" s="222" t="s">
        <v>132</v>
      </c>
      <c r="AU460" s="222" t="s">
        <v>81</v>
      </c>
      <c r="AY460" s="18" t="s">
        <v>129</v>
      </c>
      <c r="BE460" s="223">
        <f>IF(N460="základní",J460,0)</f>
        <v>0</v>
      </c>
      <c r="BF460" s="223">
        <f>IF(N460="snížená",J460,0)</f>
        <v>0</v>
      </c>
      <c r="BG460" s="223">
        <f>IF(N460="zákl. přenesená",J460,0)</f>
        <v>0</v>
      </c>
      <c r="BH460" s="223">
        <f>IF(N460="sníž. přenesená",J460,0)</f>
        <v>0</v>
      </c>
      <c r="BI460" s="223">
        <f>IF(N460="nulová",J460,0)</f>
        <v>0</v>
      </c>
      <c r="BJ460" s="18" t="s">
        <v>8</v>
      </c>
      <c r="BK460" s="223">
        <f>ROUND(I460*H460,0)</f>
        <v>0</v>
      </c>
      <c r="BL460" s="18" t="s">
        <v>227</v>
      </c>
      <c r="BM460" s="222" t="s">
        <v>827</v>
      </c>
    </row>
    <row r="461" spans="2:47" s="1" customFormat="1" ht="12">
      <c r="B461" s="39"/>
      <c r="C461" s="40"/>
      <c r="D461" s="224" t="s">
        <v>139</v>
      </c>
      <c r="E461" s="40"/>
      <c r="F461" s="225" t="s">
        <v>828</v>
      </c>
      <c r="G461" s="40"/>
      <c r="H461" s="40"/>
      <c r="I461" s="136"/>
      <c r="J461" s="40"/>
      <c r="K461" s="40"/>
      <c r="L461" s="44"/>
      <c r="M461" s="226"/>
      <c r="N461" s="84"/>
      <c r="O461" s="84"/>
      <c r="P461" s="84"/>
      <c r="Q461" s="84"/>
      <c r="R461" s="84"/>
      <c r="S461" s="84"/>
      <c r="T461" s="85"/>
      <c r="AT461" s="18" t="s">
        <v>139</v>
      </c>
      <c r="AU461" s="18" t="s">
        <v>81</v>
      </c>
    </row>
    <row r="462" spans="2:47" s="1" customFormat="1" ht="12">
      <c r="B462" s="39"/>
      <c r="C462" s="40"/>
      <c r="D462" s="224" t="s">
        <v>150</v>
      </c>
      <c r="E462" s="40"/>
      <c r="F462" s="227" t="s">
        <v>704</v>
      </c>
      <c r="G462" s="40"/>
      <c r="H462" s="40"/>
      <c r="I462" s="136"/>
      <c r="J462" s="40"/>
      <c r="K462" s="40"/>
      <c r="L462" s="44"/>
      <c r="M462" s="226"/>
      <c r="N462" s="84"/>
      <c r="O462" s="84"/>
      <c r="P462" s="84"/>
      <c r="Q462" s="84"/>
      <c r="R462" s="84"/>
      <c r="S462" s="84"/>
      <c r="T462" s="85"/>
      <c r="AT462" s="18" t="s">
        <v>150</v>
      </c>
      <c r="AU462" s="18" t="s">
        <v>81</v>
      </c>
    </row>
    <row r="463" spans="2:51" s="13" customFormat="1" ht="12">
      <c r="B463" s="238"/>
      <c r="C463" s="239"/>
      <c r="D463" s="224" t="s">
        <v>152</v>
      </c>
      <c r="E463" s="240" t="s">
        <v>20</v>
      </c>
      <c r="F463" s="241" t="s">
        <v>611</v>
      </c>
      <c r="G463" s="239"/>
      <c r="H463" s="242">
        <v>344.75</v>
      </c>
      <c r="I463" s="243"/>
      <c r="J463" s="239"/>
      <c r="K463" s="239"/>
      <c r="L463" s="244"/>
      <c r="M463" s="245"/>
      <c r="N463" s="246"/>
      <c r="O463" s="246"/>
      <c r="P463" s="246"/>
      <c r="Q463" s="246"/>
      <c r="R463" s="246"/>
      <c r="S463" s="246"/>
      <c r="T463" s="247"/>
      <c r="AT463" s="248" t="s">
        <v>152</v>
      </c>
      <c r="AU463" s="248" t="s">
        <v>81</v>
      </c>
      <c r="AV463" s="13" t="s">
        <v>81</v>
      </c>
      <c r="AW463" s="13" t="s">
        <v>33</v>
      </c>
      <c r="AX463" s="13" t="s">
        <v>72</v>
      </c>
      <c r="AY463" s="248" t="s">
        <v>129</v>
      </c>
    </row>
    <row r="464" spans="2:51" s="13" customFormat="1" ht="12">
      <c r="B464" s="238"/>
      <c r="C464" s="239"/>
      <c r="D464" s="224" t="s">
        <v>152</v>
      </c>
      <c r="E464" s="240" t="s">
        <v>20</v>
      </c>
      <c r="F464" s="241" t="s">
        <v>612</v>
      </c>
      <c r="G464" s="239"/>
      <c r="H464" s="242">
        <v>137.61</v>
      </c>
      <c r="I464" s="243"/>
      <c r="J464" s="239"/>
      <c r="K464" s="239"/>
      <c r="L464" s="244"/>
      <c r="M464" s="245"/>
      <c r="N464" s="246"/>
      <c r="O464" s="246"/>
      <c r="P464" s="246"/>
      <c r="Q464" s="246"/>
      <c r="R464" s="246"/>
      <c r="S464" s="246"/>
      <c r="T464" s="247"/>
      <c r="AT464" s="248" t="s">
        <v>152</v>
      </c>
      <c r="AU464" s="248" t="s">
        <v>81</v>
      </c>
      <c r="AV464" s="13" t="s">
        <v>81</v>
      </c>
      <c r="AW464" s="13" t="s">
        <v>33</v>
      </c>
      <c r="AX464" s="13" t="s">
        <v>72</v>
      </c>
      <c r="AY464" s="248" t="s">
        <v>129</v>
      </c>
    </row>
    <row r="465" spans="2:51" s="14" customFormat="1" ht="12">
      <c r="B465" s="249"/>
      <c r="C465" s="250"/>
      <c r="D465" s="224" t="s">
        <v>152</v>
      </c>
      <c r="E465" s="251" t="s">
        <v>20</v>
      </c>
      <c r="F465" s="252" t="s">
        <v>156</v>
      </c>
      <c r="G465" s="250"/>
      <c r="H465" s="253">
        <v>482.36</v>
      </c>
      <c r="I465" s="254"/>
      <c r="J465" s="250"/>
      <c r="K465" s="250"/>
      <c r="L465" s="255"/>
      <c r="M465" s="256"/>
      <c r="N465" s="257"/>
      <c r="O465" s="257"/>
      <c r="P465" s="257"/>
      <c r="Q465" s="257"/>
      <c r="R465" s="257"/>
      <c r="S465" s="257"/>
      <c r="T465" s="258"/>
      <c r="AT465" s="259" t="s">
        <v>152</v>
      </c>
      <c r="AU465" s="259" t="s">
        <v>81</v>
      </c>
      <c r="AV465" s="14" t="s">
        <v>137</v>
      </c>
      <c r="AW465" s="14" t="s">
        <v>33</v>
      </c>
      <c r="AX465" s="14" t="s">
        <v>8</v>
      </c>
      <c r="AY465" s="259" t="s">
        <v>129</v>
      </c>
    </row>
    <row r="466" spans="2:65" s="1" customFormat="1" ht="14.4" customHeight="1">
      <c r="B466" s="39"/>
      <c r="C466" s="212" t="s">
        <v>338</v>
      </c>
      <c r="D466" s="212" t="s">
        <v>132</v>
      </c>
      <c r="E466" s="213" t="s">
        <v>829</v>
      </c>
      <c r="F466" s="214" t="s">
        <v>830</v>
      </c>
      <c r="G466" s="215" t="s">
        <v>468</v>
      </c>
      <c r="H466" s="216">
        <v>7</v>
      </c>
      <c r="I466" s="217"/>
      <c r="J466" s="216">
        <f>ROUND(I466*H466,0)</f>
        <v>0</v>
      </c>
      <c r="K466" s="214" t="s">
        <v>147</v>
      </c>
      <c r="L466" s="44"/>
      <c r="M466" s="218" t="s">
        <v>20</v>
      </c>
      <c r="N466" s="219" t="s">
        <v>43</v>
      </c>
      <c r="O466" s="84"/>
      <c r="P466" s="220">
        <f>O466*H466</f>
        <v>0</v>
      </c>
      <c r="Q466" s="220">
        <v>0</v>
      </c>
      <c r="R466" s="220">
        <f>Q466*H466</f>
        <v>0</v>
      </c>
      <c r="S466" s="220">
        <v>0</v>
      </c>
      <c r="T466" s="221">
        <f>S466*H466</f>
        <v>0</v>
      </c>
      <c r="AR466" s="222" t="s">
        <v>227</v>
      </c>
      <c r="AT466" s="222" t="s">
        <v>132</v>
      </c>
      <c r="AU466" s="222" t="s">
        <v>81</v>
      </c>
      <c r="AY466" s="18" t="s">
        <v>129</v>
      </c>
      <c r="BE466" s="223">
        <f>IF(N466="základní",J466,0)</f>
        <v>0</v>
      </c>
      <c r="BF466" s="223">
        <f>IF(N466="snížená",J466,0)</f>
        <v>0</v>
      </c>
      <c r="BG466" s="223">
        <f>IF(N466="zákl. přenesená",J466,0)</f>
        <v>0</v>
      </c>
      <c r="BH466" s="223">
        <f>IF(N466="sníž. přenesená",J466,0)</f>
        <v>0</v>
      </c>
      <c r="BI466" s="223">
        <f>IF(N466="nulová",J466,0)</f>
        <v>0</v>
      </c>
      <c r="BJ466" s="18" t="s">
        <v>8</v>
      </c>
      <c r="BK466" s="223">
        <f>ROUND(I466*H466,0)</f>
        <v>0</v>
      </c>
      <c r="BL466" s="18" t="s">
        <v>227</v>
      </c>
      <c r="BM466" s="222" t="s">
        <v>831</v>
      </c>
    </row>
    <row r="467" spans="2:47" s="1" customFormat="1" ht="12">
      <c r="B467" s="39"/>
      <c r="C467" s="40"/>
      <c r="D467" s="224" t="s">
        <v>139</v>
      </c>
      <c r="E467" s="40"/>
      <c r="F467" s="225" t="s">
        <v>832</v>
      </c>
      <c r="G467" s="40"/>
      <c r="H467" s="40"/>
      <c r="I467" s="136"/>
      <c r="J467" s="40"/>
      <c r="K467" s="40"/>
      <c r="L467" s="44"/>
      <c r="M467" s="226"/>
      <c r="N467" s="84"/>
      <c r="O467" s="84"/>
      <c r="P467" s="84"/>
      <c r="Q467" s="84"/>
      <c r="R467" s="84"/>
      <c r="S467" s="84"/>
      <c r="T467" s="85"/>
      <c r="AT467" s="18" t="s">
        <v>139</v>
      </c>
      <c r="AU467" s="18" t="s">
        <v>81</v>
      </c>
    </row>
    <row r="468" spans="2:47" s="1" customFormat="1" ht="12">
      <c r="B468" s="39"/>
      <c r="C468" s="40"/>
      <c r="D468" s="224" t="s">
        <v>150</v>
      </c>
      <c r="E468" s="40"/>
      <c r="F468" s="227" t="s">
        <v>833</v>
      </c>
      <c r="G468" s="40"/>
      <c r="H468" s="40"/>
      <c r="I468" s="136"/>
      <c r="J468" s="40"/>
      <c r="K468" s="40"/>
      <c r="L468" s="44"/>
      <c r="M468" s="226"/>
      <c r="N468" s="84"/>
      <c r="O468" s="84"/>
      <c r="P468" s="84"/>
      <c r="Q468" s="84"/>
      <c r="R468" s="84"/>
      <c r="S468" s="84"/>
      <c r="T468" s="85"/>
      <c r="AT468" s="18" t="s">
        <v>150</v>
      </c>
      <c r="AU468" s="18" t="s">
        <v>81</v>
      </c>
    </row>
    <row r="469" spans="2:51" s="13" customFormat="1" ht="12">
      <c r="B469" s="238"/>
      <c r="C469" s="239"/>
      <c r="D469" s="224" t="s">
        <v>152</v>
      </c>
      <c r="E469" s="240" t="s">
        <v>20</v>
      </c>
      <c r="F469" s="241" t="s">
        <v>834</v>
      </c>
      <c r="G469" s="239"/>
      <c r="H469" s="242">
        <v>7</v>
      </c>
      <c r="I469" s="243"/>
      <c r="J469" s="239"/>
      <c r="K469" s="239"/>
      <c r="L469" s="244"/>
      <c r="M469" s="245"/>
      <c r="N469" s="246"/>
      <c r="O469" s="246"/>
      <c r="P469" s="246"/>
      <c r="Q469" s="246"/>
      <c r="R469" s="246"/>
      <c r="S469" s="246"/>
      <c r="T469" s="247"/>
      <c r="AT469" s="248" t="s">
        <v>152</v>
      </c>
      <c r="AU469" s="248" t="s">
        <v>81</v>
      </c>
      <c r="AV469" s="13" t="s">
        <v>81</v>
      </c>
      <c r="AW469" s="13" t="s">
        <v>33</v>
      </c>
      <c r="AX469" s="13" t="s">
        <v>72</v>
      </c>
      <c r="AY469" s="248" t="s">
        <v>129</v>
      </c>
    </row>
    <row r="470" spans="2:51" s="14" customFormat="1" ht="12">
      <c r="B470" s="249"/>
      <c r="C470" s="250"/>
      <c r="D470" s="224" t="s">
        <v>152</v>
      </c>
      <c r="E470" s="251" t="s">
        <v>20</v>
      </c>
      <c r="F470" s="252" t="s">
        <v>156</v>
      </c>
      <c r="G470" s="250"/>
      <c r="H470" s="253">
        <v>7</v>
      </c>
      <c r="I470" s="254"/>
      <c r="J470" s="250"/>
      <c r="K470" s="250"/>
      <c r="L470" s="255"/>
      <c r="M470" s="256"/>
      <c r="N470" s="257"/>
      <c r="O470" s="257"/>
      <c r="P470" s="257"/>
      <c r="Q470" s="257"/>
      <c r="R470" s="257"/>
      <c r="S470" s="257"/>
      <c r="T470" s="258"/>
      <c r="AT470" s="259" t="s">
        <v>152</v>
      </c>
      <c r="AU470" s="259" t="s">
        <v>81</v>
      </c>
      <c r="AV470" s="14" t="s">
        <v>137</v>
      </c>
      <c r="AW470" s="14" t="s">
        <v>33</v>
      </c>
      <c r="AX470" s="14" t="s">
        <v>8</v>
      </c>
      <c r="AY470" s="259" t="s">
        <v>129</v>
      </c>
    </row>
    <row r="471" spans="2:65" s="1" customFormat="1" ht="14.4" customHeight="1">
      <c r="B471" s="39"/>
      <c r="C471" s="212" t="s">
        <v>835</v>
      </c>
      <c r="D471" s="212" t="s">
        <v>132</v>
      </c>
      <c r="E471" s="213" t="s">
        <v>836</v>
      </c>
      <c r="F471" s="214" t="s">
        <v>837</v>
      </c>
      <c r="G471" s="215" t="s">
        <v>263</v>
      </c>
      <c r="H471" s="216">
        <v>1584.16</v>
      </c>
      <c r="I471" s="217"/>
      <c r="J471" s="216">
        <f>ROUND(I471*H471,0)</f>
        <v>0</v>
      </c>
      <c r="K471" s="214" t="s">
        <v>147</v>
      </c>
      <c r="L471" s="44"/>
      <c r="M471" s="218" t="s">
        <v>20</v>
      </c>
      <c r="N471" s="219" t="s">
        <v>43</v>
      </c>
      <c r="O471" s="84"/>
      <c r="P471" s="220">
        <f>O471*H471</f>
        <v>0</v>
      </c>
      <c r="Q471" s="220">
        <v>0.00028</v>
      </c>
      <c r="R471" s="220">
        <f>Q471*H471</f>
        <v>0.4435648</v>
      </c>
      <c r="S471" s="220">
        <v>0</v>
      </c>
      <c r="T471" s="221">
        <f>S471*H471</f>
        <v>0</v>
      </c>
      <c r="AR471" s="222" t="s">
        <v>227</v>
      </c>
      <c r="AT471" s="222" t="s">
        <v>132</v>
      </c>
      <c r="AU471" s="222" t="s">
        <v>81</v>
      </c>
      <c r="AY471" s="18" t="s">
        <v>129</v>
      </c>
      <c r="BE471" s="223">
        <f>IF(N471="základní",J471,0)</f>
        <v>0</v>
      </c>
      <c r="BF471" s="223">
        <f>IF(N471="snížená",J471,0)</f>
        <v>0</v>
      </c>
      <c r="BG471" s="223">
        <f>IF(N471="zákl. přenesená",J471,0)</f>
        <v>0</v>
      </c>
      <c r="BH471" s="223">
        <f>IF(N471="sníž. přenesená",J471,0)</f>
        <v>0</v>
      </c>
      <c r="BI471" s="223">
        <f>IF(N471="nulová",J471,0)</f>
        <v>0</v>
      </c>
      <c r="BJ471" s="18" t="s">
        <v>8</v>
      </c>
      <c r="BK471" s="223">
        <f>ROUND(I471*H471,0)</f>
        <v>0</v>
      </c>
      <c r="BL471" s="18" t="s">
        <v>227</v>
      </c>
      <c r="BM471" s="222" t="s">
        <v>838</v>
      </c>
    </row>
    <row r="472" spans="2:47" s="1" customFormat="1" ht="12">
      <c r="B472" s="39"/>
      <c r="C472" s="40"/>
      <c r="D472" s="224" t="s">
        <v>139</v>
      </c>
      <c r="E472" s="40"/>
      <c r="F472" s="225" t="s">
        <v>839</v>
      </c>
      <c r="G472" s="40"/>
      <c r="H472" s="40"/>
      <c r="I472" s="136"/>
      <c r="J472" s="40"/>
      <c r="K472" s="40"/>
      <c r="L472" s="44"/>
      <c r="M472" s="226"/>
      <c r="N472" s="84"/>
      <c r="O472" s="84"/>
      <c r="P472" s="84"/>
      <c r="Q472" s="84"/>
      <c r="R472" s="84"/>
      <c r="S472" s="84"/>
      <c r="T472" s="85"/>
      <c r="AT472" s="18" t="s">
        <v>139</v>
      </c>
      <c r="AU472" s="18" t="s">
        <v>81</v>
      </c>
    </row>
    <row r="473" spans="2:47" s="1" customFormat="1" ht="12">
      <c r="B473" s="39"/>
      <c r="C473" s="40"/>
      <c r="D473" s="224" t="s">
        <v>150</v>
      </c>
      <c r="E473" s="40"/>
      <c r="F473" s="227" t="s">
        <v>840</v>
      </c>
      <c r="G473" s="40"/>
      <c r="H473" s="40"/>
      <c r="I473" s="136"/>
      <c r="J473" s="40"/>
      <c r="K473" s="40"/>
      <c r="L473" s="44"/>
      <c r="M473" s="226"/>
      <c r="N473" s="84"/>
      <c r="O473" s="84"/>
      <c r="P473" s="84"/>
      <c r="Q473" s="84"/>
      <c r="R473" s="84"/>
      <c r="S473" s="84"/>
      <c r="T473" s="85"/>
      <c r="AT473" s="18" t="s">
        <v>150</v>
      </c>
      <c r="AU473" s="18" t="s">
        <v>81</v>
      </c>
    </row>
    <row r="474" spans="2:51" s="12" customFormat="1" ht="12">
      <c r="B474" s="228"/>
      <c r="C474" s="229"/>
      <c r="D474" s="224" t="s">
        <v>152</v>
      </c>
      <c r="E474" s="230" t="s">
        <v>20</v>
      </c>
      <c r="F474" s="231" t="s">
        <v>509</v>
      </c>
      <c r="G474" s="229"/>
      <c r="H474" s="230" t="s">
        <v>20</v>
      </c>
      <c r="I474" s="232"/>
      <c r="J474" s="229"/>
      <c r="K474" s="229"/>
      <c r="L474" s="233"/>
      <c r="M474" s="234"/>
      <c r="N474" s="235"/>
      <c r="O474" s="235"/>
      <c r="P474" s="235"/>
      <c r="Q474" s="235"/>
      <c r="R474" s="235"/>
      <c r="S474" s="235"/>
      <c r="T474" s="236"/>
      <c r="AT474" s="237" t="s">
        <v>152</v>
      </c>
      <c r="AU474" s="237" t="s">
        <v>81</v>
      </c>
      <c r="AV474" s="12" t="s">
        <v>8</v>
      </c>
      <c r="AW474" s="12" t="s">
        <v>33</v>
      </c>
      <c r="AX474" s="12" t="s">
        <v>72</v>
      </c>
      <c r="AY474" s="237" t="s">
        <v>129</v>
      </c>
    </row>
    <row r="475" spans="2:51" s="13" customFormat="1" ht="12">
      <c r="B475" s="238"/>
      <c r="C475" s="239"/>
      <c r="D475" s="224" t="s">
        <v>152</v>
      </c>
      <c r="E475" s="240" t="s">
        <v>20</v>
      </c>
      <c r="F475" s="241" t="s">
        <v>841</v>
      </c>
      <c r="G475" s="239"/>
      <c r="H475" s="242">
        <v>160.9</v>
      </c>
      <c r="I475" s="243"/>
      <c r="J475" s="239"/>
      <c r="K475" s="239"/>
      <c r="L475" s="244"/>
      <c r="M475" s="245"/>
      <c r="N475" s="246"/>
      <c r="O475" s="246"/>
      <c r="P475" s="246"/>
      <c r="Q475" s="246"/>
      <c r="R475" s="246"/>
      <c r="S475" s="246"/>
      <c r="T475" s="247"/>
      <c r="AT475" s="248" t="s">
        <v>152</v>
      </c>
      <c r="AU475" s="248" t="s">
        <v>81</v>
      </c>
      <c r="AV475" s="13" t="s">
        <v>81</v>
      </c>
      <c r="AW475" s="13" t="s">
        <v>33</v>
      </c>
      <c r="AX475" s="13" t="s">
        <v>72</v>
      </c>
      <c r="AY475" s="248" t="s">
        <v>129</v>
      </c>
    </row>
    <row r="476" spans="2:51" s="15" customFormat="1" ht="12">
      <c r="B476" s="272"/>
      <c r="C476" s="273"/>
      <c r="D476" s="224" t="s">
        <v>152</v>
      </c>
      <c r="E476" s="274" t="s">
        <v>20</v>
      </c>
      <c r="F476" s="275" t="s">
        <v>519</v>
      </c>
      <c r="G476" s="273"/>
      <c r="H476" s="276">
        <v>160.9</v>
      </c>
      <c r="I476" s="277"/>
      <c r="J476" s="273"/>
      <c r="K476" s="273"/>
      <c r="L476" s="278"/>
      <c r="M476" s="279"/>
      <c r="N476" s="280"/>
      <c r="O476" s="280"/>
      <c r="P476" s="280"/>
      <c r="Q476" s="280"/>
      <c r="R476" s="280"/>
      <c r="S476" s="280"/>
      <c r="T476" s="281"/>
      <c r="AT476" s="282" t="s">
        <v>152</v>
      </c>
      <c r="AU476" s="282" t="s">
        <v>81</v>
      </c>
      <c r="AV476" s="15" t="s">
        <v>143</v>
      </c>
      <c r="AW476" s="15" t="s">
        <v>33</v>
      </c>
      <c r="AX476" s="15" t="s">
        <v>72</v>
      </c>
      <c r="AY476" s="282" t="s">
        <v>129</v>
      </c>
    </row>
    <row r="477" spans="2:51" s="12" customFormat="1" ht="12">
      <c r="B477" s="228"/>
      <c r="C477" s="229"/>
      <c r="D477" s="224" t="s">
        <v>152</v>
      </c>
      <c r="E477" s="230" t="s">
        <v>20</v>
      </c>
      <c r="F477" s="231" t="s">
        <v>511</v>
      </c>
      <c r="G477" s="229"/>
      <c r="H477" s="230" t="s">
        <v>20</v>
      </c>
      <c r="I477" s="232"/>
      <c r="J477" s="229"/>
      <c r="K477" s="229"/>
      <c r="L477" s="233"/>
      <c r="M477" s="234"/>
      <c r="N477" s="235"/>
      <c r="O477" s="235"/>
      <c r="P477" s="235"/>
      <c r="Q477" s="235"/>
      <c r="R477" s="235"/>
      <c r="S477" s="235"/>
      <c r="T477" s="236"/>
      <c r="AT477" s="237" t="s">
        <v>152</v>
      </c>
      <c r="AU477" s="237" t="s">
        <v>81</v>
      </c>
      <c r="AV477" s="12" t="s">
        <v>8</v>
      </c>
      <c r="AW477" s="12" t="s">
        <v>33</v>
      </c>
      <c r="AX477" s="12" t="s">
        <v>72</v>
      </c>
      <c r="AY477" s="237" t="s">
        <v>129</v>
      </c>
    </row>
    <row r="478" spans="2:51" s="13" customFormat="1" ht="12">
      <c r="B478" s="238"/>
      <c r="C478" s="239"/>
      <c r="D478" s="224" t="s">
        <v>152</v>
      </c>
      <c r="E478" s="240" t="s">
        <v>20</v>
      </c>
      <c r="F478" s="241" t="s">
        <v>842</v>
      </c>
      <c r="G478" s="239"/>
      <c r="H478" s="242">
        <v>359.28</v>
      </c>
      <c r="I478" s="243"/>
      <c r="J478" s="239"/>
      <c r="K478" s="239"/>
      <c r="L478" s="244"/>
      <c r="M478" s="245"/>
      <c r="N478" s="246"/>
      <c r="O478" s="246"/>
      <c r="P478" s="246"/>
      <c r="Q478" s="246"/>
      <c r="R478" s="246"/>
      <c r="S478" s="246"/>
      <c r="T478" s="247"/>
      <c r="AT478" s="248" t="s">
        <v>152</v>
      </c>
      <c r="AU478" s="248" t="s">
        <v>81</v>
      </c>
      <c r="AV478" s="13" t="s">
        <v>81</v>
      </c>
      <c r="AW478" s="13" t="s">
        <v>33</v>
      </c>
      <c r="AX478" s="13" t="s">
        <v>72</v>
      </c>
      <c r="AY478" s="248" t="s">
        <v>129</v>
      </c>
    </row>
    <row r="479" spans="2:51" s="13" customFormat="1" ht="12">
      <c r="B479" s="238"/>
      <c r="C479" s="239"/>
      <c r="D479" s="224" t="s">
        <v>152</v>
      </c>
      <c r="E479" s="240" t="s">
        <v>20</v>
      </c>
      <c r="F479" s="241" t="s">
        <v>843</v>
      </c>
      <c r="G479" s="239"/>
      <c r="H479" s="242">
        <v>527.02</v>
      </c>
      <c r="I479" s="243"/>
      <c r="J479" s="239"/>
      <c r="K479" s="239"/>
      <c r="L479" s="244"/>
      <c r="M479" s="245"/>
      <c r="N479" s="246"/>
      <c r="O479" s="246"/>
      <c r="P479" s="246"/>
      <c r="Q479" s="246"/>
      <c r="R479" s="246"/>
      <c r="S479" s="246"/>
      <c r="T479" s="247"/>
      <c r="AT479" s="248" t="s">
        <v>152</v>
      </c>
      <c r="AU479" s="248" t="s">
        <v>81</v>
      </c>
      <c r="AV479" s="13" t="s">
        <v>81</v>
      </c>
      <c r="AW479" s="13" t="s">
        <v>33</v>
      </c>
      <c r="AX479" s="13" t="s">
        <v>72</v>
      </c>
      <c r="AY479" s="248" t="s">
        <v>129</v>
      </c>
    </row>
    <row r="480" spans="2:51" s="13" customFormat="1" ht="12">
      <c r="B480" s="238"/>
      <c r="C480" s="239"/>
      <c r="D480" s="224" t="s">
        <v>152</v>
      </c>
      <c r="E480" s="240" t="s">
        <v>20</v>
      </c>
      <c r="F480" s="241" t="s">
        <v>844</v>
      </c>
      <c r="G480" s="239"/>
      <c r="H480" s="242">
        <v>526.16</v>
      </c>
      <c r="I480" s="243"/>
      <c r="J480" s="239"/>
      <c r="K480" s="239"/>
      <c r="L480" s="244"/>
      <c r="M480" s="245"/>
      <c r="N480" s="246"/>
      <c r="O480" s="246"/>
      <c r="P480" s="246"/>
      <c r="Q480" s="246"/>
      <c r="R480" s="246"/>
      <c r="S480" s="246"/>
      <c r="T480" s="247"/>
      <c r="AT480" s="248" t="s">
        <v>152</v>
      </c>
      <c r="AU480" s="248" t="s">
        <v>81</v>
      </c>
      <c r="AV480" s="13" t="s">
        <v>81</v>
      </c>
      <c r="AW480" s="13" t="s">
        <v>33</v>
      </c>
      <c r="AX480" s="13" t="s">
        <v>72</v>
      </c>
      <c r="AY480" s="248" t="s">
        <v>129</v>
      </c>
    </row>
    <row r="481" spans="2:51" s="13" customFormat="1" ht="12">
      <c r="B481" s="238"/>
      <c r="C481" s="239"/>
      <c r="D481" s="224" t="s">
        <v>152</v>
      </c>
      <c r="E481" s="240" t="s">
        <v>20</v>
      </c>
      <c r="F481" s="241" t="s">
        <v>845</v>
      </c>
      <c r="G481" s="239"/>
      <c r="H481" s="242">
        <v>10.8</v>
      </c>
      <c r="I481" s="243"/>
      <c r="J481" s="239"/>
      <c r="K481" s="239"/>
      <c r="L481" s="244"/>
      <c r="M481" s="245"/>
      <c r="N481" s="246"/>
      <c r="O481" s="246"/>
      <c r="P481" s="246"/>
      <c r="Q481" s="246"/>
      <c r="R481" s="246"/>
      <c r="S481" s="246"/>
      <c r="T481" s="247"/>
      <c r="AT481" s="248" t="s">
        <v>152</v>
      </c>
      <c r="AU481" s="248" t="s">
        <v>81</v>
      </c>
      <c r="AV481" s="13" t="s">
        <v>81</v>
      </c>
      <c r="AW481" s="13" t="s">
        <v>33</v>
      </c>
      <c r="AX481" s="13" t="s">
        <v>72</v>
      </c>
      <c r="AY481" s="248" t="s">
        <v>129</v>
      </c>
    </row>
    <row r="482" spans="2:51" s="15" customFormat="1" ht="12">
      <c r="B482" s="272"/>
      <c r="C482" s="273"/>
      <c r="D482" s="224" t="s">
        <v>152</v>
      </c>
      <c r="E482" s="274" t="s">
        <v>20</v>
      </c>
      <c r="F482" s="275" t="s">
        <v>519</v>
      </c>
      <c r="G482" s="273"/>
      <c r="H482" s="276">
        <v>1423.26</v>
      </c>
      <c r="I482" s="277"/>
      <c r="J482" s="273"/>
      <c r="K482" s="273"/>
      <c r="L482" s="278"/>
      <c r="M482" s="279"/>
      <c r="N482" s="280"/>
      <c r="O482" s="280"/>
      <c r="P482" s="280"/>
      <c r="Q482" s="280"/>
      <c r="R482" s="280"/>
      <c r="S482" s="280"/>
      <c r="T482" s="281"/>
      <c r="AT482" s="282" t="s">
        <v>152</v>
      </c>
      <c r="AU482" s="282" t="s">
        <v>81</v>
      </c>
      <c r="AV482" s="15" t="s">
        <v>143</v>
      </c>
      <c r="AW482" s="15" t="s">
        <v>33</v>
      </c>
      <c r="AX482" s="15" t="s">
        <v>72</v>
      </c>
      <c r="AY482" s="282" t="s">
        <v>129</v>
      </c>
    </row>
    <row r="483" spans="2:51" s="14" customFormat="1" ht="12">
      <c r="B483" s="249"/>
      <c r="C483" s="250"/>
      <c r="D483" s="224" t="s">
        <v>152</v>
      </c>
      <c r="E483" s="251" t="s">
        <v>20</v>
      </c>
      <c r="F483" s="252" t="s">
        <v>156</v>
      </c>
      <c r="G483" s="250"/>
      <c r="H483" s="253">
        <v>1584.1599999999996</v>
      </c>
      <c r="I483" s="254"/>
      <c r="J483" s="250"/>
      <c r="K483" s="250"/>
      <c r="L483" s="255"/>
      <c r="M483" s="256"/>
      <c r="N483" s="257"/>
      <c r="O483" s="257"/>
      <c r="P483" s="257"/>
      <c r="Q483" s="257"/>
      <c r="R483" s="257"/>
      <c r="S483" s="257"/>
      <c r="T483" s="258"/>
      <c r="AT483" s="259" t="s">
        <v>152</v>
      </c>
      <c r="AU483" s="259" t="s">
        <v>81</v>
      </c>
      <c r="AV483" s="14" t="s">
        <v>137</v>
      </c>
      <c r="AW483" s="14" t="s">
        <v>33</v>
      </c>
      <c r="AX483" s="14" t="s">
        <v>8</v>
      </c>
      <c r="AY483" s="259" t="s">
        <v>129</v>
      </c>
    </row>
    <row r="484" spans="2:65" s="1" customFormat="1" ht="14.4" customHeight="1">
      <c r="B484" s="39"/>
      <c r="C484" s="212" t="s">
        <v>342</v>
      </c>
      <c r="D484" s="212" t="s">
        <v>132</v>
      </c>
      <c r="E484" s="213" t="s">
        <v>846</v>
      </c>
      <c r="F484" s="214" t="s">
        <v>847</v>
      </c>
      <c r="G484" s="215" t="s">
        <v>468</v>
      </c>
      <c r="H484" s="216">
        <v>6</v>
      </c>
      <c r="I484" s="217"/>
      <c r="J484" s="216">
        <f>ROUND(I484*H484,0)</f>
        <v>0</v>
      </c>
      <c r="K484" s="214" t="s">
        <v>147</v>
      </c>
      <c r="L484" s="44"/>
      <c r="M484" s="218" t="s">
        <v>20</v>
      </c>
      <c r="N484" s="219" t="s">
        <v>43</v>
      </c>
      <c r="O484" s="84"/>
      <c r="P484" s="220">
        <f>O484*H484</f>
        <v>0</v>
      </c>
      <c r="Q484" s="220">
        <v>0</v>
      </c>
      <c r="R484" s="220">
        <f>Q484*H484</f>
        <v>0</v>
      </c>
      <c r="S484" s="220">
        <v>0</v>
      </c>
      <c r="T484" s="221">
        <f>S484*H484</f>
        <v>0</v>
      </c>
      <c r="AR484" s="222" t="s">
        <v>227</v>
      </c>
      <c r="AT484" s="222" t="s">
        <v>132</v>
      </c>
      <c r="AU484" s="222" t="s">
        <v>81</v>
      </c>
      <c r="AY484" s="18" t="s">
        <v>129</v>
      </c>
      <c r="BE484" s="223">
        <f>IF(N484="základní",J484,0)</f>
        <v>0</v>
      </c>
      <c r="BF484" s="223">
        <f>IF(N484="snížená",J484,0)</f>
        <v>0</v>
      </c>
      <c r="BG484" s="223">
        <f>IF(N484="zákl. přenesená",J484,0)</f>
        <v>0</v>
      </c>
      <c r="BH484" s="223">
        <f>IF(N484="sníž. přenesená",J484,0)</f>
        <v>0</v>
      </c>
      <c r="BI484" s="223">
        <f>IF(N484="nulová",J484,0)</f>
        <v>0</v>
      </c>
      <c r="BJ484" s="18" t="s">
        <v>8</v>
      </c>
      <c r="BK484" s="223">
        <f>ROUND(I484*H484,0)</f>
        <v>0</v>
      </c>
      <c r="BL484" s="18" t="s">
        <v>227</v>
      </c>
      <c r="BM484" s="222" t="s">
        <v>848</v>
      </c>
    </row>
    <row r="485" spans="2:47" s="1" customFormat="1" ht="12">
      <c r="B485" s="39"/>
      <c r="C485" s="40"/>
      <c r="D485" s="224" t="s">
        <v>139</v>
      </c>
      <c r="E485" s="40"/>
      <c r="F485" s="225" t="s">
        <v>849</v>
      </c>
      <c r="G485" s="40"/>
      <c r="H485" s="40"/>
      <c r="I485" s="136"/>
      <c r="J485" s="40"/>
      <c r="K485" s="40"/>
      <c r="L485" s="44"/>
      <c r="M485" s="226"/>
      <c r="N485" s="84"/>
      <c r="O485" s="84"/>
      <c r="P485" s="84"/>
      <c r="Q485" s="84"/>
      <c r="R485" s="84"/>
      <c r="S485" s="84"/>
      <c r="T485" s="85"/>
      <c r="AT485" s="18" t="s">
        <v>139</v>
      </c>
      <c r="AU485" s="18" t="s">
        <v>81</v>
      </c>
    </row>
    <row r="486" spans="2:47" s="1" customFormat="1" ht="12">
      <c r="B486" s="39"/>
      <c r="C486" s="40"/>
      <c r="D486" s="224" t="s">
        <v>150</v>
      </c>
      <c r="E486" s="40"/>
      <c r="F486" s="227" t="s">
        <v>833</v>
      </c>
      <c r="G486" s="40"/>
      <c r="H486" s="40"/>
      <c r="I486" s="136"/>
      <c r="J486" s="40"/>
      <c r="K486" s="40"/>
      <c r="L486" s="44"/>
      <c r="M486" s="226"/>
      <c r="N486" s="84"/>
      <c r="O486" s="84"/>
      <c r="P486" s="84"/>
      <c r="Q486" s="84"/>
      <c r="R486" s="84"/>
      <c r="S486" s="84"/>
      <c r="T486" s="85"/>
      <c r="AT486" s="18" t="s">
        <v>150</v>
      </c>
      <c r="AU486" s="18" t="s">
        <v>81</v>
      </c>
    </row>
    <row r="487" spans="2:51" s="13" customFormat="1" ht="12">
      <c r="B487" s="238"/>
      <c r="C487" s="239"/>
      <c r="D487" s="224" t="s">
        <v>152</v>
      </c>
      <c r="E487" s="240" t="s">
        <v>20</v>
      </c>
      <c r="F487" s="241" t="s">
        <v>164</v>
      </c>
      <c r="G487" s="239"/>
      <c r="H487" s="242">
        <v>6</v>
      </c>
      <c r="I487" s="243"/>
      <c r="J487" s="239"/>
      <c r="K487" s="239"/>
      <c r="L487" s="244"/>
      <c r="M487" s="245"/>
      <c r="N487" s="246"/>
      <c r="O487" s="246"/>
      <c r="P487" s="246"/>
      <c r="Q487" s="246"/>
      <c r="R487" s="246"/>
      <c r="S487" s="246"/>
      <c r="T487" s="247"/>
      <c r="AT487" s="248" t="s">
        <v>152</v>
      </c>
      <c r="AU487" s="248" t="s">
        <v>81</v>
      </c>
      <c r="AV487" s="13" t="s">
        <v>81</v>
      </c>
      <c r="AW487" s="13" t="s">
        <v>33</v>
      </c>
      <c r="AX487" s="13" t="s">
        <v>72</v>
      </c>
      <c r="AY487" s="248" t="s">
        <v>129</v>
      </c>
    </row>
    <row r="488" spans="2:51" s="14" customFormat="1" ht="12">
      <c r="B488" s="249"/>
      <c r="C488" s="250"/>
      <c r="D488" s="224" t="s">
        <v>152</v>
      </c>
      <c r="E488" s="251" t="s">
        <v>20</v>
      </c>
      <c r="F488" s="252" t="s">
        <v>156</v>
      </c>
      <c r="G488" s="250"/>
      <c r="H488" s="253">
        <v>6</v>
      </c>
      <c r="I488" s="254"/>
      <c r="J488" s="250"/>
      <c r="K488" s="250"/>
      <c r="L488" s="255"/>
      <c r="M488" s="256"/>
      <c r="N488" s="257"/>
      <c r="O488" s="257"/>
      <c r="P488" s="257"/>
      <c r="Q488" s="257"/>
      <c r="R488" s="257"/>
      <c r="S488" s="257"/>
      <c r="T488" s="258"/>
      <c r="AT488" s="259" t="s">
        <v>152</v>
      </c>
      <c r="AU488" s="259" t="s">
        <v>81</v>
      </c>
      <c r="AV488" s="14" t="s">
        <v>137</v>
      </c>
      <c r="AW488" s="14" t="s">
        <v>33</v>
      </c>
      <c r="AX488" s="14" t="s">
        <v>8</v>
      </c>
      <c r="AY488" s="259" t="s">
        <v>129</v>
      </c>
    </row>
    <row r="489" spans="2:65" s="1" customFormat="1" ht="14.4" customHeight="1">
      <c r="B489" s="39"/>
      <c r="C489" s="212" t="s">
        <v>850</v>
      </c>
      <c r="D489" s="212" t="s">
        <v>132</v>
      </c>
      <c r="E489" s="213" t="s">
        <v>851</v>
      </c>
      <c r="F489" s="214" t="s">
        <v>852</v>
      </c>
      <c r="G489" s="215" t="s">
        <v>468</v>
      </c>
      <c r="H489" s="216">
        <v>10</v>
      </c>
      <c r="I489" s="217"/>
      <c r="J489" s="216">
        <f>ROUND(I489*H489,0)</f>
        <v>0</v>
      </c>
      <c r="K489" s="214" t="s">
        <v>147</v>
      </c>
      <c r="L489" s="44"/>
      <c r="M489" s="218" t="s">
        <v>20</v>
      </c>
      <c r="N489" s="219" t="s">
        <v>43</v>
      </c>
      <c r="O489" s="84"/>
      <c r="P489" s="220">
        <f>O489*H489</f>
        <v>0</v>
      </c>
      <c r="Q489" s="220">
        <v>0</v>
      </c>
      <c r="R489" s="220">
        <f>Q489*H489</f>
        <v>0</v>
      </c>
      <c r="S489" s="220">
        <v>0</v>
      </c>
      <c r="T489" s="221">
        <f>S489*H489</f>
        <v>0</v>
      </c>
      <c r="AR489" s="222" t="s">
        <v>227</v>
      </c>
      <c r="AT489" s="222" t="s">
        <v>132</v>
      </c>
      <c r="AU489" s="222" t="s">
        <v>81</v>
      </c>
      <c r="AY489" s="18" t="s">
        <v>129</v>
      </c>
      <c r="BE489" s="223">
        <f>IF(N489="základní",J489,0)</f>
        <v>0</v>
      </c>
      <c r="BF489" s="223">
        <f>IF(N489="snížená",J489,0)</f>
        <v>0</v>
      </c>
      <c r="BG489" s="223">
        <f>IF(N489="zákl. přenesená",J489,0)</f>
        <v>0</v>
      </c>
      <c r="BH489" s="223">
        <f>IF(N489="sníž. přenesená",J489,0)</f>
        <v>0</v>
      </c>
      <c r="BI489" s="223">
        <f>IF(N489="nulová",J489,0)</f>
        <v>0</v>
      </c>
      <c r="BJ489" s="18" t="s">
        <v>8</v>
      </c>
      <c r="BK489" s="223">
        <f>ROUND(I489*H489,0)</f>
        <v>0</v>
      </c>
      <c r="BL489" s="18" t="s">
        <v>227</v>
      </c>
      <c r="BM489" s="222" t="s">
        <v>853</v>
      </c>
    </row>
    <row r="490" spans="2:47" s="1" customFormat="1" ht="12">
      <c r="B490" s="39"/>
      <c r="C490" s="40"/>
      <c r="D490" s="224" t="s">
        <v>139</v>
      </c>
      <c r="E490" s="40"/>
      <c r="F490" s="225" t="s">
        <v>854</v>
      </c>
      <c r="G490" s="40"/>
      <c r="H490" s="40"/>
      <c r="I490" s="136"/>
      <c r="J490" s="40"/>
      <c r="K490" s="40"/>
      <c r="L490" s="44"/>
      <c r="M490" s="226"/>
      <c r="N490" s="84"/>
      <c r="O490" s="84"/>
      <c r="P490" s="84"/>
      <c r="Q490" s="84"/>
      <c r="R490" s="84"/>
      <c r="S490" s="84"/>
      <c r="T490" s="85"/>
      <c r="AT490" s="18" t="s">
        <v>139</v>
      </c>
      <c r="AU490" s="18" t="s">
        <v>81</v>
      </c>
    </row>
    <row r="491" spans="2:47" s="1" customFormat="1" ht="12">
      <c r="B491" s="39"/>
      <c r="C491" s="40"/>
      <c r="D491" s="224" t="s">
        <v>150</v>
      </c>
      <c r="E491" s="40"/>
      <c r="F491" s="227" t="s">
        <v>833</v>
      </c>
      <c r="G491" s="40"/>
      <c r="H491" s="40"/>
      <c r="I491" s="136"/>
      <c r="J491" s="40"/>
      <c r="K491" s="40"/>
      <c r="L491" s="44"/>
      <c r="M491" s="226"/>
      <c r="N491" s="84"/>
      <c r="O491" s="84"/>
      <c r="P491" s="84"/>
      <c r="Q491" s="84"/>
      <c r="R491" s="84"/>
      <c r="S491" s="84"/>
      <c r="T491" s="85"/>
      <c r="AT491" s="18" t="s">
        <v>150</v>
      </c>
      <c r="AU491" s="18" t="s">
        <v>81</v>
      </c>
    </row>
    <row r="492" spans="2:51" s="13" customFormat="1" ht="12">
      <c r="B492" s="238"/>
      <c r="C492" s="239"/>
      <c r="D492" s="224" t="s">
        <v>152</v>
      </c>
      <c r="E492" s="240" t="s">
        <v>20</v>
      </c>
      <c r="F492" s="241" t="s">
        <v>855</v>
      </c>
      <c r="G492" s="239"/>
      <c r="H492" s="242">
        <v>10</v>
      </c>
      <c r="I492" s="243"/>
      <c r="J492" s="239"/>
      <c r="K492" s="239"/>
      <c r="L492" s="244"/>
      <c r="M492" s="245"/>
      <c r="N492" s="246"/>
      <c r="O492" s="246"/>
      <c r="P492" s="246"/>
      <c r="Q492" s="246"/>
      <c r="R492" s="246"/>
      <c r="S492" s="246"/>
      <c r="T492" s="247"/>
      <c r="AT492" s="248" t="s">
        <v>152</v>
      </c>
      <c r="AU492" s="248" t="s">
        <v>81</v>
      </c>
      <c r="AV492" s="13" t="s">
        <v>81</v>
      </c>
      <c r="AW492" s="13" t="s">
        <v>33</v>
      </c>
      <c r="AX492" s="13" t="s">
        <v>72</v>
      </c>
      <c r="AY492" s="248" t="s">
        <v>129</v>
      </c>
    </row>
    <row r="493" spans="2:51" s="14" customFormat="1" ht="12">
      <c r="B493" s="249"/>
      <c r="C493" s="250"/>
      <c r="D493" s="224" t="s">
        <v>152</v>
      </c>
      <c r="E493" s="251" t="s">
        <v>20</v>
      </c>
      <c r="F493" s="252" t="s">
        <v>156</v>
      </c>
      <c r="G493" s="250"/>
      <c r="H493" s="253">
        <v>10</v>
      </c>
      <c r="I493" s="254"/>
      <c r="J493" s="250"/>
      <c r="K493" s="250"/>
      <c r="L493" s="255"/>
      <c r="M493" s="256"/>
      <c r="N493" s="257"/>
      <c r="O493" s="257"/>
      <c r="P493" s="257"/>
      <c r="Q493" s="257"/>
      <c r="R493" s="257"/>
      <c r="S493" s="257"/>
      <c r="T493" s="258"/>
      <c r="AT493" s="259" t="s">
        <v>152</v>
      </c>
      <c r="AU493" s="259" t="s">
        <v>81</v>
      </c>
      <c r="AV493" s="14" t="s">
        <v>137</v>
      </c>
      <c r="AW493" s="14" t="s">
        <v>33</v>
      </c>
      <c r="AX493" s="14" t="s">
        <v>8</v>
      </c>
      <c r="AY493" s="259" t="s">
        <v>129</v>
      </c>
    </row>
    <row r="494" spans="2:65" s="1" customFormat="1" ht="14.4" customHeight="1">
      <c r="B494" s="39"/>
      <c r="C494" s="212" t="s">
        <v>345</v>
      </c>
      <c r="D494" s="212" t="s">
        <v>132</v>
      </c>
      <c r="E494" s="213" t="s">
        <v>856</v>
      </c>
      <c r="F494" s="214" t="s">
        <v>857</v>
      </c>
      <c r="G494" s="215" t="s">
        <v>468</v>
      </c>
      <c r="H494" s="216">
        <v>4</v>
      </c>
      <c r="I494" s="217"/>
      <c r="J494" s="216">
        <f>ROUND(I494*H494,0)</f>
        <v>0</v>
      </c>
      <c r="K494" s="214" t="s">
        <v>147</v>
      </c>
      <c r="L494" s="44"/>
      <c r="M494" s="218" t="s">
        <v>20</v>
      </c>
      <c r="N494" s="219" t="s">
        <v>43</v>
      </c>
      <c r="O494" s="84"/>
      <c r="P494" s="220">
        <f>O494*H494</f>
        <v>0</v>
      </c>
      <c r="Q494" s="220">
        <v>0</v>
      </c>
      <c r="R494" s="220">
        <f>Q494*H494</f>
        <v>0</v>
      </c>
      <c r="S494" s="220">
        <v>0</v>
      </c>
      <c r="T494" s="221">
        <f>S494*H494</f>
        <v>0</v>
      </c>
      <c r="AR494" s="222" t="s">
        <v>227</v>
      </c>
      <c r="AT494" s="222" t="s">
        <v>132</v>
      </c>
      <c r="AU494" s="222" t="s">
        <v>81</v>
      </c>
      <c r="AY494" s="18" t="s">
        <v>129</v>
      </c>
      <c r="BE494" s="223">
        <f>IF(N494="základní",J494,0)</f>
        <v>0</v>
      </c>
      <c r="BF494" s="223">
        <f>IF(N494="snížená",J494,0)</f>
        <v>0</v>
      </c>
      <c r="BG494" s="223">
        <f>IF(N494="zákl. přenesená",J494,0)</f>
        <v>0</v>
      </c>
      <c r="BH494" s="223">
        <f>IF(N494="sníž. přenesená",J494,0)</f>
        <v>0</v>
      </c>
      <c r="BI494" s="223">
        <f>IF(N494="nulová",J494,0)</f>
        <v>0</v>
      </c>
      <c r="BJ494" s="18" t="s">
        <v>8</v>
      </c>
      <c r="BK494" s="223">
        <f>ROUND(I494*H494,0)</f>
        <v>0</v>
      </c>
      <c r="BL494" s="18" t="s">
        <v>227</v>
      </c>
      <c r="BM494" s="222" t="s">
        <v>858</v>
      </c>
    </row>
    <row r="495" spans="2:47" s="1" customFormat="1" ht="12">
      <c r="B495" s="39"/>
      <c r="C495" s="40"/>
      <c r="D495" s="224" t="s">
        <v>139</v>
      </c>
      <c r="E495" s="40"/>
      <c r="F495" s="225" t="s">
        <v>859</v>
      </c>
      <c r="G495" s="40"/>
      <c r="H495" s="40"/>
      <c r="I495" s="136"/>
      <c r="J495" s="40"/>
      <c r="K495" s="40"/>
      <c r="L495" s="44"/>
      <c r="M495" s="226"/>
      <c r="N495" s="84"/>
      <c r="O495" s="84"/>
      <c r="P495" s="84"/>
      <c r="Q495" s="84"/>
      <c r="R495" s="84"/>
      <c r="S495" s="84"/>
      <c r="T495" s="85"/>
      <c r="AT495" s="18" t="s">
        <v>139</v>
      </c>
      <c r="AU495" s="18" t="s">
        <v>81</v>
      </c>
    </row>
    <row r="496" spans="2:47" s="1" customFormat="1" ht="12">
      <c r="B496" s="39"/>
      <c r="C496" s="40"/>
      <c r="D496" s="224" t="s">
        <v>150</v>
      </c>
      <c r="E496" s="40"/>
      <c r="F496" s="227" t="s">
        <v>833</v>
      </c>
      <c r="G496" s="40"/>
      <c r="H496" s="40"/>
      <c r="I496" s="136"/>
      <c r="J496" s="40"/>
      <c r="K496" s="40"/>
      <c r="L496" s="44"/>
      <c r="M496" s="226"/>
      <c r="N496" s="84"/>
      <c r="O496" s="84"/>
      <c r="P496" s="84"/>
      <c r="Q496" s="84"/>
      <c r="R496" s="84"/>
      <c r="S496" s="84"/>
      <c r="T496" s="85"/>
      <c r="AT496" s="18" t="s">
        <v>150</v>
      </c>
      <c r="AU496" s="18" t="s">
        <v>81</v>
      </c>
    </row>
    <row r="497" spans="2:51" s="13" customFormat="1" ht="12">
      <c r="B497" s="238"/>
      <c r="C497" s="239"/>
      <c r="D497" s="224" t="s">
        <v>152</v>
      </c>
      <c r="E497" s="240" t="s">
        <v>20</v>
      </c>
      <c r="F497" s="241" t="s">
        <v>860</v>
      </c>
      <c r="G497" s="239"/>
      <c r="H497" s="242">
        <v>4</v>
      </c>
      <c r="I497" s="243"/>
      <c r="J497" s="239"/>
      <c r="K497" s="239"/>
      <c r="L497" s="244"/>
      <c r="M497" s="245"/>
      <c r="N497" s="246"/>
      <c r="O497" s="246"/>
      <c r="P497" s="246"/>
      <c r="Q497" s="246"/>
      <c r="R497" s="246"/>
      <c r="S497" s="246"/>
      <c r="T497" s="247"/>
      <c r="AT497" s="248" t="s">
        <v>152</v>
      </c>
      <c r="AU497" s="248" t="s">
        <v>81</v>
      </c>
      <c r="AV497" s="13" t="s">
        <v>81</v>
      </c>
      <c r="AW497" s="13" t="s">
        <v>33</v>
      </c>
      <c r="AX497" s="13" t="s">
        <v>72</v>
      </c>
      <c r="AY497" s="248" t="s">
        <v>129</v>
      </c>
    </row>
    <row r="498" spans="2:51" s="14" customFormat="1" ht="12">
      <c r="B498" s="249"/>
      <c r="C498" s="250"/>
      <c r="D498" s="224" t="s">
        <v>152</v>
      </c>
      <c r="E498" s="251" t="s">
        <v>20</v>
      </c>
      <c r="F498" s="252" t="s">
        <v>156</v>
      </c>
      <c r="G498" s="250"/>
      <c r="H498" s="253">
        <v>4</v>
      </c>
      <c r="I498" s="254"/>
      <c r="J498" s="250"/>
      <c r="K498" s="250"/>
      <c r="L498" s="255"/>
      <c r="M498" s="256"/>
      <c r="N498" s="257"/>
      <c r="O498" s="257"/>
      <c r="P498" s="257"/>
      <c r="Q498" s="257"/>
      <c r="R498" s="257"/>
      <c r="S498" s="257"/>
      <c r="T498" s="258"/>
      <c r="AT498" s="259" t="s">
        <v>152</v>
      </c>
      <c r="AU498" s="259" t="s">
        <v>81</v>
      </c>
      <c r="AV498" s="14" t="s">
        <v>137</v>
      </c>
      <c r="AW498" s="14" t="s">
        <v>33</v>
      </c>
      <c r="AX498" s="14" t="s">
        <v>8</v>
      </c>
      <c r="AY498" s="259" t="s">
        <v>129</v>
      </c>
    </row>
    <row r="499" spans="2:65" s="1" customFormat="1" ht="14.4" customHeight="1">
      <c r="B499" s="39"/>
      <c r="C499" s="212" t="s">
        <v>861</v>
      </c>
      <c r="D499" s="212" t="s">
        <v>132</v>
      </c>
      <c r="E499" s="213" t="s">
        <v>862</v>
      </c>
      <c r="F499" s="214" t="s">
        <v>863</v>
      </c>
      <c r="G499" s="215" t="s">
        <v>468</v>
      </c>
      <c r="H499" s="216">
        <v>14</v>
      </c>
      <c r="I499" s="217"/>
      <c r="J499" s="216">
        <f>ROUND(I499*H499,0)</f>
        <v>0</v>
      </c>
      <c r="K499" s="214" t="s">
        <v>147</v>
      </c>
      <c r="L499" s="44"/>
      <c r="M499" s="218" t="s">
        <v>20</v>
      </c>
      <c r="N499" s="219" t="s">
        <v>43</v>
      </c>
      <c r="O499" s="84"/>
      <c r="P499" s="220">
        <f>O499*H499</f>
        <v>0</v>
      </c>
      <c r="Q499" s="220">
        <v>0</v>
      </c>
      <c r="R499" s="220">
        <f>Q499*H499</f>
        <v>0</v>
      </c>
      <c r="S499" s="220">
        <v>0</v>
      </c>
      <c r="T499" s="221">
        <f>S499*H499</f>
        <v>0</v>
      </c>
      <c r="AR499" s="222" t="s">
        <v>227</v>
      </c>
      <c r="AT499" s="222" t="s">
        <v>132</v>
      </c>
      <c r="AU499" s="222" t="s">
        <v>81</v>
      </c>
      <c r="AY499" s="18" t="s">
        <v>129</v>
      </c>
      <c r="BE499" s="223">
        <f>IF(N499="základní",J499,0)</f>
        <v>0</v>
      </c>
      <c r="BF499" s="223">
        <f>IF(N499="snížená",J499,0)</f>
        <v>0</v>
      </c>
      <c r="BG499" s="223">
        <f>IF(N499="zákl. přenesená",J499,0)</f>
        <v>0</v>
      </c>
      <c r="BH499" s="223">
        <f>IF(N499="sníž. přenesená",J499,0)</f>
        <v>0</v>
      </c>
      <c r="BI499" s="223">
        <f>IF(N499="nulová",J499,0)</f>
        <v>0</v>
      </c>
      <c r="BJ499" s="18" t="s">
        <v>8</v>
      </c>
      <c r="BK499" s="223">
        <f>ROUND(I499*H499,0)</f>
        <v>0</v>
      </c>
      <c r="BL499" s="18" t="s">
        <v>227</v>
      </c>
      <c r="BM499" s="222" t="s">
        <v>864</v>
      </c>
    </row>
    <row r="500" spans="2:47" s="1" customFormat="1" ht="12">
      <c r="B500" s="39"/>
      <c r="C500" s="40"/>
      <c r="D500" s="224" t="s">
        <v>139</v>
      </c>
      <c r="E500" s="40"/>
      <c r="F500" s="225" t="s">
        <v>865</v>
      </c>
      <c r="G500" s="40"/>
      <c r="H500" s="40"/>
      <c r="I500" s="136"/>
      <c r="J500" s="40"/>
      <c r="K500" s="40"/>
      <c r="L500" s="44"/>
      <c r="M500" s="226"/>
      <c r="N500" s="84"/>
      <c r="O500" s="84"/>
      <c r="P500" s="84"/>
      <c r="Q500" s="84"/>
      <c r="R500" s="84"/>
      <c r="S500" s="84"/>
      <c r="T500" s="85"/>
      <c r="AT500" s="18" t="s">
        <v>139</v>
      </c>
      <c r="AU500" s="18" t="s">
        <v>81</v>
      </c>
    </row>
    <row r="501" spans="2:47" s="1" customFormat="1" ht="12">
      <c r="B501" s="39"/>
      <c r="C501" s="40"/>
      <c r="D501" s="224" t="s">
        <v>150</v>
      </c>
      <c r="E501" s="40"/>
      <c r="F501" s="227" t="s">
        <v>833</v>
      </c>
      <c r="G501" s="40"/>
      <c r="H501" s="40"/>
      <c r="I501" s="136"/>
      <c r="J501" s="40"/>
      <c r="K501" s="40"/>
      <c r="L501" s="44"/>
      <c r="M501" s="226"/>
      <c r="N501" s="84"/>
      <c r="O501" s="84"/>
      <c r="P501" s="84"/>
      <c r="Q501" s="84"/>
      <c r="R501" s="84"/>
      <c r="S501" s="84"/>
      <c r="T501" s="85"/>
      <c r="AT501" s="18" t="s">
        <v>150</v>
      </c>
      <c r="AU501" s="18" t="s">
        <v>81</v>
      </c>
    </row>
    <row r="502" spans="2:51" s="13" customFormat="1" ht="12">
      <c r="B502" s="238"/>
      <c r="C502" s="239"/>
      <c r="D502" s="224" t="s">
        <v>152</v>
      </c>
      <c r="E502" s="240" t="s">
        <v>20</v>
      </c>
      <c r="F502" s="241" t="s">
        <v>866</v>
      </c>
      <c r="G502" s="239"/>
      <c r="H502" s="242">
        <v>14</v>
      </c>
      <c r="I502" s="243"/>
      <c r="J502" s="239"/>
      <c r="K502" s="239"/>
      <c r="L502" s="244"/>
      <c r="M502" s="245"/>
      <c r="N502" s="246"/>
      <c r="O502" s="246"/>
      <c r="P502" s="246"/>
      <c r="Q502" s="246"/>
      <c r="R502" s="246"/>
      <c r="S502" s="246"/>
      <c r="T502" s="247"/>
      <c r="AT502" s="248" t="s">
        <v>152</v>
      </c>
      <c r="AU502" s="248" t="s">
        <v>81</v>
      </c>
      <c r="AV502" s="13" t="s">
        <v>81</v>
      </c>
      <c r="AW502" s="13" t="s">
        <v>33</v>
      </c>
      <c r="AX502" s="13" t="s">
        <v>72</v>
      </c>
      <c r="AY502" s="248" t="s">
        <v>129</v>
      </c>
    </row>
    <row r="503" spans="2:51" s="14" customFormat="1" ht="12">
      <c r="B503" s="249"/>
      <c r="C503" s="250"/>
      <c r="D503" s="224" t="s">
        <v>152</v>
      </c>
      <c r="E503" s="251" t="s">
        <v>20</v>
      </c>
      <c r="F503" s="252" t="s">
        <v>156</v>
      </c>
      <c r="G503" s="250"/>
      <c r="H503" s="253">
        <v>14</v>
      </c>
      <c r="I503" s="254"/>
      <c r="J503" s="250"/>
      <c r="K503" s="250"/>
      <c r="L503" s="255"/>
      <c r="M503" s="256"/>
      <c r="N503" s="257"/>
      <c r="O503" s="257"/>
      <c r="P503" s="257"/>
      <c r="Q503" s="257"/>
      <c r="R503" s="257"/>
      <c r="S503" s="257"/>
      <c r="T503" s="258"/>
      <c r="AT503" s="259" t="s">
        <v>152</v>
      </c>
      <c r="AU503" s="259" t="s">
        <v>81</v>
      </c>
      <c r="AV503" s="14" t="s">
        <v>137</v>
      </c>
      <c r="AW503" s="14" t="s">
        <v>33</v>
      </c>
      <c r="AX503" s="14" t="s">
        <v>8</v>
      </c>
      <c r="AY503" s="259" t="s">
        <v>129</v>
      </c>
    </row>
    <row r="504" spans="2:65" s="1" customFormat="1" ht="14.4" customHeight="1">
      <c r="B504" s="39"/>
      <c r="C504" s="260" t="s">
        <v>27</v>
      </c>
      <c r="D504" s="260" t="s">
        <v>240</v>
      </c>
      <c r="E504" s="261" t="s">
        <v>867</v>
      </c>
      <c r="F504" s="262" t="s">
        <v>868</v>
      </c>
      <c r="G504" s="263" t="s">
        <v>468</v>
      </c>
      <c r="H504" s="264">
        <v>14</v>
      </c>
      <c r="I504" s="265"/>
      <c r="J504" s="264">
        <f>ROUND(I504*H504,0)</f>
        <v>0</v>
      </c>
      <c r="K504" s="262" t="s">
        <v>136</v>
      </c>
      <c r="L504" s="266"/>
      <c r="M504" s="267" t="s">
        <v>20</v>
      </c>
      <c r="N504" s="268" t="s">
        <v>43</v>
      </c>
      <c r="O504" s="84"/>
      <c r="P504" s="220">
        <f>O504*H504</f>
        <v>0</v>
      </c>
      <c r="Q504" s="220">
        <v>0</v>
      </c>
      <c r="R504" s="220">
        <f>Q504*H504</f>
        <v>0</v>
      </c>
      <c r="S504" s="220">
        <v>0</v>
      </c>
      <c r="T504" s="221">
        <f>S504*H504</f>
        <v>0</v>
      </c>
      <c r="AR504" s="222" t="s">
        <v>163</v>
      </c>
      <c r="AT504" s="222" t="s">
        <v>240</v>
      </c>
      <c r="AU504" s="222" t="s">
        <v>81</v>
      </c>
      <c r="AY504" s="18" t="s">
        <v>129</v>
      </c>
      <c r="BE504" s="223">
        <f>IF(N504="základní",J504,0)</f>
        <v>0</v>
      </c>
      <c r="BF504" s="223">
        <f>IF(N504="snížená",J504,0)</f>
        <v>0</v>
      </c>
      <c r="BG504" s="223">
        <f>IF(N504="zákl. přenesená",J504,0)</f>
        <v>0</v>
      </c>
      <c r="BH504" s="223">
        <f>IF(N504="sníž. přenesená",J504,0)</f>
        <v>0</v>
      </c>
      <c r="BI504" s="223">
        <f>IF(N504="nulová",J504,0)</f>
        <v>0</v>
      </c>
      <c r="BJ504" s="18" t="s">
        <v>8</v>
      </c>
      <c r="BK504" s="223">
        <f>ROUND(I504*H504,0)</f>
        <v>0</v>
      </c>
      <c r="BL504" s="18" t="s">
        <v>227</v>
      </c>
      <c r="BM504" s="222" t="s">
        <v>869</v>
      </c>
    </row>
    <row r="505" spans="2:47" s="1" customFormat="1" ht="12">
      <c r="B505" s="39"/>
      <c r="C505" s="40"/>
      <c r="D505" s="224" t="s">
        <v>139</v>
      </c>
      <c r="E505" s="40"/>
      <c r="F505" s="225" t="s">
        <v>868</v>
      </c>
      <c r="G505" s="40"/>
      <c r="H505" s="40"/>
      <c r="I505" s="136"/>
      <c r="J505" s="40"/>
      <c r="K505" s="40"/>
      <c r="L505" s="44"/>
      <c r="M505" s="226"/>
      <c r="N505" s="84"/>
      <c r="O505" s="84"/>
      <c r="P505" s="84"/>
      <c r="Q505" s="84"/>
      <c r="R505" s="84"/>
      <c r="S505" s="84"/>
      <c r="T505" s="85"/>
      <c r="AT505" s="18" t="s">
        <v>139</v>
      </c>
      <c r="AU505" s="18" t="s">
        <v>81</v>
      </c>
    </row>
    <row r="506" spans="2:65" s="1" customFormat="1" ht="14.4" customHeight="1">
      <c r="B506" s="39"/>
      <c r="C506" s="212" t="s">
        <v>870</v>
      </c>
      <c r="D506" s="212" t="s">
        <v>132</v>
      </c>
      <c r="E506" s="213" t="s">
        <v>871</v>
      </c>
      <c r="F506" s="214" t="s">
        <v>872</v>
      </c>
      <c r="G506" s="215" t="s">
        <v>248</v>
      </c>
      <c r="H506" s="217"/>
      <c r="I506" s="217"/>
      <c r="J506" s="216">
        <f>ROUND(I506*H506,0)</f>
        <v>0</v>
      </c>
      <c r="K506" s="214" t="s">
        <v>147</v>
      </c>
      <c r="L506" s="44"/>
      <c r="M506" s="218" t="s">
        <v>20</v>
      </c>
      <c r="N506" s="219" t="s">
        <v>43</v>
      </c>
      <c r="O506" s="84"/>
      <c r="P506" s="220">
        <f>O506*H506</f>
        <v>0</v>
      </c>
      <c r="Q506" s="220">
        <v>0</v>
      </c>
      <c r="R506" s="220">
        <f>Q506*H506</f>
        <v>0</v>
      </c>
      <c r="S506" s="220">
        <v>0</v>
      </c>
      <c r="T506" s="221">
        <f>S506*H506</f>
        <v>0</v>
      </c>
      <c r="AR506" s="222" t="s">
        <v>227</v>
      </c>
      <c r="AT506" s="222" t="s">
        <v>132</v>
      </c>
      <c r="AU506" s="222" t="s">
        <v>81</v>
      </c>
      <c r="AY506" s="18" t="s">
        <v>129</v>
      </c>
      <c r="BE506" s="223">
        <f>IF(N506="základní",J506,0)</f>
        <v>0</v>
      </c>
      <c r="BF506" s="223">
        <f>IF(N506="snížená",J506,0)</f>
        <v>0</v>
      </c>
      <c r="BG506" s="223">
        <f>IF(N506="zákl. přenesená",J506,0)</f>
        <v>0</v>
      </c>
      <c r="BH506" s="223">
        <f>IF(N506="sníž. přenesená",J506,0)</f>
        <v>0</v>
      </c>
      <c r="BI506" s="223">
        <f>IF(N506="nulová",J506,0)</f>
        <v>0</v>
      </c>
      <c r="BJ506" s="18" t="s">
        <v>8</v>
      </c>
      <c r="BK506" s="223">
        <f>ROUND(I506*H506,0)</f>
        <v>0</v>
      </c>
      <c r="BL506" s="18" t="s">
        <v>227</v>
      </c>
      <c r="BM506" s="222" t="s">
        <v>873</v>
      </c>
    </row>
    <row r="507" spans="2:47" s="1" customFormat="1" ht="12">
      <c r="B507" s="39"/>
      <c r="C507" s="40"/>
      <c r="D507" s="224" t="s">
        <v>139</v>
      </c>
      <c r="E507" s="40"/>
      <c r="F507" s="225" t="s">
        <v>874</v>
      </c>
      <c r="G507" s="40"/>
      <c r="H507" s="40"/>
      <c r="I507" s="136"/>
      <c r="J507" s="40"/>
      <c r="K507" s="40"/>
      <c r="L507" s="44"/>
      <c r="M507" s="226"/>
      <c r="N507" s="84"/>
      <c r="O507" s="84"/>
      <c r="P507" s="84"/>
      <c r="Q507" s="84"/>
      <c r="R507" s="84"/>
      <c r="S507" s="84"/>
      <c r="T507" s="85"/>
      <c r="AT507" s="18" t="s">
        <v>139</v>
      </c>
      <c r="AU507" s="18" t="s">
        <v>81</v>
      </c>
    </row>
    <row r="508" spans="2:47" s="1" customFormat="1" ht="12">
      <c r="B508" s="39"/>
      <c r="C508" s="40"/>
      <c r="D508" s="224" t="s">
        <v>150</v>
      </c>
      <c r="E508" s="40"/>
      <c r="F508" s="227" t="s">
        <v>875</v>
      </c>
      <c r="G508" s="40"/>
      <c r="H508" s="40"/>
      <c r="I508" s="136"/>
      <c r="J508" s="40"/>
      <c r="K508" s="40"/>
      <c r="L508" s="44"/>
      <c r="M508" s="226"/>
      <c r="N508" s="84"/>
      <c r="O508" s="84"/>
      <c r="P508" s="84"/>
      <c r="Q508" s="84"/>
      <c r="R508" s="84"/>
      <c r="S508" s="84"/>
      <c r="T508" s="85"/>
      <c r="AT508" s="18" t="s">
        <v>150</v>
      </c>
      <c r="AU508" s="18" t="s">
        <v>81</v>
      </c>
    </row>
    <row r="509" spans="2:63" s="11" customFormat="1" ht="22.8" customHeight="1">
      <c r="B509" s="196"/>
      <c r="C509" s="197"/>
      <c r="D509" s="198" t="s">
        <v>71</v>
      </c>
      <c r="E509" s="210" t="s">
        <v>876</v>
      </c>
      <c r="F509" s="210" t="s">
        <v>877</v>
      </c>
      <c r="G509" s="197"/>
      <c r="H509" s="197"/>
      <c r="I509" s="200"/>
      <c r="J509" s="211">
        <f>BK509</f>
        <v>0</v>
      </c>
      <c r="K509" s="197"/>
      <c r="L509" s="202"/>
      <c r="M509" s="203"/>
      <c r="N509" s="204"/>
      <c r="O509" s="204"/>
      <c r="P509" s="205">
        <f>SUM(P510:P538)</f>
        <v>0</v>
      </c>
      <c r="Q509" s="204"/>
      <c r="R509" s="205">
        <f>SUM(R510:R538)</f>
        <v>37.362824700000004</v>
      </c>
      <c r="S509" s="204"/>
      <c r="T509" s="206">
        <f>SUM(T510:T538)</f>
        <v>0</v>
      </c>
      <c r="AR509" s="207" t="s">
        <v>81</v>
      </c>
      <c r="AT509" s="208" t="s">
        <v>71</v>
      </c>
      <c r="AU509" s="208" t="s">
        <v>8</v>
      </c>
      <c r="AY509" s="207" t="s">
        <v>129</v>
      </c>
      <c r="BK509" s="209">
        <f>SUM(BK510:BK538)</f>
        <v>0</v>
      </c>
    </row>
    <row r="510" spans="2:65" s="1" customFormat="1" ht="14.4" customHeight="1">
      <c r="B510" s="39"/>
      <c r="C510" s="212" t="s">
        <v>355</v>
      </c>
      <c r="D510" s="212" t="s">
        <v>132</v>
      </c>
      <c r="E510" s="213" t="s">
        <v>878</v>
      </c>
      <c r="F510" s="214" t="s">
        <v>879</v>
      </c>
      <c r="G510" s="215" t="s">
        <v>146</v>
      </c>
      <c r="H510" s="216">
        <v>352.91</v>
      </c>
      <c r="I510" s="217"/>
      <c r="J510" s="216">
        <f>ROUND(I510*H510,0)</f>
        <v>0</v>
      </c>
      <c r="K510" s="214" t="s">
        <v>147</v>
      </c>
      <c r="L510" s="44"/>
      <c r="M510" s="218" t="s">
        <v>20</v>
      </c>
      <c r="N510" s="219" t="s">
        <v>43</v>
      </c>
      <c r="O510" s="84"/>
      <c r="P510" s="220">
        <f>O510*H510</f>
        <v>0</v>
      </c>
      <c r="Q510" s="220">
        <v>0.041</v>
      </c>
      <c r="R510" s="220">
        <f>Q510*H510</f>
        <v>14.469310000000002</v>
      </c>
      <c r="S510" s="220">
        <v>0</v>
      </c>
      <c r="T510" s="221">
        <f>S510*H510</f>
        <v>0</v>
      </c>
      <c r="AR510" s="222" t="s">
        <v>227</v>
      </c>
      <c r="AT510" s="222" t="s">
        <v>132</v>
      </c>
      <c r="AU510" s="222" t="s">
        <v>81</v>
      </c>
      <c r="AY510" s="18" t="s">
        <v>129</v>
      </c>
      <c r="BE510" s="223">
        <f>IF(N510="základní",J510,0)</f>
        <v>0</v>
      </c>
      <c r="BF510" s="223">
        <f>IF(N510="snížená",J510,0)</f>
        <v>0</v>
      </c>
      <c r="BG510" s="223">
        <f>IF(N510="zákl. přenesená",J510,0)</f>
        <v>0</v>
      </c>
      <c r="BH510" s="223">
        <f>IF(N510="sníž. přenesená",J510,0)</f>
        <v>0</v>
      </c>
      <c r="BI510" s="223">
        <f>IF(N510="nulová",J510,0)</f>
        <v>0</v>
      </c>
      <c r="BJ510" s="18" t="s">
        <v>8</v>
      </c>
      <c r="BK510" s="223">
        <f>ROUND(I510*H510,0)</f>
        <v>0</v>
      </c>
      <c r="BL510" s="18" t="s">
        <v>227</v>
      </c>
      <c r="BM510" s="222" t="s">
        <v>880</v>
      </c>
    </row>
    <row r="511" spans="2:47" s="1" customFormat="1" ht="12">
      <c r="B511" s="39"/>
      <c r="C511" s="40"/>
      <c r="D511" s="224" t="s">
        <v>139</v>
      </c>
      <c r="E511" s="40"/>
      <c r="F511" s="225" t="s">
        <v>881</v>
      </c>
      <c r="G511" s="40"/>
      <c r="H511" s="40"/>
      <c r="I511" s="136"/>
      <c r="J511" s="40"/>
      <c r="K511" s="40"/>
      <c r="L511" s="44"/>
      <c r="M511" s="226"/>
      <c r="N511" s="84"/>
      <c r="O511" s="84"/>
      <c r="P511" s="84"/>
      <c r="Q511" s="84"/>
      <c r="R511" s="84"/>
      <c r="S511" s="84"/>
      <c r="T511" s="85"/>
      <c r="AT511" s="18" t="s">
        <v>139</v>
      </c>
      <c r="AU511" s="18" t="s">
        <v>81</v>
      </c>
    </row>
    <row r="512" spans="2:51" s="12" customFormat="1" ht="12">
      <c r="B512" s="228"/>
      <c r="C512" s="229"/>
      <c r="D512" s="224" t="s">
        <v>152</v>
      </c>
      <c r="E512" s="230" t="s">
        <v>20</v>
      </c>
      <c r="F512" s="231" t="s">
        <v>882</v>
      </c>
      <c r="G512" s="229"/>
      <c r="H512" s="230" t="s">
        <v>20</v>
      </c>
      <c r="I512" s="232"/>
      <c r="J512" s="229"/>
      <c r="K512" s="229"/>
      <c r="L512" s="233"/>
      <c r="M512" s="234"/>
      <c r="N512" s="235"/>
      <c r="O512" s="235"/>
      <c r="P512" s="235"/>
      <c r="Q512" s="235"/>
      <c r="R512" s="235"/>
      <c r="S512" s="235"/>
      <c r="T512" s="236"/>
      <c r="AT512" s="237" t="s">
        <v>152</v>
      </c>
      <c r="AU512" s="237" t="s">
        <v>81</v>
      </c>
      <c r="AV512" s="12" t="s">
        <v>8</v>
      </c>
      <c r="AW512" s="12" t="s">
        <v>33</v>
      </c>
      <c r="AX512" s="12" t="s">
        <v>72</v>
      </c>
      <c r="AY512" s="237" t="s">
        <v>129</v>
      </c>
    </row>
    <row r="513" spans="2:51" s="13" customFormat="1" ht="12">
      <c r="B513" s="238"/>
      <c r="C513" s="239"/>
      <c r="D513" s="224" t="s">
        <v>152</v>
      </c>
      <c r="E513" s="240" t="s">
        <v>20</v>
      </c>
      <c r="F513" s="241" t="s">
        <v>883</v>
      </c>
      <c r="G513" s="239"/>
      <c r="H513" s="242">
        <v>188.06</v>
      </c>
      <c r="I513" s="243"/>
      <c r="J513" s="239"/>
      <c r="K513" s="239"/>
      <c r="L513" s="244"/>
      <c r="M513" s="245"/>
      <c r="N513" s="246"/>
      <c r="O513" s="246"/>
      <c r="P513" s="246"/>
      <c r="Q513" s="246"/>
      <c r="R513" s="246"/>
      <c r="S513" s="246"/>
      <c r="T513" s="247"/>
      <c r="AT513" s="248" t="s">
        <v>152</v>
      </c>
      <c r="AU513" s="248" t="s">
        <v>81</v>
      </c>
      <c r="AV513" s="13" t="s">
        <v>81</v>
      </c>
      <c r="AW513" s="13" t="s">
        <v>33</v>
      </c>
      <c r="AX513" s="13" t="s">
        <v>72</v>
      </c>
      <c r="AY513" s="248" t="s">
        <v>129</v>
      </c>
    </row>
    <row r="514" spans="2:51" s="13" customFormat="1" ht="12">
      <c r="B514" s="238"/>
      <c r="C514" s="239"/>
      <c r="D514" s="224" t="s">
        <v>152</v>
      </c>
      <c r="E514" s="240" t="s">
        <v>20</v>
      </c>
      <c r="F514" s="241" t="s">
        <v>884</v>
      </c>
      <c r="G514" s="239"/>
      <c r="H514" s="242">
        <v>8</v>
      </c>
      <c r="I514" s="243"/>
      <c r="J514" s="239"/>
      <c r="K514" s="239"/>
      <c r="L514" s="244"/>
      <c r="M514" s="245"/>
      <c r="N514" s="246"/>
      <c r="O514" s="246"/>
      <c r="P514" s="246"/>
      <c r="Q514" s="246"/>
      <c r="R514" s="246"/>
      <c r="S514" s="246"/>
      <c r="T514" s="247"/>
      <c r="AT514" s="248" t="s">
        <v>152</v>
      </c>
      <c r="AU514" s="248" t="s">
        <v>81</v>
      </c>
      <c r="AV514" s="13" t="s">
        <v>81</v>
      </c>
      <c r="AW514" s="13" t="s">
        <v>33</v>
      </c>
      <c r="AX514" s="13" t="s">
        <v>72</v>
      </c>
      <c r="AY514" s="248" t="s">
        <v>129</v>
      </c>
    </row>
    <row r="515" spans="2:51" s="15" customFormat="1" ht="12">
      <c r="B515" s="272"/>
      <c r="C515" s="273"/>
      <c r="D515" s="224" t="s">
        <v>152</v>
      </c>
      <c r="E515" s="274" t="s">
        <v>20</v>
      </c>
      <c r="F515" s="275" t="s">
        <v>519</v>
      </c>
      <c r="G515" s="273"/>
      <c r="H515" s="276">
        <v>196.06</v>
      </c>
      <c r="I515" s="277"/>
      <c r="J515" s="273"/>
      <c r="K515" s="273"/>
      <c r="L515" s="278"/>
      <c r="M515" s="279"/>
      <c r="N515" s="280"/>
      <c r="O515" s="280"/>
      <c r="P515" s="280"/>
      <c r="Q515" s="280"/>
      <c r="R515" s="280"/>
      <c r="S515" s="280"/>
      <c r="T515" s="281"/>
      <c r="AT515" s="282" t="s">
        <v>152</v>
      </c>
      <c r="AU515" s="282" t="s">
        <v>81</v>
      </c>
      <c r="AV515" s="15" t="s">
        <v>143</v>
      </c>
      <c r="AW515" s="15" t="s">
        <v>33</v>
      </c>
      <c r="AX515" s="15" t="s">
        <v>72</v>
      </c>
      <c r="AY515" s="282" t="s">
        <v>129</v>
      </c>
    </row>
    <row r="516" spans="2:51" s="12" customFormat="1" ht="12">
      <c r="B516" s="228"/>
      <c r="C516" s="229"/>
      <c r="D516" s="224" t="s">
        <v>152</v>
      </c>
      <c r="E516" s="230" t="s">
        <v>20</v>
      </c>
      <c r="F516" s="231" t="s">
        <v>885</v>
      </c>
      <c r="G516" s="229"/>
      <c r="H516" s="230" t="s">
        <v>20</v>
      </c>
      <c r="I516" s="232"/>
      <c r="J516" s="229"/>
      <c r="K516" s="229"/>
      <c r="L516" s="233"/>
      <c r="M516" s="234"/>
      <c r="N516" s="235"/>
      <c r="O516" s="235"/>
      <c r="P516" s="235"/>
      <c r="Q516" s="235"/>
      <c r="R516" s="235"/>
      <c r="S516" s="235"/>
      <c r="T516" s="236"/>
      <c r="AT516" s="237" t="s">
        <v>152</v>
      </c>
      <c r="AU516" s="237" t="s">
        <v>81</v>
      </c>
      <c r="AV516" s="12" t="s">
        <v>8</v>
      </c>
      <c r="AW516" s="12" t="s">
        <v>33</v>
      </c>
      <c r="AX516" s="12" t="s">
        <v>72</v>
      </c>
      <c r="AY516" s="237" t="s">
        <v>129</v>
      </c>
    </row>
    <row r="517" spans="2:51" s="13" customFormat="1" ht="12">
      <c r="B517" s="238"/>
      <c r="C517" s="239"/>
      <c r="D517" s="224" t="s">
        <v>152</v>
      </c>
      <c r="E517" s="240" t="s">
        <v>20</v>
      </c>
      <c r="F517" s="241" t="s">
        <v>886</v>
      </c>
      <c r="G517" s="239"/>
      <c r="H517" s="242">
        <v>156.85</v>
      </c>
      <c r="I517" s="243"/>
      <c r="J517" s="239"/>
      <c r="K517" s="239"/>
      <c r="L517" s="244"/>
      <c r="M517" s="245"/>
      <c r="N517" s="246"/>
      <c r="O517" s="246"/>
      <c r="P517" s="246"/>
      <c r="Q517" s="246"/>
      <c r="R517" s="246"/>
      <c r="S517" s="246"/>
      <c r="T517" s="247"/>
      <c r="AT517" s="248" t="s">
        <v>152</v>
      </c>
      <c r="AU517" s="248" t="s">
        <v>81</v>
      </c>
      <c r="AV517" s="13" t="s">
        <v>81</v>
      </c>
      <c r="AW517" s="13" t="s">
        <v>33</v>
      </c>
      <c r="AX517" s="13" t="s">
        <v>72</v>
      </c>
      <c r="AY517" s="248" t="s">
        <v>129</v>
      </c>
    </row>
    <row r="518" spans="2:51" s="15" customFormat="1" ht="12">
      <c r="B518" s="272"/>
      <c r="C518" s="273"/>
      <c r="D518" s="224" t="s">
        <v>152</v>
      </c>
      <c r="E518" s="274" t="s">
        <v>20</v>
      </c>
      <c r="F518" s="275" t="s">
        <v>519</v>
      </c>
      <c r="G518" s="273"/>
      <c r="H518" s="276">
        <v>156.85</v>
      </c>
      <c r="I518" s="277"/>
      <c r="J518" s="273"/>
      <c r="K518" s="273"/>
      <c r="L518" s="278"/>
      <c r="M518" s="279"/>
      <c r="N518" s="280"/>
      <c r="O518" s="280"/>
      <c r="P518" s="280"/>
      <c r="Q518" s="280"/>
      <c r="R518" s="280"/>
      <c r="S518" s="280"/>
      <c r="T518" s="281"/>
      <c r="AT518" s="282" t="s">
        <v>152</v>
      </c>
      <c r="AU518" s="282" t="s">
        <v>81</v>
      </c>
      <c r="AV518" s="15" t="s">
        <v>143</v>
      </c>
      <c r="AW518" s="15" t="s">
        <v>33</v>
      </c>
      <c r="AX518" s="15" t="s">
        <v>72</v>
      </c>
      <c r="AY518" s="282" t="s">
        <v>129</v>
      </c>
    </row>
    <row r="519" spans="2:51" s="14" customFormat="1" ht="12">
      <c r="B519" s="249"/>
      <c r="C519" s="250"/>
      <c r="D519" s="224" t="s">
        <v>152</v>
      </c>
      <c r="E519" s="251" t="s">
        <v>20</v>
      </c>
      <c r="F519" s="252" t="s">
        <v>156</v>
      </c>
      <c r="G519" s="250"/>
      <c r="H519" s="253">
        <v>352.90999999999997</v>
      </c>
      <c r="I519" s="254"/>
      <c r="J519" s="250"/>
      <c r="K519" s="250"/>
      <c r="L519" s="255"/>
      <c r="M519" s="256"/>
      <c r="N519" s="257"/>
      <c r="O519" s="257"/>
      <c r="P519" s="257"/>
      <c r="Q519" s="257"/>
      <c r="R519" s="257"/>
      <c r="S519" s="257"/>
      <c r="T519" s="258"/>
      <c r="AT519" s="259" t="s">
        <v>152</v>
      </c>
      <c r="AU519" s="259" t="s">
        <v>81</v>
      </c>
      <c r="AV519" s="14" t="s">
        <v>137</v>
      </c>
      <c r="AW519" s="14" t="s">
        <v>33</v>
      </c>
      <c r="AX519" s="14" t="s">
        <v>8</v>
      </c>
      <c r="AY519" s="259" t="s">
        <v>129</v>
      </c>
    </row>
    <row r="520" spans="2:65" s="1" customFormat="1" ht="14.4" customHeight="1">
      <c r="B520" s="39"/>
      <c r="C520" s="260" t="s">
        <v>887</v>
      </c>
      <c r="D520" s="260" t="s">
        <v>240</v>
      </c>
      <c r="E520" s="261" t="s">
        <v>888</v>
      </c>
      <c r="F520" s="262" t="s">
        <v>889</v>
      </c>
      <c r="G520" s="263" t="s">
        <v>146</v>
      </c>
      <c r="H520" s="264">
        <v>370.56</v>
      </c>
      <c r="I520" s="265"/>
      <c r="J520" s="264">
        <f>ROUND(I520*H520,0)</f>
        <v>0</v>
      </c>
      <c r="K520" s="262" t="s">
        <v>147</v>
      </c>
      <c r="L520" s="266"/>
      <c r="M520" s="267" t="s">
        <v>20</v>
      </c>
      <c r="N520" s="268" t="s">
        <v>43</v>
      </c>
      <c r="O520" s="84"/>
      <c r="P520" s="220">
        <f>O520*H520</f>
        <v>0</v>
      </c>
      <c r="Q520" s="220">
        <v>0.054</v>
      </c>
      <c r="R520" s="220">
        <f>Q520*H520</f>
        <v>20.01024</v>
      </c>
      <c r="S520" s="220">
        <v>0</v>
      </c>
      <c r="T520" s="221">
        <f>S520*H520</f>
        <v>0</v>
      </c>
      <c r="AR520" s="222" t="s">
        <v>163</v>
      </c>
      <c r="AT520" s="222" t="s">
        <v>240</v>
      </c>
      <c r="AU520" s="222" t="s">
        <v>81</v>
      </c>
      <c r="AY520" s="18" t="s">
        <v>129</v>
      </c>
      <c r="BE520" s="223">
        <f>IF(N520="základní",J520,0)</f>
        <v>0</v>
      </c>
      <c r="BF520" s="223">
        <f>IF(N520="snížená",J520,0)</f>
        <v>0</v>
      </c>
      <c r="BG520" s="223">
        <f>IF(N520="zákl. přenesená",J520,0)</f>
        <v>0</v>
      </c>
      <c r="BH520" s="223">
        <f>IF(N520="sníž. přenesená",J520,0)</f>
        <v>0</v>
      </c>
      <c r="BI520" s="223">
        <f>IF(N520="nulová",J520,0)</f>
        <v>0</v>
      </c>
      <c r="BJ520" s="18" t="s">
        <v>8</v>
      </c>
      <c r="BK520" s="223">
        <f>ROUND(I520*H520,0)</f>
        <v>0</v>
      </c>
      <c r="BL520" s="18" t="s">
        <v>227</v>
      </c>
      <c r="BM520" s="222" t="s">
        <v>890</v>
      </c>
    </row>
    <row r="521" spans="2:47" s="1" customFormat="1" ht="12">
      <c r="B521" s="39"/>
      <c r="C521" s="40"/>
      <c r="D521" s="224" t="s">
        <v>139</v>
      </c>
      <c r="E521" s="40"/>
      <c r="F521" s="225" t="s">
        <v>889</v>
      </c>
      <c r="G521" s="40"/>
      <c r="H521" s="40"/>
      <c r="I521" s="136"/>
      <c r="J521" s="40"/>
      <c r="K521" s="40"/>
      <c r="L521" s="44"/>
      <c r="M521" s="226"/>
      <c r="N521" s="84"/>
      <c r="O521" s="84"/>
      <c r="P521" s="84"/>
      <c r="Q521" s="84"/>
      <c r="R521" s="84"/>
      <c r="S521" s="84"/>
      <c r="T521" s="85"/>
      <c r="AT521" s="18" t="s">
        <v>139</v>
      </c>
      <c r="AU521" s="18" t="s">
        <v>81</v>
      </c>
    </row>
    <row r="522" spans="2:65" s="1" customFormat="1" ht="14.4" customHeight="1">
      <c r="B522" s="39"/>
      <c r="C522" s="212" t="s">
        <v>361</v>
      </c>
      <c r="D522" s="212" t="s">
        <v>132</v>
      </c>
      <c r="E522" s="213" t="s">
        <v>891</v>
      </c>
      <c r="F522" s="214" t="s">
        <v>892</v>
      </c>
      <c r="G522" s="215" t="s">
        <v>146</v>
      </c>
      <c r="H522" s="216">
        <v>352.91</v>
      </c>
      <c r="I522" s="217"/>
      <c r="J522" s="216">
        <f>ROUND(I522*H522,0)</f>
        <v>0</v>
      </c>
      <c r="K522" s="214" t="s">
        <v>147</v>
      </c>
      <c r="L522" s="44"/>
      <c r="M522" s="218" t="s">
        <v>20</v>
      </c>
      <c r="N522" s="219" t="s">
        <v>43</v>
      </c>
      <c r="O522" s="84"/>
      <c r="P522" s="220">
        <f>O522*H522</f>
        <v>0</v>
      </c>
      <c r="Q522" s="220">
        <v>0.008</v>
      </c>
      <c r="R522" s="220">
        <f>Q522*H522</f>
        <v>2.8232800000000005</v>
      </c>
      <c r="S522" s="220">
        <v>0</v>
      </c>
      <c r="T522" s="221">
        <f>S522*H522</f>
        <v>0</v>
      </c>
      <c r="AR522" s="222" t="s">
        <v>227</v>
      </c>
      <c r="AT522" s="222" t="s">
        <v>132</v>
      </c>
      <c r="AU522" s="222" t="s">
        <v>81</v>
      </c>
      <c r="AY522" s="18" t="s">
        <v>129</v>
      </c>
      <c r="BE522" s="223">
        <f>IF(N522="základní",J522,0)</f>
        <v>0</v>
      </c>
      <c r="BF522" s="223">
        <f>IF(N522="snížená",J522,0)</f>
        <v>0</v>
      </c>
      <c r="BG522" s="223">
        <f>IF(N522="zákl. přenesená",J522,0)</f>
        <v>0</v>
      </c>
      <c r="BH522" s="223">
        <f>IF(N522="sníž. přenesená",J522,0)</f>
        <v>0</v>
      </c>
      <c r="BI522" s="223">
        <f>IF(N522="nulová",J522,0)</f>
        <v>0</v>
      </c>
      <c r="BJ522" s="18" t="s">
        <v>8</v>
      </c>
      <c r="BK522" s="223">
        <f>ROUND(I522*H522,0)</f>
        <v>0</v>
      </c>
      <c r="BL522" s="18" t="s">
        <v>227</v>
      </c>
      <c r="BM522" s="222" t="s">
        <v>893</v>
      </c>
    </row>
    <row r="523" spans="2:47" s="1" customFormat="1" ht="12">
      <c r="B523" s="39"/>
      <c r="C523" s="40"/>
      <c r="D523" s="224" t="s">
        <v>139</v>
      </c>
      <c r="E523" s="40"/>
      <c r="F523" s="225" t="s">
        <v>894</v>
      </c>
      <c r="G523" s="40"/>
      <c r="H523" s="40"/>
      <c r="I523" s="136"/>
      <c r="J523" s="40"/>
      <c r="K523" s="40"/>
      <c r="L523" s="44"/>
      <c r="M523" s="226"/>
      <c r="N523" s="84"/>
      <c r="O523" s="84"/>
      <c r="P523" s="84"/>
      <c r="Q523" s="84"/>
      <c r="R523" s="84"/>
      <c r="S523" s="84"/>
      <c r="T523" s="85"/>
      <c r="AT523" s="18" t="s">
        <v>139</v>
      </c>
      <c r="AU523" s="18" t="s">
        <v>81</v>
      </c>
    </row>
    <row r="524" spans="2:51" s="13" customFormat="1" ht="12">
      <c r="B524" s="238"/>
      <c r="C524" s="239"/>
      <c r="D524" s="224" t="s">
        <v>152</v>
      </c>
      <c r="E524" s="240" t="s">
        <v>20</v>
      </c>
      <c r="F524" s="241" t="s">
        <v>895</v>
      </c>
      <c r="G524" s="239"/>
      <c r="H524" s="242">
        <v>352.91</v>
      </c>
      <c r="I524" s="243"/>
      <c r="J524" s="239"/>
      <c r="K524" s="239"/>
      <c r="L524" s="244"/>
      <c r="M524" s="245"/>
      <c r="N524" s="246"/>
      <c r="O524" s="246"/>
      <c r="P524" s="246"/>
      <c r="Q524" s="246"/>
      <c r="R524" s="246"/>
      <c r="S524" s="246"/>
      <c r="T524" s="247"/>
      <c r="AT524" s="248" t="s">
        <v>152</v>
      </c>
      <c r="AU524" s="248" t="s">
        <v>81</v>
      </c>
      <c r="AV524" s="13" t="s">
        <v>81</v>
      </c>
      <c r="AW524" s="13" t="s">
        <v>33</v>
      </c>
      <c r="AX524" s="13" t="s">
        <v>72</v>
      </c>
      <c r="AY524" s="248" t="s">
        <v>129</v>
      </c>
    </row>
    <row r="525" spans="2:51" s="14" customFormat="1" ht="12">
      <c r="B525" s="249"/>
      <c r="C525" s="250"/>
      <c r="D525" s="224" t="s">
        <v>152</v>
      </c>
      <c r="E525" s="251" t="s">
        <v>20</v>
      </c>
      <c r="F525" s="252" t="s">
        <v>156</v>
      </c>
      <c r="G525" s="250"/>
      <c r="H525" s="253">
        <v>352.91</v>
      </c>
      <c r="I525" s="254"/>
      <c r="J525" s="250"/>
      <c r="K525" s="250"/>
      <c r="L525" s="255"/>
      <c r="M525" s="256"/>
      <c r="N525" s="257"/>
      <c r="O525" s="257"/>
      <c r="P525" s="257"/>
      <c r="Q525" s="257"/>
      <c r="R525" s="257"/>
      <c r="S525" s="257"/>
      <c r="T525" s="258"/>
      <c r="AT525" s="259" t="s">
        <v>152</v>
      </c>
      <c r="AU525" s="259" t="s">
        <v>81</v>
      </c>
      <c r="AV525" s="14" t="s">
        <v>137</v>
      </c>
      <c r="AW525" s="14" t="s">
        <v>33</v>
      </c>
      <c r="AX525" s="14" t="s">
        <v>8</v>
      </c>
      <c r="AY525" s="259" t="s">
        <v>129</v>
      </c>
    </row>
    <row r="526" spans="2:65" s="1" customFormat="1" ht="14.4" customHeight="1">
      <c r="B526" s="39"/>
      <c r="C526" s="212" t="s">
        <v>896</v>
      </c>
      <c r="D526" s="212" t="s">
        <v>132</v>
      </c>
      <c r="E526" s="213" t="s">
        <v>897</v>
      </c>
      <c r="F526" s="214" t="s">
        <v>898</v>
      </c>
      <c r="G526" s="215" t="s">
        <v>146</v>
      </c>
      <c r="H526" s="216">
        <v>352.91</v>
      </c>
      <c r="I526" s="217"/>
      <c r="J526" s="216">
        <f>ROUND(I526*H526,0)</f>
        <v>0</v>
      </c>
      <c r="K526" s="214" t="s">
        <v>147</v>
      </c>
      <c r="L526" s="44"/>
      <c r="M526" s="218" t="s">
        <v>20</v>
      </c>
      <c r="N526" s="219" t="s">
        <v>43</v>
      </c>
      <c r="O526" s="84"/>
      <c r="P526" s="220">
        <f>O526*H526</f>
        <v>0</v>
      </c>
      <c r="Q526" s="220">
        <v>1E-05</v>
      </c>
      <c r="R526" s="220">
        <f>Q526*H526</f>
        <v>0.0035291000000000007</v>
      </c>
      <c r="S526" s="220">
        <v>0</v>
      </c>
      <c r="T526" s="221">
        <f>S526*H526</f>
        <v>0</v>
      </c>
      <c r="AR526" s="222" t="s">
        <v>227</v>
      </c>
      <c r="AT526" s="222" t="s">
        <v>132</v>
      </c>
      <c r="AU526" s="222" t="s">
        <v>81</v>
      </c>
      <c r="AY526" s="18" t="s">
        <v>129</v>
      </c>
      <c r="BE526" s="223">
        <f>IF(N526="základní",J526,0)</f>
        <v>0</v>
      </c>
      <c r="BF526" s="223">
        <f>IF(N526="snížená",J526,0)</f>
        <v>0</v>
      </c>
      <c r="BG526" s="223">
        <f>IF(N526="zákl. přenesená",J526,0)</f>
        <v>0</v>
      </c>
      <c r="BH526" s="223">
        <f>IF(N526="sníž. přenesená",J526,0)</f>
        <v>0</v>
      </c>
      <c r="BI526" s="223">
        <f>IF(N526="nulová",J526,0)</f>
        <v>0</v>
      </c>
      <c r="BJ526" s="18" t="s">
        <v>8</v>
      </c>
      <c r="BK526" s="223">
        <f>ROUND(I526*H526,0)</f>
        <v>0</v>
      </c>
      <c r="BL526" s="18" t="s">
        <v>227</v>
      </c>
      <c r="BM526" s="222" t="s">
        <v>899</v>
      </c>
    </row>
    <row r="527" spans="2:47" s="1" customFormat="1" ht="12">
      <c r="B527" s="39"/>
      <c r="C527" s="40"/>
      <c r="D527" s="224" t="s">
        <v>139</v>
      </c>
      <c r="E527" s="40"/>
      <c r="F527" s="225" t="s">
        <v>900</v>
      </c>
      <c r="G527" s="40"/>
      <c r="H527" s="40"/>
      <c r="I527" s="136"/>
      <c r="J527" s="40"/>
      <c r="K527" s="40"/>
      <c r="L527" s="44"/>
      <c r="M527" s="226"/>
      <c r="N527" s="84"/>
      <c r="O527" s="84"/>
      <c r="P527" s="84"/>
      <c r="Q527" s="84"/>
      <c r="R527" s="84"/>
      <c r="S527" s="84"/>
      <c r="T527" s="85"/>
      <c r="AT527" s="18" t="s">
        <v>139</v>
      </c>
      <c r="AU527" s="18" t="s">
        <v>81</v>
      </c>
    </row>
    <row r="528" spans="2:47" s="1" customFormat="1" ht="12">
      <c r="B528" s="39"/>
      <c r="C528" s="40"/>
      <c r="D528" s="224" t="s">
        <v>150</v>
      </c>
      <c r="E528" s="40"/>
      <c r="F528" s="227" t="s">
        <v>901</v>
      </c>
      <c r="G528" s="40"/>
      <c r="H528" s="40"/>
      <c r="I528" s="136"/>
      <c r="J528" s="40"/>
      <c r="K528" s="40"/>
      <c r="L528" s="44"/>
      <c r="M528" s="226"/>
      <c r="N528" s="84"/>
      <c r="O528" s="84"/>
      <c r="P528" s="84"/>
      <c r="Q528" s="84"/>
      <c r="R528" s="84"/>
      <c r="S528" s="84"/>
      <c r="T528" s="85"/>
      <c r="AT528" s="18" t="s">
        <v>150</v>
      </c>
      <c r="AU528" s="18" t="s">
        <v>81</v>
      </c>
    </row>
    <row r="529" spans="2:51" s="13" customFormat="1" ht="12">
      <c r="B529" s="238"/>
      <c r="C529" s="239"/>
      <c r="D529" s="224" t="s">
        <v>152</v>
      </c>
      <c r="E529" s="240" t="s">
        <v>20</v>
      </c>
      <c r="F529" s="241" t="s">
        <v>895</v>
      </c>
      <c r="G529" s="239"/>
      <c r="H529" s="242">
        <v>352.91</v>
      </c>
      <c r="I529" s="243"/>
      <c r="J529" s="239"/>
      <c r="K529" s="239"/>
      <c r="L529" s="244"/>
      <c r="M529" s="245"/>
      <c r="N529" s="246"/>
      <c r="O529" s="246"/>
      <c r="P529" s="246"/>
      <c r="Q529" s="246"/>
      <c r="R529" s="246"/>
      <c r="S529" s="246"/>
      <c r="T529" s="247"/>
      <c r="AT529" s="248" t="s">
        <v>152</v>
      </c>
      <c r="AU529" s="248" t="s">
        <v>81</v>
      </c>
      <c r="AV529" s="13" t="s">
        <v>81</v>
      </c>
      <c r="AW529" s="13" t="s">
        <v>33</v>
      </c>
      <c r="AX529" s="13" t="s">
        <v>72</v>
      </c>
      <c r="AY529" s="248" t="s">
        <v>129</v>
      </c>
    </row>
    <row r="530" spans="2:51" s="14" customFormat="1" ht="12">
      <c r="B530" s="249"/>
      <c r="C530" s="250"/>
      <c r="D530" s="224" t="s">
        <v>152</v>
      </c>
      <c r="E530" s="251" t="s">
        <v>20</v>
      </c>
      <c r="F530" s="252" t="s">
        <v>156</v>
      </c>
      <c r="G530" s="250"/>
      <c r="H530" s="253">
        <v>352.91</v>
      </c>
      <c r="I530" s="254"/>
      <c r="J530" s="250"/>
      <c r="K530" s="250"/>
      <c r="L530" s="255"/>
      <c r="M530" s="256"/>
      <c r="N530" s="257"/>
      <c r="O530" s="257"/>
      <c r="P530" s="257"/>
      <c r="Q530" s="257"/>
      <c r="R530" s="257"/>
      <c r="S530" s="257"/>
      <c r="T530" s="258"/>
      <c r="AT530" s="259" t="s">
        <v>152</v>
      </c>
      <c r="AU530" s="259" t="s">
        <v>81</v>
      </c>
      <c r="AV530" s="14" t="s">
        <v>137</v>
      </c>
      <c r="AW530" s="14" t="s">
        <v>33</v>
      </c>
      <c r="AX530" s="14" t="s">
        <v>8</v>
      </c>
      <c r="AY530" s="259" t="s">
        <v>129</v>
      </c>
    </row>
    <row r="531" spans="2:65" s="1" customFormat="1" ht="14.4" customHeight="1">
      <c r="B531" s="39"/>
      <c r="C531" s="212" t="s">
        <v>367</v>
      </c>
      <c r="D531" s="212" t="s">
        <v>132</v>
      </c>
      <c r="E531" s="213" t="s">
        <v>902</v>
      </c>
      <c r="F531" s="214" t="s">
        <v>903</v>
      </c>
      <c r="G531" s="215" t="s">
        <v>146</v>
      </c>
      <c r="H531" s="216">
        <v>352.91</v>
      </c>
      <c r="I531" s="217"/>
      <c r="J531" s="216">
        <f>ROUND(I531*H531,0)</f>
        <v>0</v>
      </c>
      <c r="K531" s="214" t="s">
        <v>147</v>
      </c>
      <c r="L531" s="44"/>
      <c r="M531" s="218" t="s">
        <v>20</v>
      </c>
      <c r="N531" s="219" t="s">
        <v>43</v>
      </c>
      <c r="O531" s="84"/>
      <c r="P531" s="220">
        <f>O531*H531</f>
        <v>0</v>
      </c>
      <c r="Q531" s="220">
        <v>0.00016</v>
      </c>
      <c r="R531" s="220">
        <f>Q531*H531</f>
        <v>0.05646560000000001</v>
      </c>
      <c r="S531" s="220">
        <v>0</v>
      </c>
      <c r="T531" s="221">
        <f>S531*H531</f>
        <v>0</v>
      </c>
      <c r="AR531" s="222" t="s">
        <v>227</v>
      </c>
      <c r="AT531" s="222" t="s">
        <v>132</v>
      </c>
      <c r="AU531" s="222" t="s">
        <v>81</v>
      </c>
      <c r="AY531" s="18" t="s">
        <v>129</v>
      </c>
      <c r="BE531" s="223">
        <f>IF(N531="základní",J531,0)</f>
        <v>0</v>
      </c>
      <c r="BF531" s="223">
        <f>IF(N531="snížená",J531,0)</f>
        <v>0</v>
      </c>
      <c r="BG531" s="223">
        <f>IF(N531="zákl. přenesená",J531,0)</f>
        <v>0</v>
      </c>
      <c r="BH531" s="223">
        <f>IF(N531="sníž. přenesená",J531,0)</f>
        <v>0</v>
      </c>
      <c r="BI531" s="223">
        <f>IF(N531="nulová",J531,0)</f>
        <v>0</v>
      </c>
      <c r="BJ531" s="18" t="s">
        <v>8</v>
      </c>
      <c r="BK531" s="223">
        <f>ROUND(I531*H531,0)</f>
        <v>0</v>
      </c>
      <c r="BL531" s="18" t="s">
        <v>227</v>
      </c>
      <c r="BM531" s="222" t="s">
        <v>904</v>
      </c>
    </row>
    <row r="532" spans="2:47" s="1" customFormat="1" ht="12">
      <c r="B532" s="39"/>
      <c r="C532" s="40"/>
      <c r="D532" s="224" t="s">
        <v>139</v>
      </c>
      <c r="E532" s="40"/>
      <c r="F532" s="225" t="s">
        <v>905</v>
      </c>
      <c r="G532" s="40"/>
      <c r="H532" s="40"/>
      <c r="I532" s="136"/>
      <c r="J532" s="40"/>
      <c r="K532" s="40"/>
      <c r="L532" s="44"/>
      <c r="M532" s="226"/>
      <c r="N532" s="84"/>
      <c r="O532" s="84"/>
      <c r="P532" s="84"/>
      <c r="Q532" s="84"/>
      <c r="R532" s="84"/>
      <c r="S532" s="84"/>
      <c r="T532" s="85"/>
      <c r="AT532" s="18" t="s">
        <v>139</v>
      </c>
      <c r="AU532" s="18" t="s">
        <v>81</v>
      </c>
    </row>
    <row r="533" spans="2:47" s="1" customFormat="1" ht="12">
      <c r="B533" s="39"/>
      <c r="C533" s="40"/>
      <c r="D533" s="224" t="s">
        <v>150</v>
      </c>
      <c r="E533" s="40"/>
      <c r="F533" s="227" t="s">
        <v>901</v>
      </c>
      <c r="G533" s="40"/>
      <c r="H533" s="40"/>
      <c r="I533" s="136"/>
      <c r="J533" s="40"/>
      <c r="K533" s="40"/>
      <c r="L533" s="44"/>
      <c r="M533" s="226"/>
      <c r="N533" s="84"/>
      <c r="O533" s="84"/>
      <c r="P533" s="84"/>
      <c r="Q533" s="84"/>
      <c r="R533" s="84"/>
      <c r="S533" s="84"/>
      <c r="T533" s="85"/>
      <c r="AT533" s="18" t="s">
        <v>150</v>
      </c>
      <c r="AU533" s="18" t="s">
        <v>81</v>
      </c>
    </row>
    <row r="534" spans="2:51" s="13" customFormat="1" ht="12">
      <c r="B534" s="238"/>
      <c r="C534" s="239"/>
      <c r="D534" s="224" t="s">
        <v>152</v>
      </c>
      <c r="E534" s="240" t="s">
        <v>20</v>
      </c>
      <c r="F534" s="241" t="s">
        <v>895</v>
      </c>
      <c r="G534" s="239"/>
      <c r="H534" s="242">
        <v>352.91</v>
      </c>
      <c r="I534" s="243"/>
      <c r="J534" s="239"/>
      <c r="K534" s="239"/>
      <c r="L534" s="244"/>
      <c r="M534" s="245"/>
      <c r="N534" s="246"/>
      <c r="O534" s="246"/>
      <c r="P534" s="246"/>
      <c r="Q534" s="246"/>
      <c r="R534" s="246"/>
      <c r="S534" s="246"/>
      <c r="T534" s="247"/>
      <c r="AT534" s="248" t="s">
        <v>152</v>
      </c>
      <c r="AU534" s="248" t="s">
        <v>81</v>
      </c>
      <c r="AV534" s="13" t="s">
        <v>81</v>
      </c>
      <c r="AW534" s="13" t="s">
        <v>33</v>
      </c>
      <c r="AX534" s="13" t="s">
        <v>72</v>
      </c>
      <c r="AY534" s="248" t="s">
        <v>129</v>
      </c>
    </row>
    <row r="535" spans="2:51" s="14" customFormat="1" ht="12">
      <c r="B535" s="249"/>
      <c r="C535" s="250"/>
      <c r="D535" s="224" t="s">
        <v>152</v>
      </c>
      <c r="E535" s="251" t="s">
        <v>20</v>
      </c>
      <c r="F535" s="252" t="s">
        <v>156</v>
      </c>
      <c r="G535" s="250"/>
      <c r="H535" s="253">
        <v>352.91</v>
      </c>
      <c r="I535" s="254"/>
      <c r="J535" s="250"/>
      <c r="K535" s="250"/>
      <c r="L535" s="255"/>
      <c r="M535" s="256"/>
      <c r="N535" s="257"/>
      <c r="O535" s="257"/>
      <c r="P535" s="257"/>
      <c r="Q535" s="257"/>
      <c r="R535" s="257"/>
      <c r="S535" s="257"/>
      <c r="T535" s="258"/>
      <c r="AT535" s="259" t="s">
        <v>152</v>
      </c>
      <c r="AU535" s="259" t="s">
        <v>81</v>
      </c>
      <c r="AV535" s="14" t="s">
        <v>137</v>
      </c>
      <c r="AW535" s="14" t="s">
        <v>33</v>
      </c>
      <c r="AX535" s="14" t="s">
        <v>8</v>
      </c>
      <c r="AY535" s="259" t="s">
        <v>129</v>
      </c>
    </row>
    <row r="536" spans="2:65" s="1" customFormat="1" ht="14.4" customHeight="1">
      <c r="B536" s="39"/>
      <c r="C536" s="212" t="s">
        <v>906</v>
      </c>
      <c r="D536" s="212" t="s">
        <v>132</v>
      </c>
      <c r="E536" s="213" t="s">
        <v>907</v>
      </c>
      <c r="F536" s="214" t="s">
        <v>908</v>
      </c>
      <c r="G536" s="215" t="s">
        <v>248</v>
      </c>
      <c r="H536" s="217"/>
      <c r="I536" s="217"/>
      <c r="J536" s="216">
        <f>ROUND(I536*H536,0)</f>
        <v>0</v>
      </c>
      <c r="K536" s="214" t="s">
        <v>147</v>
      </c>
      <c r="L536" s="44"/>
      <c r="M536" s="218" t="s">
        <v>20</v>
      </c>
      <c r="N536" s="219" t="s">
        <v>43</v>
      </c>
      <c r="O536" s="84"/>
      <c r="P536" s="220">
        <f>O536*H536</f>
        <v>0</v>
      </c>
      <c r="Q536" s="220">
        <v>0</v>
      </c>
      <c r="R536" s="220">
        <f>Q536*H536</f>
        <v>0</v>
      </c>
      <c r="S536" s="220">
        <v>0</v>
      </c>
      <c r="T536" s="221">
        <f>S536*H536</f>
        <v>0</v>
      </c>
      <c r="AR536" s="222" t="s">
        <v>227</v>
      </c>
      <c r="AT536" s="222" t="s">
        <v>132</v>
      </c>
      <c r="AU536" s="222" t="s">
        <v>81</v>
      </c>
      <c r="AY536" s="18" t="s">
        <v>129</v>
      </c>
      <c r="BE536" s="223">
        <f>IF(N536="základní",J536,0)</f>
        <v>0</v>
      </c>
      <c r="BF536" s="223">
        <f>IF(N536="snížená",J536,0)</f>
        <v>0</v>
      </c>
      <c r="BG536" s="223">
        <f>IF(N536="zákl. přenesená",J536,0)</f>
        <v>0</v>
      </c>
      <c r="BH536" s="223">
        <f>IF(N536="sníž. přenesená",J536,0)</f>
        <v>0</v>
      </c>
      <c r="BI536" s="223">
        <f>IF(N536="nulová",J536,0)</f>
        <v>0</v>
      </c>
      <c r="BJ536" s="18" t="s">
        <v>8</v>
      </c>
      <c r="BK536" s="223">
        <f>ROUND(I536*H536,0)</f>
        <v>0</v>
      </c>
      <c r="BL536" s="18" t="s">
        <v>227</v>
      </c>
      <c r="BM536" s="222" t="s">
        <v>909</v>
      </c>
    </row>
    <row r="537" spans="2:47" s="1" customFormat="1" ht="12">
      <c r="B537" s="39"/>
      <c r="C537" s="40"/>
      <c r="D537" s="224" t="s">
        <v>139</v>
      </c>
      <c r="E537" s="40"/>
      <c r="F537" s="225" t="s">
        <v>910</v>
      </c>
      <c r="G537" s="40"/>
      <c r="H537" s="40"/>
      <c r="I537" s="136"/>
      <c r="J537" s="40"/>
      <c r="K537" s="40"/>
      <c r="L537" s="44"/>
      <c r="M537" s="226"/>
      <c r="N537" s="84"/>
      <c r="O537" s="84"/>
      <c r="P537" s="84"/>
      <c r="Q537" s="84"/>
      <c r="R537" s="84"/>
      <c r="S537" s="84"/>
      <c r="T537" s="85"/>
      <c r="AT537" s="18" t="s">
        <v>139</v>
      </c>
      <c r="AU537" s="18" t="s">
        <v>81</v>
      </c>
    </row>
    <row r="538" spans="2:47" s="1" customFormat="1" ht="12">
      <c r="B538" s="39"/>
      <c r="C538" s="40"/>
      <c r="D538" s="224" t="s">
        <v>150</v>
      </c>
      <c r="E538" s="40"/>
      <c r="F538" s="227" t="s">
        <v>251</v>
      </c>
      <c r="G538" s="40"/>
      <c r="H538" s="40"/>
      <c r="I538" s="136"/>
      <c r="J538" s="40"/>
      <c r="K538" s="40"/>
      <c r="L538" s="44"/>
      <c r="M538" s="226"/>
      <c r="N538" s="84"/>
      <c r="O538" s="84"/>
      <c r="P538" s="84"/>
      <c r="Q538" s="84"/>
      <c r="R538" s="84"/>
      <c r="S538" s="84"/>
      <c r="T538" s="85"/>
      <c r="AT538" s="18" t="s">
        <v>150</v>
      </c>
      <c r="AU538" s="18" t="s">
        <v>81</v>
      </c>
    </row>
    <row r="539" spans="2:63" s="11" customFormat="1" ht="22.8" customHeight="1">
      <c r="B539" s="196"/>
      <c r="C539" s="197"/>
      <c r="D539" s="198" t="s">
        <v>71</v>
      </c>
      <c r="E539" s="210" t="s">
        <v>911</v>
      </c>
      <c r="F539" s="210" t="s">
        <v>912</v>
      </c>
      <c r="G539" s="197"/>
      <c r="H539" s="197"/>
      <c r="I539" s="200"/>
      <c r="J539" s="211">
        <f>BK539</f>
        <v>0</v>
      </c>
      <c r="K539" s="197"/>
      <c r="L539" s="202"/>
      <c r="M539" s="203"/>
      <c r="N539" s="204"/>
      <c r="O539" s="204"/>
      <c r="P539" s="205">
        <f>SUM(P540:P549)</f>
        <v>0</v>
      </c>
      <c r="Q539" s="204"/>
      <c r="R539" s="205">
        <f>SUM(R540:R549)</f>
        <v>0</v>
      </c>
      <c r="S539" s="204"/>
      <c r="T539" s="206">
        <f>SUM(T540:T549)</f>
        <v>0</v>
      </c>
      <c r="AR539" s="207" t="s">
        <v>81</v>
      </c>
      <c r="AT539" s="208" t="s">
        <v>71</v>
      </c>
      <c r="AU539" s="208" t="s">
        <v>8</v>
      </c>
      <c r="AY539" s="207" t="s">
        <v>129</v>
      </c>
      <c r="BK539" s="209">
        <f>SUM(BK540:BK549)</f>
        <v>0</v>
      </c>
    </row>
    <row r="540" spans="2:65" s="1" customFormat="1" ht="21.6" customHeight="1">
      <c r="B540" s="39"/>
      <c r="C540" s="212" t="s">
        <v>371</v>
      </c>
      <c r="D540" s="212" t="s">
        <v>132</v>
      </c>
      <c r="E540" s="213" t="s">
        <v>913</v>
      </c>
      <c r="F540" s="214" t="s">
        <v>914</v>
      </c>
      <c r="G540" s="215" t="s">
        <v>146</v>
      </c>
      <c r="H540" s="216">
        <v>645.5</v>
      </c>
      <c r="I540" s="217"/>
      <c r="J540" s="216">
        <f>ROUND(I540*H540,0)</f>
        <v>0</v>
      </c>
      <c r="K540" s="214" t="s">
        <v>147</v>
      </c>
      <c r="L540" s="44"/>
      <c r="M540" s="218" t="s">
        <v>20</v>
      </c>
      <c r="N540" s="219" t="s">
        <v>43</v>
      </c>
      <c r="O540" s="84"/>
      <c r="P540" s="220">
        <f>O540*H540</f>
        <v>0</v>
      </c>
      <c r="Q540" s="220">
        <v>0</v>
      </c>
      <c r="R540" s="220">
        <f>Q540*H540</f>
        <v>0</v>
      </c>
      <c r="S540" s="220">
        <v>0</v>
      </c>
      <c r="T540" s="221">
        <f>S540*H540</f>
        <v>0</v>
      </c>
      <c r="AR540" s="222" t="s">
        <v>227</v>
      </c>
      <c r="AT540" s="222" t="s">
        <v>132</v>
      </c>
      <c r="AU540" s="222" t="s">
        <v>81</v>
      </c>
      <c r="AY540" s="18" t="s">
        <v>129</v>
      </c>
      <c r="BE540" s="223">
        <f>IF(N540="základní",J540,0)</f>
        <v>0</v>
      </c>
      <c r="BF540" s="223">
        <f>IF(N540="snížená",J540,0)</f>
        <v>0</v>
      </c>
      <c r="BG540" s="223">
        <f>IF(N540="zákl. přenesená",J540,0)</f>
        <v>0</v>
      </c>
      <c r="BH540" s="223">
        <f>IF(N540="sníž. přenesená",J540,0)</f>
        <v>0</v>
      </c>
      <c r="BI540" s="223">
        <f>IF(N540="nulová",J540,0)</f>
        <v>0</v>
      </c>
      <c r="BJ540" s="18" t="s">
        <v>8</v>
      </c>
      <c r="BK540" s="223">
        <f>ROUND(I540*H540,0)</f>
        <v>0</v>
      </c>
      <c r="BL540" s="18" t="s">
        <v>227</v>
      </c>
      <c r="BM540" s="222" t="s">
        <v>915</v>
      </c>
    </row>
    <row r="541" spans="2:47" s="1" customFormat="1" ht="12">
      <c r="B541" s="39"/>
      <c r="C541" s="40"/>
      <c r="D541" s="224" t="s">
        <v>139</v>
      </c>
      <c r="E541" s="40"/>
      <c r="F541" s="225" t="s">
        <v>916</v>
      </c>
      <c r="G541" s="40"/>
      <c r="H541" s="40"/>
      <c r="I541" s="136"/>
      <c r="J541" s="40"/>
      <c r="K541" s="40"/>
      <c r="L541" s="44"/>
      <c r="M541" s="226"/>
      <c r="N541" s="84"/>
      <c r="O541" s="84"/>
      <c r="P541" s="84"/>
      <c r="Q541" s="84"/>
      <c r="R541" s="84"/>
      <c r="S541" s="84"/>
      <c r="T541" s="85"/>
      <c r="AT541" s="18" t="s">
        <v>139</v>
      </c>
      <c r="AU541" s="18" t="s">
        <v>81</v>
      </c>
    </row>
    <row r="542" spans="2:47" s="1" customFormat="1" ht="12">
      <c r="B542" s="39"/>
      <c r="C542" s="40"/>
      <c r="D542" s="224" t="s">
        <v>150</v>
      </c>
      <c r="E542" s="40"/>
      <c r="F542" s="227" t="s">
        <v>917</v>
      </c>
      <c r="G542" s="40"/>
      <c r="H542" s="40"/>
      <c r="I542" s="136"/>
      <c r="J542" s="40"/>
      <c r="K542" s="40"/>
      <c r="L542" s="44"/>
      <c r="M542" s="226"/>
      <c r="N542" s="84"/>
      <c r="O542" s="84"/>
      <c r="P542" s="84"/>
      <c r="Q542" s="84"/>
      <c r="R542" s="84"/>
      <c r="S542" s="84"/>
      <c r="T542" s="85"/>
      <c r="AT542" s="18" t="s">
        <v>150</v>
      </c>
      <c r="AU542" s="18" t="s">
        <v>81</v>
      </c>
    </row>
    <row r="543" spans="2:65" s="1" customFormat="1" ht="14.4" customHeight="1">
      <c r="B543" s="39"/>
      <c r="C543" s="260" t="s">
        <v>918</v>
      </c>
      <c r="D543" s="260" t="s">
        <v>240</v>
      </c>
      <c r="E543" s="261" t="s">
        <v>919</v>
      </c>
      <c r="F543" s="262" t="s">
        <v>920</v>
      </c>
      <c r="G543" s="263" t="s">
        <v>146</v>
      </c>
      <c r="H543" s="264">
        <v>645.5</v>
      </c>
      <c r="I543" s="265"/>
      <c r="J543" s="264">
        <f>ROUND(I543*H543,0)</f>
        <v>0</v>
      </c>
      <c r="K543" s="262" t="s">
        <v>136</v>
      </c>
      <c r="L543" s="266"/>
      <c r="M543" s="267" t="s">
        <v>20</v>
      </c>
      <c r="N543" s="268" t="s">
        <v>43</v>
      </c>
      <c r="O543" s="84"/>
      <c r="P543" s="220">
        <f>O543*H543</f>
        <v>0</v>
      </c>
      <c r="Q543" s="220">
        <v>0</v>
      </c>
      <c r="R543" s="220">
        <f>Q543*H543</f>
        <v>0</v>
      </c>
      <c r="S543" s="220">
        <v>0</v>
      </c>
      <c r="T543" s="221">
        <f>S543*H543</f>
        <v>0</v>
      </c>
      <c r="AR543" s="222" t="s">
        <v>163</v>
      </c>
      <c r="AT543" s="222" t="s">
        <v>240</v>
      </c>
      <c r="AU543" s="222" t="s">
        <v>81</v>
      </c>
      <c r="AY543" s="18" t="s">
        <v>129</v>
      </c>
      <c r="BE543" s="223">
        <f>IF(N543="základní",J543,0)</f>
        <v>0</v>
      </c>
      <c r="BF543" s="223">
        <f>IF(N543="snížená",J543,0)</f>
        <v>0</v>
      </c>
      <c r="BG543" s="223">
        <f>IF(N543="zákl. přenesená",J543,0)</f>
        <v>0</v>
      </c>
      <c r="BH543" s="223">
        <f>IF(N543="sníž. přenesená",J543,0)</f>
        <v>0</v>
      </c>
      <c r="BI543" s="223">
        <f>IF(N543="nulová",J543,0)</f>
        <v>0</v>
      </c>
      <c r="BJ543" s="18" t="s">
        <v>8</v>
      </c>
      <c r="BK543" s="223">
        <f>ROUND(I543*H543,0)</f>
        <v>0</v>
      </c>
      <c r="BL543" s="18" t="s">
        <v>227</v>
      </c>
      <c r="BM543" s="222" t="s">
        <v>921</v>
      </c>
    </row>
    <row r="544" spans="2:47" s="1" customFormat="1" ht="12">
      <c r="B544" s="39"/>
      <c r="C544" s="40"/>
      <c r="D544" s="224" t="s">
        <v>139</v>
      </c>
      <c r="E544" s="40"/>
      <c r="F544" s="225" t="s">
        <v>920</v>
      </c>
      <c r="G544" s="40"/>
      <c r="H544" s="40"/>
      <c r="I544" s="136"/>
      <c r="J544" s="40"/>
      <c r="K544" s="40"/>
      <c r="L544" s="44"/>
      <c r="M544" s="226"/>
      <c r="N544" s="84"/>
      <c r="O544" s="84"/>
      <c r="P544" s="84"/>
      <c r="Q544" s="84"/>
      <c r="R544" s="84"/>
      <c r="S544" s="84"/>
      <c r="T544" s="85"/>
      <c r="AT544" s="18" t="s">
        <v>139</v>
      </c>
      <c r="AU544" s="18" t="s">
        <v>81</v>
      </c>
    </row>
    <row r="545" spans="2:51" s="13" customFormat="1" ht="12">
      <c r="B545" s="238"/>
      <c r="C545" s="239"/>
      <c r="D545" s="224" t="s">
        <v>152</v>
      </c>
      <c r="E545" s="240" t="s">
        <v>20</v>
      </c>
      <c r="F545" s="241" t="s">
        <v>922</v>
      </c>
      <c r="G545" s="239"/>
      <c r="H545" s="242">
        <v>645.5</v>
      </c>
      <c r="I545" s="243"/>
      <c r="J545" s="239"/>
      <c r="K545" s="239"/>
      <c r="L545" s="244"/>
      <c r="M545" s="245"/>
      <c r="N545" s="246"/>
      <c r="O545" s="246"/>
      <c r="P545" s="246"/>
      <c r="Q545" s="246"/>
      <c r="R545" s="246"/>
      <c r="S545" s="246"/>
      <c r="T545" s="247"/>
      <c r="AT545" s="248" t="s">
        <v>152</v>
      </c>
      <c r="AU545" s="248" t="s">
        <v>81</v>
      </c>
      <c r="AV545" s="13" t="s">
        <v>81</v>
      </c>
      <c r="AW545" s="13" t="s">
        <v>33</v>
      </c>
      <c r="AX545" s="13" t="s">
        <v>72</v>
      </c>
      <c r="AY545" s="248" t="s">
        <v>129</v>
      </c>
    </row>
    <row r="546" spans="2:51" s="14" customFormat="1" ht="12">
      <c r="B546" s="249"/>
      <c r="C546" s="250"/>
      <c r="D546" s="224" t="s">
        <v>152</v>
      </c>
      <c r="E546" s="251" t="s">
        <v>20</v>
      </c>
      <c r="F546" s="252" t="s">
        <v>156</v>
      </c>
      <c r="G546" s="250"/>
      <c r="H546" s="253">
        <v>645.5</v>
      </c>
      <c r="I546" s="254"/>
      <c r="J546" s="250"/>
      <c r="K546" s="250"/>
      <c r="L546" s="255"/>
      <c r="M546" s="256"/>
      <c r="N546" s="257"/>
      <c r="O546" s="257"/>
      <c r="P546" s="257"/>
      <c r="Q546" s="257"/>
      <c r="R546" s="257"/>
      <c r="S546" s="257"/>
      <c r="T546" s="258"/>
      <c r="AT546" s="259" t="s">
        <v>152</v>
      </c>
      <c r="AU546" s="259" t="s">
        <v>81</v>
      </c>
      <c r="AV546" s="14" t="s">
        <v>137</v>
      </c>
      <c r="AW546" s="14" t="s">
        <v>33</v>
      </c>
      <c r="AX546" s="14" t="s">
        <v>8</v>
      </c>
      <c r="AY546" s="259" t="s">
        <v>129</v>
      </c>
    </row>
    <row r="547" spans="2:65" s="1" customFormat="1" ht="14.4" customHeight="1">
      <c r="B547" s="39"/>
      <c r="C547" s="212" t="s">
        <v>375</v>
      </c>
      <c r="D547" s="212" t="s">
        <v>132</v>
      </c>
      <c r="E547" s="213" t="s">
        <v>923</v>
      </c>
      <c r="F547" s="214" t="s">
        <v>924</v>
      </c>
      <c r="G547" s="215" t="s">
        <v>248</v>
      </c>
      <c r="H547" s="217"/>
      <c r="I547" s="217"/>
      <c r="J547" s="216">
        <f>ROUND(I547*H547,0)</f>
        <v>0</v>
      </c>
      <c r="K547" s="214" t="s">
        <v>147</v>
      </c>
      <c r="L547" s="44"/>
      <c r="M547" s="218" t="s">
        <v>20</v>
      </c>
      <c r="N547" s="219" t="s">
        <v>43</v>
      </c>
      <c r="O547" s="84"/>
      <c r="P547" s="220">
        <f>O547*H547</f>
        <v>0</v>
      </c>
      <c r="Q547" s="220">
        <v>0</v>
      </c>
      <c r="R547" s="220">
        <f>Q547*H547</f>
        <v>0</v>
      </c>
      <c r="S547" s="220">
        <v>0</v>
      </c>
      <c r="T547" s="221">
        <f>S547*H547</f>
        <v>0</v>
      </c>
      <c r="AR547" s="222" t="s">
        <v>227</v>
      </c>
      <c r="AT547" s="222" t="s">
        <v>132</v>
      </c>
      <c r="AU547" s="222" t="s">
        <v>81</v>
      </c>
      <c r="AY547" s="18" t="s">
        <v>129</v>
      </c>
      <c r="BE547" s="223">
        <f>IF(N547="základní",J547,0)</f>
        <v>0</v>
      </c>
      <c r="BF547" s="223">
        <f>IF(N547="snížená",J547,0)</f>
        <v>0</v>
      </c>
      <c r="BG547" s="223">
        <f>IF(N547="zákl. přenesená",J547,0)</f>
        <v>0</v>
      </c>
      <c r="BH547" s="223">
        <f>IF(N547="sníž. přenesená",J547,0)</f>
        <v>0</v>
      </c>
      <c r="BI547" s="223">
        <f>IF(N547="nulová",J547,0)</f>
        <v>0</v>
      </c>
      <c r="BJ547" s="18" t="s">
        <v>8</v>
      </c>
      <c r="BK547" s="223">
        <f>ROUND(I547*H547,0)</f>
        <v>0</v>
      </c>
      <c r="BL547" s="18" t="s">
        <v>227</v>
      </c>
      <c r="BM547" s="222" t="s">
        <v>925</v>
      </c>
    </row>
    <row r="548" spans="2:47" s="1" customFormat="1" ht="12">
      <c r="B548" s="39"/>
      <c r="C548" s="40"/>
      <c r="D548" s="224" t="s">
        <v>139</v>
      </c>
      <c r="E548" s="40"/>
      <c r="F548" s="225" t="s">
        <v>926</v>
      </c>
      <c r="G548" s="40"/>
      <c r="H548" s="40"/>
      <c r="I548" s="136"/>
      <c r="J548" s="40"/>
      <c r="K548" s="40"/>
      <c r="L548" s="44"/>
      <c r="M548" s="226"/>
      <c r="N548" s="84"/>
      <c r="O548" s="84"/>
      <c r="P548" s="84"/>
      <c r="Q548" s="84"/>
      <c r="R548" s="84"/>
      <c r="S548" s="84"/>
      <c r="T548" s="85"/>
      <c r="AT548" s="18" t="s">
        <v>139</v>
      </c>
      <c r="AU548" s="18" t="s">
        <v>81</v>
      </c>
    </row>
    <row r="549" spans="2:47" s="1" customFormat="1" ht="12">
      <c r="B549" s="39"/>
      <c r="C549" s="40"/>
      <c r="D549" s="224" t="s">
        <v>150</v>
      </c>
      <c r="E549" s="40"/>
      <c r="F549" s="227" t="s">
        <v>927</v>
      </c>
      <c r="G549" s="40"/>
      <c r="H549" s="40"/>
      <c r="I549" s="136"/>
      <c r="J549" s="40"/>
      <c r="K549" s="40"/>
      <c r="L549" s="44"/>
      <c r="M549" s="226"/>
      <c r="N549" s="84"/>
      <c r="O549" s="84"/>
      <c r="P549" s="84"/>
      <c r="Q549" s="84"/>
      <c r="R549" s="84"/>
      <c r="S549" s="84"/>
      <c r="T549" s="85"/>
      <c r="AT549" s="18" t="s">
        <v>150</v>
      </c>
      <c r="AU549" s="18" t="s">
        <v>81</v>
      </c>
    </row>
    <row r="550" spans="2:63" s="11" customFormat="1" ht="25.9" customHeight="1">
      <c r="B550" s="196"/>
      <c r="C550" s="197"/>
      <c r="D550" s="198" t="s">
        <v>71</v>
      </c>
      <c r="E550" s="199" t="s">
        <v>481</v>
      </c>
      <c r="F550" s="199" t="s">
        <v>482</v>
      </c>
      <c r="G550" s="197"/>
      <c r="H550" s="197"/>
      <c r="I550" s="200"/>
      <c r="J550" s="201">
        <f>BK550</f>
        <v>0</v>
      </c>
      <c r="K550" s="197"/>
      <c r="L550" s="202"/>
      <c r="M550" s="203"/>
      <c r="N550" s="204"/>
      <c r="O550" s="204"/>
      <c r="P550" s="205">
        <f>P551+P554</f>
        <v>0</v>
      </c>
      <c r="Q550" s="204"/>
      <c r="R550" s="205">
        <f>R551+R554</f>
        <v>0</v>
      </c>
      <c r="S550" s="204"/>
      <c r="T550" s="206">
        <f>T551+T554</f>
        <v>0</v>
      </c>
      <c r="AR550" s="207" t="s">
        <v>160</v>
      </c>
      <c r="AT550" s="208" t="s">
        <v>71</v>
      </c>
      <c r="AU550" s="208" t="s">
        <v>72</v>
      </c>
      <c r="AY550" s="207" t="s">
        <v>129</v>
      </c>
      <c r="BK550" s="209">
        <f>BK551+BK554</f>
        <v>0</v>
      </c>
    </row>
    <row r="551" spans="2:63" s="11" customFormat="1" ht="22.8" customHeight="1">
      <c r="B551" s="196"/>
      <c r="C551" s="197"/>
      <c r="D551" s="198" t="s">
        <v>71</v>
      </c>
      <c r="E551" s="210" t="s">
        <v>483</v>
      </c>
      <c r="F551" s="210" t="s">
        <v>484</v>
      </c>
      <c r="G551" s="197"/>
      <c r="H551" s="197"/>
      <c r="I551" s="200"/>
      <c r="J551" s="211">
        <f>BK551</f>
        <v>0</v>
      </c>
      <c r="K551" s="197"/>
      <c r="L551" s="202"/>
      <c r="M551" s="203"/>
      <c r="N551" s="204"/>
      <c r="O551" s="204"/>
      <c r="P551" s="205">
        <f>SUM(P552:P553)</f>
        <v>0</v>
      </c>
      <c r="Q551" s="204"/>
      <c r="R551" s="205">
        <f>SUM(R552:R553)</f>
        <v>0</v>
      </c>
      <c r="S551" s="204"/>
      <c r="T551" s="206">
        <f>SUM(T552:T553)</f>
        <v>0</v>
      </c>
      <c r="AR551" s="207" t="s">
        <v>160</v>
      </c>
      <c r="AT551" s="208" t="s">
        <v>71</v>
      </c>
      <c r="AU551" s="208" t="s">
        <v>8</v>
      </c>
      <c r="AY551" s="207" t="s">
        <v>129</v>
      </c>
      <c r="BK551" s="209">
        <f>SUM(BK552:BK553)</f>
        <v>0</v>
      </c>
    </row>
    <row r="552" spans="2:65" s="1" customFormat="1" ht="14.4" customHeight="1">
      <c r="B552" s="39"/>
      <c r="C552" s="212" t="s">
        <v>928</v>
      </c>
      <c r="D552" s="212" t="s">
        <v>132</v>
      </c>
      <c r="E552" s="213" t="s">
        <v>486</v>
      </c>
      <c r="F552" s="214" t="s">
        <v>484</v>
      </c>
      <c r="G552" s="215" t="s">
        <v>135</v>
      </c>
      <c r="H552" s="216">
        <v>1</v>
      </c>
      <c r="I552" s="217"/>
      <c r="J552" s="216">
        <f>ROUND(I552*H552,0)</f>
        <v>0</v>
      </c>
      <c r="K552" s="214" t="s">
        <v>147</v>
      </c>
      <c r="L552" s="44"/>
      <c r="M552" s="218" t="s">
        <v>20</v>
      </c>
      <c r="N552" s="219" t="s">
        <v>43</v>
      </c>
      <c r="O552" s="84"/>
      <c r="P552" s="220">
        <f>O552*H552</f>
        <v>0</v>
      </c>
      <c r="Q552" s="220">
        <v>0</v>
      </c>
      <c r="R552" s="220">
        <f>Q552*H552</f>
        <v>0</v>
      </c>
      <c r="S552" s="220">
        <v>0</v>
      </c>
      <c r="T552" s="221">
        <f>S552*H552</f>
        <v>0</v>
      </c>
      <c r="AR552" s="222" t="s">
        <v>137</v>
      </c>
      <c r="AT552" s="222" t="s">
        <v>132</v>
      </c>
      <c r="AU552" s="222" t="s">
        <v>81</v>
      </c>
      <c r="AY552" s="18" t="s">
        <v>129</v>
      </c>
      <c r="BE552" s="223">
        <f>IF(N552="základní",J552,0)</f>
        <v>0</v>
      </c>
      <c r="BF552" s="223">
        <f>IF(N552="snížená",J552,0)</f>
        <v>0</v>
      </c>
      <c r="BG552" s="223">
        <f>IF(N552="zákl. přenesená",J552,0)</f>
        <v>0</v>
      </c>
      <c r="BH552" s="223">
        <f>IF(N552="sníž. přenesená",J552,0)</f>
        <v>0</v>
      </c>
      <c r="BI552" s="223">
        <f>IF(N552="nulová",J552,0)</f>
        <v>0</v>
      </c>
      <c r="BJ552" s="18" t="s">
        <v>8</v>
      </c>
      <c r="BK552" s="223">
        <f>ROUND(I552*H552,0)</f>
        <v>0</v>
      </c>
      <c r="BL552" s="18" t="s">
        <v>137</v>
      </c>
      <c r="BM552" s="222" t="s">
        <v>929</v>
      </c>
    </row>
    <row r="553" spans="2:47" s="1" customFormat="1" ht="12">
      <c r="B553" s="39"/>
      <c r="C553" s="40"/>
      <c r="D553" s="224" t="s">
        <v>139</v>
      </c>
      <c r="E553" s="40"/>
      <c r="F553" s="225" t="s">
        <v>484</v>
      </c>
      <c r="G553" s="40"/>
      <c r="H553" s="40"/>
      <c r="I553" s="136"/>
      <c r="J553" s="40"/>
      <c r="K553" s="40"/>
      <c r="L553" s="44"/>
      <c r="M553" s="226"/>
      <c r="N553" s="84"/>
      <c r="O553" s="84"/>
      <c r="P553" s="84"/>
      <c r="Q553" s="84"/>
      <c r="R553" s="84"/>
      <c r="S553" s="84"/>
      <c r="T553" s="85"/>
      <c r="AT553" s="18" t="s">
        <v>139</v>
      </c>
      <c r="AU553" s="18" t="s">
        <v>81</v>
      </c>
    </row>
    <row r="554" spans="2:63" s="11" customFormat="1" ht="22.8" customHeight="1">
      <c r="B554" s="196"/>
      <c r="C554" s="197"/>
      <c r="D554" s="198" t="s">
        <v>71</v>
      </c>
      <c r="E554" s="210" t="s">
        <v>490</v>
      </c>
      <c r="F554" s="210" t="s">
        <v>491</v>
      </c>
      <c r="G554" s="197"/>
      <c r="H554" s="197"/>
      <c r="I554" s="200"/>
      <c r="J554" s="211">
        <f>BK554</f>
        <v>0</v>
      </c>
      <c r="K554" s="197"/>
      <c r="L554" s="202"/>
      <c r="M554" s="203"/>
      <c r="N554" s="204"/>
      <c r="O554" s="204"/>
      <c r="P554" s="205">
        <f>SUM(P555:P556)</f>
        <v>0</v>
      </c>
      <c r="Q554" s="204"/>
      <c r="R554" s="205">
        <f>SUM(R555:R556)</f>
        <v>0</v>
      </c>
      <c r="S554" s="204"/>
      <c r="T554" s="206">
        <f>SUM(T555:T556)</f>
        <v>0</v>
      </c>
      <c r="AR554" s="207" t="s">
        <v>160</v>
      </c>
      <c r="AT554" s="208" t="s">
        <v>71</v>
      </c>
      <c r="AU554" s="208" t="s">
        <v>8</v>
      </c>
      <c r="AY554" s="207" t="s">
        <v>129</v>
      </c>
      <c r="BK554" s="209">
        <f>SUM(BK555:BK556)</f>
        <v>0</v>
      </c>
    </row>
    <row r="555" spans="2:65" s="1" customFormat="1" ht="14.4" customHeight="1">
      <c r="B555" s="39"/>
      <c r="C555" s="212" t="s">
        <v>380</v>
      </c>
      <c r="D555" s="212" t="s">
        <v>132</v>
      </c>
      <c r="E555" s="213" t="s">
        <v>492</v>
      </c>
      <c r="F555" s="214" t="s">
        <v>491</v>
      </c>
      <c r="G555" s="215" t="s">
        <v>488</v>
      </c>
      <c r="H555" s="216">
        <v>1</v>
      </c>
      <c r="I555" s="217"/>
      <c r="J555" s="216">
        <f>ROUND(I555*H555,0)</f>
        <v>0</v>
      </c>
      <c r="K555" s="214" t="s">
        <v>147</v>
      </c>
      <c r="L555" s="44"/>
      <c r="M555" s="218" t="s">
        <v>20</v>
      </c>
      <c r="N555" s="219" t="s">
        <v>43</v>
      </c>
      <c r="O555" s="84"/>
      <c r="P555" s="220">
        <f>O555*H555</f>
        <v>0</v>
      </c>
      <c r="Q555" s="220">
        <v>0</v>
      </c>
      <c r="R555" s="220">
        <f>Q555*H555</f>
        <v>0</v>
      </c>
      <c r="S555" s="220">
        <v>0</v>
      </c>
      <c r="T555" s="221">
        <f>S555*H555</f>
        <v>0</v>
      </c>
      <c r="AR555" s="222" t="s">
        <v>137</v>
      </c>
      <c r="AT555" s="222" t="s">
        <v>132</v>
      </c>
      <c r="AU555" s="222" t="s">
        <v>81</v>
      </c>
      <c r="AY555" s="18" t="s">
        <v>129</v>
      </c>
      <c r="BE555" s="223">
        <f>IF(N555="základní",J555,0)</f>
        <v>0</v>
      </c>
      <c r="BF555" s="223">
        <f>IF(N555="snížená",J555,0)</f>
        <v>0</v>
      </c>
      <c r="BG555" s="223">
        <f>IF(N555="zákl. přenesená",J555,0)</f>
        <v>0</v>
      </c>
      <c r="BH555" s="223">
        <f>IF(N555="sníž. přenesená",J555,0)</f>
        <v>0</v>
      </c>
      <c r="BI555" s="223">
        <f>IF(N555="nulová",J555,0)</f>
        <v>0</v>
      </c>
      <c r="BJ555" s="18" t="s">
        <v>8</v>
      </c>
      <c r="BK555" s="223">
        <f>ROUND(I555*H555,0)</f>
        <v>0</v>
      </c>
      <c r="BL555" s="18" t="s">
        <v>137</v>
      </c>
      <c r="BM555" s="222" t="s">
        <v>930</v>
      </c>
    </row>
    <row r="556" spans="2:47" s="1" customFormat="1" ht="12">
      <c r="B556" s="39"/>
      <c r="C556" s="40"/>
      <c r="D556" s="224" t="s">
        <v>139</v>
      </c>
      <c r="E556" s="40"/>
      <c r="F556" s="225" t="s">
        <v>491</v>
      </c>
      <c r="G556" s="40"/>
      <c r="H556" s="40"/>
      <c r="I556" s="136"/>
      <c r="J556" s="40"/>
      <c r="K556" s="40"/>
      <c r="L556" s="44"/>
      <c r="M556" s="269"/>
      <c r="N556" s="270"/>
      <c r="O556" s="270"/>
      <c r="P556" s="270"/>
      <c r="Q556" s="270"/>
      <c r="R556" s="270"/>
      <c r="S556" s="270"/>
      <c r="T556" s="271"/>
      <c r="AT556" s="18" t="s">
        <v>139</v>
      </c>
      <c r="AU556" s="18" t="s">
        <v>81</v>
      </c>
    </row>
    <row r="557" spans="2:12" s="1" customFormat="1" ht="6.95" customHeight="1">
      <c r="B557" s="59"/>
      <c r="C557" s="60"/>
      <c r="D557" s="60"/>
      <c r="E557" s="60"/>
      <c r="F557" s="60"/>
      <c r="G557" s="60"/>
      <c r="H557" s="60"/>
      <c r="I557" s="162"/>
      <c r="J557" s="60"/>
      <c r="K557" s="60"/>
      <c r="L557" s="44"/>
    </row>
  </sheetData>
  <sheetProtection password="CC35" sheet="1" objects="1" scenarios="1" formatColumns="0" formatRows="0" autoFilter="0"/>
  <autoFilter ref="C90:K556"/>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383"/>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8"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8" t="s">
        <v>87</v>
      </c>
    </row>
    <row r="3" spans="2:46" ht="6.95" customHeight="1">
      <c r="B3" s="129"/>
      <c r="C3" s="130"/>
      <c r="D3" s="130"/>
      <c r="E3" s="130"/>
      <c r="F3" s="130"/>
      <c r="G3" s="130"/>
      <c r="H3" s="130"/>
      <c r="I3" s="131"/>
      <c r="J3" s="130"/>
      <c r="K3" s="130"/>
      <c r="L3" s="21"/>
      <c r="AT3" s="18" t="s">
        <v>81</v>
      </c>
    </row>
    <row r="4" spans="2:46" ht="24.95" customHeight="1">
      <c r="B4" s="21"/>
      <c r="D4" s="132" t="s">
        <v>91</v>
      </c>
      <c r="L4" s="21"/>
      <c r="M4" s="133" t="s">
        <v>11</v>
      </c>
      <c r="AT4" s="18" t="s">
        <v>4</v>
      </c>
    </row>
    <row r="5" spans="2:12" ht="6.95" customHeight="1">
      <c r="B5" s="21"/>
      <c r="L5" s="21"/>
    </row>
    <row r="6" spans="2:12" ht="12" customHeight="1">
      <c r="B6" s="21"/>
      <c r="D6" s="134" t="s">
        <v>16</v>
      </c>
      <c r="L6" s="21"/>
    </row>
    <row r="7" spans="2:12" ht="14.4" customHeight="1">
      <c r="B7" s="21"/>
      <c r="E7" s="135" t="str">
        <f>'Rekapitulace stavby'!K6</f>
        <v>0218 - 0218 Klatovy kulturní dům - stavební úpravy</v>
      </c>
      <c r="F7" s="134"/>
      <c r="G7" s="134"/>
      <c r="H7" s="134"/>
      <c r="L7" s="21"/>
    </row>
    <row r="8" spans="2:12" s="1" customFormat="1" ht="12" customHeight="1">
      <c r="B8" s="44"/>
      <c r="D8" s="134" t="s">
        <v>92</v>
      </c>
      <c r="I8" s="136"/>
      <c r="L8" s="44"/>
    </row>
    <row r="9" spans="2:12" s="1" customFormat="1" ht="36.95" customHeight="1">
      <c r="B9" s="44"/>
      <c r="E9" s="137" t="s">
        <v>931</v>
      </c>
      <c r="F9" s="1"/>
      <c r="G9" s="1"/>
      <c r="H9" s="1"/>
      <c r="I9" s="136"/>
      <c r="L9" s="44"/>
    </row>
    <row r="10" spans="2:12" s="1" customFormat="1" ht="12">
      <c r="B10" s="44"/>
      <c r="I10" s="136"/>
      <c r="L10" s="44"/>
    </row>
    <row r="11" spans="2:12" s="1" customFormat="1" ht="12" customHeight="1">
      <c r="B11" s="44"/>
      <c r="D11" s="134" t="s">
        <v>19</v>
      </c>
      <c r="F11" s="138" t="s">
        <v>20</v>
      </c>
      <c r="I11" s="139" t="s">
        <v>21</v>
      </c>
      <c r="J11" s="138" t="s">
        <v>20</v>
      </c>
      <c r="L11" s="44"/>
    </row>
    <row r="12" spans="2:12" s="1" customFormat="1" ht="12" customHeight="1">
      <c r="B12" s="44"/>
      <c r="D12" s="134" t="s">
        <v>22</v>
      </c>
      <c r="F12" s="138" t="s">
        <v>23</v>
      </c>
      <c r="I12" s="139" t="s">
        <v>24</v>
      </c>
      <c r="J12" s="140" t="str">
        <f>'Rekapitulace stavby'!AN8</f>
        <v>21. 8. 2019</v>
      </c>
      <c r="L12" s="44"/>
    </row>
    <row r="13" spans="2:12" s="1" customFormat="1" ht="10.8" customHeight="1">
      <c r="B13" s="44"/>
      <c r="I13" s="136"/>
      <c r="L13" s="44"/>
    </row>
    <row r="14" spans="2:12" s="1" customFormat="1" ht="12" customHeight="1">
      <c r="B14" s="44"/>
      <c r="D14" s="134" t="s">
        <v>28</v>
      </c>
      <c r="I14" s="139" t="s">
        <v>29</v>
      </c>
      <c r="J14" s="138" t="str">
        <f>IF('Rekapitulace stavby'!AN10="","",'Rekapitulace stavby'!AN10)</f>
        <v/>
      </c>
      <c r="L14" s="44"/>
    </row>
    <row r="15" spans="2:12" s="1" customFormat="1" ht="18" customHeight="1">
      <c r="B15" s="44"/>
      <c r="E15" s="138" t="str">
        <f>IF('Rekapitulace stavby'!E11="","",'Rekapitulace stavby'!E11)</f>
        <v xml:space="preserve"> </v>
      </c>
      <c r="I15" s="139" t="s">
        <v>30</v>
      </c>
      <c r="J15" s="138" t="str">
        <f>IF('Rekapitulace stavby'!AN11="","",'Rekapitulace stavby'!AN11)</f>
        <v/>
      </c>
      <c r="L15" s="44"/>
    </row>
    <row r="16" spans="2:12" s="1" customFormat="1" ht="6.95" customHeight="1">
      <c r="B16" s="44"/>
      <c r="I16" s="136"/>
      <c r="L16" s="44"/>
    </row>
    <row r="17" spans="2:12" s="1" customFormat="1" ht="12" customHeight="1">
      <c r="B17" s="44"/>
      <c r="D17" s="134" t="s">
        <v>31</v>
      </c>
      <c r="I17" s="139" t="s">
        <v>29</v>
      </c>
      <c r="J17" s="34" t="str">
        <f>'Rekapitulace stavby'!AN13</f>
        <v>Vyplň údaj</v>
      </c>
      <c r="L17" s="44"/>
    </row>
    <row r="18" spans="2:12" s="1" customFormat="1" ht="18" customHeight="1">
      <c r="B18" s="44"/>
      <c r="E18" s="34" t="str">
        <f>'Rekapitulace stavby'!E14</f>
        <v>Vyplň údaj</v>
      </c>
      <c r="F18" s="138"/>
      <c r="G18" s="138"/>
      <c r="H18" s="138"/>
      <c r="I18" s="139" t="s">
        <v>30</v>
      </c>
      <c r="J18" s="34" t="str">
        <f>'Rekapitulace stavby'!AN14</f>
        <v>Vyplň údaj</v>
      </c>
      <c r="L18" s="44"/>
    </row>
    <row r="19" spans="2:12" s="1" customFormat="1" ht="6.95" customHeight="1">
      <c r="B19" s="44"/>
      <c r="I19" s="136"/>
      <c r="L19" s="44"/>
    </row>
    <row r="20" spans="2:12" s="1" customFormat="1" ht="12" customHeight="1">
      <c r="B20" s="44"/>
      <c r="D20" s="134" t="s">
        <v>34</v>
      </c>
      <c r="I20" s="139" t="s">
        <v>29</v>
      </c>
      <c r="J20" s="138" t="str">
        <f>IF('Rekapitulace stavby'!AN16="","",'Rekapitulace stavby'!AN16)</f>
        <v/>
      </c>
      <c r="L20" s="44"/>
    </row>
    <row r="21" spans="2:12" s="1" customFormat="1" ht="18" customHeight="1">
      <c r="B21" s="44"/>
      <c r="E21" s="138" t="str">
        <f>IF('Rekapitulace stavby'!E17="","",'Rekapitulace stavby'!E17)</f>
        <v xml:space="preserve"> </v>
      </c>
      <c r="I21" s="139" t="s">
        <v>30</v>
      </c>
      <c r="J21" s="138" t="str">
        <f>IF('Rekapitulace stavby'!AN17="","",'Rekapitulace stavby'!AN17)</f>
        <v/>
      </c>
      <c r="L21" s="44"/>
    </row>
    <row r="22" spans="2:12" s="1" customFormat="1" ht="6.95" customHeight="1">
      <c r="B22" s="44"/>
      <c r="I22" s="136"/>
      <c r="L22" s="44"/>
    </row>
    <row r="23" spans="2:12" s="1" customFormat="1" ht="12" customHeight="1">
      <c r="B23" s="44"/>
      <c r="D23" s="134" t="s">
        <v>35</v>
      </c>
      <c r="I23" s="139" t="s">
        <v>29</v>
      </c>
      <c r="J23" s="138" t="str">
        <f>IF('Rekapitulace stavby'!AN19="","",'Rekapitulace stavby'!AN19)</f>
        <v/>
      </c>
      <c r="L23" s="44"/>
    </row>
    <row r="24" spans="2:12" s="1" customFormat="1" ht="18" customHeight="1">
      <c r="B24" s="44"/>
      <c r="E24" s="138" t="str">
        <f>IF('Rekapitulace stavby'!E20="","",'Rekapitulace stavby'!E20)</f>
        <v xml:space="preserve"> </v>
      </c>
      <c r="I24" s="139" t="s">
        <v>30</v>
      </c>
      <c r="J24" s="138" t="str">
        <f>IF('Rekapitulace stavby'!AN20="","",'Rekapitulace stavby'!AN20)</f>
        <v/>
      </c>
      <c r="L24" s="44"/>
    </row>
    <row r="25" spans="2:12" s="1" customFormat="1" ht="6.95" customHeight="1">
      <c r="B25" s="44"/>
      <c r="I25" s="136"/>
      <c r="L25" s="44"/>
    </row>
    <row r="26" spans="2:12" s="1" customFormat="1" ht="12" customHeight="1">
      <c r="B26" s="44"/>
      <c r="D26" s="134" t="s">
        <v>36</v>
      </c>
      <c r="I26" s="136"/>
      <c r="L26" s="44"/>
    </row>
    <row r="27" spans="2:12" s="7" customFormat="1" ht="14.4" customHeight="1">
      <c r="B27" s="141"/>
      <c r="E27" s="142" t="s">
        <v>20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ROUND((SUM(BE91:BE382)),2)</f>
        <v>0</v>
      </c>
      <c r="I33" s="151">
        <v>0.21</v>
      </c>
      <c r="J33" s="150">
        <f>ROUND(((SUM(BE91:BE382))*I33),2)</f>
        <v>0</v>
      </c>
      <c r="L33" s="44"/>
    </row>
    <row r="34" spans="2:12" s="1" customFormat="1" ht="14.4" customHeight="1">
      <c r="B34" s="44"/>
      <c r="E34" s="134" t="s">
        <v>44</v>
      </c>
      <c r="F34" s="150">
        <f>ROUND((SUM(BF91:BF382)),2)</f>
        <v>0</v>
      </c>
      <c r="I34" s="151">
        <v>0.15</v>
      </c>
      <c r="J34" s="150">
        <f>ROUND(((SUM(BF91:BF382))*I34),2)</f>
        <v>0</v>
      </c>
      <c r="L34" s="44"/>
    </row>
    <row r="35" spans="2:12" s="1" customFormat="1" ht="14.4" customHeight="1" hidden="1">
      <c r="B35" s="44"/>
      <c r="E35" s="134" t="s">
        <v>45</v>
      </c>
      <c r="F35" s="150">
        <f>ROUND((SUM(BG91:BG382)),2)</f>
        <v>0</v>
      </c>
      <c r="I35" s="151">
        <v>0.21</v>
      </c>
      <c r="J35" s="150">
        <f>0</f>
        <v>0</v>
      </c>
      <c r="L35" s="44"/>
    </row>
    <row r="36" spans="2:12" s="1" customFormat="1" ht="14.4" customHeight="1" hidden="1">
      <c r="B36" s="44"/>
      <c r="E36" s="134" t="s">
        <v>46</v>
      </c>
      <c r="F36" s="150">
        <f>ROUND((SUM(BH91:BH382)),2)</f>
        <v>0</v>
      </c>
      <c r="I36" s="151">
        <v>0.15</v>
      </c>
      <c r="J36" s="150">
        <f>0</f>
        <v>0</v>
      </c>
      <c r="L36" s="44"/>
    </row>
    <row r="37" spans="2:12" s="1" customFormat="1" ht="14.4" customHeight="1" hidden="1">
      <c r="B37" s="44"/>
      <c r="E37" s="134" t="s">
        <v>47</v>
      </c>
      <c r="F37" s="150">
        <f>ROUND((SUM(BI91:BI382)),2)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94</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4.4" customHeight="1">
      <c r="B48" s="39"/>
      <c r="C48" s="40"/>
      <c r="D48" s="40"/>
      <c r="E48" s="166" t="str">
        <f>E7</f>
        <v>0218 - 0218 Klatovy kulturní dům - stavební úpravy</v>
      </c>
      <c r="F48" s="33"/>
      <c r="G48" s="33"/>
      <c r="H48" s="33"/>
      <c r="I48" s="136"/>
      <c r="J48" s="40"/>
      <c r="K48" s="40"/>
      <c r="L48" s="44"/>
    </row>
    <row r="49" spans="2:12" s="1" customFormat="1" ht="12" customHeight="1">
      <c r="B49" s="39"/>
      <c r="C49" s="33" t="s">
        <v>92</v>
      </c>
      <c r="D49" s="40"/>
      <c r="E49" s="40"/>
      <c r="F49" s="40"/>
      <c r="G49" s="40"/>
      <c r="H49" s="40"/>
      <c r="I49" s="136"/>
      <c r="J49" s="40"/>
      <c r="K49" s="40"/>
      <c r="L49" s="44"/>
    </row>
    <row r="50" spans="2:12" s="1" customFormat="1" ht="14.4" customHeight="1">
      <c r="B50" s="39"/>
      <c r="C50" s="40"/>
      <c r="D50" s="40"/>
      <c r="E50" s="69" t="str">
        <f>E9</f>
        <v>03 - SO 03 Oprava tzv. ho...</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22</v>
      </c>
      <c r="D52" s="40"/>
      <c r="E52" s="40"/>
      <c r="F52" s="28" t="str">
        <f>F12</f>
        <v xml:space="preserve"> </v>
      </c>
      <c r="G52" s="40"/>
      <c r="H52" s="40"/>
      <c r="I52" s="139" t="s">
        <v>24</v>
      </c>
      <c r="J52" s="72" t="str">
        <f>IF(J12="","",J12)</f>
        <v>21. 8. 2019</v>
      </c>
      <c r="K52" s="40"/>
      <c r="L52" s="44"/>
    </row>
    <row r="53" spans="2:12" s="1" customFormat="1" ht="6.95" customHeight="1">
      <c r="B53" s="39"/>
      <c r="C53" s="40"/>
      <c r="D53" s="40"/>
      <c r="E53" s="40"/>
      <c r="F53" s="40"/>
      <c r="G53" s="40"/>
      <c r="H53" s="40"/>
      <c r="I53" s="136"/>
      <c r="J53" s="40"/>
      <c r="K53" s="40"/>
      <c r="L53" s="44"/>
    </row>
    <row r="54" spans="2:12" s="1" customFormat="1" ht="15.6" customHeight="1">
      <c r="B54" s="39"/>
      <c r="C54" s="33" t="s">
        <v>28</v>
      </c>
      <c r="D54" s="40"/>
      <c r="E54" s="40"/>
      <c r="F54" s="28" t="str">
        <f>E15</f>
        <v xml:space="preserve"> </v>
      </c>
      <c r="G54" s="40"/>
      <c r="H54" s="40"/>
      <c r="I54" s="139" t="s">
        <v>34</v>
      </c>
      <c r="J54" s="37" t="str">
        <f>E21</f>
        <v xml:space="preserve"> </v>
      </c>
      <c r="K54" s="40"/>
      <c r="L54" s="44"/>
    </row>
    <row r="55" spans="2:12" s="1" customFormat="1" ht="15.6" customHeight="1">
      <c r="B55" s="39"/>
      <c r="C55" s="33" t="s">
        <v>31</v>
      </c>
      <c r="D55" s="40"/>
      <c r="E55" s="40"/>
      <c r="F55" s="28" t="str">
        <f>IF(E18="","",E18)</f>
        <v>Vyplň údaj</v>
      </c>
      <c r="G55" s="40"/>
      <c r="H55" s="40"/>
      <c r="I55" s="139" t="s">
        <v>35</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95</v>
      </c>
      <c r="D57" s="168"/>
      <c r="E57" s="168"/>
      <c r="F57" s="168"/>
      <c r="G57" s="168"/>
      <c r="H57" s="168"/>
      <c r="I57" s="169"/>
      <c r="J57" s="170" t="s">
        <v>96</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J91</f>
        <v>0</v>
      </c>
      <c r="K59" s="40"/>
      <c r="L59" s="44"/>
      <c r="AU59" s="18" t="s">
        <v>97</v>
      </c>
    </row>
    <row r="60" spans="2:12" s="8" customFormat="1" ht="24.95" customHeight="1">
      <c r="B60" s="172"/>
      <c r="C60" s="173"/>
      <c r="D60" s="174" t="s">
        <v>98</v>
      </c>
      <c r="E60" s="175"/>
      <c r="F60" s="175"/>
      <c r="G60" s="175"/>
      <c r="H60" s="175"/>
      <c r="I60" s="176"/>
      <c r="J60" s="177">
        <f>J92</f>
        <v>0</v>
      </c>
      <c r="K60" s="173"/>
      <c r="L60" s="178"/>
    </row>
    <row r="61" spans="2:12" s="9" customFormat="1" ht="19.9" customHeight="1">
      <c r="B61" s="179"/>
      <c r="C61" s="180"/>
      <c r="D61" s="181" t="s">
        <v>496</v>
      </c>
      <c r="E61" s="182"/>
      <c r="F61" s="182"/>
      <c r="G61" s="182"/>
      <c r="H61" s="182"/>
      <c r="I61" s="183"/>
      <c r="J61" s="184">
        <f>J93</f>
        <v>0</v>
      </c>
      <c r="K61" s="180"/>
      <c r="L61" s="185"/>
    </row>
    <row r="62" spans="2:12" s="9" customFormat="1" ht="19.9" customHeight="1">
      <c r="B62" s="179"/>
      <c r="C62" s="180"/>
      <c r="D62" s="181" t="s">
        <v>99</v>
      </c>
      <c r="E62" s="182"/>
      <c r="F62" s="182"/>
      <c r="G62" s="182"/>
      <c r="H62" s="182"/>
      <c r="I62" s="183"/>
      <c r="J62" s="184">
        <f>J226</f>
        <v>0</v>
      </c>
      <c r="K62" s="180"/>
      <c r="L62" s="185"/>
    </row>
    <row r="63" spans="2:12" s="9" customFormat="1" ht="19.9" customHeight="1">
      <c r="B63" s="179"/>
      <c r="C63" s="180"/>
      <c r="D63" s="181" t="s">
        <v>100</v>
      </c>
      <c r="E63" s="182"/>
      <c r="F63" s="182"/>
      <c r="G63" s="182"/>
      <c r="H63" s="182"/>
      <c r="I63" s="183"/>
      <c r="J63" s="184">
        <f>J305</f>
        <v>0</v>
      </c>
      <c r="K63" s="180"/>
      <c r="L63" s="185"/>
    </row>
    <row r="64" spans="2:12" s="9" customFormat="1" ht="19.9" customHeight="1">
      <c r="B64" s="179"/>
      <c r="C64" s="180"/>
      <c r="D64" s="181" t="s">
        <v>101</v>
      </c>
      <c r="E64" s="182"/>
      <c r="F64" s="182"/>
      <c r="G64" s="182"/>
      <c r="H64" s="182"/>
      <c r="I64" s="183"/>
      <c r="J64" s="184">
        <f>J318</f>
        <v>0</v>
      </c>
      <c r="K64" s="180"/>
      <c r="L64" s="185"/>
    </row>
    <row r="65" spans="2:12" s="8" customFormat="1" ht="24.95" customHeight="1">
      <c r="B65" s="172"/>
      <c r="C65" s="173"/>
      <c r="D65" s="174" t="s">
        <v>102</v>
      </c>
      <c r="E65" s="175"/>
      <c r="F65" s="175"/>
      <c r="G65" s="175"/>
      <c r="H65" s="175"/>
      <c r="I65" s="176"/>
      <c r="J65" s="177">
        <f>J322</f>
        <v>0</v>
      </c>
      <c r="K65" s="173"/>
      <c r="L65" s="178"/>
    </row>
    <row r="66" spans="2:12" s="9" customFormat="1" ht="19.9" customHeight="1">
      <c r="B66" s="179"/>
      <c r="C66" s="180"/>
      <c r="D66" s="181" t="s">
        <v>932</v>
      </c>
      <c r="E66" s="182"/>
      <c r="F66" s="182"/>
      <c r="G66" s="182"/>
      <c r="H66" s="182"/>
      <c r="I66" s="183"/>
      <c r="J66" s="184">
        <f>J323</f>
        <v>0</v>
      </c>
      <c r="K66" s="180"/>
      <c r="L66" s="185"/>
    </row>
    <row r="67" spans="2:12" s="9" customFormat="1" ht="19.9" customHeight="1">
      <c r="B67" s="179"/>
      <c r="C67" s="180"/>
      <c r="D67" s="181" t="s">
        <v>110</v>
      </c>
      <c r="E67" s="182"/>
      <c r="F67" s="182"/>
      <c r="G67" s="182"/>
      <c r="H67" s="182"/>
      <c r="I67" s="183"/>
      <c r="J67" s="184">
        <f>J343</f>
        <v>0</v>
      </c>
      <c r="K67" s="180"/>
      <c r="L67" s="185"/>
    </row>
    <row r="68" spans="2:12" s="9" customFormat="1" ht="19.9" customHeight="1">
      <c r="B68" s="179"/>
      <c r="C68" s="180"/>
      <c r="D68" s="181" t="s">
        <v>933</v>
      </c>
      <c r="E68" s="182"/>
      <c r="F68" s="182"/>
      <c r="G68" s="182"/>
      <c r="H68" s="182"/>
      <c r="I68" s="183"/>
      <c r="J68" s="184">
        <f>J354</f>
        <v>0</v>
      </c>
      <c r="K68" s="180"/>
      <c r="L68" s="185"/>
    </row>
    <row r="69" spans="2:12" s="8" customFormat="1" ht="24.95" customHeight="1">
      <c r="B69" s="172"/>
      <c r="C69" s="173"/>
      <c r="D69" s="174" t="s">
        <v>111</v>
      </c>
      <c r="E69" s="175"/>
      <c r="F69" s="175"/>
      <c r="G69" s="175"/>
      <c r="H69" s="175"/>
      <c r="I69" s="176"/>
      <c r="J69" s="177">
        <f>J376</f>
        <v>0</v>
      </c>
      <c r="K69" s="173"/>
      <c r="L69" s="178"/>
    </row>
    <row r="70" spans="2:12" s="9" customFormat="1" ht="19.9" customHeight="1">
      <c r="B70" s="179"/>
      <c r="C70" s="180"/>
      <c r="D70" s="181" t="s">
        <v>112</v>
      </c>
      <c r="E70" s="182"/>
      <c r="F70" s="182"/>
      <c r="G70" s="182"/>
      <c r="H70" s="182"/>
      <c r="I70" s="183"/>
      <c r="J70" s="184">
        <f>J377</f>
        <v>0</v>
      </c>
      <c r="K70" s="180"/>
      <c r="L70" s="185"/>
    </row>
    <row r="71" spans="2:12" s="9" customFormat="1" ht="19.9" customHeight="1">
      <c r="B71" s="179"/>
      <c r="C71" s="180"/>
      <c r="D71" s="181" t="s">
        <v>113</v>
      </c>
      <c r="E71" s="182"/>
      <c r="F71" s="182"/>
      <c r="G71" s="182"/>
      <c r="H71" s="182"/>
      <c r="I71" s="183"/>
      <c r="J71" s="184">
        <f>J380</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4" t="s">
        <v>114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16</v>
      </c>
      <c r="D80" s="40"/>
      <c r="E80" s="40"/>
      <c r="F80" s="40"/>
      <c r="G80" s="40"/>
      <c r="H80" s="40"/>
      <c r="I80" s="136"/>
      <c r="J80" s="40"/>
      <c r="K80" s="40"/>
      <c r="L80" s="44"/>
    </row>
    <row r="81" spans="2:12" s="1" customFormat="1" ht="14.4" customHeight="1">
      <c r="B81" s="39"/>
      <c r="C81" s="40"/>
      <c r="D81" s="40"/>
      <c r="E81" s="166" t="str">
        <f>E7</f>
        <v>0218 - 0218 Klatovy kulturní dům - stavební úpravy</v>
      </c>
      <c r="F81" s="33"/>
      <c r="G81" s="33"/>
      <c r="H81" s="33"/>
      <c r="I81" s="136"/>
      <c r="J81" s="40"/>
      <c r="K81" s="40"/>
      <c r="L81" s="44"/>
    </row>
    <row r="82" spans="2:12" s="1" customFormat="1" ht="12" customHeight="1">
      <c r="B82" s="39"/>
      <c r="C82" s="33" t="s">
        <v>92</v>
      </c>
      <c r="D82" s="40"/>
      <c r="E82" s="40"/>
      <c r="F82" s="40"/>
      <c r="G82" s="40"/>
      <c r="H82" s="40"/>
      <c r="I82" s="136"/>
      <c r="J82" s="40"/>
      <c r="K82" s="40"/>
      <c r="L82" s="44"/>
    </row>
    <row r="83" spans="2:12" s="1" customFormat="1" ht="14.4" customHeight="1">
      <c r="B83" s="39"/>
      <c r="C83" s="40"/>
      <c r="D83" s="40"/>
      <c r="E83" s="69" t="str">
        <f>E9</f>
        <v>03 - SO 03 Oprava tzv. ho...</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3" t="s">
        <v>22</v>
      </c>
      <c r="D85" s="40"/>
      <c r="E85" s="40"/>
      <c r="F85" s="28" t="str">
        <f>F12</f>
        <v xml:space="preserve"> </v>
      </c>
      <c r="G85" s="40"/>
      <c r="H85" s="40"/>
      <c r="I85" s="139" t="s">
        <v>24</v>
      </c>
      <c r="J85" s="72" t="str">
        <f>IF(J12="","",J12)</f>
        <v>21. 8. 2019</v>
      </c>
      <c r="K85" s="40"/>
      <c r="L85" s="44"/>
    </row>
    <row r="86" spans="2:12" s="1" customFormat="1" ht="6.95" customHeight="1">
      <c r="B86" s="39"/>
      <c r="C86" s="40"/>
      <c r="D86" s="40"/>
      <c r="E86" s="40"/>
      <c r="F86" s="40"/>
      <c r="G86" s="40"/>
      <c r="H86" s="40"/>
      <c r="I86" s="136"/>
      <c r="J86" s="40"/>
      <c r="K86" s="40"/>
      <c r="L86" s="44"/>
    </row>
    <row r="87" spans="2:12" s="1" customFormat="1" ht="15.6" customHeight="1">
      <c r="B87" s="39"/>
      <c r="C87" s="33" t="s">
        <v>28</v>
      </c>
      <c r="D87" s="40"/>
      <c r="E87" s="40"/>
      <c r="F87" s="28" t="str">
        <f>E15</f>
        <v xml:space="preserve"> </v>
      </c>
      <c r="G87" s="40"/>
      <c r="H87" s="40"/>
      <c r="I87" s="139" t="s">
        <v>34</v>
      </c>
      <c r="J87" s="37" t="str">
        <f>E21</f>
        <v xml:space="preserve"> </v>
      </c>
      <c r="K87" s="40"/>
      <c r="L87" s="44"/>
    </row>
    <row r="88" spans="2:12" s="1" customFormat="1" ht="15.6" customHeight="1">
      <c r="B88" s="39"/>
      <c r="C88" s="33" t="s">
        <v>31</v>
      </c>
      <c r="D88" s="40"/>
      <c r="E88" s="40"/>
      <c r="F88" s="28" t="str">
        <f>IF(E18="","",E18)</f>
        <v>Vyplň údaj</v>
      </c>
      <c r="G88" s="40"/>
      <c r="H88" s="40"/>
      <c r="I88" s="139" t="s">
        <v>35</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115</v>
      </c>
      <c r="D90" s="188" t="s">
        <v>57</v>
      </c>
      <c r="E90" s="188" t="s">
        <v>53</v>
      </c>
      <c r="F90" s="188" t="s">
        <v>54</v>
      </c>
      <c r="G90" s="188" t="s">
        <v>116</v>
      </c>
      <c r="H90" s="188" t="s">
        <v>117</v>
      </c>
      <c r="I90" s="189" t="s">
        <v>118</v>
      </c>
      <c r="J90" s="188" t="s">
        <v>96</v>
      </c>
      <c r="K90" s="190" t="s">
        <v>119</v>
      </c>
      <c r="L90" s="191"/>
      <c r="M90" s="92" t="s">
        <v>20</v>
      </c>
      <c r="N90" s="93" t="s">
        <v>42</v>
      </c>
      <c r="O90" s="93" t="s">
        <v>120</v>
      </c>
      <c r="P90" s="93" t="s">
        <v>121</v>
      </c>
      <c r="Q90" s="93" t="s">
        <v>122</v>
      </c>
      <c r="R90" s="93" t="s">
        <v>123</v>
      </c>
      <c r="S90" s="93" t="s">
        <v>124</v>
      </c>
      <c r="T90" s="94" t="s">
        <v>125</v>
      </c>
    </row>
    <row r="91" spans="2:63" s="1" customFormat="1" ht="22.8" customHeight="1">
      <c r="B91" s="39"/>
      <c r="C91" s="99" t="s">
        <v>126</v>
      </c>
      <c r="D91" s="40"/>
      <c r="E91" s="40"/>
      <c r="F91" s="40"/>
      <c r="G91" s="40"/>
      <c r="H91" s="40"/>
      <c r="I91" s="136"/>
      <c r="J91" s="192">
        <f>BK91</f>
        <v>0</v>
      </c>
      <c r="K91" s="40"/>
      <c r="L91" s="44"/>
      <c r="M91" s="95"/>
      <c r="N91" s="96"/>
      <c r="O91" s="96"/>
      <c r="P91" s="193">
        <f>P92+P322+P376</f>
        <v>0</v>
      </c>
      <c r="Q91" s="96"/>
      <c r="R91" s="193">
        <f>R92+R322+R376</f>
        <v>23.592377600000003</v>
      </c>
      <c r="S91" s="96"/>
      <c r="T91" s="194">
        <f>T92+T322+T376</f>
        <v>37.16313</v>
      </c>
      <c r="AT91" s="18" t="s">
        <v>71</v>
      </c>
      <c r="AU91" s="18" t="s">
        <v>97</v>
      </c>
      <c r="BK91" s="195">
        <f>BK92+BK322+BK376</f>
        <v>0</v>
      </c>
    </row>
    <row r="92" spans="2:63" s="11" customFormat="1" ht="25.9" customHeight="1">
      <c r="B92" s="196"/>
      <c r="C92" s="197"/>
      <c r="D92" s="198" t="s">
        <v>71</v>
      </c>
      <c r="E92" s="199" t="s">
        <v>127</v>
      </c>
      <c r="F92" s="199" t="s">
        <v>128</v>
      </c>
      <c r="G92" s="197"/>
      <c r="H92" s="197"/>
      <c r="I92" s="200"/>
      <c r="J92" s="201">
        <f>BK92</f>
        <v>0</v>
      </c>
      <c r="K92" s="197"/>
      <c r="L92" s="202"/>
      <c r="M92" s="203"/>
      <c r="N92" s="204"/>
      <c r="O92" s="204"/>
      <c r="P92" s="205">
        <f>P93+P226+P305+P318</f>
        <v>0</v>
      </c>
      <c r="Q92" s="204"/>
      <c r="R92" s="205">
        <f>R93+R226+R305+R318</f>
        <v>22.960749600000003</v>
      </c>
      <c r="S92" s="204"/>
      <c r="T92" s="206">
        <f>T93+T226+T305+T318</f>
        <v>37.16313</v>
      </c>
      <c r="AR92" s="207" t="s">
        <v>8</v>
      </c>
      <c r="AT92" s="208" t="s">
        <v>71</v>
      </c>
      <c r="AU92" s="208" t="s">
        <v>72</v>
      </c>
      <c r="AY92" s="207" t="s">
        <v>129</v>
      </c>
      <c r="BK92" s="209">
        <f>BK93+BK226+BK305+BK318</f>
        <v>0</v>
      </c>
    </row>
    <row r="93" spans="2:63" s="11" customFormat="1" ht="22.8" customHeight="1">
      <c r="B93" s="196"/>
      <c r="C93" s="197"/>
      <c r="D93" s="198" t="s">
        <v>71</v>
      </c>
      <c r="E93" s="210" t="s">
        <v>164</v>
      </c>
      <c r="F93" s="210" t="s">
        <v>500</v>
      </c>
      <c r="G93" s="197"/>
      <c r="H93" s="197"/>
      <c r="I93" s="200"/>
      <c r="J93" s="211">
        <f>BK93</f>
        <v>0</v>
      </c>
      <c r="K93" s="197"/>
      <c r="L93" s="202"/>
      <c r="M93" s="203"/>
      <c r="N93" s="204"/>
      <c r="O93" s="204"/>
      <c r="P93" s="205">
        <f>SUM(P94:P225)</f>
        <v>0</v>
      </c>
      <c r="Q93" s="204"/>
      <c r="R93" s="205">
        <f>SUM(R94:R225)</f>
        <v>22.960749600000003</v>
      </c>
      <c r="S93" s="204"/>
      <c r="T93" s="206">
        <f>SUM(T94:T225)</f>
        <v>0</v>
      </c>
      <c r="AR93" s="207" t="s">
        <v>8</v>
      </c>
      <c r="AT93" s="208" t="s">
        <v>71</v>
      </c>
      <c r="AU93" s="208" t="s">
        <v>8</v>
      </c>
      <c r="AY93" s="207" t="s">
        <v>129</v>
      </c>
      <c r="BK93" s="209">
        <f>SUM(BK94:BK225)</f>
        <v>0</v>
      </c>
    </row>
    <row r="94" spans="2:65" s="1" customFormat="1" ht="14.4" customHeight="1">
      <c r="B94" s="39"/>
      <c r="C94" s="212" t="s">
        <v>8</v>
      </c>
      <c r="D94" s="212" t="s">
        <v>132</v>
      </c>
      <c r="E94" s="213" t="s">
        <v>934</v>
      </c>
      <c r="F94" s="214" t="s">
        <v>935</v>
      </c>
      <c r="G94" s="215" t="s">
        <v>146</v>
      </c>
      <c r="H94" s="216">
        <v>28.17</v>
      </c>
      <c r="I94" s="217"/>
      <c r="J94" s="216">
        <f>ROUND(I94*H94,0)</f>
        <v>0</v>
      </c>
      <c r="K94" s="214" t="s">
        <v>147</v>
      </c>
      <c r="L94" s="44"/>
      <c r="M94" s="218" t="s">
        <v>20</v>
      </c>
      <c r="N94" s="219" t="s">
        <v>43</v>
      </c>
      <c r="O94" s="84"/>
      <c r="P94" s="220">
        <f>O94*H94</f>
        <v>0</v>
      </c>
      <c r="Q94" s="220">
        <v>0.00026</v>
      </c>
      <c r="R94" s="220">
        <f>Q94*H94</f>
        <v>0.0073241999999999995</v>
      </c>
      <c r="S94" s="220">
        <v>0</v>
      </c>
      <c r="T94" s="221">
        <f>S94*H94</f>
        <v>0</v>
      </c>
      <c r="AR94" s="222" t="s">
        <v>137</v>
      </c>
      <c r="AT94" s="222" t="s">
        <v>132</v>
      </c>
      <c r="AU94" s="222" t="s">
        <v>81</v>
      </c>
      <c r="AY94" s="18" t="s">
        <v>129</v>
      </c>
      <c r="BE94" s="223">
        <f>IF(N94="základní",J94,0)</f>
        <v>0</v>
      </c>
      <c r="BF94" s="223">
        <f>IF(N94="snížená",J94,0)</f>
        <v>0</v>
      </c>
      <c r="BG94" s="223">
        <f>IF(N94="zákl. přenesená",J94,0)</f>
        <v>0</v>
      </c>
      <c r="BH94" s="223">
        <f>IF(N94="sníž. přenesená",J94,0)</f>
        <v>0</v>
      </c>
      <c r="BI94" s="223">
        <f>IF(N94="nulová",J94,0)</f>
        <v>0</v>
      </c>
      <c r="BJ94" s="18" t="s">
        <v>8</v>
      </c>
      <c r="BK94" s="223">
        <f>ROUND(I94*H94,0)</f>
        <v>0</v>
      </c>
      <c r="BL94" s="18" t="s">
        <v>137</v>
      </c>
      <c r="BM94" s="222" t="s">
        <v>81</v>
      </c>
    </row>
    <row r="95" spans="2:47" s="1" customFormat="1" ht="12">
      <c r="B95" s="39"/>
      <c r="C95" s="40"/>
      <c r="D95" s="224" t="s">
        <v>139</v>
      </c>
      <c r="E95" s="40"/>
      <c r="F95" s="225" t="s">
        <v>936</v>
      </c>
      <c r="G95" s="40"/>
      <c r="H95" s="40"/>
      <c r="I95" s="136"/>
      <c r="J95" s="40"/>
      <c r="K95" s="40"/>
      <c r="L95" s="44"/>
      <c r="M95" s="226"/>
      <c r="N95" s="84"/>
      <c r="O95" s="84"/>
      <c r="P95" s="84"/>
      <c r="Q95" s="84"/>
      <c r="R95" s="84"/>
      <c r="S95" s="84"/>
      <c r="T95" s="85"/>
      <c r="AT95" s="18" t="s">
        <v>139</v>
      </c>
      <c r="AU95" s="18" t="s">
        <v>81</v>
      </c>
    </row>
    <row r="96" spans="2:51" s="12" customFormat="1" ht="12">
      <c r="B96" s="228"/>
      <c r="C96" s="229"/>
      <c r="D96" s="224" t="s">
        <v>152</v>
      </c>
      <c r="E96" s="230" t="s">
        <v>20</v>
      </c>
      <c r="F96" s="231" t="s">
        <v>937</v>
      </c>
      <c r="G96" s="229"/>
      <c r="H96" s="230" t="s">
        <v>20</v>
      </c>
      <c r="I96" s="232"/>
      <c r="J96" s="229"/>
      <c r="K96" s="229"/>
      <c r="L96" s="233"/>
      <c r="M96" s="234"/>
      <c r="N96" s="235"/>
      <c r="O96" s="235"/>
      <c r="P96" s="235"/>
      <c r="Q96" s="235"/>
      <c r="R96" s="235"/>
      <c r="S96" s="235"/>
      <c r="T96" s="236"/>
      <c r="AT96" s="237" t="s">
        <v>152</v>
      </c>
      <c r="AU96" s="237" t="s">
        <v>81</v>
      </c>
      <c r="AV96" s="12" t="s">
        <v>8</v>
      </c>
      <c r="AW96" s="12" t="s">
        <v>33</v>
      </c>
      <c r="AX96" s="12" t="s">
        <v>72</v>
      </c>
      <c r="AY96" s="237" t="s">
        <v>129</v>
      </c>
    </row>
    <row r="97" spans="2:51" s="12" customFormat="1" ht="12">
      <c r="B97" s="228"/>
      <c r="C97" s="229"/>
      <c r="D97" s="224" t="s">
        <v>152</v>
      </c>
      <c r="E97" s="230" t="s">
        <v>20</v>
      </c>
      <c r="F97" s="231" t="s">
        <v>938</v>
      </c>
      <c r="G97" s="229"/>
      <c r="H97" s="230" t="s">
        <v>20</v>
      </c>
      <c r="I97" s="232"/>
      <c r="J97" s="229"/>
      <c r="K97" s="229"/>
      <c r="L97" s="233"/>
      <c r="M97" s="234"/>
      <c r="N97" s="235"/>
      <c r="O97" s="235"/>
      <c r="P97" s="235"/>
      <c r="Q97" s="235"/>
      <c r="R97" s="235"/>
      <c r="S97" s="235"/>
      <c r="T97" s="236"/>
      <c r="AT97" s="237" t="s">
        <v>152</v>
      </c>
      <c r="AU97" s="237" t="s">
        <v>81</v>
      </c>
      <c r="AV97" s="12" t="s">
        <v>8</v>
      </c>
      <c r="AW97" s="12" t="s">
        <v>33</v>
      </c>
      <c r="AX97" s="12" t="s">
        <v>72</v>
      </c>
      <c r="AY97" s="237" t="s">
        <v>129</v>
      </c>
    </row>
    <row r="98" spans="2:51" s="13" customFormat="1" ht="12">
      <c r="B98" s="238"/>
      <c r="C98" s="239"/>
      <c r="D98" s="224" t="s">
        <v>152</v>
      </c>
      <c r="E98" s="240" t="s">
        <v>20</v>
      </c>
      <c r="F98" s="241" t="s">
        <v>939</v>
      </c>
      <c r="G98" s="239"/>
      <c r="H98" s="242">
        <v>12.65</v>
      </c>
      <c r="I98" s="243"/>
      <c r="J98" s="239"/>
      <c r="K98" s="239"/>
      <c r="L98" s="244"/>
      <c r="M98" s="245"/>
      <c r="N98" s="246"/>
      <c r="O98" s="246"/>
      <c r="P98" s="246"/>
      <c r="Q98" s="246"/>
      <c r="R98" s="246"/>
      <c r="S98" s="246"/>
      <c r="T98" s="247"/>
      <c r="AT98" s="248" t="s">
        <v>152</v>
      </c>
      <c r="AU98" s="248" t="s">
        <v>81</v>
      </c>
      <c r="AV98" s="13" t="s">
        <v>81</v>
      </c>
      <c r="AW98" s="13" t="s">
        <v>33</v>
      </c>
      <c r="AX98" s="13" t="s">
        <v>72</v>
      </c>
      <c r="AY98" s="248" t="s">
        <v>129</v>
      </c>
    </row>
    <row r="99" spans="2:51" s="12" customFormat="1" ht="12">
      <c r="B99" s="228"/>
      <c r="C99" s="229"/>
      <c r="D99" s="224" t="s">
        <v>152</v>
      </c>
      <c r="E99" s="230" t="s">
        <v>20</v>
      </c>
      <c r="F99" s="231" t="s">
        <v>940</v>
      </c>
      <c r="G99" s="229"/>
      <c r="H99" s="230" t="s">
        <v>20</v>
      </c>
      <c r="I99" s="232"/>
      <c r="J99" s="229"/>
      <c r="K99" s="229"/>
      <c r="L99" s="233"/>
      <c r="M99" s="234"/>
      <c r="N99" s="235"/>
      <c r="O99" s="235"/>
      <c r="P99" s="235"/>
      <c r="Q99" s="235"/>
      <c r="R99" s="235"/>
      <c r="S99" s="235"/>
      <c r="T99" s="236"/>
      <c r="AT99" s="237" t="s">
        <v>152</v>
      </c>
      <c r="AU99" s="237" t="s">
        <v>81</v>
      </c>
      <c r="AV99" s="12" t="s">
        <v>8</v>
      </c>
      <c r="AW99" s="12" t="s">
        <v>33</v>
      </c>
      <c r="AX99" s="12" t="s">
        <v>72</v>
      </c>
      <c r="AY99" s="237" t="s">
        <v>129</v>
      </c>
    </row>
    <row r="100" spans="2:51" s="13" customFormat="1" ht="12">
      <c r="B100" s="238"/>
      <c r="C100" s="239"/>
      <c r="D100" s="224" t="s">
        <v>152</v>
      </c>
      <c r="E100" s="240" t="s">
        <v>20</v>
      </c>
      <c r="F100" s="241" t="s">
        <v>941</v>
      </c>
      <c r="G100" s="239"/>
      <c r="H100" s="242">
        <v>15.52</v>
      </c>
      <c r="I100" s="243"/>
      <c r="J100" s="239"/>
      <c r="K100" s="239"/>
      <c r="L100" s="244"/>
      <c r="M100" s="245"/>
      <c r="N100" s="246"/>
      <c r="O100" s="246"/>
      <c r="P100" s="246"/>
      <c r="Q100" s="246"/>
      <c r="R100" s="246"/>
      <c r="S100" s="246"/>
      <c r="T100" s="247"/>
      <c r="AT100" s="248" t="s">
        <v>152</v>
      </c>
      <c r="AU100" s="248" t="s">
        <v>81</v>
      </c>
      <c r="AV100" s="13" t="s">
        <v>81</v>
      </c>
      <c r="AW100" s="13" t="s">
        <v>33</v>
      </c>
      <c r="AX100" s="13" t="s">
        <v>72</v>
      </c>
      <c r="AY100" s="248" t="s">
        <v>129</v>
      </c>
    </row>
    <row r="101" spans="2:51" s="14" customFormat="1" ht="12">
      <c r="B101" s="249"/>
      <c r="C101" s="250"/>
      <c r="D101" s="224" t="s">
        <v>152</v>
      </c>
      <c r="E101" s="251" t="s">
        <v>20</v>
      </c>
      <c r="F101" s="252" t="s">
        <v>156</v>
      </c>
      <c r="G101" s="250"/>
      <c r="H101" s="253">
        <v>28.17</v>
      </c>
      <c r="I101" s="254"/>
      <c r="J101" s="250"/>
      <c r="K101" s="250"/>
      <c r="L101" s="255"/>
      <c r="M101" s="256"/>
      <c r="N101" s="257"/>
      <c r="O101" s="257"/>
      <c r="P101" s="257"/>
      <c r="Q101" s="257"/>
      <c r="R101" s="257"/>
      <c r="S101" s="257"/>
      <c r="T101" s="258"/>
      <c r="AT101" s="259" t="s">
        <v>152</v>
      </c>
      <c r="AU101" s="259" t="s">
        <v>81</v>
      </c>
      <c r="AV101" s="14" t="s">
        <v>137</v>
      </c>
      <c r="AW101" s="14" t="s">
        <v>33</v>
      </c>
      <c r="AX101" s="14" t="s">
        <v>8</v>
      </c>
      <c r="AY101" s="259" t="s">
        <v>129</v>
      </c>
    </row>
    <row r="102" spans="2:65" s="1" customFormat="1" ht="14.4" customHeight="1">
      <c r="B102" s="39"/>
      <c r="C102" s="212" t="s">
        <v>81</v>
      </c>
      <c r="D102" s="212" t="s">
        <v>132</v>
      </c>
      <c r="E102" s="213" t="s">
        <v>942</v>
      </c>
      <c r="F102" s="214" t="s">
        <v>943</v>
      </c>
      <c r="G102" s="215" t="s">
        <v>146</v>
      </c>
      <c r="H102" s="216">
        <v>15.52</v>
      </c>
      <c r="I102" s="217"/>
      <c r="J102" s="216">
        <f>ROUND(I102*H102,0)</f>
        <v>0</v>
      </c>
      <c r="K102" s="214" t="s">
        <v>147</v>
      </c>
      <c r="L102" s="44"/>
      <c r="M102" s="218" t="s">
        <v>20</v>
      </c>
      <c r="N102" s="219" t="s">
        <v>43</v>
      </c>
      <c r="O102" s="84"/>
      <c r="P102" s="220">
        <f>O102*H102</f>
        <v>0</v>
      </c>
      <c r="Q102" s="220">
        <v>0.00828</v>
      </c>
      <c r="R102" s="220">
        <f>Q102*H102</f>
        <v>0.12850559999999997</v>
      </c>
      <c r="S102" s="220">
        <v>0</v>
      </c>
      <c r="T102" s="221">
        <f>S102*H102</f>
        <v>0</v>
      </c>
      <c r="AR102" s="222" t="s">
        <v>137</v>
      </c>
      <c r="AT102" s="222" t="s">
        <v>132</v>
      </c>
      <c r="AU102" s="222" t="s">
        <v>81</v>
      </c>
      <c r="AY102" s="18" t="s">
        <v>129</v>
      </c>
      <c r="BE102" s="223">
        <f>IF(N102="základní",J102,0)</f>
        <v>0</v>
      </c>
      <c r="BF102" s="223">
        <f>IF(N102="snížená",J102,0)</f>
        <v>0</v>
      </c>
      <c r="BG102" s="223">
        <f>IF(N102="zákl. přenesená",J102,0)</f>
        <v>0</v>
      </c>
      <c r="BH102" s="223">
        <f>IF(N102="sníž. přenesená",J102,0)</f>
        <v>0</v>
      </c>
      <c r="BI102" s="223">
        <f>IF(N102="nulová",J102,0)</f>
        <v>0</v>
      </c>
      <c r="BJ102" s="18" t="s">
        <v>8</v>
      </c>
      <c r="BK102" s="223">
        <f>ROUND(I102*H102,0)</f>
        <v>0</v>
      </c>
      <c r="BL102" s="18" t="s">
        <v>137</v>
      </c>
      <c r="BM102" s="222" t="s">
        <v>137</v>
      </c>
    </row>
    <row r="103" spans="2:47" s="1" customFormat="1" ht="12">
      <c r="B103" s="39"/>
      <c r="C103" s="40"/>
      <c r="D103" s="224" t="s">
        <v>139</v>
      </c>
      <c r="E103" s="40"/>
      <c r="F103" s="225" t="s">
        <v>944</v>
      </c>
      <c r="G103" s="40"/>
      <c r="H103" s="40"/>
      <c r="I103" s="136"/>
      <c r="J103" s="40"/>
      <c r="K103" s="40"/>
      <c r="L103" s="44"/>
      <c r="M103" s="226"/>
      <c r="N103" s="84"/>
      <c r="O103" s="84"/>
      <c r="P103" s="84"/>
      <c r="Q103" s="84"/>
      <c r="R103" s="84"/>
      <c r="S103" s="84"/>
      <c r="T103" s="85"/>
      <c r="AT103" s="18" t="s">
        <v>139</v>
      </c>
      <c r="AU103" s="18" t="s">
        <v>81</v>
      </c>
    </row>
    <row r="104" spans="2:47" s="1" customFormat="1" ht="12">
      <c r="B104" s="39"/>
      <c r="C104" s="40"/>
      <c r="D104" s="224" t="s">
        <v>150</v>
      </c>
      <c r="E104" s="40"/>
      <c r="F104" s="227" t="s">
        <v>945</v>
      </c>
      <c r="G104" s="40"/>
      <c r="H104" s="40"/>
      <c r="I104" s="136"/>
      <c r="J104" s="40"/>
      <c r="K104" s="40"/>
      <c r="L104" s="44"/>
      <c r="M104" s="226"/>
      <c r="N104" s="84"/>
      <c r="O104" s="84"/>
      <c r="P104" s="84"/>
      <c r="Q104" s="84"/>
      <c r="R104" s="84"/>
      <c r="S104" s="84"/>
      <c r="T104" s="85"/>
      <c r="AT104" s="18" t="s">
        <v>150</v>
      </c>
      <c r="AU104" s="18" t="s">
        <v>81</v>
      </c>
    </row>
    <row r="105" spans="2:51" s="13" customFormat="1" ht="12">
      <c r="B105" s="238"/>
      <c r="C105" s="239"/>
      <c r="D105" s="224" t="s">
        <v>152</v>
      </c>
      <c r="E105" s="240" t="s">
        <v>20</v>
      </c>
      <c r="F105" s="241" t="s">
        <v>941</v>
      </c>
      <c r="G105" s="239"/>
      <c r="H105" s="242">
        <v>15.52</v>
      </c>
      <c r="I105" s="243"/>
      <c r="J105" s="239"/>
      <c r="K105" s="239"/>
      <c r="L105" s="244"/>
      <c r="M105" s="245"/>
      <c r="N105" s="246"/>
      <c r="O105" s="246"/>
      <c r="P105" s="246"/>
      <c r="Q105" s="246"/>
      <c r="R105" s="246"/>
      <c r="S105" s="246"/>
      <c r="T105" s="247"/>
      <c r="AT105" s="248" t="s">
        <v>152</v>
      </c>
      <c r="AU105" s="248" t="s">
        <v>81</v>
      </c>
      <c r="AV105" s="13" t="s">
        <v>81</v>
      </c>
      <c r="AW105" s="13" t="s">
        <v>33</v>
      </c>
      <c r="AX105" s="13" t="s">
        <v>72</v>
      </c>
      <c r="AY105" s="248" t="s">
        <v>129</v>
      </c>
    </row>
    <row r="106" spans="2:51" s="14" customFormat="1" ht="12">
      <c r="B106" s="249"/>
      <c r="C106" s="250"/>
      <c r="D106" s="224" t="s">
        <v>152</v>
      </c>
      <c r="E106" s="251" t="s">
        <v>20</v>
      </c>
      <c r="F106" s="252" t="s">
        <v>156</v>
      </c>
      <c r="G106" s="250"/>
      <c r="H106" s="253">
        <v>15.52</v>
      </c>
      <c r="I106" s="254"/>
      <c r="J106" s="250"/>
      <c r="K106" s="250"/>
      <c r="L106" s="255"/>
      <c r="M106" s="256"/>
      <c r="N106" s="257"/>
      <c r="O106" s="257"/>
      <c r="P106" s="257"/>
      <c r="Q106" s="257"/>
      <c r="R106" s="257"/>
      <c r="S106" s="257"/>
      <c r="T106" s="258"/>
      <c r="AT106" s="259" t="s">
        <v>152</v>
      </c>
      <c r="AU106" s="259" t="s">
        <v>81</v>
      </c>
      <c r="AV106" s="14" t="s">
        <v>137</v>
      </c>
      <c r="AW106" s="14" t="s">
        <v>33</v>
      </c>
      <c r="AX106" s="14" t="s">
        <v>8</v>
      </c>
      <c r="AY106" s="259" t="s">
        <v>129</v>
      </c>
    </row>
    <row r="107" spans="2:65" s="1" customFormat="1" ht="14.4" customHeight="1">
      <c r="B107" s="39"/>
      <c r="C107" s="260" t="s">
        <v>143</v>
      </c>
      <c r="D107" s="260" t="s">
        <v>240</v>
      </c>
      <c r="E107" s="261" t="s">
        <v>946</v>
      </c>
      <c r="F107" s="262" t="s">
        <v>947</v>
      </c>
      <c r="G107" s="263" t="s">
        <v>146</v>
      </c>
      <c r="H107" s="264">
        <v>15.83</v>
      </c>
      <c r="I107" s="265"/>
      <c r="J107" s="264">
        <f>ROUND(I107*H107,0)</f>
        <v>0</v>
      </c>
      <c r="K107" s="262" t="s">
        <v>147</v>
      </c>
      <c r="L107" s="266"/>
      <c r="M107" s="267" t="s">
        <v>20</v>
      </c>
      <c r="N107" s="268" t="s">
        <v>43</v>
      </c>
      <c r="O107" s="84"/>
      <c r="P107" s="220">
        <f>O107*H107</f>
        <v>0</v>
      </c>
      <c r="Q107" s="220">
        <v>0.00051</v>
      </c>
      <c r="R107" s="220">
        <f>Q107*H107</f>
        <v>0.0080733</v>
      </c>
      <c r="S107" s="220">
        <v>0</v>
      </c>
      <c r="T107" s="221">
        <f>S107*H107</f>
        <v>0</v>
      </c>
      <c r="AR107" s="222" t="s">
        <v>173</v>
      </c>
      <c r="AT107" s="222" t="s">
        <v>240</v>
      </c>
      <c r="AU107" s="222" t="s">
        <v>81</v>
      </c>
      <c r="AY107" s="18" t="s">
        <v>129</v>
      </c>
      <c r="BE107" s="223">
        <f>IF(N107="základní",J107,0)</f>
        <v>0</v>
      </c>
      <c r="BF107" s="223">
        <f>IF(N107="snížená",J107,0)</f>
        <v>0</v>
      </c>
      <c r="BG107" s="223">
        <f>IF(N107="zákl. přenesená",J107,0)</f>
        <v>0</v>
      </c>
      <c r="BH107" s="223">
        <f>IF(N107="sníž. přenesená",J107,0)</f>
        <v>0</v>
      </c>
      <c r="BI107" s="223">
        <f>IF(N107="nulová",J107,0)</f>
        <v>0</v>
      </c>
      <c r="BJ107" s="18" t="s">
        <v>8</v>
      </c>
      <c r="BK107" s="223">
        <f>ROUND(I107*H107,0)</f>
        <v>0</v>
      </c>
      <c r="BL107" s="18" t="s">
        <v>137</v>
      </c>
      <c r="BM107" s="222" t="s">
        <v>164</v>
      </c>
    </row>
    <row r="108" spans="2:47" s="1" customFormat="1" ht="12">
      <c r="B108" s="39"/>
      <c r="C108" s="40"/>
      <c r="D108" s="224" t="s">
        <v>139</v>
      </c>
      <c r="E108" s="40"/>
      <c r="F108" s="225" t="s">
        <v>947</v>
      </c>
      <c r="G108" s="40"/>
      <c r="H108" s="40"/>
      <c r="I108" s="136"/>
      <c r="J108" s="40"/>
      <c r="K108" s="40"/>
      <c r="L108" s="44"/>
      <c r="M108" s="226"/>
      <c r="N108" s="84"/>
      <c r="O108" s="84"/>
      <c r="P108" s="84"/>
      <c r="Q108" s="84"/>
      <c r="R108" s="84"/>
      <c r="S108" s="84"/>
      <c r="T108" s="85"/>
      <c r="AT108" s="18" t="s">
        <v>139</v>
      </c>
      <c r="AU108" s="18" t="s">
        <v>81</v>
      </c>
    </row>
    <row r="109" spans="2:65" s="1" customFormat="1" ht="14.4" customHeight="1">
      <c r="B109" s="39"/>
      <c r="C109" s="212" t="s">
        <v>137</v>
      </c>
      <c r="D109" s="212" t="s">
        <v>132</v>
      </c>
      <c r="E109" s="213" t="s">
        <v>948</v>
      </c>
      <c r="F109" s="214" t="s">
        <v>949</v>
      </c>
      <c r="G109" s="215" t="s">
        <v>146</v>
      </c>
      <c r="H109" s="216">
        <v>15.52</v>
      </c>
      <c r="I109" s="217"/>
      <c r="J109" s="216">
        <f>ROUND(I109*H109,0)</f>
        <v>0</v>
      </c>
      <c r="K109" s="214" t="s">
        <v>147</v>
      </c>
      <c r="L109" s="44"/>
      <c r="M109" s="218" t="s">
        <v>20</v>
      </c>
      <c r="N109" s="219" t="s">
        <v>43</v>
      </c>
      <c r="O109" s="84"/>
      <c r="P109" s="220">
        <f>O109*H109</f>
        <v>0</v>
      </c>
      <c r="Q109" s="220">
        <v>0.00348</v>
      </c>
      <c r="R109" s="220">
        <f>Q109*H109</f>
        <v>0.0540096</v>
      </c>
      <c r="S109" s="220">
        <v>0</v>
      </c>
      <c r="T109" s="221">
        <f>S109*H109</f>
        <v>0</v>
      </c>
      <c r="AR109" s="222" t="s">
        <v>137</v>
      </c>
      <c r="AT109" s="222" t="s">
        <v>132</v>
      </c>
      <c r="AU109" s="222" t="s">
        <v>81</v>
      </c>
      <c r="AY109" s="18" t="s">
        <v>129</v>
      </c>
      <c r="BE109" s="223">
        <f>IF(N109="základní",J109,0)</f>
        <v>0</v>
      </c>
      <c r="BF109" s="223">
        <f>IF(N109="snížená",J109,0)</f>
        <v>0</v>
      </c>
      <c r="BG109" s="223">
        <f>IF(N109="zákl. přenesená",J109,0)</f>
        <v>0</v>
      </c>
      <c r="BH109" s="223">
        <f>IF(N109="sníž. přenesená",J109,0)</f>
        <v>0</v>
      </c>
      <c r="BI109" s="223">
        <f>IF(N109="nulová",J109,0)</f>
        <v>0</v>
      </c>
      <c r="BJ109" s="18" t="s">
        <v>8</v>
      </c>
      <c r="BK109" s="223">
        <f>ROUND(I109*H109,0)</f>
        <v>0</v>
      </c>
      <c r="BL109" s="18" t="s">
        <v>137</v>
      </c>
      <c r="BM109" s="222" t="s">
        <v>173</v>
      </c>
    </row>
    <row r="110" spans="2:47" s="1" customFormat="1" ht="12">
      <c r="B110" s="39"/>
      <c r="C110" s="40"/>
      <c r="D110" s="224" t="s">
        <v>139</v>
      </c>
      <c r="E110" s="40"/>
      <c r="F110" s="225" t="s">
        <v>950</v>
      </c>
      <c r="G110" s="40"/>
      <c r="H110" s="40"/>
      <c r="I110" s="136"/>
      <c r="J110" s="40"/>
      <c r="K110" s="40"/>
      <c r="L110" s="44"/>
      <c r="M110" s="226"/>
      <c r="N110" s="84"/>
      <c r="O110" s="84"/>
      <c r="P110" s="84"/>
      <c r="Q110" s="84"/>
      <c r="R110" s="84"/>
      <c r="S110" s="84"/>
      <c r="T110" s="85"/>
      <c r="AT110" s="18" t="s">
        <v>139</v>
      </c>
      <c r="AU110" s="18" t="s">
        <v>81</v>
      </c>
    </row>
    <row r="111" spans="2:51" s="13" customFormat="1" ht="12">
      <c r="B111" s="238"/>
      <c r="C111" s="239"/>
      <c r="D111" s="224" t="s">
        <v>152</v>
      </c>
      <c r="E111" s="240" t="s">
        <v>20</v>
      </c>
      <c r="F111" s="241" t="s">
        <v>941</v>
      </c>
      <c r="G111" s="239"/>
      <c r="H111" s="242">
        <v>15.52</v>
      </c>
      <c r="I111" s="243"/>
      <c r="J111" s="239"/>
      <c r="K111" s="239"/>
      <c r="L111" s="244"/>
      <c r="M111" s="245"/>
      <c r="N111" s="246"/>
      <c r="O111" s="246"/>
      <c r="P111" s="246"/>
      <c r="Q111" s="246"/>
      <c r="R111" s="246"/>
      <c r="S111" s="246"/>
      <c r="T111" s="247"/>
      <c r="AT111" s="248" t="s">
        <v>152</v>
      </c>
      <c r="AU111" s="248" t="s">
        <v>81</v>
      </c>
      <c r="AV111" s="13" t="s">
        <v>81</v>
      </c>
      <c r="AW111" s="13" t="s">
        <v>33</v>
      </c>
      <c r="AX111" s="13" t="s">
        <v>72</v>
      </c>
      <c r="AY111" s="248" t="s">
        <v>129</v>
      </c>
    </row>
    <row r="112" spans="2:51" s="14" customFormat="1" ht="12">
      <c r="B112" s="249"/>
      <c r="C112" s="250"/>
      <c r="D112" s="224" t="s">
        <v>152</v>
      </c>
      <c r="E112" s="251" t="s">
        <v>20</v>
      </c>
      <c r="F112" s="252" t="s">
        <v>156</v>
      </c>
      <c r="G112" s="250"/>
      <c r="H112" s="253">
        <v>15.52</v>
      </c>
      <c r="I112" s="254"/>
      <c r="J112" s="250"/>
      <c r="K112" s="250"/>
      <c r="L112" s="255"/>
      <c r="M112" s="256"/>
      <c r="N112" s="257"/>
      <c r="O112" s="257"/>
      <c r="P112" s="257"/>
      <c r="Q112" s="257"/>
      <c r="R112" s="257"/>
      <c r="S112" s="257"/>
      <c r="T112" s="258"/>
      <c r="AT112" s="259" t="s">
        <v>152</v>
      </c>
      <c r="AU112" s="259" t="s">
        <v>81</v>
      </c>
      <c r="AV112" s="14" t="s">
        <v>137</v>
      </c>
      <c r="AW112" s="14" t="s">
        <v>33</v>
      </c>
      <c r="AX112" s="14" t="s">
        <v>8</v>
      </c>
      <c r="AY112" s="259" t="s">
        <v>129</v>
      </c>
    </row>
    <row r="113" spans="2:65" s="1" customFormat="1" ht="14.4" customHeight="1">
      <c r="B113" s="39"/>
      <c r="C113" s="212" t="s">
        <v>160</v>
      </c>
      <c r="D113" s="212" t="s">
        <v>132</v>
      </c>
      <c r="E113" s="213" t="s">
        <v>951</v>
      </c>
      <c r="F113" s="214" t="s">
        <v>952</v>
      </c>
      <c r="G113" s="215" t="s">
        <v>146</v>
      </c>
      <c r="H113" s="216">
        <v>1257.4</v>
      </c>
      <c r="I113" s="217"/>
      <c r="J113" s="216">
        <f>ROUND(I113*H113,0)</f>
        <v>0</v>
      </c>
      <c r="K113" s="214" t="s">
        <v>147</v>
      </c>
      <c r="L113" s="44"/>
      <c r="M113" s="218" t="s">
        <v>20</v>
      </c>
      <c r="N113" s="219" t="s">
        <v>43</v>
      </c>
      <c r="O113" s="84"/>
      <c r="P113" s="220">
        <f>O113*H113</f>
        <v>0</v>
      </c>
      <c r="Q113" s="220">
        <v>0.00026</v>
      </c>
      <c r="R113" s="220">
        <f>Q113*H113</f>
        <v>0.326924</v>
      </c>
      <c r="S113" s="220">
        <v>0</v>
      </c>
      <c r="T113" s="221">
        <f>S113*H113</f>
        <v>0</v>
      </c>
      <c r="AR113" s="222" t="s">
        <v>137</v>
      </c>
      <c r="AT113" s="222" t="s">
        <v>132</v>
      </c>
      <c r="AU113" s="222" t="s">
        <v>81</v>
      </c>
      <c r="AY113" s="18" t="s">
        <v>129</v>
      </c>
      <c r="BE113" s="223">
        <f>IF(N113="základní",J113,0)</f>
        <v>0</v>
      </c>
      <c r="BF113" s="223">
        <f>IF(N113="snížená",J113,0)</f>
        <v>0</v>
      </c>
      <c r="BG113" s="223">
        <f>IF(N113="zákl. přenesená",J113,0)</f>
        <v>0</v>
      </c>
      <c r="BH113" s="223">
        <f>IF(N113="sníž. přenesená",J113,0)</f>
        <v>0</v>
      </c>
      <c r="BI113" s="223">
        <f>IF(N113="nulová",J113,0)</f>
        <v>0</v>
      </c>
      <c r="BJ113" s="18" t="s">
        <v>8</v>
      </c>
      <c r="BK113" s="223">
        <f>ROUND(I113*H113,0)</f>
        <v>0</v>
      </c>
      <c r="BL113" s="18" t="s">
        <v>137</v>
      </c>
      <c r="BM113" s="222" t="s">
        <v>26</v>
      </c>
    </row>
    <row r="114" spans="2:47" s="1" customFormat="1" ht="12">
      <c r="B114" s="39"/>
      <c r="C114" s="40"/>
      <c r="D114" s="224" t="s">
        <v>139</v>
      </c>
      <c r="E114" s="40"/>
      <c r="F114" s="225" t="s">
        <v>953</v>
      </c>
      <c r="G114" s="40"/>
      <c r="H114" s="40"/>
      <c r="I114" s="136"/>
      <c r="J114" s="40"/>
      <c r="K114" s="40"/>
      <c r="L114" s="44"/>
      <c r="M114" s="226"/>
      <c r="N114" s="84"/>
      <c r="O114" s="84"/>
      <c r="P114" s="84"/>
      <c r="Q114" s="84"/>
      <c r="R114" s="84"/>
      <c r="S114" s="84"/>
      <c r="T114" s="85"/>
      <c r="AT114" s="18" t="s">
        <v>139</v>
      </c>
      <c r="AU114" s="18" t="s">
        <v>81</v>
      </c>
    </row>
    <row r="115" spans="2:51" s="12" customFormat="1" ht="12">
      <c r="B115" s="228"/>
      <c r="C115" s="229"/>
      <c r="D115" s="224" t="s">
        <v>152</v>
      </c>
      <c r="E115" s="230" t="s">
        <v>20</v>
      </c>
      <c r="F115" s="231" t="s">
        <v>937</v>
      </c>
      <c r="G115" s="229"/>
      <c r="H115" s="230" t="s">
        <v>20</v>
      </c>
      <c r="I115" s="232"/>
      <c r="J115" s="229"/>
      <c r="K115" s="229"/>
      <c r="L115" s="233"/>
      <c r="M115" s="234"/>
      <c r="N115" s="235"/>
      <c r="O115" s="235"/>
      <c r="P115" s="235"/>
      <c r="Q115" s="235"/>
      <c r="R115" s="235"/>
      <c r="S115" s="235"/>
      <c r="T115" s="236"/>
      <c r="AT115" s="237" t="s">
        <v>152</v>
      </c>
      <c r="AU115" s="237" t="s">
        <v>81</v>
      </c>
      <c r="AV115" s="12" t="s">
        <v>8</v>
      </c>
      <c r="AW115" s="12" t="s">
        <v>33</v>
      </c>
      <c r="AX115" s="12" t="s">
        <v>72</v>
      </c>
      <c r="AY115" s="237" t="s">
        <v>129</v>
      </c>
    </row>
    <row r="116" spans="2:51" s="12" customFormat="1" ht="12">
      <c r="B116" s="228"/>
      <c r="C116" s="229"/>
      <c r="D116" s="224" t="s">
        <v>152</v>
      </c>
      <c r="E116" s="230" t="s">
        <v>20</v>
      </c>
      <c r="F116" s="231" t="s">
        <v>954</v>
      </c>
      <c r="G116" s="229"/>
      <c r="H116" s="230" t="s">
        <v>20</v>
      </c>
      <c r="I116" s="232"/>
      <c r="J116" s="229"/>
      <c r="K116" s="229"/>
      <c r="L116" s="233"/>
      <c r="M116" s="234"/>
      <c r="N116" s="235"/>
      <c r="O116" s="235"/>
      <c r="P116" s="235"/>
      <c r="Q116" s="235"/>
      <c r="R116" s="235"/>
      <c r="S116" s="235"/>
      <c r="T116" s="236"/>
      <c r="AT116" s="237" t="s">
        <v>152</v>
      </c>
      <c r="AU116" s="237" t="s">
        <v>81</v>
      </c>
      <c r="AV116" s="12" t="s">
        <v>8</v>
      </c>
      <c r="AW116" s="12" t="s">
        <v>33</v>
      </c>
      <c r="AX116" s="12" t="s">
        <v>72</v>
      </c>
      <c r="AY116" s="237" t="s">
        <v>129</v>
      </c>
    </row>
    <row r="117" spans="2:51" s="13" customFormat="1" ht="12">
      <c r="B117" s="238"/>
      <c r="C117" s="239"/>
      <c r="D117" s="224" t="s">
        <v>152</v>
      </c>
      <c r="E117" s="240" t="s">
        <v>20</v>
      </c>
      <c r="F117" s="241" t="s">
        <v>955</v>
      </c>
      <c r="G117" s="239"/>
      <c r="H117" s="242">
        <v>17.66</v>
      </c>
      <c r="I117" s="243"/>
      <c r="J117" s="239"/>
      <c r="K117" s="239"/>
      <c r="L117" s="244"/>
      <c r="M117" s="245"/>
      <c r="N117" s="246"/>
      <c r="O117" s="246"/>
      <c r="P117" s="246"/>
      <c r="Q117" s="246"/>
      <c r="R117" s="246"/>
      <c r="S117" s="246"/>
      <c r="T117" s="247"/>
      <c r="AT117" s="248" t="s">
        <v>152</v>
      </c>
      <c r="AU117" s="248" t="s">
        <v>81</v>
      </c>
      <c r="AV117" s="13" t="s">
        <v>81</v>
      </c>
      <c r="AW117" s="13" t="s">
        <v>33</v>
      </c>
      <c r="AX117" s="13" t="s">
        <v>72</v>
      </c>
      <c r="AY117" s="248" t="s">
        <v>129</v>
      </c>
    </row>
    <row r="118" spans="2:51" s="13" customFormat="1" ht="12">
      <c r="B118" s="238"/>
      <c r="C118" s="239"/>
      <c r="D118" s="224" t="s">
        <v>152</v>
      </c>
      <c r="E118" s="240" t="s">
        <v>20</v>
      </c>
      <c r="F118" s="241" t="s">
        <v>956</v>
      </c>
      <c r="G118" s="239"/>
      <c r="H118" s="242">
        <v>20.69</v>
      </c>
      <c r="I118" s="243"/>
      <c r="J118" s="239"/>
      <c r="K118" s="239"/>
      <c r="L118" s="244"/>
      <c r="M118" s="245"/>
      <c r="N118" s="246"/>
      <c r="O118" s="246"/>
      <c r="P118" s="246"/>
      <c r="Q118" s="246"/>
      <c r="R118" s="246"/>
      <c r="S118" s="246"/>
      <c r="T118" s="247"/>
      <c r="AT118" s="248" t="s">
        <v>152</v>
      </c>
      <c r="AU118" s="248" t="s">
        <v>81</v>
      </c>
      <c r="AV118" s="13" t="s">
        <v>81</v>
      </c>
      <c r="AW118" s="13" t="s">
        <v>33</v>
      </c>
      <c r="AX118" s="13" t="s">
        <v>72</v>
      </c>
      <c r="AY118" s="248" t="s">
        <v>129</v>
      </c>
    </row>
    <row r="119" spans="2:51" s="13" customFormat="1" ht="12">
      <c r="B119" s="238"/>
      <c r="C119" s="239"/>
      <c r="D119" s="224" t="s">
        <v>152</v>
      </c>
      <c r="E119" s="240" t="s">
        <v>20</v>
      </c>
      <c r="F119" s="241" t="s">
        <v>957</v>
      </c>
      <c r="G119" s="239"/>
      <c r="H119" s="242">
        <v>17.26</v>
      </c>
      <c r="I119" s="243"/>
      <c r="J119" s="239"/>
      <c r="K119" s="239"/>
      <c r="L119" s="244"/>
      <c r="M119" s="245"/>
      <c r="N119" s="246"/>
      <c r="O119" s="246"/>
      <c r="P119" s="246"/>
      <c r="Q119" s="246"/>
      <c r="R119" s="246"/>
      <c r="S119" s="246"/>
      <c r="T119" s="247"/>
      <c r="AT119" s="248" t="s">
        <v>152</v>
      </c>
      <c r="AU119" s="248" t="s">
        <v>81</v>
      </c>
      <c r="AV119" s="13" t="s">
        <v>81</v>
      </c>
      <c r="AW119" s="13" t="s">
        <v>33</v>
      </c>
      <c r="AX119" s="13" t="s">
        <v>72</v>
      </c>
      <c r="AY119" s="248" t="s">
        <v>129</v>
      </c>
    </row>
    <row r="120" spans="2:51" s="13" customFormat="1" ht="12">
      <c r="B120" s="238"/>
      <c r="C120" s="239"/>
      <c r="D120" s="224" t="s">
        <v>152</v>
      </c>
      <c r="E120" s="240" t="s">
        <v>20</v>
      </c>
      <c r="F120" s="241" t="s">
        <v>958</v>
      </c>
      <c r="G120" s="239"/>
      <c r="H120" s="242">
        <v>15.76</v>
      </c>
      <c r="I120" s="243"/>
      <c r="J120" s="239"/>
      <c r="K120" s="239"/>
      <c r="L120" s="244"/>
      <c r="M120" s="245"/>
      <c r="N120" s="246"/>
      <c r="O120" s="246"/>
      <c r="P120" s="246"/>
      <c r="Q120" s="246"/>
      <c r="R120" s="246"/>
      <c r="S120" s="246"/>
      <c r="T120" s="247"/>
      <c r="AT120" s="248" t="s">
        <v>152</v>
      </c>
      <c r="AU120" s="248" t="s">
        <v>81</v>
      </c>
      <c r="AV120" s="13" t="s">
        <v>81</v>
      </c>
      <c r="AW120" s="13" t="s">
        <v>33</v>
      </c>
      <c r="AX120" s="13" t="s">
        <v>72</v>
      </c>
      <c r="AY120" s="248" t="s">
        <v>129</v>
      </c>
    </row>
    <row r="121" spans="2:51" s="15" customFormat="1" ht="12">
      <c r="B121" s="272"/>
      <c r="C121" s="273"/>
      <c r="D121" s="224" t="s">
        <v>152</v>
      </c>
      <c r="E121" s="274" t="s">
        <v>20</v>
      </c>
      <c r="F121" s="275" t="s">
        <v>519</v>
      </c>
      <c r="G121" s="273"/>
      <c r="H121" s="276">
        <v>71.37</v>
      </c>
      <c r="I121" s="277"/>
      <c r="J121" s="273"/>
      <c r="K121" s="273"/>
      <c r="L121" s="278"/>
      <c r="M121" s="279"/>
      <c r="N121" s="280"/>
      <c r="O121" s="280"/>
      <c r="P121" s="280"/>
      <c r="Q121" s="280"/>
      <c r="R121" s="280"/>
      <c r="S121" s="280"/>
      <c r="T121" s="281"/>
      <c r="AT121" s="282" t="s">
        <v>152</v>
      </c>
      <c r="AU121" s="282" t="s">
        <v>81</v>
      </c>
      <c r="AV121" s="15" t="s">
        <v>143</v>
      </c>
      <c r="AW121" s="15" t="s">
        <v>33</v>
      </c>
      <c r="AX121" s="15" t="s">
        <v>72</v>
      </c>
      <c r="AY121" s="282" t="s">
        <v>129</v>
      </c>
    </row>
    <row r="122" spans="2:51" s="13" customFormat="1" ht="12">
      <c r="B122" s="238"/>
      <c r="C122" s="239"/>
      <c r="D122" s="224" t="s">
        <v>152</v>
      </c>
      <c r="E122" s="240" t="s">
        <v>20</v>
      </c>
      <c r="F122" s="241" t="s">
        <v>959</v>
      </c>
      <c r="G122" s="239"/>
      <c r="H122" s="242">
        <v>127.75</v>
      </c>
      <c r="I122" s="243"/>
      <c r="J122" s="239"/>
      <c r="K122" s="239"/>
      <c r="L122" s="244"/>
      <c r="M122" s="245"/>
      <c r="N122" s="246"/>
      <c r="O122" s="246"/>
      <c r="P122" s="246"/>
      <c r="Q122" s="246"/>
      <c r="R122" s="246"/>
      <c r="S122" s="246"/>
      <c r="T122" s="247"/>
      <c r="AT122" s="248" t="s">
        <v>152</v>
      </c>
      <c r="AU122" s="248" t="s">
        <v>81</v>
      </c>
      <c r="AV122" s="13" t="s">
        <v>81</v>
      </c>
      <c r="AW122" s="13" t="s">
        <v>33</v>
      </c>
      <c r="AX122" s="13" t="s">
        <v>72</v>
      </c>
      <c r="AY122" s="248" t="s">
        <v>129</v>
      </c>
    </row>
    <row r="123" spans="2:51" s="13" customFormat="1" ht="12">
      <c r="B123" s="238"/>
      <c r="C123" s="239"/>
      <c r="D123" s="224" t="s">
        <v>152</v>
      </c>
      <c r="E123" s="240" t="s">
        <v>20</v>
      </c>
      <c r="F123" s="241" t="s">
        <v>960</v>
      </c>
      <c r="G123" s="239"/>
      <c r="H123" s="242">
        <v>153.4</v>
      </c>
      <c r="I123" s="243"/>
      <c r="J123" s="239"/>
      <c r="K123" s="239"/>
      <c r="L123" s="244"/>
      <c r="M123" s="245"/>
      <c r="N123" s="246"/>
      <c r="O123" s="246"/>
      <c r="P123" s="246"/>
      <c r="Q123" s="246"/>
      <c r="R123" s="246"/>
      <c r="S123" s="246"/>
      <c r="T123" s="247"/>
      <c r="AT123" s="248" t="s">
        <v>152</v>
      </c>
      <c r="AU123" s="248" t="s">
        <v>81</v>
      </c>
      <c r="AV123" s="13" t="s">
        <v>81</v>
      </c>
      <c r="AW123" s="13" t="s">
        <v>33</v>
      </c>
      <c r="AX123" s="13" t="s">
        <v>72</v>
      </c>
      <c r="AY123" s="248" t="s">
        <v>129</v>
      </c>
    </row>
    <row r="124" spans="2:51" s="13" customFormat="1" ht="12">
      <c r="B124" s="238"/>
      <c r="C124" s="239"/>
      <c r="D124" s="224" t="s">
        <v>152</v>
      </c>
      <c r="E124" s="240" t="s">
        <v>20</v>
      </c>
      <c r="F124" s="241" t="s">
        <v>961</v>
      </c>
      <c r="G124" s="239"/>
      <c r="H124" s="242">
        <v>124.55</v>
      </c>
      <c r="I124" s="243"/>
      <c r="J124" s="239"/>
      <c r="K124" s="239"/>
      <c r="L124" s="244"/>
      <c r="M124" s="245"/>
      <c r="N124" s="246"/>
      <c r="O124" s="246"/>
      <c r="P124" s="246"/>
      <c r="Q124" s="246"/>
      <c r="R124" s="246"/>
      <c r="S124" s="246"/>
      <c r="T124" s="247"/>
      <c r="AT124" s="248" t="s">
        <v>152</v>
      </c>
      <c r="AU124" s="248" t="s">
        <v>81</v>
      </c>
      <c r="AV124" s="13" t="s">
        <v>81</v>
      </c>
      <c r="AW124" s="13" t="s">
        <v>33</v>
      </c>
      <c r="AX124" s="13" t="s">
        <v>72</v>
      </c>
      <c r="AY124" s="248" t="s">
        <v>129</v>
      </c>
    </row>
    <row r="125" spans="2:51" s="13" customFormat="1" ht="12">
      <c r="B125" s="238"/>
      <c r="C125" s="239"/>
      <c r="D125" s="224" t="s">
        <v>152</v>
      </c>
      <c r="E125" s="240" t="s">
        <v>20</v>
      </c>
      <c r="F125" s="241" t="s">
        <v>962</v>
      </c>
      <c r="G125" s="239"/>
      <c r="H125" s="242">
        <v>127.75</v>
      </c>
      <c r="I125" s="243"/>
      <c r="J125" s="239"/>
      <c r="K125" s="239"/>
      <c r="L125" s="244"/>
      <c r="M125" s="245"/>
      <c r="N125" s="246"/>
      <c r="O125" s="246"/>
      <c r="P125" s="246"/>
      <c r="Q125" s="246"/>
      <c r="R125" s="246"/>
      <c r="S125" s="246"/>
      <c r="T125" s="247"/>
      <c r="AT125" s="248" t="s">
        <v>152</v>
      </c>
      <c r="AU125" s="248" t="s">
        <v>81</v>
      </c>
      <c r="AV125" s="13" t="s">
        <v>81</v>
      </c>
      <c r="AW125" s="13" t="s">
        <v>33</v>
      </c>
      <c r="AX125" s="13" t="s">
        <v>72</v>
      </c>
      <c r="AY125" s="248" t="s">
        <v>129</v>
      </c>
    </row>
    <row r="126" spans="2:51" s="12" customFormat="1" ht="12">
      <c r="B126" s="228"/>
      <c r="C126" s="229"/>
      <c r="D126" s="224" t="s">
        <v>152</v>
      </c>
      <c r="E126" s="230" t="s">
        <v>20</v>
      </c>
      <c r="F126" s="231" t="s">
        <v>940</v>
      </c>
      <c r="G126" s="229"/>
      <c r="H126" s="230" t="s">
        <v>20</v>
      </c>
      <c r="I126" s="232"/>
      <c r="J126" s="229"/>
      <c r="K126" s="229"/>
      <c r="L126" s="233"/>
      <c r="M126" s="234"/>
      <c r="N126" s="235"/>
      <c r="O126" s="235"/>
      <c r="P126" s="235"/>
      <c r="Q126" s="235"/>
      <c r="R126" s="235"/>
      <c r="S126" s="235"/>
      <c r="T126" s="236"/>
      <c r="AT126" s="237" t="s">
        <v>152</v>
      </c>
      <c r="AU126" s="237" t="s">
        <v>81</v>
      </c>
      <c r="AV126" s="12" t="s">
        <v>8</v>
      </c>
      <c r="AW126" s="12" t="s">
        <v>33</v>
      </c>
      <c r="AX126" s="12" t="s">
        <v>72</v>
      </c>
      <c r="AY126" s="237" t="s">
        <v>129</v>
      </c>
    </row>
    <row r="127" spans="2:51" s="12" customFormat="1" ht="12">
      <c r="B127" s="228"/>
      <c r="C127" s="229"/>
      <c r="D127" s="224" t="s">
        <v>152</v>
      </c>
      <c r="E127" s="230" t="s">
        <v>20</v>
      </c>
      <c r="F127" s="231" t="s">
        <v>954</v>
      </c>
      <c r="G127" s="229"/>
      <c r="H127" s="230" t="s">
        <v>20</v>
      </c>
      <c r="I127" s="232"/>
      <c r="J127" s="229"/>
      <c r="K127" s="229"/>
      <c r="L127" s="233"/>
      <c r="M127" s="234"/>
      <c r="N127" s="235"/>
      <c r="O127" s="235"/>
      <c r="P127" s="235"/>
      <c r="Q127" s="235"/>
      <c r="R127" s="235"/>
      <c r="S127" s="235"/>
      <c r="T127" s="236"/>
      <c r="AT127" s="237" t="s">
        <v>152</v>
      </c>
      <c r="AU127" s="237" t="s">
        <v>81</v>
      </c>
      <c r="AV127" s="12" t="s">
        <v>8</v>
      </c>
      <c r="AW127" s="12" t="s">
        <v>33</v>
      </c>
      <c r="AX127" s="12" t="s">
        <v>72</v>
      </c>
      <c r="AY127" s="237" t="s">
        <v>129</v>
      </c>
    </row>
    <row r="128" spans="2:51" s="13" customFormat="1" ht="12">
      <c r="B128" s="238"/>
      <c r="C128" s="239"/>
      <c r="D128" s="224" t="s">
        <v>152</v>
      </c>
      <c r="E128" s="240" t="s">
        <v>20</v>
      </c>
      <c r="F128" s="241" t="s">
        <v>963</v>
      </c>
      <c r="G128" s="239"/>
      <c r="H128" s="242">
        <v>22.91</v>
      </c>
      <c r="I128" s="243"/>
      <c r="J128" s="239"/>
      <c r="K128" s="239"/>
      <c r="L128" s="244"/>
      <c r="M128" s="245"/>
      <c r="N128" s="246"/>
      <c r="O128" s="246"/>
      <c r="P128" s="246"/>
      <c r="Q128" s="246"/>
      <c r="R128" s="246"/>
      <c r="S128" s="246"/>
      <c r="T128" s="247"/>
      <c r="AT128" s="248" t="s">
        <v>152</v>
      </c>
      <c r="AU128" s="248" t="s">
        <v>81</v>
      </c>
      <c r="AV128" s="13" t="s">
        <v>81</v>
      </c>
      <c r="AW128" s="13" t="s">
        <v>33</v>
      </c>
      <c r="AX128" s="13" t="s">
        <v>72</v>
      </c>
      <c r="AY128" s="248" t="s">
        <v>129</v>
      </c>
    </row>
    <row r="129" spans="2:51" s="13" customFormat="1" ht="12">
      <c r="B129" s="238"/>
      <c r="C129" s="239"/>
      <c r="D129" s="224" t="s">
        <v>152</v>
      </c>
      <c r="E129" s="240" t="s">
        <v>20</v>
      </c>
      <c r="F129" s="241" t="s">
        <v>964</v>
      </c>
      <c r="G129" s="239"/>
      <c r="H129" s="242">
        <v>27.75</v>
      </c>
      <c r="I129" s="243"/>
      <c r="J129" s="239"/>
      <c r="K129" s="239"/>
      <c r="L129" s="244"/>
      <c r="M129" s="245"/>
      <c r="N129" s="246"/>
      <c r="O129" s="246"/>
      <c r="P129" s="246"/>
      <c r="Q129" s="246"/>
      <c r="R129" s="246"/>
      <c r="S129" s="246"/>
      <c r="T129" s="247"/>
      <c r="AT129" s="248" t="s">
        <v>152</v>
      </c>
      <c r="AU129" s="248" t="s">
        <v>81</v>
      </c>
      <c r="AV129" s="13" t="s">
        <v>81</v>
      </c>
      <c r="AW129" s="13" t="s">
        <v>33</v>
      </c>
      <c r="AX129" s="13" t="s">
        <v>72</v>
      </c>
      <c r="AY129" s="248" t="s">
        <v>129</v>
      </c>
    </row>
    <row r="130" spans="2:51" s="13" customFormat="1" ht="12">
      <c r="B130" s="238"/>
      <c r="C130" s="239"/>
      <c r="D130" s="224" t="s">
        <v>152</v>
      </c>
      <c r="E130" s="240" t="s">
        <v>20</v>
      </c>
      <c r="F130" s="241" t="s">
        <v>965</v>
      </c>
      <c r="G130" s="239"/>
      <c r="H130" s="242">
        <v>22.91</v>
      </c>
      <c r="I130" s="243"/>
      <c r="J130" s="239"/>
      <c r="K130" s="239"/>
      <c r="L130" s="244"/>
      <c r="M130" s="245"/>
      <c r="N130" s="246"/>
      <c r="O130" s="246"/>
      <c r="P130" s="246"/>
      <c r="Q130" s="246"/>
      <c r="R130" s="246"/>
      <c r="S130" s="246"/>
      <c r="T130" s="247"/>
      <c r="AT130" s="248" t="s">
        <v>152</v>
      </c>
      <c r="AU130" s="248" t="s">
        <v>81</v>
      </c>
      <c r="AV130" s="13" t="s">
        <v>81</v>
      </c>
      <c r="AW130" s="13" t="s">
        <v>33</v>
      </c>
      <c r="AX130" s="13" t="s">
        <v>72</v>
      </c>
      <c r="AY130" s="248" t="s">
        <v>129</v>
      </c>
    </row>
    <row r="131" spans="2:51" s="13" customFormat="1" ht="12">
      <c r="B131" s="238"/>
      <c r="C131" s="239"/>
      <c r="D131" s="224" t="s">
        <v>152</v>
      </c>
      <c r="E131" s="240" t="s">
        <v>20</v>
      </c>
      <c r="F131" s="241" t="s">
        <v>966</v>
      </c>
      <c r="G131" s="239"/>
      <c r="H131" s="242">
        <v>20.53</v>
      </c>
      <c r="I131" s="243"/>
      <c r="J131" s="239"/>
      <c r="K131" s="239"/>
      <c r="L131" s="244"/>
      <c r="M131" s="245"/>
      <c r="N131" s="246"/>
      <c r="O131" s="246"/>
      <c r="P131" s="246"/>
      <c r="Q131" s="246"/>
      <c r="R131" s="246"/>
      <c r="S131" s="246"/>
      <c r="T131" s="247"/>
      <c r="AT131" s="248" t="s">
        <v>152</v>
      </c>
      <c r="AU131" s="248" t="s">
        <v>81</v>
      </c>
      <c r="AV131" s="13" t="s">
        <v>81</v>
      </c>
      <c r="AW131" s="13" t="s">
        <v>33</v>
      </c>
      <c r="AX131" s="13" t="s">
        <v>72</v>
      </c>
      <c r="AY131" s="248" t="s">
        <v>129</v>
      </c>
    </row>
    <row r="132" spans="2:51" s="15" customFormat="1" ht="12">
      <c r="B132" s="272"/>
      <c r="C132" s="273"/>
      <c r="D132" s="224" t="s">
        <v>152</v>
      </c>
      <c r="E132" s="274" t="s">
        <v>20</v>
      </c>
      <c r="F132" s="275" t="s">
        <v>519</v>
      </c>
      <c r="G132" s="273"/>
      <c r="H132" s="276">
        <v>627.55</v>
      </c>
      <c r="I132" s="277"/>
      <c r="J132" s="273"/>
      <c r="K132" s="273"/>
      <c r="L132" s="278"/>
      <c r="M132" s="279"/>
      <c r="N132" s="280"/>
      <c r="O132" s="280"/>
      <c r="P132" s="280"/>
      <c r="Q132" s="280"/>
      <c r="R132" s="280"/>
      <c r="S132" s="280"/>
      <c r="T132" s="281"/>
      <c r="AT132" s="282" t="s">
        <v>152</v>
      </c>
      <c r="AU132" s="282" t="s">
        <v>81</v>
      </c>
      <c r="AV132" s="15" t="s">
        <v>143</v>
      </c>
      <c r="AW132" s="15" t="s">
        <v>33</v>
      </c>
      <c r="AX132" s="15" t="s">
        <v>72</v>
      </c>
      <c r="AY132" s="282" t="s">
        <v>129</v>
      </c>
    </row>
    <row r="133" spans="2:51" s="13" customFormat="1" ht="12">
      <c r="B133" s="238"/>
      <c r="C133" s="239"/>
      <c r="D133" s="224" t="s">
        <v>152</v>
      </c>
      <c r="E133" s="240" t="s">
        <v>20</v>
      </c>
      <c r="F133" s="241" t="s">
        <v>967</v>
      </c>
      <c r="G133" s="239"/>
      <c r="H133" s="242">
        <v>130.3</v>
      </c>
      <c r="I133" s="243"/>
      <c r="J133" s="239"/>
      <c r="K133" s="239"/>
      <c r="L133" s="244"/>
      <c r="M133" s="245"/>
      <c r="N133" s="246"/>
      <c r="O133" s="246"/>
      <c r="P133" s="246"/>
      <c r="Q133" s="246"/>
      <c r="R133" s="246"/>
      <c r="S133" s="246"/>
      <c r="T133" s="247"/>
      <c r="AT133" s="248" t="s">
        <v>152</v>
      </c>
      <c r="AU133" s="248" t="s">
        <v>81</v>
      </c>
      <c r="AV133" s="13" t="s">
        <v>81</v>
      </c>
      <c r="AW133" s="13" t="s">
        <v>33</v>
      </c>
      <c r="AX133" s="13" t="s">
        <v>72</v>
      </c>
      <c r="AY133" s="248" t="s">
        <v>129</v>
      </c>
    </row>
    <row r="134" spans="2:51" s="13" customFormat="1" ht="12">
      <c r="B134" s="238"/>
      <c r="C134" s="239"/>
      <c r="D134" s="224" t="s">
        <v>152</v>
      </c>
      <c r="E134" s="240" t="s">
        <v>20</v>
      </c>
      <c r="F134" s="241" t="s">
        <v>968</v>
      </c>
      <c r="G134" s="239"/>
      <c r="H134" s="242">
        <v>160.58</v>
      </c>
      <c r="I134" s="243"/>
      <c r="J134" s="239"/>
      <c r="K134" s="239"/>
      <c r="L134" s="244"/>
      <c r="M134" s="245"/>
      <c r="N134" s="246"/>
      <c r="O134" s="246"/>
      <c r="P134" s="246"/>
      <c r="Q134" s="246"/>
      <c r="R134" s="246"/>
      <c r="S134" s="246"/>
      <c r="T134" s="247"/>
      <c r="AT134" s="248" t="s">
        <v>152</v>
      </c>
      <c r="AU134" s="248" t="s">
        <v>81</v>
      </c>
      <c r="AV134" s="13" t="s">
        <v>81</v>
      </c>
      <c r="AW134" s="13" t="s">
        <v>33</v>
      </c>
      <c r="AX134" s="13" t="s">
        <v>72</v>
      </c>
      <c r="AY134" s="248" t="s">
        <v>129</v>
      </c>
    </row>
    <row r="135" spans="2:51" s="13" customFormat="1" ht="12">
      <c r="B135" s="238"/>
      <c r="C135" s="239"/>
      <c r="D135" s="224" t="s">
        <v>152</v>
      </c>
      <c r="E135" s="240" t="s">
        <v>20</v>
      </c>
      <c r="F135" s="241" t="s">
        <v>969</v>
      </c>
      <c r="G135" s="239"/>
      <c r="H135" s="242">
        <v>133.8</v>
      </c>
      <c r="I135" s="243"/>
      <c r="J135" s="239"/>
      <c r="K135" s="239"/>
      <c r="L135" s="244"/>
      <c r="M135" s="245"/>
      <c r="N135" s="246"/>
      <c r="O135" s="246"/>
      <c r="P135" s="246"/>
      <c r="Q135" s="246"/>
      <c r="R135" s="246"/>
      <c r="S135" s="246"/>
      <c r="T135" s="247"/>
      <c r="AT135" s="248" t="s">
        <v>152</v>
      </c>
      <c r="AU135" s="248" t="s">
        <v>81</v>
      </c>
      <c r="AV135" s="13" t="s">
        <v>81</v>
      </c>
      <c r="AW135" s="13" t="s">
        <v>33</v>
      </c>
      <c r="AX135" s="13" t="s">
        <v>72</v>
      </c>
      <c r="AY135" s="248" t="s">
        <v>129</v>
      </c>
    </row>
    <row r="136" spans="2:51" s="13" customFormat="1" ht="12">
      <c r="B136" s="238"/>
      <c r="C136" s="239"/>
      <c r="D136" s="224" t="s">
        <v>152</v>
      </c>
      <c r="E136" s="240" t="s">
        <v>20</v>
      </c>
      <c r="F136" s="241" t="s">
        <v>970</v>
      </c>
      <c r="G136" s="239"/>
      <c r="H136" s="242">
        <v>133.8</v>
      </c>
      <c r="I136" s="243"/>
      <c r="J136" s="239"/>
      <c r="K136" s="239"/>
      <c r="L136" s="244"/>
      <c r="M136" s="245"/>
      <c r="N136" s="246"/>
      <c r="O136" s="246"/>
      <c r="P136" s="246"/>
      <c r="Q136" s="246"/>
      <c r="R136" s="246"/>
      <c r="S136" s="246"/>
      <c r="T136" s="247"/>
      <c r="AT136" s="248" t="s">
        <v>152</v>
      </c>
      <c r="AU136" s="248" t="s">
        <v>81</v>
      </c>
      <c r="AV136" s="13" t="s">
        <v>81</v>
      </c>
      <c r="AW136" s="13" t="s">
        <v>33</v>
      </c>
      <c r="AX136" s="13" t="s">
        <v>72</v>
      </c>
      <c r="AY136" s="248" t="s">
        <v>129</v>
      </c>
    </row>
    <row r="137" spans="2:51" s="15" customFormat="1" ht="12">
      <c r="B137" s="272"/>
      <c r="C137" s="273"/>
      <c r="D137" s="224" t="s">
        <v>152</v>
      </c>
      <c r="E137" s="274" t="s">
        <v>20</v>
      </c>
      <c r="F137" s="275" t="s">
        <v>519</v>
      </c>
      <c r="G137" s="273"/>
      <c r="H137" s="276">
        <v>558.48</v>
      </c>
      <c r="I137" s="277"/>
      <c r="J137" s="273"/>
      <c r="K137" s="273"/>
      <c r="L137" s="278"/>
      <c r="M137" s="279"/>
      <c r="N137" s="280"/>
      <c r="O137" s="280"/>
      <c r="P137" s="280"/>
      <c r="Q137" s="280"/>
      <c r="R137" s="280"/>
      <c r="S137" s="280"/>
      <c r="T137" s="281"/>
      <c r="AT137" s="282" t="s">
        <v>152</v>
      </c>
      <c r="AU137" s="282" t="s">
        <v>81</v>
      </c>
      <c r="AV137" s="15" t="s">
        <v>143</v>
      </c>
      <c r="AW137" s="15" t="s">
        <v>33</v>
      </c>
      <c r="AX137" s="15" t="s">
        <v>72</v>
      </c>
      <c r="AY137" s="282" t="s">
        <v>129</v>
      </c>
    </row>
    <row r="138" spans="2:51" s="14" customFormat="1" ht="12">
      <c r="B138" s="249"/>
      <c r="C138" s="250"/>
      <c r="D138" s="224" t="s">
        <v>152</v>
      </c>
      <c r="E138" s="251" t="s">
        <v>20</v>
      </c>
      <c r="F138" s="252" t="s">
        <v>156</v>
      </c>
      <c r="G138" s="250"/>
      <c r="H138" s="253">
        <v>1257.3999999999999</v>
      </c>
      <c r="I138" s="254"/>
      <c r="J138" s="250"/>
      <c r="K138" s="250"/>
      <c r="L138" s="255"/>
      <c r="M138" s="256"/>
      <c r="N138" s="257"/>
      <c r="O138" s="257"/>
      <c r="P138" s="257"/>
      <c r="Q138" s="257"/>
      <c r="R138" s="257"/>
      <c r="S138" s="257"/>
      <c r="T138" s="258"/>
      <c r="AT138" s="259" t="s">
        <v>152</v>
      </c>
      <c r="AU138" s="259" t="s">
        <v>81</v>
      </c>
      <c r="AV138" s="14" t="s">
        <v>137</v>
      </c>
      <c r="AW138" s="14" t="s">
        <v>33</v>
      </c>
      <c r="AX138" s="14" t="s">
        <v>8</v>
      </c>
      <c r="AY138" s="259" t="s">
        <v>129</v>
      </c>
    </row>
    <row r="139" spans="2:65" s="1" customFormat="1" ht="14.4" customHeight="1">
      <c r="B139" s="39"/>
      <c r="C139" s="212" t="s">
        <v>164</v>
      </c>
      <c r="D139" s="212" t="s">
        <v>132</v>
      </c>
      <c r="E139" s="213" t="s">
        <v>971</v>
      </c>
      <c r="F139" s="214" t="s">
        <v>972</v>
      </c>
      <c r="G139" s="215" t="s">
        <v>146</v>
      </c>
      <c r="H139" s="216">
        <v>652.58</v>
      </c>
      <c r="I139" s="217"/>
      <c r="J139" s="216">
        <f>ROUND(I139*H139,0)</f>
        <v>0</v>
      </c>
      <c r="K139" s="214" t="s">
        <v>147</v>
      </c>
      <c r="L139" s="44"/>
      <c r="M139" s="218" t="s">
        <v>20</v>
      </c>
      <c r="N139" s="219" t="s">
        <v>43</v>
      </c>
      <c r="O139" s="84"/>
      <c r="P139" s="220">
        <f>O139*H139</f>
        <v>0</v>
      </c>
      <c r="Q139" s="220">
        <v>0.00825</v>
      </c>
      <c r="R139" s="220">
        <f>Q139*H139</f>
        <v>5.3837850000000005</v>
      </c>
      <c r="S139" s="220">
        <v>0</v>
      </c>
      <c r="T139" s="221">
        <f>S139*H139</f>
        <v>0</v>
      </c>
      <c r="AR139" s="222" t="s">
        <v>137</v>
      </c>
      <c r="AT139" s="222" t="s">
        <v>132</v>
      </c>
      <c r="AU139" s="222" t="s">
        <v>81</v>
      </c>
      <c r="AY139" s="18" t="s">
        <v>129</v>
      </c>
      <c r="BE139" s="223">
        <f>IF(N139="základní",J139,0)</f>
        <v>0</v>
      </c>
      <c r="BF139" s="223">
        <f>IF(N139="snížená",J139,0)</f>
        <v>0</v>
      </c>
      <c r="BG139" s="223">
        <f>IF(N139="zákl. přenesená",J139,0)</f>
        <v>0</v>
      </c>
      <c r="BH139" s="223">
        <f>IF(N139="sníž. přenesená",J139,0)</f>
        <v>0</v>
      </c>
      <c r="BI139" s="223">
        <f>IF(N139="nulová",J139,0)</f>
        <v>0</v>
      </c>
      <c r="BJ139" s="18" t="s">
        <v>8</v>
      </c>
      <c r="BK139" s="223">
        <f>ROUND(I139*H139,0)</f>
        <v>0</v>
      </c>
      <c r="BL139" s="18" t="s">
        <v>137</v>
      </c>
      <c r="BM139" s="222" t="s">
        <v>198</v>
      </c>
    </row>
    <row r="140" spans="2:47" s="1" customFormat="1" ht="12">
      <c r="B140" s="39"/>
      <c r="C140" s="40"/>
      <c r="D140" s="224" t="s">
        <v>139</v>
      </c>
      <c r="E140" s="40"/>
      <c r="F140" s="225" t="s">
        <v>973</v>
      </c>
      <c r="G140" s="40"/>
      <c r="H140" s="40"/>
      <c r="I140" s="136"/>
      <c r="J140" s="40"/>
      <c r="K140" s="40"/>
      <c r="L140" s="44"/>
      <c r="M140" s="226"/>
      <c r="N140" s="84"/>
      <c r="O140" s="84"/>
      <c r="P140" s="84"/>
      <c r="Q140" s="84"/>
      <c r="R140" s="84"/>
      <c r="S140" s="84"/>
      <c r="T140" s="85"/>
      <c r="AT140" s="18" t="s">
        <v>139</v>
      </c>
      <c r="AU140" s="18" t="s">
        <v>81</v>
      </c>
    </row>
    <row r="141" spans="2:47" s="1" customFormat="1" ht="12">
      <c r="B141" s="39"/>
      <c r="C141" s="40"/>
      <c r="D141" s="224" t="s">
        <v>150</v>
      </c>
      <c r="E141" s="40"/>
      <c r="F141" s="227" t="s">
        <v>945</v>
      </c>
      <c r="G141" s="40"/>
      <c r="H141" s="40"/>
      <c r="I141" s="136"/>
      <c r="J141" s="40"/>
      <c r="K141" s="40"/>
      <c r="L141" s="44"/>
      <c r="M141" s="226"/>
      <c r="N141" s="84"/>
      <c r="O141" s="84"/>
      <c r="P141" s="84"/>
      <c r="Q141" s="84"/>
      <c r="R141" s="84"/>
      <c r="S141" s="84"/>
      <c r="T141" s="85"/>
      <c r="AT141" s="18" t="s">
        <v>150</v>
      </c>
      <c r="AU141" s="18" t="s">
        <v>81</v>
      </c>
    </row>
    <row r="142" spans="2:51" s="12" customFormat="1" ht="12">
      <c r="B142" s="228"/>
      <c r="C142" s="229"/>
      <c r="D142" s="224" t="s">
        <v>152</v>
      </c>
      <c r="E142" s="230" t="s">
        <v>20</v>
      </c>
      <c r="F142" s="231" t="s">
        <v>954</v>
      </c>
      <c r="G142" s="229"/>
      <c r="H142" s="230" t="s">
        <v>20</v>
      </c>
      <c r="I142" s="232"/>
      <c r="J142" s="229"/>
      <c r="K142" s="229"/>
      <c r="L142" s="233"/>
      <c r="M142" s="234"/>
      <c r="N142" s="235"/>
      <c r="O142" s="235"/>
      <c r="P142" s="235"/>
      <c r="Q142" s="235"/>
      <c r="R142" s="235"/>
      <c r="S142" s="235"/>
      <c r="T142" s="236"/>
      <c r="AT142" s="237" t="s">
        <v>152</v>
      </c>
      <c r="AU142" s="237" t="s">
        <v>81</v>
      </c>
      <c r="AV142" s="12" t="s">
        <v>8</v>
      </c>
      <c r="AW142" s="12" t="s">
        <v>33</v>
      </c>
      <c r="AX142" s="12" t="s">
        <v>72</v>
      </c>
      <c r="AY142" s="237" t="s">
        <v>129</v>
      </c>
    </row>
    <row r="143" spans="2:51" s="13" customFormat="1" ht="12">
      <c r="B143" s="238"/>
      <c r="C143" s="239"/>
      <c r="D143" s="224" t="s">
        <v>152</v>
      </c>
      <c r="E143" s="240" t="s">
        <v>20</v>
      </c>
      <c r="F143" s="241" t="s">
        <v>963</v>
      </c>
      <c r="G143" s="239"/>
      <c r="H143" s="242">
        <v>22.91</v>
      </c>
      <c r="I143" s="243"/>
      <c r="J143" s="239"/>
      <c r="K143" s="239"/>
      <c r="L143" s="244"/>
      <c r="M143" s="245"/>
      <c r="N143" s="246"/>
      <c r="O143" s="246"/>
      <c r="P143" s="246"/>
      <c r="Q143" s="246"/>
      <c r="R143" s="246"/>
      <c r="S143" s="246"/>
      <c r="T143" s="247"/>
      <c r="AT143" s="248" t="s">
        <v>152</v>
      </c>
      <c r="AU143" s="248" t="s">
        <v>81</v>
      </c>
      <c r="AV143" s="13" t="s">
        <v>81</v>
      </c>
      <c r="AW143" s="13" t="s">
        <v>33</v>
      </c>
      <c r="AX143" s="13" t="s">
        <v>72</v>
      </c>
      <c r="AY143" s="248" t="s">
        <v>129</v>
      </c>
    </row>
    <row r="144" spans="2:51" s="13" customFormat="1" ht="12">
      <c r="B144" s="238"/>
      <c r="C144" s="239"/>
      <c r="D144" s="224" t="s">
        <v>152</v>
      </c>
      <c r="E144" s="240" t="s">
        <v>20</v>
      </c>
      <c r="F144" s="241" t="s">
        <v>964</v>
      </c>
      <c r="G144" s="239"/>
      <c r="H144" s="242">
        <v>27.75</v>
      </c>
      <c r="I144" s="243"/>
      <c r="J144" s="239"/>
      <c r="K144" s="239"/>
      <c r="L144" s="244"/>
      <c r="M144" s="245"/>
      <c r="N144" s="246"/>
      <c r="O144" s="246"/>
      <c r="P144" s="246"/>
      <c r="Q144" s="246"/>
      <c r="R144" s="246"/>
      <c r="S144" s="246"/>
      <c r="T144" s="247"/>
      <c r="AT144" s="248" t="s">
        <v>152</v>
      </c>
      <c r="AU144" s="248" t="s">
        <v>81</v>
      </c>
      <c r="AV144" s="13" t="s">
        <v>81</v>
      </c>
      <c r="AW144" s="13" t="s">
        <v>33</v>
      </c>
      <c r="AX144" s="13" t="s">
        <v>72</v>
      </c>
      <c r="AY144" s="248" t="s">
        <v>129</v>
      </c>
    </row>
    <row r="145" spans="2:51" s="13" customFormat="1" ht="12">
      <c r="B145" s="238"/>
      <c r="C145" s="239"/>
      <c r="D145" s="224" t="s">
        <v>152</v>
      </c>
      <c r="E145" s="240" t="s">
        <v>20</v>
      </c>
      <c r="F145" s="241" t="s">
        <v>965</v>
      </c>
      <c r="G145" s="239"/>
      <c r="H145" s="242">
        <v>22.91</v>
      </c>
      <c r="I145" s="243"/>
      <c r="J145" s="239"/>
      <c r="K145" s="239"/>
      <c r="L145" s="244"/>
      <c r="M145" s="245"/>
      <c r="N145" s="246"/>
      <c r="O145" s="246"/>
      <c r="P145" s="246"/>
      <c r="Q145" s="246"/>
      <c r="R145" s="246"/>
      <c r="S145" s="246"/>
      <c r="T145" s="247"/>
      <c r="AT145" s="248" t="s">
        <v>152</v>
      </c>
      <c r="AU145" s="248" t="s">
        <v>81</v>
      </c>
      <c r="AV145" s="13" t="s">
        <v>81</v>
      </c>
      <c r="AW145" s="13" t="s">
        <v>33</v>
      </c>
      <c r="AX145" s="13" t="s">
        <v>72</v>
      </c>
      <c r="AY145" s="248" t="s">
        <v>129</v>
      </c>
    </row>
    <row r="146" spans="2:51" s="13" customFormat="1" ht="12">
      <c r="B146" s="238"/>
      <c r="C146" s="239"/>
      <c r="D146" s="224" t="s">
        <v>152</v>
      </c>
      <c r="E146" s="240" t="s">
        <v>20</v>
      </c>
      <c r="F146" s="241" t="s">
        <v>966</v>
      </c>
      <c r="G146" s="239"/>
      <c r="H146" s="242">
        <v>20.53</v>
      </c>
      <c r="I146" s="243"/>
      <c r="J146" s="239"/>
      <c r="K146" s="239"/>
      <c r="L146" s="244"/>
      <c r="M146" s="245"/>
      <c r="N146" s="246"/>
      <c r="O146" s="246"/>
      <c r="P146" s="246"/>
      <c r="Q146" s="246"/>
      <c r="R146" s="246"/>
      <c r="S146" s="246"/>
      <c r="T146" s="247"/>
      <c r="AT146" s="248" t="s">
        <v>152</v>
      </c>
      <c r="AU146" s="248" t="s">
        <v>81</v>
      </c>
      <c r="AV146" s="13" t="s">
        <v>81</v>
      </c>
      <c r="AW146" s="13" t="s">
        <v>33</v>
      </c>
      <c r="AX146" s="13" t="s">
        <v>72</v>
      </c>
      <c r="AY146" s="248" t="s">
        <v>129</v>
      </c>
    </row>
    <row r="147" spans="2:51" s="15" customFormat="1" ht="12">
      <c r="B147" s="272"/>
      <c r="C147" s="273"/>
      <c r="D147" s="224" t="s">
        <v>152</v>
      </c>
      <c r="E147" s="274" t="s">
        <v>20</v>
      </c>
      <c r="F147" s="275" t="s">
        <v>519</v>
      </c>
      <c r="G147" s="273"/>
      <c r="H147" s="276">
        <v>94.1</v>
      </c>
      <c r="I147" s="277"/>
      <c r="J147" s="273"/>
      <c r="K147" s="273"/>
      <c r="L147" s="278"/>
      <c r="M147" s="279"/>
      <c r="N147" s="280"/>
      <c r="O147" s="280"/>
      <c r="P147" s="280"/>
      <c r="Q147" s="280"/>
      <c r="R147" s="280"/>
      <c r="S147" s="280"/>
      <c r="T147" s="281"/>
      <c r="AT147" s="282" t="s">
        <v>152</v>
      </c>
      <c r="AU147" s="282" t="s">
        <v>81</v>
      </c>
      <c r="AV147" s="15" t="s">
        <v>143</v>
      </c>
      <c r="AW147" s="15" t="s">
        <v>33</v>
      </c>
      <c r="AX147" s="15" t="s">
        <v>72</v>
      </c>
      <c r="AY147" s="282" t="s">
        <v>129</v>
      </c>
    </row>
    <row r="148" spans="2:51" s="13" customFormat="1" ht="12">
      <c r="B148" s="238"/>
      <c r="C148" s="239"/>
      <c r="D148" s="224" t="s">
        <v>152</v>
      </c>
      <c r="E148" s="240" t="s">
        <v>20</v>
      </c>
      <c r="F148" s="241" t="s">
        <v>967</v>
      </c>
      <c r="G148" s="239"/>
      <c r="H148" s="242">
        <v>130.3</v>
      </c>
      <c r="I148" s="243"/>
      <c r="J148" s="239"/>
      <c r="K148" s="239"/>
      <c r="L148" s="244"/>
      <c r="M148" s="245"/>
      <c r="N148" s="246"/>
      <c r="O148" s="246"/>
      <c r="P148" s="246"/>
      <c r="Q148" s="246"/>
      <c r="R148" s="246"/>
      <c r="S148" s="246"/>
      <c r="T148" s="247"/>
      <c r="AT148" s="248" t="s">
        <v>152</v>
      </c>
      <c r="AU148" s="248" t="s">
        <v>81</v>
      </c>
      <c r="AV148" s="13" t="s">
        <v>81</v>
      </c>
      <c r="AW148" s="13" t="s">
        <v>33</v>
      </c>
      <c r="AX148" s="13" t="s">
        <v>72</v>
      </c>
      <c r="AY148" s="248" t="s">
        <v>129</v>
      </c>
    </row>
    <row r="149" spans="2:51" s="13" customFormat="1" ht="12">
      <c r="B149" s="238"/>
      <c r="C149" s="239"/>
      <c r="D149" s="224" t="s">
        <v>152</v>
      </c>
      <c r="E149" s="240" t="s">
        <v>20</v>
      </c>
      <c r="F149" s="241" t="s">
        <v>968</v>
      </c>
      <c r="G149" s="239"/>
      <c r="H149" s="242">
        <v>160.58</v>
      </c>
      <c r="I149" s="243"/>
      <c r="J149" s="239"/>
      <c r="K149" s="239"/>
      <c r="L149" s="244"/>
      <c r="M149" s="245"/>
      <c r="N149" s="246"/>
      <c r="O149" s="246"/>
      <c r="P149" s="246"/>
      <c r="Q149" s="246"/>
      <c r="R149" s="246"/>
      <c r="S149" s="246"/>
      <c r="T149" s="247"/>
      <c r="AT149" s="248" t="s">
        <v>152</v>
      </c>
      <c r="AU149" s="248" t="s">
        <v>81</v>
      </c>
      <c r="AV149" s="13" t="s">
        <v>81</v>
      </c>
      <c r="AW149" s="13" t="s">
        <v>33</v>
      </c>
      <c r="AX149" s="13" t="s">
        <v>72</v>
      </c>
      <c r="AY149" s="248" t="s">
        <v>129</v>
      </c>
    </row>
    <row r="150" spans="2:51" s="13" customFormat="1" ht="12">
      <c r="B150" s="238"/>
      <c r="C150" s="239"/>
      <c r="D150" s="224" t="s">
        <v>152</v>
      </c>
      <c r="E150" s="240" t="s">
        <v>20</v>
      </c>
      <c r="F150" s="241" t="s">
        <v>969</v>
      </c>
      <c r="G150" s="239"/>
      <c r="H150" s="242">
        <v>133.8</v>
      </c>
      <c r="I150" s="243"/>
      <c r="J150" s="239"/>
      <c r="K150" s="239"/>
      <c r="L150" s="244"/>
      <c r="M150" s="245"/>
      <c r="N150" s="246"/>
      <c r="O150" s="246"/>
      <c r="P150" s="246"/>
      <c r="Q150" s="246"/>
      <c r="R150" s="246"/>
      <c r="S150" s="246"/>
      <c r="T150" s="247"/>
      <c r="AT150" s="248" t="s">
        <v>152</v>
      </c>
      <c r="AU150" s="248" t="s">
        <v>81</v>
      </c>
      <c r="AV150" s="13" t="s">
        <v>81</v>
      </c>
      <c r="AW150" s="13" t="s">
        <v>33</v>
      </c>
      <c r="AX150" s="13" t="s">
        <v>72</v>
      </c>
      <c r="AY150" s="248" t="s">
        <v>129</v>
      </c>
    </row>
    <row r="151" spans="2:51" s="13" customFormat="1" ht="12">
      <c r="B151" s="238"/>
      <c r="C151" s="239"/>
      <c r="D151" s="224" t="s">
        <v>152</v>
      </c>
      <c r="E151" s="240" t="s">
        <v>20</v>
      </c>
      <c r="F151" s="241" t="s">
        <v>970</v>
      </c>
      <c r="G151" s="239"/>
      <c r="H151" s="242">
        <v>133.8</v>
      </c>
      <c r="I151" s="243"/>
      <c r="J151" s="239"/>
      <c r="K151" s="239"/>
      <c r="L151" s="244"/>
      <c r="M151" s="245"/>
      <c r="N151" s="246"/>
      <c r="O151" s="246"/>
      <c r="P151" s="246"/>
      <c r="Q151" s="246"/>
      <c r="R151" s="246"/>
      <c r="S151" s="246"/>
      <c r="T151" s="247"/>
      <c r="AT151" s="248" t="s">
        <v>152</v>
      </c>
      <c r="AU151" s="248" t="s">
        <v>81</v>
      </c>
      <c r="AV151" s="13" t="s">
        <v>81</v>
      </c>
      <c r="AW151" s="13" t="s">
        <v>33</v>
      </c>
      <c r="AX151" s="13" t="s">
        <v>72</v>
      </c>
      <c r="AY151" s="248" t="s">
        <v>129</v>
      </c>
    </row>
    <row r="152" spans="2:51" s="15" customFormat="1" ht="12">
      <c r="B152" s="272"/>
      <c r="C152" s="273"/>
      <c r="D152" s="224" t="s">
        <v>152</v>
      </c>
      <c r="E152" s="274" t="s">
        <v>20</v>
      </c>
      <c r="F152" s="275" t="s">
        <v>519</v>
      </c>
      <c r="G152" s="273"/>
      <c r="H152" s="276">
        <v>558.48</v>
      </c>
      <c r="I152" s="277"/>
      <c r="J152" s="273"/>
      <c r="K152" s="273"/>
      <c r="L152" s="278"/>
      <c r="M152" s="279"/>
      <c r="N152" s="280"/>
      <c r="O152" s="280"/>
      <c r="P152" s="280"/>
      <c r="Q152" s="280"/>
      <c r="R152" s="280"/>
      <c r="S152" s="280"/>
      <c r="T152" s="281"/>
      <c r="AT152" s="282" t="s">
        <v>152</v>
      </c>
      <c r="AU152" s="282" t="s">
        <v>81</v>
      </c>
      <c r="AV152" s="15" t="s">
        <v>143</v>
      </c>
      <c r="AW152" s="15" t="s">
        <v>33</v>
      </c>
      <c r="AX152" s="15" t="s">
        <v>72</v>
      </c>
      <c r="AY152" s="282" t="s">
        <v>129</v>
      </c>
    </row>
    <row r="153" spans="2:51" s="14" customFormat="1" ht="12">
      <c r="B153" s="249"/>
      <c r="C153" s="250"/>
      <c r="D153" s="224" t="s">
        <v>152</v>
      </c>
      <c r="E153" s="251" t="s">
        <v>20</v>
      </c>
      <c r="F153" s="252" t="s">
        <v>156</v>
      </c>
      <c r="G153" s="250"/>
      <c r="H153" s="253">
        <v>652.5799999999999</v>
      </c>
      <c r="I153" s="254"/>
      <c r="J153" s="250"/>
      <c r="K153" s="250"/>
      <c r="L153" s="255"/>
      <c r="M153" s="256"/>
      <c r="N153" s="257"/>
      <c r="O153" s="257"/>
      <c r="P153" s="257"/>
      <c r="Q153" s="257"/>
      <c r="R153" s="257"/>
      <c r="S153" s="257"/>
      <c r="T153" s="258"/>
      <c r="AT153" s="259" t="s">
        <v>152</v>
      </c>
      <c r="AU153" s="259" t="s">
        <v>81</v>
      </c>
      <c r="AV153" s="14" t="s">
        <v>137</v>
      </c>
      <c r="AW153" s="14" t="s">
        <v>33</v>
      </c>
      <c r="AX153" s="14" t="s">
        <v>8</v>
      </c>
      <c r="AY153" s="259" t="s">
        <v>129</v>
      </c>
    </row>
    <row r="154" spans="2:65" s="1" customFormat="1" ht="14.4" customHeight="1">
      <c r="B154" s="39"/>
      <c r="C154" s="260" t="s">
        <v>169</v>
      </c>
      <c r="D154" s="260" t="s">
        <v>240</v>
      </c>
      <c r="E154" s="261" t="s">
        <v>946</v>
      </c>
      <c r="F154" s="262" t="s">
        <v>947</v>
      </c>
      <c r="G154" s="263" t="s">
        <v>146</v>
      </c>
      <c r="H154" s="264">
        <v>665.63</v>
      </c>
      <c r="I154" s="265"/>
      <c r="J154" s="264">
        <f>ROUND(I154*H154,0)</f>
        <v>0</v>
      </c>
      <c r="K154" s="262" t="s">
        <v>147</v>
      </c>
      <c r="L154" s="266"/>
      <c r="M154" s="267" t="s">
        <v>20</v>
      </c>
      <c r="N154" s="268" t="s">
        <v>43</v>
      </c>
      <c r="O154" s="84"/>
      <c r="P154" s="220">
        <f>O154*H154</f>
        <v>0</v>
      </c>
      <c r="Q154" s="220">
        <v>0.00051</v>
      </c>
      <c r="R154" s="220">
        <f>Q154*H154</f>
        <v>0.33947130000000003</v>
      </c>
      <c r="S154" s="220">
        <v>0</v>
      </c>
      <c r="T154" s="221">
        <f>S154*H154</f>
        <v>0</v>
      </c>
      <c r="AR154" s="222" t="s">
        <v>173</v>
      </c>
      <c r="AT154" s="222" t="s">
        <v>240</v>
      </c>
      <c r="AU154" s="222" t="s">
        <v>81</v>
      </c>
      <c r="AY154" s="18" t="s">
        <v>129</v>
      </c>
      <c r="BE154" s="223">
        <f>IF(N154="základní",J154,0)</f>
        <v>0</v>
      </c>
      <c r="BF154" s="223">
        <f>IF(N154="snížená",J154,0)</f>
        <v>0</v>
      </c>
      <c r="BG154" s="223">
        <f>IF(N154="zákl. přenesená",J154,0)</f>
        <v>0</v>
      </c>
      <c r="BH154" s="223">
        <f>IF(N154="sníž. přenesená",J154,0)</f>
        <v>0</v>
      </c>
      <c r="BI154" s="223">
        <f>IF(N154="nulová",J154,0)</f>
        <v>0</v>
      </c>
      <c r="BJ154" s="18" t="s">
        <v>8</v>
      </c>
      <c r="BK154" s="223">
        <f>ROUND(I154*H154,0)</f>
        <v>0</v>
      </c>
      <c r="BL154" s="18" t="s">
        <v>137</v>
      </c>
      <c r="BM154" s="222" t="s">
        <v>210</v>
      </c>
    </row>
    <row r="155" spans="2:47" s="1" customFormat="1" ht="12">
      <c r="B155" s="39"/>
      <c r="C155" s="40"/>
      <c r="D155" s="224" t="s">
        <v>139</v>
      </c>
      <c r="E155" s="40"/>
      <c r="F155" s="225" t="s">
        <v>947</v>
      </c>
      <c r="G155" s="40"/>
      <c r="H155" s="40"/>
      <c r="I155" s="136"/>
      <c r="J155" s="40"/>
      <c r="K155" s="40"/>
      <c r="L155" s="44"/>
      <c r="M155" s="226"/>
      <c r="N155" s="84"/>
      <c r="O155" s="84"/>
      <c r="P155" s="84"/>
      <c r="Q155" s="84"/>
      <c r="R155" s="84"/>
      <c r="S155" s="84"/>
      <c r="T155" s="85"/>
      <c r="AT155" s="18" t="s">
        <v>139</v>
      </c>
      <c r="AU155" s="18" t="s">
        <v>81</v>
      </c>
    </row>
    <row r="156" spans="2:65" s="1" customFormat="1" ht="14.4" customHeight="1">
      <c r="B156" s="39"/>
      <c r="C156" s="212" t="s">
        <v>173</v>
      </c>
      <c r="D156" s="212" t="s">
        <v>132</v>
      </c>
      <c r="E156" s="213" t="s">
        <v>974</v>
      </c>
      <c r="F156" s="214" t="s">
        <v>975</v>
      </c>
      <c r="G156" s="215" t="s">
        <v>146</v>
      </c>
      <c r="H156" s="216">
        <v>94.1</v>
      </c>
      <c r="I156" s="217"/>
      <c r="J156" s="216">
        <f>ROUND(I156*H156,0)</f>
        <v>0</v>
      </c>
      <c r="K156" s="214" t="s">
        <v>147</v>
      </c>
      <c r="L156" s="44"/>
      <c r="M156" s="218" t="s">
        <v>20</v>
      </c>
      <c r="N156" s="219" t="s">
        <v>43</v>
      </c>
      <c r="O156" s="84"/>
      <c r="P156" s="220">
        <f>O156*H156</f>
        <v>0</v>
      </c>
      <c r="Q156" s="220">
        <v>0.00319</v>
      </c>
      <c r="R156" s="220">
        <f>Q156*H156</f>
        <v>0.300179</v>
      </c>
      <c r="S156" s="220">
        <v>0</v>
      </c>
      <c r="T156" s="221">
        <f>S156*H156</f>
        <v>0</v>
      </c>
      <c r="AR156" s="222" t="s">
        <v>137</v>
      </c>
      <c r="AT156" s="222" t="s">
        <v>132</v>
      </c>
      <c r="AU156" s="222" t="s">
        <v>81</v>
      </c>
      <c r="AY156" s="18" t="s">
        <v>129</v>
      </c>
      <c r="BE156" s="223">
        <f>IF(N156="základní",J156,0)</f>
        <v>0</v>
      </c>
      <c r="BF156" s="223">
        <f>IF(N156="snížená",J156,0)</f>
        <v>0</v>
      </c>
      <c r="BG156" s="223">
        <f>IF(N156="zákl. přenesená",J156,0)</f>
        <v>0</v>
      </c>
      <c r="BH156" s="223">
        <f>IF(N156="sníž. přenesená",J156,0)</f>
        <v>0</v>
      </c>
      <c r="BI156" s="223">
        <f>IF(N156="nulová",J156,0)</f>
        <v>0</v>
      </c>
      <c r="BJ156" s="18" t="s">
        <v>8</v>
      </c>
      <c r="BK156" s="223">
        <f>ROUND(I156*H156,0)</f>
        <v>0</v>
      </c>
      <c r="BL156" s="18" t="s">
        <v>137</v>
      </c>
      <c r="BM156" s="222" t="s">
        <v>227</v>
      </c>
    </row>
    <row r="157" spans="2:47" s="1" customFormat="1" ht="12">
      <c r="B157" s="39"/>
      <c r="C157" s="40"/>
      <c r="D157" s="224" t="s">
        <v>139</v>
      </c>
      <c r="E157" s="40"/>
      <c r="F157" s="225" t="s">
        <v>976</v>
      </c>
      <c r="G157" s="40"/>
      <c r="H157" s="40"/>
      <c r="I157" s="136"/>
      <c r="J157" s="40"/>
      <c r="K157" s="40"/>
      <c r="L157" s="44"/>
      <c r="M157" s="226"/>
      <c r="N157" s="84"/>
      <c r="O157" s="84"/>
      <c r="P157" s="84"/>
      <c r="Q157" s="84"/>
      <c r="R157" s="84"/>
      <c r="S157" s="84"/>
      <c r="T157" s="85"/>
      <c r="AT157" s="18" t="s">
        <v>139</v>
      </c>
      <c r="AU157" s="18" t="s">
        <v>81</v>
      </c>
    </row>
    <row r="158" spans="2:47" s="1" customFormat="1" ht="12">
      <c r="B158" s="39"/>
      <c r="C158" s="40"/>
      <c r="D158" s="224" t="s">
        <v>150</v>
      </c>
      <c r="E158" s="40"/>
      <c r="F158" s="227" t="s">
        <v>945</v>
      </c>
      <c r="G158" s="40"/>
      <c r="H158" s="40"/>
      <c r="I158" s="136"/>
      <c r="J158" s="40"/>
      <c r="K158" s="40"/>
      <c r="L158" s="44"/>
      <c r="M158" s="226"/>
      <c r="N158" s="84"/>
      <c r="O158" s="84"/>
      <c r="P158" s="84"/>
      <c r="Q158" s="84"/>
      <c r="R158" s="84"/>
      <c r="S158" s="84"/>
      <c r="T158" s="85"/>
      <c r="AT158" s="18" t="s">
        <v>150</v>
      </c>
      <c r="AU158" s="18" t="s">
        <v>81</v>
      </c>
    </row>
    <row r="159" spans="2:51" s="12" customFormat="1" ht="12">
      <c r="B159" s="228"/>
      <c r="C159" s="229"/>
      <c r="D159" s="224" t="s">
        <v>152</v>
      </c>
      <c r="E159" s="230" t="s">
        <v>20</v>
      </c>
      <c r="F159" s="231" t="s">
        <v>954</v>
      </c>
      <c r="G159" s="229"/>
      <c r="H159" s="230" t="s">
        <v>20</v>
      </c>
      <c r="I159" s="232"/>
      <c r="J159" s="229"/>
      <c r="K159" s="229"/>
      <c r="L159" s="233"/>
      <c r="M159" s="234"/>
      <c r="N159" s="235"/>
      <c r="O159" s="235"/>
      <c r="P159" s="235"/>
      <c r="Q159" s="235"/>
      <c r="R159" s="235"/>
      <c r="S159" s="235"/>
      <c r="T159" s="236"/>
      <c r="AT159" s="237" t="s">
        <v>152</v>
      </c>
      <c r="AU159" s="237" t="s">
        <v>81</v>
      </c>
      <c r="AV159" s="12" t="s">
        <v>8</v>
      </c>
      <c r="AW159" s="12" t="s">
        <v>33</v>
      </c>
      <c r="AX159" s="12" t="s">
        <v>72</v>
      </c>
      <c r="AY159" s="237" t="s">
        <v>129</v>
      </c>
    </row>
    <row r="160" spans="2:51" s="13" customFormat="1" ht="12">
      <c r="B160" s="238"/>
      <c r="C160" s="239"/>
      <c r="D160" s="224" t="s">
        <v>152</v>
      </c>
      <c r="E160" s="240" t="s">
        <v>20</v>
      </c>
      <c r="F160" s="241" t="s">
        <v>963</v>
      </c>
      <c r="G160" s="239"/>
      <c r="H160" s="242">
        <v>22.91</v>
      </c>
      <c r="I160" s="243"/>
      <c r="J160" s="239"/>
      <c r="K160" s="239"/>
      <c r="L160" s="244"/>
      <c r="M160" s="245"/>
      <c r="N160" s="246"/>
      <c r="O160" s="246"/>
      <c r="P160" s="246"/>
      <c r="Q160" s="246"/>
      <c r="R160" s="246"/>
      <c r="S160" s="246"/>
      <c r="T160" s="247"/>
      <c r="AT160" s="248" t="s">
        <v>152</v>
      </c>
      <c r="AU160" s="248" t="s">
        <v>81</v>
      </c>
      <c r="AV160" s="13" t="s">
        <v>81</v>
      </c>
      <c r="AW160" s="13" t="s">
        <v>33</v>
      </c>
      <c r="AX160" s="13" t="s">
        <v>72</v>
      </c>
      <c r="AY160" s="248" t="s">
        <v>129</v>
      </c>
    </row>
    <row r="161" spans="2:51" s="13" customFormat="1" ht="12">
      <c r="B161" s="238"/>
      <c r="C161" s="239"/>
      <c r="D161" s="224" t="s">
        <v>152</v>
      </c>
      <c r="E161" s="240" t="s">
        <v>20</v>
      </c>
      <c r="F161" s="241" t="s">
        <v>964</v>
      </c>
      <c r="G161" s="239"/>
      <c r="H161" s="242">
        <v>27.75</v>
      </c>
      <c r="I161" s="243"/>
      <c r="J161" s="239"/>
      <c r="K161" s="239"/>
      <c r="L161" s="244"/>
      <c r="M161" s="245"/>
      <c r="N161" s="246"/>
      <c r="O161" s="246"/>
      <c r="P161" s="246"/>
      <c r="Q161" s="246"/>
      <c r="R161" s="246"/>
      <c r="S161" s="246"/>
      <c r="T161" s="247"/>
      <c r="AT161" s="248" t="s">
        <v>152</v>
      </c>
      <c r="AU161" s="248" t="s">
        <v>81</v>
      </c>
      <c r="AV161" s="13" t="s">
        <v>81</v>
      </c>
      <c r="AW161" s="13" t="s">
        <v>33</v>
      </c>
      <c r="AX161" s="13" t="s">
        <v>72</v>
      </c>
      <c r="AY161" s="248" t="s">
        <v>129</v>
      </c>
    </row>
    <row r="162" spans="2:51" s="13" customFormat="1" ht="12">
      <c r="B162" s="238"/>
      <c r="C162" s="239"/>
      <c r="D162" s="224" t="s">
        <v>152</v>
      </c>
      <c r="E162" s="240" t="s">
        <v>20</v>
      </c>
      <c r="F162" s="241" t="s">
        <v>965</v>
      </c>
      <c r="G162" s="239"/>
      <c r="H162" s="242">
        <v>22.91</v>
      </c>
      <c r="I162" s="243"/>
      <c r="J162" s="239"/>
      <c r="K162" s="239"/>
      <c r="L162" s="244"/>
      <c r="M162" s="245"/>
      <c r="N162" s="246"/>
      <c r="O162" s="246"/>
      <c r="P162" s="246"/>
      <c r="Q162" s="246"/>
      <c r="R162" s="246"/>
      <c r="S162" s="246"/>
      <c r="T162" s="247"/>
      <c r="AT162" s="248" t="s">
        <v>152</v>
      </c>
      <c r="AU162" s="248" t="s">
        <v>81</v>
      </c>
      <c r="AV162" s="13" t="s">
        <v>81</v>
      </c>
      <c r="AW162" s="13" t="s">
        <v>33</v>
      </c>
      <c r="AX162" s="13" t="s">
        <v>72</v>
      </c>
      <c r="AY162" s="248" t="s">
        <v>129</v>
      </c>
    </row>
    <row r="163" spans="2:51" s="13" customFormat="1" ht="12">
      <c r="B163" s="238"/>
      <c r="C163" s="239"/>
      <c r="D163" s="224" t="s">
        <v>152</v>
      </c>
      <c r="E163" s="240" t="s">
        <v>20</v>
      </c>
      <c r="F163" s="241" t="s">
        <v>966</v>
      </c>
      <c r="G163" s="239"/>
      <c r="H163" s="242">
        <v>20.53</v>
      </c>
      <c r="I163" s="243"/>
      <c r="J163" s="239"/>
      <c r="K163" s="239"/>
      <c r="L163" s="244"/>
      <c r="M163" s="245"/>
      <c r="N163" s="246"/>
      <c r="O163" s="246"/>
      <c r="P163" s="246"/>
      <c r="Q163" s="246"/>
      <c r="R163" s="246"/>
      <c r="S163" s="246"/>
      <c r="T163" s="247"/>
      <c r="AT163" s="248" t="s">
        <v>152</v>
      </c>
      <c r="AU163" s="248" t="s">
        <v>81</v>
      </c>
      <c r="AV163" s="13" t="s">
        <v>81</v>
      </c>
      <c r="AW163" s="13" t="s">
        <v>33</v>
      </c>
      <c r="AX163" s="13" t="s">
        <v>72</v>
      </c>
      <c r="AY163" s="248" t="s">
        <v>129</v>
      </c>
    </row>
    <row r="164" spans="2:51" s="14" customFormat="1" ht="12">
      <c r="B164" s="249"/>
      <c r="C164" s="250"/>
      <c r="D164" s="224" t="s">
        <v>152</v>
      </c>
      <c r="E164" s="251" t="s">
        <v>20</v>
      </c>
      <c r="F164" s="252" t="s">
        <v>156</v>
      </c>
      <c r="G164" s="250"/>
      <c r="H164" s="253">
        <v>94.1</v>
      </c>
      <c r="I164" s="254"/>
      <c r="J164" s="250"/>
      <c r="K164" s="250"/>
      <c r="L164" s="255"/>
      <c r="M164" s="256"/>
      <c r="N164" s="257"/>
      <c r="O164" s="257"/>
      <c r="P164" s="257"/>
      <c r="Q164" s="257"/>
      <c r="R164" s="257"/>
      <c r="S164" s="257"/>
      <c r="T164" s="258"/>
      <c r="AT164" s="259" t="s">
        <v>152</v>
      </c>
      <c r="AU164" s="259" t="s">
        <v>81</v>
      </c>
      <c r="AV164" s="14" t="s">
        <v>137</v>
      </c>
      <c r="AW164" s="14" t="s">
        <v>33</v>
      </c>
      <c r="AX164" s="14" t="s">
        <v>8</v>
      </c>
      <c r="AY164" s="259" t="s">
        <v>129</v>
      </c>
    </row>
    <row r="165" spans="2:65" s="1" customFormat="1" ht="14.4" customHeight="1">
      <c r="B165" s="39"/>
      <c r="C165" s="212" t="s">
        <v>130</v>
      </c>
      <c r="D165" s="212" t="s">
        <v>132</v>
      </c>
      <c r="E165" s="213" t="s">
        <v>977</v>
      </c>
      <c r="F165" s="214" t="s">
        <v>978</v>
      </c>
      <c r="G165" s="215" t="s">
        <v>263</v>
      </c>
      <c r="H165" s="216">
        <v>1546.6</v>
      </c>
      <c r="I165" s="217"/>
      <c r="J165" s="216">
        <f>ROUND(I165*H165,0)</f>
        <v>0</v>
      </c>
      <c r="K165" s="214" t="s">
        <v>147</v>
      </c>
      <c r="L165" s="44"/>
      <c r="M165" s="218" t="s">
        <v>20</v>
      </c>
      <c r="N165" s="219" t="s">
        <v>43</v>
      </c>
      <c r="O165" s="84"/>
      <c r="P165" s="220">
        <f>O165*H165</f>
        <v>0</v>
      </c>
      <c r="Q165" s="220">
        <v>6E-05</v>
      </c>
      <c r="R165" s="220">
        <f>Q165*H165</f>
        <v>0.092796</v>
      </c>
      <c r="S165" s="220">
        <v>0</v>
      </c>
      <c r="T165" s="221">
        <f>S165*H165</f>
        <v>0</v>
      </c>
      <c r="AR165" s="222" t="s">
        <v>137</v>
      </c>
      <c r="AT165" s="222" t="s">
        <v>132</v>
      </c>
      <c r="AU165" s="222" t="s">
        <v>81</v>
      </c>
      <c r="AY165" s="18" t="s">
        <v>129</v>
      </c>
      <c r="BE165" s="223">
        <f>IF(N165="základní",J165,0)</f>
        <v>0</v>
      </c>
      <c r="BF165" s="223">
        <f>IF(N165="snížená",J165,0)</f>
        <v>0</v>
      </c>
      <c r="BG165" s="223">
        <f>IF(N165="zákl. přenesená",J165,0)</f>
        <v>0</v>
      </c>
      <c r="BH165" s="223">
        <f>IF(N165="sníž. přenesená",J165,0)</f>
        <v>0</v>
      </c>
      <c r="BI165" s="223">
        <f>IF(N165="nulová",J165,0)</f>
        <v>0</v>
      </c>
      <c r="BJ165" s="18" t="s">
        <v>8</v>
      </c>
      <c r="BK165" s="223">
        <f>ROUND(I165*H165,0)</f>
        <v>0</v>
      </c>
      <c r="BL165" s="18" t="s">
        <v>137</v>
      </c>
      <c r="BM165" s="222" t="s">
        <v>245</v>
      </c>
    </row>
    <row r="166" spans="2:47" s="1" customFormat="1" ht="12">
      <c r="B166" s="39"/>
      <c r="C166" s="40"/>
      <c r="D166" s="224" t="s">
        <v>139</v>
      </c>
      <c r="E166" s="40"/>
      <c r="F166" s="225" t="s">
        <v>979</v>
      </c>
      <c r="G166" s="40"/>
      <c r="H166" s="40"/>
      <c r="I166" s="136"/>
      <c r="J166" s="40"/>
      <c r="K166" s="40"/>
      <c r="L166" s="44"/>
      <c r="M166" s="226"/>
      <c r="N166" s="84"/>
      <c r="O166" s="84"/>
      <c r="P166" s="84"/>
      <c r="Q166" s="84"/>
      <c r="R166" s="84"/>
      <c r="S166" s="84"/>
      <c r="T166" s="85"/>
      <c r="AT166" s="18" t="s">
        <v>139</v>
      </c>
      <c r="AU166" s="18" t="s">
        <v>81</v>
      </c>
    </row>
    <row r="167" spans="2:47" s="1" customFormat="1" ht="12">
      <c r="B167" s="39"/>
      <c r="C167" s="40"/>
      <c r="D167" s="224" t="s">
        <v>150</v>
      </c>
      <c r="E167" s="40"/>
      <c r="F167" s="227" t="s">
        <v>980</v>
      </c>
      <c r="G167" s="40"/>
      <c r="H167" s="40"/>
      <c r="I167" s="136"/>
      <c r="J167" s="40"/>
      <c r="K167" s="40"/>
      <c r="L167" s="44"/>
      <c r="M167" s="226"/>
      <c r="N167" s="84"/>
      <c r="O167" s="84"/>
      <c r="P167" s="84"/>
      <c r="Q167" s="84"/>
      <c r="R167" s="84"/>
      <c r="S167" s="84"/>
      <c r="T167" s="85"/>
      <c r="AT167" s="18" t="s">
        <v>150</v>
      </c>
      <c r="AU167" s="18" t="s">
        <v>81</v>
      </c>
    </row>
    <row r="168" spans="2:51" s="13" customFormat="1" ht="12">
      <c r="B168" s="238"/>
      <c r="C168" s="239"/>
      <c r="D168" s="224" t="s">
        <v>152</v>
      </c>
      <c r="E168" s="240" t="s">
        <v>20</v>
      </c>
      <c r="F168" s="241" t="s">
        <v>981</v>
      </c>
      <c r="G168" s="239"/>
      <c r="H168" s="242">
        <v>134.8</v>
      </c>
      <c r="I168" s="243"/>
      <c r="J168" s="239"/>
      <c r="K168" s="239"/>
      <c r="L168" s="244"/>
      <c r="M168" s="245"/>
      <c r="N168" s="246"/>
      <c r="O168" s="246"/>
      <c r="P168" s="246"/>
      <c r="Q168" s="246"/>
      <c r="R168" s="246"/>
      <c r="S168" s="246"/>
      <c r="T168" s="247"/>
      <c r="AT168" s="248" t="s">
        <v>152</v>
      </c>
      <c r="AU168" s="248" t="s">
        <v>81</v>
      </c>
      <c r="AV168" s="13" t="s">
        <v>81</v>
      </c>
      <c r="AW168" s="13" t="s">
        <v>33</v>
      </c>
      <c r="AX168" s="13" t="s">
        <v>72</v>
      </c>
      <c r="AY168" s="248" t="s">
        <v>129</v>
      </c>
    </row>
    <row r="169" spans="2:51" s="13" customFormat="1" ht="12">
      <c r="B169" s="238"/>
      <c r="C169" s="239"/>
      <c r="D169" s="224" t="s">
        <v>152</v>
      </c>
      <c r="E169" s="240" t="s">
        <v>20</v>
      </c>
      <c r="F169" s="241" t="s">
        <v>982</v>
      </c>
      <c r="G169" s="239"/>
      <c r="H169" s="242">
        <v>705.9</v>
      </c>
      <c r="I169" s="243"/>
      <c r="J169" s="239"/>
      <c r="K169" s="239"/>
      <c r="L169" s="244"/>
      <c r="M169" s="245"/>
      <c r="N169" s="246"/>
      <c r="O169" s="246"/>
      <c r="P169" s="246"/>
      <c r="Q169" s="246"/>
      <c r="R169" s="246"/>
      <c r="S169" s="246"/>
      <c r="T169" s="247"/>
      <c r="AT169" s="248" t="s">
        <v>152</v>
      </c>
      <c r="AU169" s="248" t="s">
        <v>81</v>
      </c>
      <c r="AV169" s="13" t="s">
        <v>81</v>
      </c>
      <c r="AW169" s="13" t="s">
        <v>33</v>
      </c>
      <c r="AX169" s="13" t="s">
        <v>72</v>
      </c>
      <c r="AY169" s="248" t="s">
        <v>129</v>
      </c>
    </row>
    <row r="170" spans="2:51" s="13" customFormat="1" ht="12">
      <c r="B170" s="238"/>
      <c r="C170" s="239"/>
      <c r="D170" s="224" t="s">
        <v>152</v>
      </c>
      <c r="E170" s="240" t="s">
        <v>20</v>
      </c>
      <c r="F170" s="241" t="s">
        <v>983</v>
      </c>
      <c r="G170" s="239"/>
      <c r="H170" s="242">
        <v>705.9</v>
      </c>
      <c r="I170" s="243"/>
      <c r="J170" s="239"/>
      <c r="K170" s="239"/>
      <c r="L170" s="244"/>
      <c r="M170" s="245"/>
      <c r="N170" s="246"/>
      <c r="O170" s="246"/>
      <c r="P170" s="246"/>
      <c r="Q170" s="246"/>
      <c r="R170" s="246"/>
      <c r="S170" s="246"/>
      <c r="T170" s="247"/>
      <c r="AT170" s="248" t="s">
        <v>152</v>
      </c>
      <c r="AU170" s="248" t="s">
        <v>81</v>
      </c>
      <c r="AV170" s="13" t="s">
        <v>81</v>
      </c>
      <c r="AW170" s="13" t="s">
        <v>33</v>
      </c>
      <c r="AX170" s="13" t="s">
        <v>72</v>
      </c>
      <c r="AY170" s="248" t="s">
        <v>129</v>
      </c>
    </row>
    <row r="171" spans="2:51" s="14" customFormat="1" ht="12">
      <c r="B171" s="249"/>
      <c r="C171" s="250"/>
      <c r="D171" s="224" t="s">
        <v>152</v>
      </c>
      <c r="E171" s="251" t="s">
        <v>20</v>
      </c>
      <c r="F171" s="252" t="s">
        <v>156</v>
      </c>
      <c r="G171" s="250"/>
      <c r="H171" s="253">
        <v>1546.6</v>
      </c>
      <c r="I171" s="254"/>
      <c r="J171" s="250"/>
      <c r="K171" s="250"/>
      <c r="L171" s="255"/>
      <c r="M171" s="256"/>
      <c r="N171" s="257"/>
      <c r="O171" s="257"/>
      <c r="P171" s="257"/>
      <c r="Q171" s="257"/>
      <c r="R171" s="257"/>
      <c r="S171" s="257"/>
      <c r="T171" s="258"/>
      <c r="AT171" s="259" t="s">
        <v>152</v>
      </c>
      <c r="AU171" s="259" t="s">
        <v>81</v>
      </c>
      <c r="AV171" s="14" t="s">
        <v>137</v>
      </c>
      <c r="AW171" s="14" t="s">
        <v>33</v>
      </c>
      <c r="AX171" s="14" t="s">
        <v>8</v>
      </c>
      <c r="AY171" s="259" t="s">
        <v>129</v>
      </c>
    </row>
    <row r="172" spans="2:65" s="1" customFormat="1" ht="14.4" customHeight="1">
      <c r="B172" s="39"/>
      <c r="C172" s="260" t="s">
        <v>26</v>
      </c>
      <c r="D172" s="260" t="s">
        <v>240</v>
      </c>
      <c r="E172" s="261" t="s">
        <v>984</v>
      </c>
      <c r="F172" s="262" t="s">
        <v>985</v>
      </c>
      <c r="G172" s="263" t="s">
        <v>263</v>
      </c>
      <c r="H172" s="264">
        <v>141.54</v>
      </c>
      <c r="I172" s="265"/>
      <c r="J172" s="264">
        <f>ROUND(I172*H172,0)</f>
        <v>0</v>
      </c>
      <c r="K172" s="262" t="s">
        <v>147</v>
      </c>
      <c r="L172" s="266"/>
      <c r="M172" s="267" t="s">
        <v>20</v>
      </c>
      <c r="N172" s="268" t="s">
        <v>43</v>
      </c>
      <c r="O172" s="84"/>
      <c r="P172" s="220">
        <f>O172*H172</f>
        <v>0</v>
      </c>
      <c r="Q172" s="220">
        <v>0.00018</v>
      </c>
      <c r="R172" s="220">
        <f>Q172*H172</f>
        <v>0.0254772</v>
      </c>
      <c r="S172" s="220">
        <v>0</v>
      </c>
      <c r="T172" s="221">
        <f>S172*H172</f>
        <v>0</v>
      </c>
      <c r="AR172" s="222" t="s">
        <v>173</v>
      </c>
      <c r="AT172" s="222" t="s">
        <v>240</v>
      </c>
      <c r="AU172" s="222" t="s">
        <v>81</v>
      </c>
      <c r="AY172" s="18" t="s">
        <v>129</v>
      </c>
      <c r="BE172" s="223">
        <f>IF(N172="základní",J172,0)</f>
        <v>0</v>
      </c>
      <c r="BF172" s="223">
        <f>IF(N172="snížená",J172,0)</f>
        <v>0</v>
      </c>
      <c r="BG172" s="223">
        <f>IF(N172="zákl. přenesená",J172,0)</f>
        <v>0</v>
      </c>
      <c r="BH172" s="223">
        <f>IF(N172="sníž. přenesená",J172,0)</f>
        <v>0</v>
      </c>
      <c r="BI172" s="223">
        <f>IF(N172="nulová",J172,0)</f>
        <v>0</v>
      </c>
      <c r="BJ172" s="18" t="s">
        <v>8</v>
      </c>
      <c r="BK172" s="223">
        <f>ROUND(I172*H172,0)</f>
        <v>0</v>
      </c>
      <c r="BL172" s="18" t="s">
        <v>137</v>
      </c>
      <c r="BM172" s="222" t="s">
        <v>260</v>
      </c>
    </row>
    <row r="173" spans="2:47" s="1" customFormat="1" ht="12">
      <c r="B173" s="39"/>
      <c r="C173" s="40"/>
      <c r="D173" s="224" t="s">
        <v>139</v>
      </c>
      <c r="E173" s="40"/>
      <c r="F173" s="225" t="s">
        <v>985</v>
      </c>
      <c r="G173" s="40"/>
      <c r="H173" s="40"/>
      <c r="I173" s="136"/>
      <c r="J173" s="40"/>
      <c r="K173" s="40"/>
      <c r="L173" s="44"/>
      <c r="M173" s="226"/>
      <c r="N173" s="84"/>
      <c r="O173" s="84"/>
      <c r="P173" s="84"/>
      <c r="Q173" s="84"/>
      <c r="R173" s="84"/>
      <c r="S173" s="84"/>
      <c r="T173" s="85"/>
      <c r="AT173" s="18" t="s">
        <v>139</v>
      </c>
      <c r="AU173" s="18" t="s">
        <v>81</v>
      </c>
    </row>
    <row r="174" spans="2:65" s="1" customFormat="1" ht="14.4" customHeight="1">
      <c r="B174" s="39"/>
      <c r="C174" s="260" t="s">
        <v>191</v>
      </c>
      <c r="D174" s="260" t="s">
        <v>240</v>
      </c>
      <c r="E174" s="261" t="s">
        <v>986</v>
      </c>
      <c r="F174" s="262" t="s">
        <v>987</v>
      </c>
      <c r="G174" s="263" t="s">
        <v>263</v>
      </c>
      <c r="H174" s="264">
        <v>741.2</v>
      </c>
      <c r="I174" s="265"/>
      <c r="J174" s="264">
        <f>ROUND(I174*H174,0)</f>
        <v>0</v>
      </c>
      <c r="K174" s="262" t="s">
        <v>147</v>
      </c>
      <c r="L174" s="266"/>
      <c r="M174" s="267" t="s">
        <v>20</v>
      </c>
      <c r="N174" s="268" t="s">
        <v>43</v>
      </c>
      <c r="O174" s="84"/>
      <c r="P174" s="220">
        <f>O174*H174</f>
        <v>0</v>
      </c>
      <c r="Q174" s="220">
        <v>3E-05</v>
      </c>
      <c r="R174" s="220">
        <f>Q174*H174</f>
        <v>0.022236000000000002</v>
      </c>
      <c r="S174" s="220">
        <v>0</v>
      </c>
      <c r="T174" s="221">
        <f>S174*H174</f>
        <v>0</v>
      </c>
      <c r="AR174" s="222" t="s">
        <v>173</v>
      </c>
      <c r="AT174" s="222" t="s">
        <v>240</v>
      </c>
      <c r="AU174" s="222" t="s">
        <v>81</v>
      </c>
      <c r="AY174" s="18" t="s">
        <v>129</v>
      </c>
      <c r="BE174" s="223">
        <f>IF(N174="základní",J174,0)</f>
        <v>0</v>
      </c>
      <c r="BF174" s="223">
        <f>IF(N174="snížená",J174,0)</f>
        <v>0</v>
      </c>
      <c r="BG174" s="223">
        <f>IF(N174="zákl. přenesená",J174,0)</f>
        <v>0</v>
      </c>
      <c r="BH174" s="223">
        <f>IF(N174="sníž. přenesená",J174,0)</f>
        <v>0</v>
      </c>
      <c r="BI174" s="223">
        <f>IF(N174="nulová",J174,0)</f>
        <v>0</v>
      </c>
      <c r="BJ174" s="18" t="s">
        <v>8</v>
      </c>
      <c r="BK174" s="223">
        <f>ROUND(I174*H174,0)</f>
        <v>0</v>
      </c>
      <c r="BL174" s="18" t="s">
        <v>137</v>
      </c>
      <c r="BM174" s="222" t="s">
        <v>271</v>
      </c>
    </row>
    <row r="175" spans="2:47" s="1" customFormat="1" ht="12">
      <c r="B175" s="39"/>
      <c r="C175" s="40"/>
      <c r="D175" s="224" t="s">
        <v>139</v>
      </c>
      <c r="E175" s="40"/>
      <c r="F175" s="225" t="s">
        <v>987</v>
      </c>
      <c r="G175" s="40"/>
      <c r="H175" s="40"/>
      <c r="I175" s="136"/>
      <c r="J175" s="40"/>
      <c r="K175" s="40"/>
      <c r="L175" s="44"/>
      <c r="M175" s="226"/>
      <c r="N175" s="84"/>
      <c r="O175" s="84"/>
      <c r="P175" s="84"/>
      <c r="Q175" s="84"/>
      <c r="R175" s="84"/>
      <c r="S175" s="84"/>
      <c r="T175" s="85"/>
      <c r="AT175" s="18" t="s">
        <v>139</v>
      </c>
      <c r="AU175" s="18" t="s">
        <v>81</v>
      </c>
    </row>
    <row r="176" spans="2:65" s="1" customFormat="1" ht="14.4" customHeight="1">
      <c r="B176" s="39"/>
      <c r="C176" s="260" t="s">
        <v>198</v>
      </c>
      <c r="D176" s="260" t="s">
        <v>240</v>
      </c>
      <c r="E176" s="261" t="s">
        <v>988</v>
      </c>
      <c r="F176" s="262" t="s">
        <v>539</v>
      </c>
      <c r="G176" s="263" t="s">
        <v>263</v>
      </c>
      <c r="H176" s="264">
        <v>741.2</v>
      </c>
      <c r="I176" s="265"/>
      <c r="J176" s="264">
        <f>ROUND(I176*H176,0)</f>
        <v>0</v>
      </c>
      <c r="K176" s="262" t="s">
        <v>147</v>
      </c>
      <c r="L176" s="266"/>
      <c r="M176" s="267" t="s">
        <v>20</v>
      </c>
      <c r="N176" s="268" t="s">
        <v>43</v>
      </c>
      <c r="O176" s="84"/>
      <c r="P176" s="220">
        <f>O176*H176</f>
        <v>0</v>
      </c>
      <c r="Q176" s="220">
        <v>4E-05</v>
      </c>
      <c r="R176" s="220">
        <f>Q176*H176</f>
        <v>0.029648000000000004</v>
      </c>
      <c r="S176" s="220">
        <v>0</v>
      </c>
      <c r="T176" s="221">
        <f>S176*H176</f>
        <v>0</v>
      </c>
      <c r="AR176" s="222" t="s">
        <v>173</v>
      </c>
      <c r="AT176" s="222" t="s">
        <v>240</v>
      </c>
      <c r="AU176" s="222" t="s">
        <v>81</v>
      </c>
      <c r="AY176" s="18" t="s">
        <v>129</v>
      </c>
      <c r="BE176" s="223">
        <f>IF(N176="základní",J176,0)</f>
        <v>0</v>
      </c>
      <c r="BF176" s="223">
        <f>IF(N176="snížená",J176,0)</f>
        <v>0</v>
      </c>
      <c r="BG176" s="223">
        <f>IF(N176="zákl. přenesená",J176,0)</f>
        <v>0</v>
      </c>
      <c r="BH176" s="223">
        <f>IF(N176="sníž. přenesená",J176,0)</f>
        <v>0</v>
      </c>
      <c r="BI176" s="223">
        <f>IF(N176="nulová",J176,0)</f>
        <v>0</v>
      </c>
      <c r="BJ176" s="18" t="s">
        <v>8</v>
      </c>
      <c r="BK176" s="223">
        <f>ROUND(I176*H176,0)</f>
        <v>0</v>
      </c>
      <c r="BL176" s="18" t="s">
        <v>137</v>
      </c>
      <c r="BM176" s="222" t="s">
        <v>138</v>
      </c>
    </row>
    <row r="177" spans="2:47" s="1" customFormat="1" ht="12">
      <c r="B177" s="39"/>
      <c r="C177" s="40"/>
      <c r="D177" s="224" t="s">
        <v>139</v>
      </c>
      <c r="E177" s="40"/>
      <c r="F177" s="225" t="s">
        <v>539</v>
      </c>
      <c r="G177" s="40"/>
      <c r="H177" s="40"/>
      <c r="I177" s="136"/>
      <c r="J177" s="40"/>
      <c r="K177" s="40"/>
      <c r="L177" s="44"/>
      <c r="M177" s="226"/>
      <c r="N177" s="84"/>
      <c r="O177" s="84"/>
      <c r="P177" s="84"/>
      <c r="Q177" s="84"/>
      <c r="R177" s="84"/>
      <c r="S177" s="84"/>
      <c r="T177" s="85"/>
      <c r="AT177" s="18" t="s">
        <v>139</v>
      </c>
      <c r="AU177" s="18" t="s">
        <v>81</v>
      </c>
    </row>
    <row r="178" spans="2:51" s="13" customFormat="1" ht="12">
      <c r="B178" s="238"/>
      <c r="C178" s="239"/>
      <c r="D178" s="224" t="s">
        <v>152</v>
      </c>
      <c r="E178" s="240" t="s">
        <v>20</v>
      </c>
      <c r="F178" s="241" t="s">
        <v>989</v>
      </c>
      <c r="G178" s="239"/>
      <c r="H178" s="242">
        <v>741.2</v>
      </c>
      <c r="I178" s="243"/>
      <c r="J178" s="239"/>
      <c r="K178" s="239"/>
      <c r="L178" s="244"/>
      <c r="M178" s="245"/>
      <c r="N178" s="246"/>
      <c r="O178" s="246"/>
      <c r="P178" s="246"/>
      <c r="Q178" s="246"/>
      <c r="R178" s="246"/>
      <c r="S178" s="246"/>
      <c r="T178" s="247"/>
      <c r="AT178" s="248" t="s">
        <v>152</v>
      </c>
      <c r="AU178" s="248" t="s">
        <v>81</v>
      </c>
      <c r="AV178" s="13" t="s">
        <v>81</v>
      </c>
      <c r="AW178" s="13" t="s">
        <v>33</v>
      </c>
      <c r="AX178" s="13" t="s">
        <v>72</v>
      </c>
      <c r="AY178" s="248" t="s">
        <v>129</v>
      </c>
    </row>
    <row r="179" spans="2:51" s="14" customFormat="1" ht="12">
      <c r="B179" s="249"/>
      <c r="C179" s="250"/>
      <c r="D179" s="224" t="s">
        <v>152</v>
      </c>
      <c r="E179" s="251" t="s">
        <v>20</v>
      </c>
      <c r="F179" s="252" t="s">
        <v>156</v>
      </c>
      <c r="G179" s="250"/>
      <c r="H179" s="253">
        <v>741.2</v>
      </c>
      <c r="I179" s="254"/>
      <c r="J179" s="250"/>
      <c r="K179" s="250"/>
      <c r="L179" s="255"/>
      <c r="M179" s="256"/>
      <c r="N179" s="257"/>
      <c r="O179" s="257"/>
      <c r="P179" s="257"/>
      <c r="Q179" s="257"/>
      <c r="R179" s="257"/>
      <c r="S179" s="257"/>
      <c r="T179" s="258"/>
      <c r="AT179" s="259" t="s">
        <v>152</v>
      </c>
      <c r="AU179" s="259" t="s">
        <v>81</v>
      </c>
      <c r="AV179" s="14" t="s">
        <v>137</v>
      </c>
      <c r="AW179" s="14" t="s">
        <v>33</v>
      </c>
      <c r="AX179" s="14" t="s">
        <v>8</v>
      </c>
      <c r="AY179" s="259" t="s">
        <v>129</v>
      </c>
    </row>
    <row r="180" spans="2:65" s="1" customFormat="1" ht="14.4" customHeight="1">
      <c r="B180" s="39"/>
      <c r="C180" s="212" t="s">
        <v>204</v>
      </c>
      <c r="D180" s="212" t="s">
        <v>132</v>
      </c>
      <c r="E180" s="213" t="s">
        <v>990</v>
      </c>
      <c r="F180" s="214" t="s">
        <v>991</v>
      </c>
      <c r="G180" s="215" t="s">
        <v>146</v>
      </c>
      <c r="H180" s="216">
        <v>604.82</v>
      </c>
      <c r="I180" s="217"/>
      <c r="J180" s="216">
        <f>ROUND(I180*H180,0)</f>
        <v>0</v>
      </c>
      <c r="K180" s="214" t="s">
        <v>147</v>
      </c>
      <c r="L180" s="44"/>
      <c r="M180" s="218" t="s">
        <v>20</v>
      </c>
      <c r="N180" s="219" t="s">
        <v>43</v>
      </c>
      <c r="O180" s="84"/>
      <c r="P180" s="220">
        <f>O180*H180</f>
        <v>0</v>
      </c>
      <c r="Q180" s="220">
        <v>0.0231</v>
      </c>
      <c r="R180" s="220">
        <f>Q180*H180</f>
        <v>13.971342</v>
      </c>
      <c r="S180" s="220">
        <v>0</v>
      </c>
      <c r="T180" s="221">
        <f>S180*H180</f>
        <v>0</v>
      </c>
      <c r="AR180" s="222" t="s">
        <v>137</v>
      </c>
      <c r="AT180" s="222" t="s">
        <v>132</v>
      </c>
      <c r="AU180" s="222" t="s">
        <v>81</v>
      </c>
      <c r="AY180" s="18" t="s">
        <v>129</v>
      </c>
      <c r="BE180" s="223">
        <f>IF(N180="základní",J180,0)</f>
        <v>0</v>
      </c>
      <c r="BF180" s="223">
        <f>IF(N180="snížená",J180,0)</f>
        <v>0</v>
      </c>
      <c r="BG180" s="223">
        <f>IF(N180="zákl. přenesená",J180,0)</f>
        <v>0</v>
      </c>
      <c r="BH180" s="223">
        <f>IF(N180="sníž. přenesená",J180,0)</f>
        <v>0</v>
      </c>
      <c r="BI180" s="223">
        <f>IF(N180="nulová",J180,0)</f>
        <v>0</v>
      </c>
      <c r="BJ180" s="18" t="s">
        <v>8</v>
      </c>
      <c r="BK180" s="223">
        <f>ROUND(I180*H180,0)</f>
        <v>0</v>
      </c>
      <c r="BL180" s="18" t="s">
        <v>137</v>
      </c>
      <c r="BM180" s="222" t="s">
        <v>142</v>
      </c>
    </row>
    <row r="181" spans="2:47" s="1" customFormat="1" ht="12">
      <c r="B181" s="39"/>
      <c r="C181" s="40"/>
      <c r="D181" s="224" t="s">
        <v>139</v>
      </c>
      <c r="E181" s="40"/>
      <c r="F181" s="225" t="s">
        <v>992</v>
      </c>
      <c r="G181" s="40"/>
      <c r="H181" s="40"/>
      <c r="I181" s="136"/>
      <c r="J181" s="40"/>
      <c r="K181" s="40"/>
      <c r="L181" s="44"/>
      <c r="M181" s="226"/>
      <c r="N181" s="84"/>
      <c r="O181" s="84"/>
      <c r="P181" s="84"/>
      <c r="Q181" s="84"/>
      <c r="R181" s="84"/>
      <c r="S181" s="84"/>
      <c r="T181" s="85"/>
      <c r="AT181" s="18" t="s">
        <v>139</v>
      </c>
      <c r="AU181" s="18" t="s">
        <v>81</v>
      </c>
    </row>
    <row r="182" spans="2:47" s="1" customFormat="1" ht="12">
      <c r="B182" s="39"/>
      <c r="C182" s="40"/>
      <c r="D182" s="224" t="s">
        <v>150</v>
      </c>
      <c r="E182" s="40"/>
      <c r="F182" s="227" t="s">
        <v>993</v>
      </c>
      <c r="G182" s="40"/>
      <c r="H182" s="40"/>
      <c r="I182" s="136"/>
      <c r="J182" s="40"/>
      <c r="K182" s="40"/>
      <c r="L182" s="44"/>
      <c r="M182" s="226"/>
      <c r="N182" s="84"/>
      <c r="O182" s="84"/>
      <c r="P182" s="84"/>
      <c r="Q182" s="84"/>
      <c r="R182" s="84"/>
      <c r="S182" s="84"/>
      <c r="T182" s="85"/>
      <c r="AT182" s="18" t="s">
        <v>150</v>
      </c>
      <c r="AU182" s="18" t="s">
        <v>81</v>
      </c>
    </row>
    <row r="183" spans="2:51" s="12" customFormat="1" ht="12">
      <c r="B183" s="228"/>
      <c r="C183" s="229"/>
      <c r="D183" s="224" t="s">
        <v>152</v>
      </c>
      <c r="E183" s="230" t="s">
        <v>20</v>
      </c>
      <c r="F183" s="231" t="s">
        <v>994</v>
      </c>
      <c r="G183" s="229"/>
      <c r="H183" s="230" t="s">
        <v>20</v>
      </c>
      <c r="I183" s="232"/>
      <c r="J183" s="229"/>
      <c r="K183" s="229"/>
      <c r="L183" s="233"/>
      <c r="M183" s="234"/>
      <c r="N183" s="235"/>
      <c r="O183" s="235"/>
      <c r="P183" s="235"/>
      <c r="Q183" s="235"/>
      <c r="R183" s="235"/>
      <c r="S183" s="235"/>
      <c r="T183" s="236"/>
      <c r="AT183" s="237" t="s">
        <v>152</v>
      </c>
      <c r="AU183" s="237" t="s">
        <v>81</v>
      </c>
      <c r="AV183" s="12" t="s">
        <v>8</v>
      </c>
      <c r="AW183" s="12" t="s">
        <v>33</v>
      </c>
      <c r="AX183" s="12" t="s">
        <v>72</v>
      </c>
      <c r="AY183" s="237" t="s">
        <v>129</v>
      </c>
    </row>
    <row r="184" spans="2:51" s="12" customFormat="1" ht="12">
      <c r="B184" s="228"/>
      <c r="C184" s="229"/>
      <c r="D184" s="224" t="s">
        <v>152</v>
      </c>
      <c r="E184" s="230" t="s">
        <v>20</v>
      </c>
      <c r="F184" s="231" t="s">
        <v>954</v>
      </c>
      <c r="G184" s="229"/>
      <c r="H184" s="230" t="s">
        <v>20</v>
      </c>
      <c r="I184" s="232"/>
      <c r="J184" s="229"/>
      <c r="K184" s="229"/>
      <c r="L184" s="233"/>
      <c r="M184" s="234"/>
      <c r="N184" s="235"/>
      <c r="O184" s="235"/>
      <c r="P184" s="235"/>
      <c r="Q184" s="235"/>
      <c r="R184" s="235"/>
      <c r="S184" s="235"/>
      <c r="T184" s="236"/>
      <c r="AT184" s="237" t="s">
        <v>152</v>
      </c>
      <c r="AU184" s="237" t="s">
        <v>81</v>
      </c>
      <c r="AV184" s="12" t="s">
        <v>8</v>
      </c>
      <c r="AW184" s="12" t="s">
        <v>33</v>
      </c>
      <c r="AX184" s="12" t="s">
        <v>72</v>
      </c>
      <c r="AY184" s="237" t="s">
        <v>129</v>
      </c>
    </row>
    <row r="185" spans="2:51" s="13" customFormat="1" ht="12">
      <c r="B185" s="238"/>
      <c r="C185" s="239"/>
      <c r="D185" s="224" t="s">
        <v>152</v>
      </c>
      <c r="E185" s="240" t="s">
        <v>20</v>
      </c>
      <c r="F185" s="241" t="s">
        <v>955</v>
      </c>
      <c r="G185" s="239"/>
      <c r="H185" s="242">
        <v>17.66</v>
      </c>
      <c r="I185" s="243"/>
      <c r="J185" s="239"/>
      <c r="K185" s="239"/>
      <c r="L185" s="244"/>
      <c r="M185" s="245"/>
      <c r="N185" s="246"/>
      <c r="O185" s="246"/>
      <c r="P185" s="246"/>
      <c r="Q185" s="246"/>
      <c r="R185" s="246"/>
      <c r="S185" s="246"/>
      <c r="T185" s="247"/>
      <c r="AT185" s="248" t="s">
        <v>152</v>
      </c>
      <c r="AU185" s="248" t="s">
        <v>81</v>
      </c>
      <c r="AV185" s="13" t="s">
        <v>81</v>
      </c>
      <c r="AW185" s="13" t="s">
        <v>33</v>
      </c>
      <c r="AX185" s="13" t="s">
        <v>72</v>
      </c>
      <c r="AY185" s="248" t="s">
        <v>129</v>
      </c>
    </row>
    <row r="186" spans="2:51" s="13" customFormat="1" ht="12">
      <c r="B186" s="238"/>
      <c r="C186" s="239"/>
      <c r="D186" s="224" t="s">
        <v>152</v>
      </c>
      <c r="E186" s="240" t="s">
        <v>20</v>
      </c>
      <c r="F186" s="241" t="s">
        <v>956</v>
      </c>
      <c r="G186" s="239"/>
      <c r="H186" s="242">
        <v>20.69</v>
      </c>
      <c r="I186" s="243"/>
      <c r="J186" s="239"/>
      <c r="K186" s="239"/>
      <c r="L186" s="244"/>
      <c r="M186" s="245"/>
      <c r="N186" s="246"/>
      <c r="O186" s="246"/>
      <c r="P186" s="246"/>
      <c r="Q186" s="246"/>
      <c r="R186" s="246"/>
      <c r="S186" s="246"/>
      <c r="T186" s="247"/>
      <c r="AT186" s="248" t="s">
        <v>152</v>
      </c>
      <c r="AU186" s="248" t="s">
        <v>81</v>
      </c>
      <c r="AV186" s="13" t="s">
        <v>81</v>
      </c>
      <c r="AW186" s="13" t="s">
        <v>33</v>
      </c>
      <c r="AX186" s="13" t="s">
        <v>72</v>
      </c>
      <c r="AY186" s="248" t="s">
        <v>129</v>
      </c>
    </row>
    <row r="187" spans="2:51" s="13" customFormat="1" ht="12">
      <c r="B187" s="238"/>
      <c r="C187" s="239"/>
      <c r="D187" s="224" t="s">
        <v>152</v>
      </c>
      <c r="E187" s="240" t="s">
        <v>20</v>
      </c>
      <c r="F187" s="241" t="s">
        <v>957</v>
      </c>
      <c r="G187" s="239"/>
      <c r="H187" s="242">
        <v>17.26</v>
      </c>
      <c r="I187" s="243"/>
      <c r="J187" s="239"/>
      <c r="K187" s="239"/>
      <c r="L187" s="244"/>
      <c r="M187" s="245"/>
      <c r="N187" s="246"/>
      <c r="O187" s="246"/>
      <c r="P187" s="246"/>
      <c r="Q187" s="246"/>
      <c r="R187" s="246"/>
      <c r="S187" s="246"/>
      <c r="T187" s="247"/>
      <c r="AT187" s="248" t="s">
        <v>152</v>
      </c>
      <c r="AU187" s="248" t="s">
        <v>81</v>
      </c>
      <c r="AV187" s="13" t="s">
        <v>81</v>
      </c>
      <c r="AW187" s="13" t="s">
        <v>33</v>
      </c>
      <c r="AX187" s="13" t="s">
        <v>72</v>
      </c>
      <c r="AY187" s="248" t="s">
        <v>129</v>
      </c>
    </row>
    <row r="188" spans="2:51" s="13" customFormat="1" ht="12">
      <c r="B188" s="238"/>
      <c r="C188" s="239"/>
      <c r="D188" s="224" t="s">
        <v>152</v>
      </c>
      <c r="E188" s="240" t="s">
        <v>20</v>
      </c>
      <c r="F188" s="241" t="s">
        <v>958</v>
      </c>
      <c r="G188" s="239"/>
      <c r="H188" s="242">
        <v>15.76</v>
      </c>
      <c r="I188" s="243"/>
      <c r="J188" s="239"/>
      <c r="K188" s="239"/>
      <c r="L188" s="244"/>
      <c r="M188" s="245"/>
      <c r="N188" s="246"/>
      <c r="O188" s="246"/>
      <c r="P188" s="246"/>
      <c r="Q188" s="246"/>
      <c r="R188" s="246"/>
      <c r="S188" s="246"/>
      <c r="T188" s="247"/>
      <c r="AT188" s="248" t="s">
        <v>152</v>
      </c>
      <c r="AU188" s="248" t="s">
        <v>81</v>
      </c>
      <c r="AV188" s="13" t="s">
        <v>81</v>
      </c>
      <c r="AW188" s="13" t="s">
        <v>33</v>
      </c>
      <c r="AX188" s="13" t="s">
        <v>72</v>
      </c>
      <c r="AY188" s="248" t="s">
        <v>129</v>
      </c>
    </row>
    <row r="189" spans="2:51" s="15" customFormat="1" ht="12">
      <c r="B189" s="272"/>
      <c r="C189" s="273"/>
      <c r="D189" s="224" t="s">
        <v>152</v>
      </c>
      <c r="E189" s="274" t="s">
        <v>20</v>
      </c>
      <c r="F189" s="275" t="s">
        <v>519</v>
      </c>
      <c r="G189" s="273"/>
      <c r="H189" s="276">
        <v>71.37</v>
      </c>
      <c r="I189" s="277"/>
      <c r="J189" s="273"/>
      <c r="K189" s="273"/>
      <c r="L189" s="278"/>
      <c r="M189" s="279"/>
      <c r="N189" s="280"/>
      <c r="O189" s="280"/>
      <c r="P189" s="280"/>
      <c r="Q189" s="280"/>
      <c r="R189" s="280"/>
      <c r="S189" s="280"/>
      <c r="T189" s="281"/>
      <c r="AT189" s="282" t="s">
        <v>152</v>
      </c>
      <c r="AU189" s="282" t="s">
        <v>81</v>
      </c>
      <c r="AV189" s="15" t="s">
        <v>143</v>
      </c>
      <c r="AW189" s="15" t="s">
        <v>33</v>
      </c>
      <c r="AX189" s="15" t="s">
        <v>72</v>
      </c>
      <c r="AY189" s="282" t="s">
        <v>129</v>
      </c>
    </row>
    <row r="190" spans="2:51" s="13" customFormat="1" ht="12">
      <c r="B190" s="238"/>
      <c r="C190" s="239"/>
      <c r="D190" s="224" t="s">
        <v>152</v>
      </c>
      <c r="E190" s="240" t="s">
        <v>20</v>
      </c>
      <c r="F190" s="241" t="s">
        <v>959</v>
      </c>
      <c r="G190" s="239"/>
      <c r="H190" s="242">
        <v>127.75</v>
      </c>
      <c r="I190" s="243"/>
      <c r="J190" s="239"/>
      <c r="K190" s="239"/>
      <c r="L190" s="244"/>
      <c r="M190" s="245"/>
      <c r="N190" s="246"/>
      <c r="O190" s="246"/>
      <c r="P190" s="246"/>
      <c r="Q190" s="246"/>
      <c r="R190" s="246"/>
      <c r="S190" s="246"/>
      <c r="T190" s="247"/>
      <c r="AT190" s="248" t="s">
        <v>152</v>
      </c>
      <c r="AU190" s="248" t="s">
        <v>81</v>
      </c>
      <c r="AV190" s="13" t="s">
        <v>81</v>
      </c>
      <c r="AW190" s="13" t="s">
        <v>33</v>
      </c>
      <c r="AX190" s="13" t="s">
        <v>72</v>
      </c>
      <c r="AY190" s="248" t="s">
        <v>129</v>
      </c>
    </row>
    <row r="191" spans="2:51" s="13" customFormat="1" ht="12">
      <c r="B191" s="238"/>
      <c r="C191" s="239"/>
      <c r="D191" s="224" t="s">
        <v>152</v>
      </c>
      <c r="E191" s="240" t="s">
        <v>20</v>
      </c>
      <c r="F191" s="241" t="s">
        <v>960</v>
      </c>
      <c r="G191" s="239"/>
      <c r="H191" s="242">
        <v>153.4</v>
      </c>
      <c r="I191" s="243"/>
      <c r="J191" s="239"/>
      <c r="K191" s="239"/>
      <c r="L191" s="244"/>
      <c r="M191" s="245"/>
      <c r="N191" s="246"/>
      <c r="O191" s="246"/>
      <c r="P191" s="246"/>
      <c r="Q191" s="246"/>
      <c r="R191" s="246"/>
      <c r="S191" s="246"/>
      <c r="T191" s="247"/>
      <c r="AT191" s="248" t="s">
        <v>152</v>
      </c>
      <c r="AU191" s="248" t="s">
        <v>81</v>
      </c>
      <c r="AV191" s="13" t="s">
        <v>81</v>
      </c>
      <c r="AW191" s="13" t="s">
        <v>33</v>
      </c>
      <c r="AX191" s="13" t="s">
        <v>72</v>
      </c>
      <c r="AY191" s="248" t="s">
        <v>129</v>
      </c>
    </row>
    <row r="192" spans="2:51" s="13" customFormat="1" ht="12">
      <c r="B192" s="238"/>
      <c r="C192" s="239"/>
      <c r="D192" s="224" t="s">
        <v>152</v>
      </c>
      <c r="E192" s="240" t="s">
        <v>20</v>
      </c>
      <c r="F192" s="241" t="s">
        <v>961</v>
      </c>
      <c r="G192" s="239"/>
      <c r="H192" s="242">
        <v>124.55</v>
      </c>
      <c r="I192" s="243"/>
      <c r="J192" s="239"/>
      <c r="K192" s="239"/>
      <c r="L192" s="244"/>
      <c r="M192" s="245"/>
      <c r="N192" s="246"/>
      <c r="O192" s="246"/>
      <c r="P192" s="246"/>
      <c r="Q192" s="246"/>
      <c r="R192" s="246"/>
      <c r="S192" s="246"/>
      <c r="T192" s="247"/>
      <c r="AT192" s="248" t="s">
        <v>152</v>
      </c>
      <c r="AU192" s="248" t="s">
        <v>81</v>
      </c>
      <c r="AV192" s="13" t="s">
        <v>81</v>
      </c>
      <c r="AW192" s="13" t="s">
        <v>33</v>
      </c>
      <c r="AX192" s="13" t="s">
        <v>72</v>
      </c>
      <c r="AY192" s="248" t="s">
        <v>129</v>
      </c>
    </row>
    <row r="193" spans="2:51" s="13" customFormat="1" ht="12">
      <c r="B193" s="238"/>
      <c r="C193" s="239"/>
      <c r="D193" s="224" t="s">
        <v>152</v>
      </c>
      <c r="E193" s="240" t="s">
        <v>20</v>
      </c>
      <c r="F193" s="241" t="s">
        <v>962</v>
      </c>
      <c r="G193" s="239"/>
      <c r="H193" s="242">
        <v>127.75</v>
      </c>
      <c r="I193" s="243"/>
      <c r="J193" s="239"/>
      <c r="K193" s="239"/>
      <c r="L193" s="244"/>
      <c r="M193" s="245"/>
      <c r="N193" s="246"/>
      <c r="O193" s="246"/>
      <c r="P193" s="246"/>
      <c r="Q193" s="246"/>
      <c r="R193" s="246"/>
      <c r="S193" s="246"/>
      <c r="T193" s="247"/>
      <c r="AT193" s="248" t="s">
        <v>152</v>
      </c>
      <c r="AU193" s="248" t="s">
        <v>81</v>
      </c>
      <c r="AV193" s="13" t="s">
        <v>81</v>
      </c>
      <c r="AW193" s="13" t="s">
        <v>33</v>
      </c>
      <c r="AX193" s="13" t="s">
        <v>72</v>
      </c>
      <c r="AY193" s="248" t="s">
        <v>129</v>
      </c>
    </row>
    <row r="194" spans="2:51" s="15" customFormat="1" ht="12">
      <c r="B194" s="272"/>
      <c r="C194" s="273"/>
      <c r="D194" s="224" t="s">
        <v>152</v>
      </c>
      <c r="E194" s="274" t="s">
        <v>20</v>
      </c>
      <c r="F194" s="275" t="s">
        <v>519</v>
      </c>
      <c r="G194" s="273"/>
      <c r="H194" s="276">
        <v>533.45</v>
      </c>
      <c r="I194" s="277"/>
      <c r="J194" s="273"/>
      <c r="K194" s="273"/>
      <c r="L194" s="278"/>
      <c r="M194" s="279"/>
      <c r="N194" s="280"/>
      <c r="O194" s="280"/>
      <c r="P194" s="280"/>
      <c r="Q194" s="280"/>
      <c r="R194" s="280"/>
      <c r="S194" s="280"/>
      <c r="T194" s="281"/>
      <c r="AT194" s="282" t="s">
        <v>152</v>
      </c>
      <c r="AU194" s="282" t="s">
        <v>81</v>
      </c>
      <c r="AV194" s="15" t="s">
        <v>143</v>
      </c>
      <c r="AW194" s="15" t="s">
        <v>33</v>
      </c>
      <c r="AX194" s="15" t="s">
        <v>72</v>
      </c>
      <c r="AY194" s="282" t="s">
        <v>129</v>
      </c>
    </row>
    <row r="195" spans="2:51" s="14" customFormat="1" ht="12">
      <c r="B195" s="249"/>
      <c r="C195" s="250"/>
      <c r="D195" s="224" t="s">
        <v>152</v>
      </c>
      <c r="E195" s="251" t="s">
        <v>20</v>
      </c>
      <c r="F195" s="252" t="s">
        <v>156</v>
      </c>
      <c r="G195" s="250"/>
      <c r="H195" s="253">
        <v>604.8199999999999</v>
      </c>
      <c r="I195" s="254"/>
      <c r="J195" s="250"/>
      <c r="K195" s="250"/>
      <c r="L195" s="255"/>
      <c r="M195" s="256"/>
      <c r="N195" s="257"/>
      <c r="O195" s="257"/>
      <c r="P195" s="257"/>
      <c r="Q195" s="257"/>
      <c r="R195" s="257"/>
      <c r="S195" s="257"/>
      <c r="T195" s="258"/>
      <c r="AT195" s="259" t="s">
        <v>152</v>
      </c>
      <c r="AU195" s="259" t="s">
        <v>81</v>
      </c>
      <c r="AV195" s="14" t="s">
        <v>137</v>
      </c>
      <c r="AW195" s="14" t="s">
        <v>33</v>
      </c>
      <c r="AX195" s="14" t="s">
        <v>8</v>
      </c>
      <c r="AY195" s="259" t="s">
        <v>129</v>
      </c>
    </row>
    <row r="196" spans="2:65" s="1" customFormat="1" ht="14.4" customHeight="1">
      <c r="B196" s="39"/>
      <c r="C196" s="212" t="s">
        <v>210</v>
      </c>
      <c r="D196" s="212" t="s">
        <v>132</v>
      </c>
      <c r="E196" s="213" t="s">
        <v>995</v>
      </c>
      <c r="F196" s="214" t="s">
        <v>996</v>
      </c>
      <c r="G196" s="215" t="s">
        <v>146</v>
      </c>
      <c r="H196" s="216">
        <v>652.58</v>
      </c>
      <c r="I196" s="217"/>
      <c r="J196" s="216">
        <f>ROUND(I196*H196,0)</f>
        <v>0</v>
      </c>
      <c r="K196" s="214" t="s">
        <v>147</v>
      </c>
      <c r="L196" s="44"/>
      <c r="M196" s="218" t="s">
        <v>20</v>
      </c>
      <c r="N196" s="219" t="s">
        <v>43</v>
      </c>
      <c r="O196" s="84"/>
      <c r="P196" s="220">
        <f>O196*H196</f>
        <v>0</v>
      </c>
      <c r="Q196" s="220">
        <v>0.00348</v>
      </c>
      <c r="R196" s="220">
        <f>Q196*H196</f>
        <v>2.2709784</v>
      </c>
      <c r="S196" s="220">
        <v>0</v>
      </c>
      <c r="T196" s="221">
        <f>S196*H196</f>
        <v>0</v>
      </c>
      <c r="AR196" s="222" t="s">
        <v>137</v>
      </c>
      <c r="AT196" s="222" t="s">
        <v>132</v>
      </c>
      <c r="AU196" s="222" t="s">
        <v>81</v>
      </c>
      <c r="AY196" s="18" t="s">
        <v>129</v>
      </c>
      <c r="BE196" s="223">
        <f>IF(N196="základní",J196,0)</f>
        <v>0</v>
      </c>
      <c r="BF196" s="223">
        <f>IF(N196="snížená",J196,0)</f>
        <v>0</v>
      </c>
      <c r="BG196" s="223">
        <f>IF(N196="zákl. přenesená",J196,0)</f>
        <v>0</v>
      </c>
      <c r="BH196" s="223">
        <f>IF(N196="sníž. přenesená",J196,0)</f>
        <v>0</v>
      </c>
      <c r="BI196" s="223">
        <f>IF(N196="nulová",J196,0)</f>
        <v>0</v>
      </c>
      <c r="BJ196" s="18" t="s">
        <v>8</v>
      </c>
      <c r="BK196" s="223">
        <f>ROUND(I196*H196,0)</f>
        <v>0</v>
      </c>
      <c r="BL196" s="18" t="s">
        <v>137</v>
      </c>
      <c r="BM196" s="222" t="s">
        <v>148</v>
      </c>
    </row>
    <row r="197" spans="2:47" s="1" customFormat="1" ht="12">
      <c r="B197" s="39"/>
      <c r="C197" s="40"/>
      <c r="D197" s="224" t="s">
        <v>139</v>
      </c>
      <c r="E197" s="40"/>
      <c r="F197" s="225" t="s">
        <v>997</v>
      </c>
      <c r="G197" s="40"/>
      <c r="H197" s="40"/>
      <c r="I197" s="136"/>
      <c r="J197" s="40"/>
      <c r="K197" s="40"/>
      <c r="L197" s="44"/>
      <c r="M197" s="226"/>
      <c r="N197" s="84"/>
      <c r="O197" s="84"/>
      <c r="P197" s="84"/>
      <c r="Q197" s="84"/>
      <c r="R197" s="84"/>
      <c r="S197" s="84"/>
      <c r="T197" s="85"/>
      <c r="AT197" s="18" t="s">
        <v>139</v>
      </c>
      <c r="AU197" s="18" t="s">
        <v>81</v>
      </c>
    </row>
    <row r="198" spans="2:51" s="13" customFormat="1" ht="12">
      <c r="B198" s="238"/>
      <c r="C198" s="239"/>
      <c r="D198" s="224" t="s">
        <v>152</v>
      </c>
      <c r="E198" s="240" t="s">
        <v>20</v>
      </c>
      <c r="F198" s="241" t="s">
        <v>998</v>
      </c>
      <c r="G198" s="239"/>
      <c r="H198" s="242">
        <v>652.58</v>
      </c>
      <c r="I198" s="243"/>
      <c r="J198" s="239"/>
      <c r="K198" s="239"/>
      <c r="L198" s="244"/>
      <c r="M198" s="245"/>
      <c r="N198" s="246"/>
      <c r="O198" s="246"/>
      <c r="P198" s="246"/>
      <c r="Q198" s="246"/>
      <c r="R198" s="246"/>
      <c r="S198" s="246"/>
      <c r="T198" s="247"/>
      <c r="AT198" s="248" t="s">
        <v>152</v>
      </c>
      <c r="AU198" s="248" t="s">
        <v>81</v>
      </c>
      <c r="AV198" s="13" t="s">
        <v>81</v>
      </c>
      <c r="AW198" s="13" t="s">
        <v>33</v>
      </c>
      <c r="AX198" s="13" t="s">
        <v>72</v>
      </c>
      <c r="AY198" s="248" t="s">
        <v>129</v>
      </c>
    </row>
    <row r="199" spans="2:51" s="14" customFormat="1" ht="12">
      <c r="B199" s="249"/>
      <c r="C199" s="250"/>
      <c r="D199" s="224" t="s">
        <v>152</v>
      </c>
      <c r="E199" s="251" t="s">
        <v>20</v>
      </c>
      <c r="F199" s="252" t="s">
        <v>156</v>
      </c>
      <c r="G199" s="250"/>
      <c r="H199" s="253">
        <v>652.58</v>
      </c>
      <c r="I199" s="254"/>
      <c r="J199" s="250"/>
      <c r="K199" s="250"/>
      <c r="L199" s="255"/>
      <c r="M199" s="256"/>
      <c r="N199" s="257"/>
      <c r="O199" s="257"/>
      <c r="P199" s="257"/>
      <c r="Q199" s="257"/>
      <c r="R199" s="257"/>
      <c r="S199" s="257"/>
      <c r="T199" s="258"/>
      <c r="AT199" s="259" t="s">
        <v>152</v>
      </c>
      <c r="AU199" s="259" t="s">
        <v>81</v>
      </c>
      <c r="AV199" s="14" t="s">
        <v>137</v>
      </c>
      <c r="AW199" s="14" t="s">
        <v>33</v>
      </c>
      <c r="AX199" s="14" t="s">
        <v>8</v>
      </c>
      <c r="AY199" s="259" t="s">
        <v>129</v>
      </c>
    </row>
    <row r="200" spans="2:65" s="1" customFormat="1" ht="14.4" customHeight="1">
      <c r="B200" s="39"/>
      <c r="C200" s="212" t="s">
        <v>9</v>
      </c>
      <c r="D200" s="212" t="s">
        <v>132</v>
      </c>
      <c r="E200" s="213" t="s">
        <v>540</v>
      </c>
      <c r="F200" s="214" t="s">
        <v>541</v>
      </c>
      <c r="G200" s="215" t="s">
        <v>146</v>
      </c>
      <c r="H200" s="216">
        <v>1308.8</v>
      </c>
      <c r="I200" s="217"/>
      <c r="J200" s="216">
        <f>ROUND(I200*H200,0)</f>
        <v>0</v>
      </c>
      <c r="K200" s="214" t="s">
        <v>147</v>
      </c>
      <c r="L200" s="44"/>
      <c r="M200" s="218" t="s">
        <v>20</v>
      </c>
      <c r="N200" s="219" t="s">
        <v>43</v>
      </c>
      <c r="O200" s="84"/>
      <c r="P200" s="220">
        <f>O200*H200</f>
        <v>0</v>
      </c>
      <c r="Q200" s="220">
        <v>0</v>
      </c>
      <c r="R200" s="220">
        <f>Q200*H200</f>
        <v>0</v>
      </c>
      <c r="S200" s="220">
        <v>0</v>
      </c>
      <c r="T200" s="221">
        <f>S200*H200</f>
        <v>0</v>
      </c>
      <c r="AR200" s="222" t="s">
        <v>137</v>
      </c>
      <c r="AT200" s="222" t="s">
        <v>132</v>
      </c>
      <c r="AU200" s="222" t="s">
        <v>81</v>
      </c>
      <c r="AY200" s="18" t="s">
        <v>129</v>
      </c>
      <c r="BE200" s="223">
        <f>IF(N200="základní",J200,0)</f>
        <v>0</v>
      </c>
      <c r="BF200" s="223">
        <f>IF(N200="snížená",J200,0)</f>
        <v>0</v>
      </c>
      <c r="BG200" s="223">
        <f>IF(N200="zákl. přenesená",J200,0)</f>
        <v>0</v>
      </c>
      <c r="BH200" s="223">
        <f>IF(N200="sníž. přenesená",J200,0)</f>
        <v>0</v>
      </c>
      <c r="BI200" s="223">
        <f>IF(N200="nulová",J200,0)</f>
        <v>0</v>
      </c>
      <c r="BJ200" s="18" t="s">
        <v>8</v>
      </c>
      <c r="BK200" s="223">
        <f>ROUND(I200*H200,0)</f>
        <v>0</v>
      </c>
      <c r="BL200" s="18" t="s">
        <v>137</v>
      </c>
      <c r="BM200" s="222" t="s">
        <v>159</v>
      </c>
    </row>
    <row r="201" spans="2:47" s="1" customFormat="1" ht="12">
      <c r="B201" s="39"/>
      <c r="C201" s="40"/>
      <c r="D201" s="224" t="s">
        <v>139</v>
      </c>
      <c r="E201" s="40"/>
      <c r="F201" s="225" t="s">
        <v>542</v>
      </c>
      <c r="G201" s="40"/>
      <c r="H201" s="40"/>
      <c r="I201" s="136"/>
      <c r="J201" s="40"/>
      <c r="K201" s="40"/>
      <c r="L201" s="44"/>
      <c r="M201" s="226"/>
      <c r="N201" s="84"/>
      <c r="O201" s="84"/>
      <c r="P201" s="84"/>
      <c r="Q201" s="84"/>
      <c r="R201" s="84"/>
      <c r="S201" s="84"/>
      <c r="T201" s="85"/>
      <c r="AT201" s="18" t="s">
        <v>139</v>
      </c>
      <c r="AU201" s="18" t="s">
        <v>81</v>
      </c>
    </row>
    <row r="202" spans="2:47" s="1" customFormat="1" ht="12">
      <c r="B202" s="39"/>
      <c r="C202" s="40"/>
      <c r="D202" s="224" t="s">
        <v>150</v>
      </c>
      <c r="E202" s="40"/>
      <c r="F202" s="227" t="s">
        <v>543</v>
      </c>
      <c r="G202" s="40"/>
      <c r="H202" s="40"/>
      <c r="I202" s="136"/>
      <c r="J202" s="40"/>
      <c r="K202" s="40"/>
      <c r="L202" s="44"/>
      <c r="M202" s="226"/>
      <c r="N202" s="84"/>
      <c r="O202" s="84"/>
      <c r="P202" s="84"/>
      <c r="Q202" s="84"/>
      <c r="R202" s="84"/>
      <c r="S202" s="84"/>
      <c r="T202" s="85"/>
      <c r="AT202" s="18" t="s">
        <v>150</v>
      </c>
      <c r="AU202" s="18" t="s">
        <v>81</v>
      </c>
    </row>
    <row r="203" spans="2:51" s="12" customFormat="1" ht="12">
      <c r="B203" s="228"/>
      <c r="C203" s="229"/>
      <c r="D203" s="224" t="s">
        <v>152</v>
      </c>
      <c r="E203" s="230" t="s">
        <v>20</v>
      </c>
      <c r="F203" s="231" t="s">
        <v>999</v>
      </c>
      <c r="G203" s="229"/>
      <c r="H203" s="230" t="s">
        <v>20</v>
      </c>
      <c r="I203" s="232"/>
      <c r="J203" s="229"/>
      <c r="K203" s="229"/>
      <c r="L203" s="233"/>
      <c r="M203" s="234"/>
      <c r="N203" s="235"/>
      <c r="O203" s="235"/>
      <c r="P203" s="235"/>
      <c r="Q203" s="235"/>
      <c r="R203" s="235"/>
      <c r="S203" s="235"/>
      <c r="T203" s="236"/>
      <c r="AT203" s="237" t="s">
        <v>152</v>
      </c>
      <c r="AU203" s="237" t="s">
        <v>81</v>
      </c>
      <c r="AV203" s="12" t="s">
        <v>8</v>
      </c>
      <c r="AW203" s="12" t="s">
        <v>33</v>
      </c>
      <c r="AX203" s="12" t="s">
        <v>72</v>
      </c>
      <c r="AY203" s="237" t="s">
        <v>129</v>
      </c>
    </row>
    <row r="204" spans="2:51" s="13" customFormat="1" ht="12">
      <c r="B204" s="238"/>
      <c r="C204" s="239"/>
      <c r="D204" s="224" t="s">
        <v>152</v>
      </c>
      <c r="E204" s="240" t="s">
        <v>20</v>
      </c>
      <c r="F204" s="241" t="s">
        <v>1000</v>
      </c>
      <c r="G204" s="239"/>
      <c r="H204" s="242">
        <v>313.6</v>
      </c>
      <c r="I204" s="243"/>
      <c r="J204" s="239"/>
      <c r="K204" s="239"/>
      <c r="L204" s="244"/>
      <c r="M204" s="245"/>
      <c r="N204" s="246"/>
      <c r="O204" s="246"/>
      <c r="P204" s="246"/>
      <c r="Q204" s="246"/>
      <c r="R204" s="246"/>
      <c r="S204" s="246"/>
      <c r="T204" s="247"/>
      <c r="AT204" s="248" t="s">
        <v>152</v>
      </c>
      <c r="AU204" s="248" t="s">
        <v>81</v>
      </c>
      <c r="AV204" s="13" t="s">
        <v>81</v>
      </c>
      <c r="AW204" s="13" t="s">
        <v>33</v>
      </c>
      <c r="AX204" s="13" t="s">
        <v>72</v>
      </c>
      <c r="AY204" s="248" t="s">
        <v>129</v>
      </c>
    </row>
    <row r="205" spans="2:51" s="13" customFormat="1" ht="12">
      <c r="B205" s="238"/>
      <c r="C205" s="239"/>
      <c r="D205" s="224" t="s">
        <v>152</v>
      </c>
      <c r="E205" s="240" t="s">
        <v>20</v>
      </c>
      <c r="F205" s="241" t="s">
        <v>1001</v>
      </c>
      <c r="G205" s="239"/>
      <c r="H205" s="242">
        <v>376.2</v>
      </c>
      <c r="I205" s="243"/>
      <c r="J205" s="239"/>
      <c r="K205" s="239"/>
      <c r="L205" s="244"/>
      <c r="M205" s="245"/>
      <c r="N205" s="246"/>
      <c r="O205" s="246"/>
      <c r="P205" s="246"/>
      <c r="Q205" s="246"/>
      <c r="R205" s="246"/>
      <c r="S205" s="246"/>
      <c r="T205" s="247"/>
      <c r="AT205" s="248" t="s">
        <v>152</v>
      </c>
      <c r="AU205" s="248" t="s">
        <v>81</v>
      </c>
      <c r="AV205" s="13" t="s">
        <v>81</v>
      </c>
      <c r="AW205" s="13" t="s">
        <v>33</v>
      </c>
      <c r="AX205" s="13" t="s">
        <v>72</v>
      </c>
      <c r="AY205" s="248" t="s">
        <v>129</v>
      </c>
    </row>
    <row r="206" spans="2:51" s="13" customFormat="1" ht="12">
      <c r="B206" s="238"/>
      <c r="C206" s="239"/>
      <c r="D206" s="224" t="s">
        <v>152</v>
      </c>
      <c r="E206" s="240" t="s">
        <v>20</v>
      </c>
      <c r="F206" s="241" t="s">
        <v>1002</v>
      </c>
      <c r="G206" s="239"/>
      <c r="H206" s="242">
        <v>305.5</v>
      </c>
      <c r="I206" s="243"/>
      <c r="J206" s="239"/>
      <c r="K206" s="239"/>
      <c r="L206" s="244"/>
      <c r="M206" s="245"/>
      <c r="N206" s="246"/>
      <c r="O206" s="246"/>
      <c r="P206" s="246"/>
      <c r="Q206" s="246"/>
      <c r="R206" s="246"/>
      <c r="S206" s="246"/>
      <c r="T206" s="247"/>
      <c r="AT206" s="248" t="s">
        <v>152</v>
      </c>
      <c r="AU206" s="248" t="s">
        <v>81</v>
      </c>
      <c r="AV206" s="13" t="s">
        <v>81</v>
      </c>
      <c r="AW206" s="13" t="s">
        <v>33</v>
      </c>
      <c r="AX206" s="13" t="s">
        <v>72</v>
      </c>
      <c r="AY206" s="248" t="s">
        <v>129</v>
      </c>
    </row>
    <row r="207" spans="2:51" s="13" customFormat="1" ht="12">
      <c r="B207" s="238"/>
      <c r="C207" s="239"/>
      <c r="D207" s="224" t="s">
        <v>152</v>
      </c>
      <c r="E207" s="240" t="s">
        <v>20</v>
      </c>
      <c r="F207" s="241" t="s">
        <v>1003</v>
      </c>
      <c r="G207" s="239"/>
      <c r="H207" s="242">
        <v>313.5</v>
      </c>
      <c r="I207" s="243"/>
      <c r="J207" s="239"/>
      <c r="K207" s="239"/>
      <c r="L207" s="244"/>
      <c r="M207" s="245"/>
      <c r="N207" s="246"/>
      <c r="O207" s="246"/>
      <c r="P207" s="246"/>
      <c r="Q207" s="246"/>
      <c r="R207" s="246"/>
      <c r="S207" s="246"/>
      <c r="T207" s="247"/>
      <c r="AT207" s="248" t="s">
        <v>152</v>
      </c>
      <c r="AU207" s="248" t="s">
        <v>81</v>
      </c>
      <c r="AV207" s="13" t="s">
        <v>81</v>
      </c>
      <c r="AW207" s="13" t="s">
        <v>33</v>
      </c>
      <c r="AX207" s="13" t="s">
        <v>72</v>
      </c>
      <c r="AY207" s="248" t="s">
        <v>129</v>
      </c>
    </row>
    <row r="208" spans="2:51" s="14" customFormat="1" ht="12">
      <c r="B208" s="249"/>
      <c r="C208" s="250"/>
      <c r="D208" s="224" t="s">
        <v>152</v>
      </c>
      <c r="E208" s="251" t="s">
        <v>20</v>
      </c>
      <c r="F208" s="252" t="s">
        <v>156</v>
      </c>
      <c r="G208" s="250"/>
      <c r="H208" s="253">
        <v>1308.8</v>
      </c>
      <c r="I208" s="254"/>
      <c r="J208" s="250"/>
      <c r="K208" s="250"/>
      <c r="L208" s="255"/>
      <c r="M208" s="256"/>
      <c r="N208" s="257"/>
      <c r="O208" s="257"/>
      <c r="P208" s="257"/>
      <c r="Q208" s="257"/>
      <c r="R208" s="257"/>
      <c r="S208" s="257"/>
      <c r="T208" s="258"/>
      <c r="AT208" s="259" t="s">
        <v>152</v>
      </c>
      <c r="AU208" s="259" t="s">
        <v>81</v>
      </c>
      <c r="AV208" s="14" t="s">
        <v>137</v>
      </c>
      <c r="AW208" s="14" t="s">
        <v>33</v>
      </c>
      <c r="AX208" s="14" t="s">
        <v>8</v>
      </c>
      <c r="AY208" s="259" t="s">
        <v>129</v>
      </c>
    </row>
    <row r="209" spans="2:65" s="1" customFormat="1" ht="14.4" customHeight="1">
      <c r="B209" s="39"/>
      <c r="C209" s="212" t="s">
        <v>227</v>
      </c>
      <c r="D209" s="212" t="s">
        <v>132</v>
      </c>
      <c r="E209" s="213" t="s">
        <v>1004</v>
      </c>
      <c r="F209" s="214" t="s">
        <v>1005</v>
      </c>
      <c r="G209" s="215" t="s">
        <v>146</v>
      </c>
      <c r="H209" s="216">
        <v>617.47</v>
      </c>
      <c r="I209" s="217"/>
      <c r="J209" s="216">
        <f>ROUND(I209*H209,0)</f>
        <v>0</v>
      </c>
      <c r="K209" s="214" t="s">
        <v>147</v>
      </c>
      <c r="L209" s="44"/>
      <c r="M209" s="218" t="s">
        <v>20</v>
      </c>
      <c r="N209" s="219" t="s">
        <v>43</v>
      </c>
      <c r="O209" s="84"/>
      <c r="P209" s="220">
        <f>O209*H209</f>
        <v>0</v>
      </c>
      <c r="Q209" s="220">
        <v>0</v>
      </c>
      <c r="R209" s="220">
        <f>Q209*H209</f>
        <v>0</v>
      </c>
      <c r="S209" s="220">
        <v>0</v>
      </c>
      <c r="T209" s="221">
        <f>S209*H209</f>
        <v>0</v>
      </c>
      <c r="AR209" s="222" t="s">
        <v>137</v>
      </c>
      <c r="AT209" s="222" t="s">
        <v>132</v>
      </c>
      <c r="AU209" s="222" t="s">
        <v>81</v>
      </c>
      <c r="AY209" s="18" t="s">
        <v>129</v>
      </c>
      <c r="BE209" s="223">
        <f>IF(N209="základní",J209,0)</f>
        <v>0</v>
      </c>
      <c r="BF209" s="223">
        <f>IF(N209="snížená",J209,0)</f>
        <v>0</v>
      </c>
      <c r="BG209" s="223">
        <f>IF(N209="zákl. přenesená",J209,0)</f>
        <v>0</v>
      </c>
      <c r="BH209" s="223">
        <f>IF(N209="sníž. přenesená",J209,0)</f>
        <v>0</v>
      </c>
      <c r="BI209" s="223">
        <f>IF(N209="nulová",J209,0)</f>
        <v>0</v>
      </c>
      <c r="BJ209" s="18" t="s">
        <v>8</v>
      </c>
      <c r="BK209" s="223">
        <f>ROUND(I209*H209,0)</f>
        <v>0</v>
      </c>
      <c r="BL209" s="18" t="s">
        <v>137</v>
      </c>
      <c r="BM209" s="222" t="s">
        <v>163</v>
      </c>
    </row>
    <row r="210" spans="2:47" s="1" customFormat="1" ht="12">
      <c r="B210" s="39"/>
      <c r="C210" s="40"/>
      <c r="D210" s="224" t="s">
        <v>139</v>
      </c>
      <c r="E210" s="40"/>
      <c r="F210" s="225" t="s">
        <v>1006</v>
      </c>
      <c r="G210" s="40"/>
      <c r="H210" s="40"/>
      <c r="I210" s="136"/>
      <c r="J210" s="40"/>
      <c r="K210" s="40"/>
      <c r="L210" s="44"/>
      <c r="M210" s="226"/>
      <c r="N210" s="84"/>
      <c r="O210" s="84"/>
      <c r="P210" s="84"/>
      <c r="Q210" s="84"/>
      <c r="R210" s="84"/>
      <c r="S210" s="84"/>
      <c r="T210" s="85"/>
      <c r="AT210" s="18" t="s">
        <v>139</v>
      </c>
      <c r="AU210" s="18" t="s">
        <v>81</v>
      </c>
    </row>
    <row r="211" spans="2:51" s="12" customFormat="1" ht="12">
      <c r="B211" s="228"/>
      <c r="C211" s="229"/>
      <c r="D211" s="224" t="s">
        <v>152</v>
      </c>
      <c r="E211" s="230" t="s">
        <v>20</v>
      </c>
      <c r="F211" s="231" t="s">
        <v>954</v>
      </c>
      <c r="G211" s="229"/>
      <c r="H211" s="230" t="s">
        <v>20</v>
      </c>
      <c r="I211" s="232"/>
      <c r="J211" s="229"/>
      <c r="K211" s="229"/>
      <c r="L211" s="233"/>
      <c r="M211" s="234"/>
      <c r="N211" s="235"/>
      <c r="O211" s="235"/>
      <c r="P211" s="235"/>
      <c r="Q211" s="235"/>
      <c r="R211" s="235"/>
      <c r="S211" s="235"/>
      <c r="T211" s="236"/>
      <c r="AT211" s="237" t="s">
        <v>152</v>
      </c>
      <c r="AU211" s="237" t="s">
        <v>81</v>
      </c>
      <c r="AV211" s="12" t="s">
        <v>8</v>
      </c>
      <c r="AW211" s="12" t="s">
        <v>33</v>
      </c>
      <c r="AX211" s="12" t="s">
        <v>72</v>
      </c>
      <c r="AY211" s="237" t="s">
        <v>129</v>
      </c>
    </row>
    <row r="212" spans="2:51" s="13" customFormat="1" ht="12">
      <c r="B212" s="238"/>
      <c r="C212" s="239"/>
      <c r="D212" s="224" t="s">
        <v>152</v>
      </c>
      <c r="E212" s="240" t="s">
        <v>20</v>
      </c>
      <c r="F212" s="241" t="s">
        <v>955</v>
      </c>
      <c r="G212" s="239"/>
      <c r="H212" s="242">
        <v>17.66</v>
      </c>
      <c r="I212" s="243"/>
      <c r="J212" s="239"/>
      <c r="K212" s="239"/>
      <c r="L212" s="244"/>
      <c r="M212" s="245"/>
      <c r="N212" s="246"/>
      <c r="O212" s="246"/>
      <c r="P212" s="246"/>
      <c r="Q212" s="246"/>
      <c r="R212" s="246"/>
      <c r="S212" s="246"/>
      <c r="T212" s="247"/>
      <c r="AT212" s="248" t="s">
        <v>152</v>
      </c>
      <c r="AU212" s="248" t="s">
        <v>81</v>
      </c>
      <c r="AV212" s="13" t="s">
        <v>81</v>
      </c>
      <c r="AW212" s="13" t="s">
        <v>33</v>
      </c>
      <c r="AX212" s="13" t="s">
        <v>72</v>
      </c>
      <c r="AY212" s="248" t="s">
        <v>129</v>
      </c>
    </row>
    <row r="213" spans="2:51" s="13" customFormat="1" ht="12">
      <c r="B213" s="238"/>
      <c r="C213" s="239"/>
      <c r="D213" s="224" t="s">
        <v>152</v>
      </c>
      <c r="E213" s="240" t="s">
        <v>20</v>
      </c>
      <c r="F213" s="241" t="s">
        <v>956</v>
      </c>
      <c r="G213" s="239"/>
      <c r="H213" s="242">
        <v>20.69</v>
      </c>
      <c r="I213" s="243"/>
      <c r="J213" s="239"/>
      <c r="K213" s="239"/>
      <c r="L213" s="244"/>
      <c r="M213" s="245"/>
      <c r="N213" s="246"/>
      <c r="O213" s="246"/>
      <c r="P213" s="246"/>
      <c r="Q213" s="246"/>
      <c r="R213" s="246"/>
      <c r="S213" s="246"/>
      <c r="T213" s="247"/>
      <c r="AT213" s="248" t="s">
        <v>152</v>
      </c>
      <c r="AU213" s="248" t="s">
        <v>81</v>
      </c>
      <c r="AV213" s="13" t="s">
        <v>81</v>
      </c>
      <c r="AW213" s="13" t="s">
        <v>33</v>
      </c>
      <c r="AX213" s="13" t="s">
        <v>72</v>
      </c>
      <c r="AY213" s="248" t="s">
        <v>129</v>
      </c>
    </row>
    <row r="214" spans="2:51" s="13" customFormat="1" ht="12">
      <c r="B214" s="238"/>
      <c r="C214" s="239"/>
      <c r="D214" s="224" t="s">
        <v>152</v>
      </c>
      <c r="E214" s="240" t="s">
        <v>20</v>
      </c>
      <c r="F214" s="241" t="s">
        <v>957</v>
      </c>
      <c r="G214" s="239"/>
      <c r="H214" s="242">
        <v>17.26</v>
      </c>
      <c r="I214" s="243"/>
      <c r="J214" s="239"/>
      <c r="K214" s="239"/>
      <c r="L214" s="244"/>
      <c r="M214" s="245"/>
      <c r="N214" s="246"/>
      <c r="O214" s="246"/>
      <c r="P214" s="246"/>
      <c r="Q214" s="246"/>
      <c r="R214" s="246"/>
      <c r="S214" s="246"/>
      <c r="T214" s="247"/>
      <c r="AT214" s="248" t="s">
        <v>152</v>
      </c>
      <c r="AU214" s="248" t="s">
        <v>81</v>
      </c>
      <c r="AV214" s="13" t="s">
        <v>81</v>
      </c>
      <c r="AW214" s="13" t="s">
        <v>33</v>
      </c>
      <c r="AX214" s="13" t="s">
        <v>72</v>
      </c>
      <c r="AY214" s="248" t="s">
        <v>129</v>
      </c>
    </row>
    <row r="215" spans="2:51" s="13" customFormat="1" ht="12">
      <c r="B215" s="238"/>
      <c r="C215" s="239"/>
      <c r="D215" s="224" t="s">
        <v>152</v>
      </c>
      <c r="E215" s="240" t="s">
        <v>20</v>
      </c>
      <c r="F215" s="241" t="s">
        <v>958</v>
      </c>
      <c r="G215" s="239"/>
      <c r="H215" s="242">
        <v>15.76</v>
      </c>
      <c r="I215" s="243"/>
      <c r="J215" s="239"/>
      <c r="K215" s="239"/>
      <c r="L215" s="244"/>
      <c r="M215" s="245"/>
      <c r="N215" s="246"/>
      <c r="O215" s="246"/>
      <c r="P215" s="246"/>
      <c r="Q215" s="246"/>
      <c r="R215" s="246"/>
      <c r="S215" s="246"/>
      <c r="T215" s="247"/>
      <c r="AT215" s="248" t="s">
        <v>152</v>
      </c>
      <c r="AU215" s="248" t="s">
        <v>81</v>
      </c>
      <c r="AV215" s="13" t="s">
        <v>81</v>
      </c>
      <c r="AW215" s="13" t="s">
        <v>33</v>
      </c>
      <c r="AX215" s="13" t="s">
        <v>72</v>
      </c>
      <c r="AY215" s="248" t="s">
        <v>129</v>
      </c>
    </row>
    <row r="216" spans="2:51" s="15" customFormat="1" ht="12">
      <c r="B216" s="272"/>
      <c r="C216" s="273"/>
      <c r="D216" s="224" t="s">
        <v>152</v>
      </c>
      <c r="E216" s="274" t="s">
        <v>20</v>
      </c>
      <c r="F216" s="275" t="s">
        <v>519</v>
      </c>
      <c r="G216" s="273"/>
      <c r="H216" s="276">
        <v>71.37</v>
      </c>
      <c r="I216" s="277"/>
      <c r="J216" s="273"/>
      <c r="K216" s="273"/>
      <c r="L216" s="278"/>
      <c r="M216" s="279"/>
      <c r="N216" s="280"/>
      <c r="O216" s="280"/>
      <c r="P216" s="280"/>
      <c r="Q216" s="280"/>
      <c r="R216" s="280"/>
      <c r="S216" s="280"/>
      <c r="T216" s="281"/>
      <c r="AT216" s="282" t="s">
        <v>152</v>
      </c>
      <c r="AU216" s="282" t="s">
        <v>81</v>
      </c>
      <c r="AV216" s="15" t="s">
        <v>143</v>
      </c>
      <c r="AW216" s="15" t="s">
        <v>33</v>
      </c>
      <c r="AX216" s="15" t="s">
        <v>72</v>
      </c>
      <c r="AY216" s="282" t="s">
        <v>129</v>
      </c>
    </row>
    <row r="217" spans="2:51" s="13" customFormat="1" ht="12">
      <c r="B217" s="238"/>
      <c r="C217" s="239"/>
      <c r="D217" s="224" t="s">
        <v>152</v>
      </c>
      <c r="E217" s="240" t="s">
        <v>20</v>
      </c>
      <c r="F217" s="241" t="s">
        <v>959</v>
      </c>
      <c r="G217" s="239"/>
      <c r="H217" s="242">
        <v>127.75</v>
      </c>
      <c r="I217" s="243"/>
      <c r="J217" s="239"/>
      <c r="K217" s="239"/>
      <c r="L217" s="244"/>
      <c r="M217" s="245"/>
      <c r="N217" s="246"/>
      <c r="O217" s="246"/>
      <c r="P217" s="246"/>
      <c r="Q217" s="246"/>
      <c r="R217" s="246"/>
      <c r="S217" s="246"/>
      <c r="T217" s="247"/>
      <c r="AT217" s="248" t="s">
        <v>152</v>
      </c>
      <c r="AU217" s="248" t="s">
        <v>81</v>
      </c>
      <c r="AV217" s="13" t="s">
        <v>81</v>
      </c>
      <c r="AW217" s="13" t="s">
        <v>33</v>
      </c>
      <c r="AX217" s="13" t="s">
        <v>72</v>
      </c>
      <c r="AY217" s="248" t="s">
        <v>129</v>
      </c>
    </row>
    <row r="218" spans="2:51" s="13" customFormat="1" ht="12">
      <c r="B218" s="238"/>
      <c r="C218" s="239"/>
      <c r="D218" s="224" t="s">
        <v>152</v>
      </c>
      <c r="E218" s="240" t="s">
        <v>20</v>
      </c>
      <c r="F218" s="241" t="s">
        <v>960</v>
      </c>
      <c r="G218" s="239"/>
      <c r="H218" s="242">
        <v>153.4</v>
      </c>
      <c r="I218" s="243"/>
      <c r="J218" s="239"/>
      <c r="K218" s="239"/>
      <c r="L218" s="244"/>
      <c r="M218" s="245"/>
      <c r="N218" s="246"/>
      <c r="O218" s="246"/>
      <c r="P218" s="246"/>
      <c r="Q218" s="246"/>
      <c r="R218" s="246"/>
      <c r="S218" s="246"/>
      <c r="T218" s="247"/>
      <c r="AT218" s="248" t="s">
        <v>152</v>
      </c>
      <c r="AU218" s="248" t="s">
        <v>81</v>
      </c>
      <c r="AV218" s="13" t="s">
        <v>81</v>
      </c>
      <c r="AW218" s="13" t="s">
        <v>33</v>
      </c>
      <c r="AX218" s="13" t="s">
        <v>72</v>
      </c>
      <c r="AY218" s="248" t="s">
        <v>129</v>
      </c>
    </row>
    <row r="219" spans="2:51" s="13" customFormat="1" ht="12">
      <c r="B219" s="238"/>
      <c r="C219" s="239"/>
      <c r="D219" s="224" t="s">
        <v>152</v>
      </c>
      <c r="E219" s="240" t="s">
        <v>20</v>
      </c>
      <c r="F219" s="241" t="s">
        <v>961</v>
      </c>
      <c r="G219" s="239"/>
      <c r="H219" s="242">
        <v>124.55</v>
      </c>
      <c r="I219" s="243"/>
      <c r="J219" s="239"/>
      <c r="K219" s="239"/>
      <c r="L219" s="244"/>
      <c r="M219" s="245"/>
      <c r="N219" s="246"/>
      <c r="O219" s="246"/>
      <c r="P219" s="246"/>
      <c r="Q219" s="246"/>
      <c r="R219" s="246"/>
      <c r="S219" s="246"/>
      <c r="T219" s="247"/>
      <c r="AT219" s="248" t="s">
        <v>152</v>
      </c>
      <c r="AU219" s="248" t="s">
        <v>81</v>
      </c>
      <c r="AV219" s="13" t="s">
        <v>81</v>
      </c>
      <c r="AW219" s="13" t="s">
        <v>33</v>
      </c>
      <c r="AX219" s="13" t="s">
        <v>72</v>
      </c>
      <c r="AY219" s="248" t="s">
        <v>129</v>
      </c>
    </row>
    <row r="220" spans="2:51" s="13" customFormat="1" ht="12">
      <c r="B220" s="238"/>
      <c r="C220" s="239"/>
      <c r="D220" s="224" t="s">
        <v>152</v>
      </c>
      <c r="E220" s="240" t="s">
        <v>20</v>
      </c>
      <c r="F220" s="241" t="s">
        <v>962</v>
      </c>
      <c r="G220" s="239"/>
      <c r="H220" s="242">
        <v>127.75</v>
      </c>
      <c r="I220" s="243"/>
      <c r="J220" s="239"/>
      <c r="K220" s="239"/>
      <c r="L220" s="244"/>
      <c r="M220" s="245"/>
      <c r="N220" s="246"/>
      <c r="O220" s="246"/>
      <c r="P220" s="246"/>
      <c r="Q220" s="246"/>
      <c r="R220" s="246"/>
      <c r="S220" s="246"/>
      <c r="T220" s="247"/>
      <c r="AT220" s="248" t="s">
        <v>152</v>
      </c>
      <c r="AU220" s="248" t="s">
        <v>81</v>
      </c>
      <c r="AV220" s="13" t="s">
        <v>81</v>
      </c>
      <c r="AW220" s="13" t="s">
        <v>33</v>
      </c>
      <c r="AX220" s="13" t="s">
        <v>72</v>
      </c>
      <c r="AY220" s="248" t="s">
        <v>129</v>
      </c>
    </row>
    <row r="221" spans="2:51" s="15" customFormat="1" ht="12">
      <c r="B221" s="272"/>
      <c r="C221" s="273"/>
      <c r="D221" s="224" t="s">
        <v>152</v>
      </c>
      <c r="E221" s="274" t="s">
        <v>20</v>
      </c>
      <c r="F221" s="275" t="s">
        <v>519</v>
      </c>
      <c r="G221" s="273"/>
      <c r="H221" s="276">
        <v>533.45</v>
      </c>
      <c r="I221" s="277"/>
      <c r="J221" s="273"/>
      <c r="K221" s="273"/>
      <c r="L221" s="278"/>
      <c r="M221" s="279"/>
      <c r="N221" s="280"/>
      <c r="O221" s="280"/>
      <c r="P221" s="280"/>
      <c r="Q221" s="280"/>
      <c r="R221" s="280"/>
      <c r="S221" s="280"/>
      <c r="T221" s="281"/>
      <c r="AT221" s="282" t="s">
        <v>152</v>
      </c>
      <c r="AU221" s="282" t="s">
        <v>81</v>
      </c>
      <c r="AV221" s="15" t="s">
        <v>143</v>
      </c>
      <c r="AW221" s="15" t="s">
        <v>33</v>
      </c>
      <c r="AX221" s="15" t="s">
        <v>72</v>
      </c>
      <c r="AY221" s="282" t="s">
        <v>129</v>
      </c>
    </row>
    <row r="222" spans="2:51" s="12" customFormat="1" ht="12">
      <c r="B222" s="228"/>
      <c r="C222" s="229"/>
      <c r="D222" s="224" t="s">
        <v>152</v>
      </c>
      <c r="E222" s="230" t="s">
        <v>20</v>
      </c>
      <c r="F222" s="231" t="s">
        <v>938</v>
      </c>
      <c r="G222" s="229"/>
      <c r="H222" s="230" t="s">
        <v>20</v>
      </c>
      <c r="I222" s="232"/>
      <c r="J222" s="229"/>
      <c r="K222" s="229"/>
      <c r="L222" s="233"/>
      <c r="M222" s="234"/>
      <c r="N222" s="235"/>
      <c r="O222" s="235"/>
      <c r="P222" s="235"/>
      <c r="Q222" s="235"/>
      <c r="R222" s="235"/>
      <c r="S222" s="235"/>
      <c r="T222" s="236"/>
      <c r="AT222" s="237" t="s">
        <v>152</v>
      </c>
      <c r="AU222" s="237" t="s">
        <v>81</v>
      </c>
      <c r="AV222" s="12" t="s">
        <v>8</v>
      </c>
      <c r="AW222" s="12" t="s">
        <v>33</v>
      </c>
      <c r="AX222" s="12" t="s">
        <v>72</v>
      </c>
      <c r="AY222" s="237" t="s">
        <v>129</v>
      </c>
    </row>
    <row r="223" spans="2:51" s="13" customFormat="1" ht="12">
      <c r="B223" s="238"/>
      <c r="C223" s="239"/>
      <c r="D223" s="224" t="s">
        <v>152</v>
      </c>
      <c r="E223" s="240" t="s">
        <v>20</v>
      </c>
      <c r="F223" s="241" t="s">
        <v>939</v>
      </c>
      <c r="G223" s="239"/>
      <c r="H223" s="242">
        <v>12.65</v>
      </c>
      <c r="I223" s="243"/>
      <c r="J223" s="239"/>
      <c r="K223" s="239"/>
      <c r="L223" s="244"/>
      <c r="M223" s="245"/>
      <c r="N223" s="246"/>
      <c r="O223" s="246"/>
      <c r="P223" s="246"/>
      <c r="Q223" s="246"/>
      <c r="R223" s="246"/>
      <c r="S223" s="246"/>
      <c r="T223" s="247"/>
      <c r="AT223" s="248" t="s">
        <v>152</v>
      </c>
      <c r="AU223" s="248" t="s">
        <v>81</v>
      </c>
      <c r="AV223" s="13" t="s">
        <v>81</v>
      </c>
      <c r="AW223" s="13" t="s">
        <v>33</v>
      </c>
      <c r="AX223" s="13" t="s">
        <v>72</v>
      </c>
      <c r="AY223" s="248" t="s">
        <v>129</v>
      </c>
    </row>
    <row r="224" spans="2:51" s="15" customFormat="1" ht="12">
      <c r="B224" s="272"/>
      <c r="C224" s="273"/>
      <c r="D224" s="224" t="s">
        <v>152</v>
      </c>
      <c r="E224" s="274" t="s">
        <v>20</v>
      </c>
      <c r="F224" s="275" t="s">
        <v>519</v>
      </c>
      <c r="G224" s="273"/>
      <c r="H224" s="276">
        <v>12.65</v>
      </c>
      <c r="I224" s="277"/>
      <c r="J224" s="273"/>
      <c r="K224" s="273"/>
      <c r="L224" s="278"/>
      <c r="M224" s="279"/>
      <c r="N224" s="280"/>
      <c r="O224" s="280"/>
      <c r="P224" s="280"/>
      <c r="Q224" s="280"/>
      <c r="R224" s="280"/>
      <c r="S224" s="280"/>
      <c r="T224" s="281"/>
      <c r="AT224" s="282" t="s">
        <v>152</v>
      </c>
      <c r="AU224" s="282" t="s">
        <v>81</v>
      </c>
      <c r="AV224" s="15" t="s">
        <v>143</v>
      </c>
      <c r="AW224" s="15" t="s">
        <v>33</v>
      </c>
      <c r="AX224" s="15" t="s">
        <v>72</v>
      </c>
      <c r="AY224" s="282" t="s">
        <v>129</v>
      </c>
    </row>
    <row r="225" spans="2:51" s="14" customFormat="1" ht="12">
      <c r="B225" s="249"/>
      <c r="C225" s="250"/>
      <c r="D225" s="224" t="s">
        <v>152</v>
      </c>
      <c r="E225" s="251" t="s">
        <v>20</v>
      </c>
      <c r="F225" s="252" t="s">
        <v>156</v>
      </c>
      <c r="G225" s="250"/>
      <c r="H225" s="253">
        <v>617.4699999999999</v>
      </c>
      <c r="I225" s="254"/>
      <c r="J225" s="250"/>
      <c r="K225" s="250"/>
      <c r="L225" s="255"/>
      <c r="M225" s="256"/>
      <c r="N225" s="257"/>
      <c r="O225" s="257"/>
      <c r="P225" s="257"/>
      <c r="Q225" s="257"/>
      <c r="R225" s="257"/>
      <c r="S225" s="257"/>
      <c r="T225" s="258"/>
      <c r="AT225" s="259" t="s">
        <v>152</v>
      </c>
      <c r="AU225" s="259" t="s">
        <v>81</v>
      </c>
      <c r="AV225" s="14" t="s">
        <v>137</v>
      </c>
      <c r="AW225" s="14" t="s">
        <v>33</v>
      </c>
      <c r="AX225" s="14" t="s">
        <v>8</v>
      </c>
      <c r="AY225" s="259" t="s">
        <v>129</v>
      </c>
    </row>
    <row r="226" spans="2:63" s="11" customFormat="1" ht="22.8" customHeight="1">
      <c r="B226" s="196"/>
      <c r="C226" s="197"/>
      <c r="D226" s="198" t="s">
        <v>71</v>
      </c>
      <c r="E226" s="210" t="s">
        <v>130</v>
      </c>
      <c r="F226" s="210" t="s">
        <v>131</v>
      </c>
      <c r="G226" s="197"/>
      <c r="H226" s="197"/>
      <c r="I226" s="200"/>
      <c r="J226" s="211">
        <f>BK226</f>
        <v>0</v>
      </c>
      <c r="K226" s="197"/>
      <c r="L226" s="202"/>
      <c r="M226" s="203"/>
      <c r="N226" s="204"/>
      <c r="O226" s="204"/>
      <c r="P226" s="205">
        <f>SUM(P227:P304)</f>
        <v>0</v>
      </c>
      <c r="Q226" s="204"/>
      <c r="R226" s="205">
        <f>SUM(R227:R304)</f>
        <v>0</v>
      </c>
      <c r="S226" s="204"/>
      <c r="T226" s="206">
        <f>SUM(T227:T304)</f>
        <v>37.16313</v>
      </c>
      <c r="AR226" s="207" t="s">
        <v>8</v>
      </c>
      <c r="AT226" s="208" t="s">
        <v>71</v>
      </c>
      <c r="AU226" s="208" t="s">
        <v>8</v>
      </c>
      <c r="AY226" s="207" t="s">
        <v>129</v>
      </c>
      <c r="BK226" s="209">
        <f>SUM(BK227:BK304)</f>
        <v>0</v>
      </c>
    </row>
    <row r="227" spans="2:65" s="1" customFormat="1" ht="21.6" customHeight="1">
      <c r="B227" s="39"/>
      <c r="C227" s="212" t="s">
        <v>239</v>
      </c>
      <c r="D227" s="212" t="s">
        <v>132</v>
      </c>
      <c r="E227" s="213" t="s">
        <v>544</v>
      </c>
      <c r="F227" s="214" t="s">
        <v>545</v>
      </c>
      <c r="G227" s="215" t="s">
        <v>146</v>
      </c>
      <c r="H227" s="216">
        <v>1395.6</v>
      </c>
      <c r="I227" s="217"/>
      <c r="J227" s="216">
        <f>ROUND(I227*H227,0)</f>
        <v>0</v>
      </c>
      <c r="K227" s="214" t="s">
        <v>147</v>
      </c>
      <c r="L227" s="44"/>
      <c r="M227" s="218" t="s">
        <v>20</v>
      </c>
      <c r="N227" s="219" t="s">
        <v>43</v>
      </c>
      <c r="O227" s="84"/>
      <c r="P227" s="220">
        <f>O227*H227</f>
        <v>0</v>
      </c>
      <c r="Q227" s="220">
        <v>0</v>
      </c>
      <c r="R227" s="220">
        <f>Q227*H227</f>
        <v>0</v>
      </c>
      <c r="S227" s="220">
        <v>0</v>
      </c>
      <c r="T227" s="221">
        <f>S227*H227</f>
        <v>0</v>
      </c>
      <c r="AR227" s="222" t="s">
        <v>137</v>
      </c>
      <c r="AT227" s="222" t="s">
        <v>132</v>
      </c>
      <c r="AU227" s="222" t="s">
        <v>81</v>
      </c>
      <c r="AY227" s="18" t="s">
        <v>129</v>
      </c>
      <c r="BE227" s="223">
        <f>IF(N227="základní",J227,0)</f>
        <v>0</v>
      </c>
      <c r="BF227" s="223">
        <f>IF(N227="snížená",J227,0)</f>
        <v>0</v>
      </c>
      <c r="BG227" s="223">
        <f>IF(N227="zákl. přenesená",J227,0)</f>
        <v>0</v>
      </c>
      <c r="BH227" s="223">
        <f>IF(N227="sníž. přenesená",J227,0)</f>
        <v>0</v>
      </c>
      <c r="BI227" s="223">
        <f>IF(N227="nulová",J227,0)</f>
        <v>0</v>
      </c>
      <c r="BJ227" s="18" t="s">
        <v>8</v>
      </c>
      <c r="BK227" s="223">
        <f>ROUND(I227*H227,0)</f>
        <v>0</v>
      </c>
      <c r="BL227" s="18" t="s">
        <v>137</v>
      </c>
      <c r="BM227" s="222" t="s">
        <v>168</v>
      </c>
    </row>
    <row r="228" spans="2:47" s="1" customFormat="1" ht="12">
      <c r="B228" s="39"/>
      <c r="C228" s="40"/>
      <c r="D228" s="224" t="s">
        <v>139</v>
      </c>
      <c r="E228" s="40"/>
      <c r="F228" s="225" t="s">
        <v>546</v>
      </c>
      <c r="G228" s="40"/>
      <c r="H228" s="40"/>
      <c r="I228" s="136"/>
      <c r="J228" s="40"/>
      <c r="K228" s="40"/>
      <c r="L228" s="44"/>
      <c r="M228" s="226"/>
      <c r="N228" s="84"/>
      <c r="O228" s="84"/>
      <c r="P228" s="84"/>
      <c r="Q228" s="84"/>
      <c r="R228" s="84"/>
      <c r="S228" s="84"/>
      <c r="T228" s="85"/>
      <c r="AT228" s="18" t="s">
        <v>139</v>
      </c>
      <c r="AU228" s="18" t="s">
        <v>81</v>
      </c>
    </row>
    <row r="229" spans="2:47" s="1" customFormat="1" ht="12">
      <c r="B229" s="39"/>
      <c r="C229" s="40"/>
      <c r="D229" s="224" t="s">
        <v>150</v>
      </c>
      <c r="E229" s="40"/>
      <c r="F229" s="227" t="s">
        <v>547</v>
      </c>
      <c r="G229" s="40"/>
      <c r="H229" s="40"/>
      <c r="I229" s="136"/>
      <c r="J229" s="40"/>
      <c r="K229" s="40"/>
      <c r="L229" s="44"/>
      <c r="M229" s="226"/>
      <c r="N229" s="84"/>
      <c r="O229" s="84"/>
      <c r="P229" s="84"/>
      <c r="Q229" s="84"/>
      <c r="R229" s="84"/>
      <c r="S229" s="84"/>
      <c r="T229" s="85"/>
      <c r="AT229" s="18" t="s">
        <v>150</v>
      </c>
      <c r="AU229" s="18" t="s">
        <v>81</v>
      </c>
    </row>
    <row r="230" spans="2:51" s="13" customFormat="1" ht="12">
      <c r="B230" s="238"/>
      <c r="C230" s="239"/>
      <c r="D230" s="224" t="s">
        <v>152</v>
      </c>
      <c r="E230" s="240" t="s">
        <v>20</v>
      </c>
      <c r="F230" s="241" t="s">
        <v>1007</v>
      </c>
      <c r="G230" s="239"/>
      <c r="H230" s="242">
        <v>327.6</v>
      </c>
      <c r="I230" s="243"/>
      <c r="J230" s="239"/>
      <c r="K230" s="239"/>
      <c r="L230" s="244"/>
      <c r="M230" s="245"/>
      <c r="N230" s="246"/>
      <c r="O230" s="246"/>
      <c r="P230" s="246"/>
      <c r="Q230" s="246"/>
      <c r="R230" s="246"/>
      <c r="S230" s="246"/>
      <c r="T230" s="247"/>
      <c r="AT230" s="248" t="s">
        <v>152</v>
      </c>
      <c r="AU230" s="248" t="s">
        <v>81</v>
      </c>
      <c r="AV230" s="13" t="s">
        <v>81</v>
      </c>
      <c r="AW230" s="13" t="s">
        <v>33</v>
      </c>
      <c r="AX230" s="13" t="s">
        <v>72</v>
      </c>
      <c r="AY230" s="248" t="s">
        <v>129</v>
      </c>
    </row>
    <row r="231" spans="2:51" s="13" customFormat="1" ht="12">
      <c r="B231" s="238"/>
      <c r="C231" s="239"/>
      <c r="D231" s="224" t="s">
        <v>152</v>
      </c>
      <c r="E231" s="240" t="s">
        <v>20</v>
      </c>
      <c r="F231" s="241" t="s">
        <v>1008</v>
      </c>
      <c r="G231" s="239"/>
      <c r="H231" s="242">
        <v>409.5</v>
      </c>
      <c r="I231" s="243"/>
      <c r="J231" s="239"/>
      <c r="K231" s="239"/>
      <c r="L231" s="244"/>
      <c r="M231" s="245"/>
      <c r="N231" s="246"/>
      <c r="O231" s="246"/>
      <c r="P231" s="246"/>
      <c r="Q231" s="246"/>
      <c r="R231" s="246"/>
      <c r="S231" s="246"/>
      <c r="T231" s="247"/>
      <c r="AT231" s="248" t="s">
        <v>152</v>
      </c>
      <c r="AU231" s="248" t="s">
        <v>81</v>
      </c>
      <c r="AV231" s="13" t="s">
        <v>81</v>
      </c>
      <c r="AW231" s="13" t="s">
        <v>33</v>
      </c>
      <c r="AX231" s="13" t="s">
        <v>72</v>
      </c>
      <c r="AY231" s="248" t="s">
        <v>129</v>
      </c>
    </row>
    <row r="232" spans="2:51" s="13" customFormat="1" ht="12">
      <c r="B232" s="238"/>
      <c r="C232" s="239"/>
      <c r="D232" s="224" t="s">
        <v>152</v>
      </c>
      <c r="E232" s="240" t="s">
        <v>20</v>
      </c>
      <c r="F232" s="241" t="s">
        <v>1009</v>
      </c>
      <c r="G232" s="239"/>
      <c r="H232" s="242">
        <v>307.5</v>
      </c>
      <c r="I232" s="243"/>
      <c r="J232" s="239"/>
      <c r="K232" s="239"/>
      <c r="L232" s="244"/>
      <c r="M232" s="245"/>
      <c r="N232" s="246"/>
      <c r="O232" s="246"/>
      <c r="P232" s="246"/>
      <c r="Q232" s="246"/>
      <c r="R232" s="246"/>
      <c r="S232" s="246"/>
      <c r="T232" s="247"/>
      <c r="AT232" s="248" t="s">
        <v>152</v>
      </c>
      <c r="AU232" s="248" t="s">
        <v>81</v>
      </c>
      <c r="AV232" s="13" t="s">
        <v>81</v>
      </c>
      <c r="AW232" s="13" t="s">
        <v>33</v>
      </c>
      <c r="AX232" s="13" t="s">
        <v>72</v>
      </c>
      <c r="AY232" s="248" t="s">
        <v>129</v>
      </c>
    </row>
    <row r="233" spans="2:51" s="13" customFormat="1" ht="12">
      <c r="B233" s="238"/>
      <c r="C233" s="239"/>
      <c r="D233" s="224" t="s">
        <v>152</v>
      </c>
      <c r="E233" s="240" t="s">
        <v>20</v>
      </c>
      <c r="F233" s="241" t="s">
        <v>1010</v>
      </c>
      <c r="G233" s="239"/>
      <c r="H233" s="242">
        <v>351</v>
      </c>
      <c r="I233" s="243"/>
      <c r="J233" s="239"/>
      <c r="K233" s="239"/>
      <c r="L233" s="244"/>
      <c r="M233" s="245"/>
      <c r="N233" s="246"/>
      <c r="O233" s="246"/>
      <c r="P233" s="246"/>
      <c r="Q233" s="246"/>
      <c r="R233" s="246"/>
      <c r="S233" s="246"/>
      <c r="T233" s="247"/>
      <c r="AT233" s="248" t="s">
        <v>152</v>
      </c>
      <c r="AU233" s="248" t="s">
        <v>81</v>
      </c>
      <c r="AV233" s="13" t="s">
        <v>81</v>
      </c>
      <c r="AW233" s="13" t="s">
        <v>33</v>
      </c>
      <c r="AX233" s="13" t="s">
        <v>72</v>
      </c>
      <c r="AY233" s="248" t="s">
        <v>129</v>
      </c>
    </row>
    <row r="234" spans="2:51" s="14" customFormat="1" ht="12">
      <c r="B234" s="249"/>
      <c r="C234" s="250"/>
      <c r="D234" s="224" t="s">
        <v>152</v>
      </c>
      <c r="E234" s="251" t="s">
        <v>20</v>
      </c>
      <c r="F234" s="252" t="s">
        <v>156</v>
      </c>
      <c r="G234" s="250"/>
      <c r="H234" s="253">
        <v>1395.6</v>
      </c>
      <c r="I234" s="254"/>
      <c r="J234" s="250"/>
      <c r="K234" s="250"/>
      <c r="L234" s="255"/>
      <c r="M234" s="256"/>
      <c r="N234" s="257"/>
      <c r="O234" s="257"/>
      <c r="P234" s="257"/>
      <c r="Q234" s="257"/>
      <c r="R234" s="257"/>
      <c r="S234" s="257"/>
      <c r="T234" s="258"/>
      <c r="AT234" s="259" t="s">
        <v>152</v>
      </c>
      <c r="AU234" s="259" t="s">
        <v>81</v>
      </c>
      <c r="AV234" s="14" t="s">
        <v>137</v>
      </c>
      <c r="AW234" s="14" t="s">
        <v>33</v>
      </c>
      <c r="AX234" s="14" t="s">
        <v>8</v>
      </c>
      <c r="AY234" s="259" t="s">
        <v>129</v>
      </c>
    </row>
    <row r="235" spans="2:65" s="1" customFormat="1" ht="21.6" customHeight="1">
      <c r="B235" s="39"/>
      <c r="C235" s="212" t="s">
        <v>245</v>
      </c>
      <c r="D235" s="212" t="s">
        <v>132</v>
      </c>
      <c r="E235" s="213" t="s">
        <v>557</v>
      </c>
      <c r="F235" s="214" t="s">
        <v>558</v>
      </c>
      <c r="G235" s="215" t="s">
        <v>146</v>
      </c>
      <c r="H235" s="216">
        <v>41868</v>
      </c>
      <c r="I235" s="217"/>
      <c r="J235" s="216">
        <f>ROUND(I235*H235,0)</f>
        <v>0</v>
      </c>
      <c r="K235" s="214" t="s">
        <v>147</v>
      </c>
      <c r="L235" s="44"/>
      <c r="M235" s="218" t="s">
        <v>20</v>
      </c>
      <c r="N235" s="219" t="s">
        <v>43</v>
      </c>
      <c r="O235" s="84"/>
      <c r="P235" s="220">
        <f>O235*H235</f>
        <v>0</v>
      </c>
      <c r="Q235" s="220">
        <v>0</v>
      </c>
      <c r="R235" s="220">
        <f>Q235*H235</f>
        <v>0</v>
      </c>
      <c r="S235" s="220">
        <v>0</v>
      </c>
      <c r="T235" s="221">
        <f>S235*H235</f>
        <v>0</v>
      </c>
      <c r="AR235" s="222" t="s">
        <v>137</v>
      </c>
      <c r="AT235" s="222" t="s">
        <v>132</v>
      </c>
      <c r="AU235" s="222" t="s">
        <v>81</v>
      </c>
      <c r="AY235" s="18" t="s">
        <v>129</v>
      </c>
      <c r="BE235" s="223">
        <f>IF(N235="základní",J235,0)</f>
        <v>0</v>
      </c>
      <c r="BF235" s="223">
        <f>IF(N235="snížená",J235,0)</f>
        <v>0</v>
      </c>
      <c r="BG235" s="223">
        <f>IF(N235="zákl. přenesená",J235,0)</f>
        <v>0</v>
      </c>
      <c r="BH235" s="223">
        <f>IF(N235="sníž. přenesená",J235,0)</f>
        <v>0</v>
      </c>
      <c r="BI235" s="223">
        <f>IF(N235="nulová",J235,0)</f>
        <v>0</v>
      </c>
      <c r="BJ235" s="18" t="s">
        <v>8</v>
      </c>
      <c r="BK235" s="223">
        <f>ROUND(I235*H235,0)</f>
        <v>0</v>
      </c>
      <c r="BL235" s="18" t="s">
        <v>137</v>
      </c>
      <c r="BM235" s="222" t="s">
        <v>172</v>
      </c>
    </row>
    <row r="236" spans="2:47" s="1" customFormat="1" ht="12">
      <c r="B236" s="39"/>
      <c r="C236" s="40"/>
      <c r="D236" s="224" t="s">
        <v>139</v>
      </c>
      <c r="E236" s="40"/>
      <c r="F236" s="225" t="s">
        <v>559</v>
      </c>
      <c r="G236" s="40"/>
      <c r="H236" s="40"/>
      <c r="I236" s="136"/>
      <c r="J236" s="40"/>
      <c r="K236" s="40"/>
      <c r="L236" s="44"/>
      <c r="M236" s="226"/>
      <c r="N236" s="84"/>
      <c r="O236" s="84"/>
      <c r="P236" s="84"/>
      <c r="Q236" s="84"/>
      <c r="R236" s="84"/>
      <c r="S236" s="84"/>
      <c r="T236" s="85"/>
      <c r="AT236" s="18" t="s">
        <v>139</v>
      </c>
      <c r="AU236" s="18" t="s">
        <v>81</v>
      </c>
    </row>
    <row r="237" spans="2:47" s="1" customFormat="1" ht="12">
      <c r="B237" s="39"/>
      <c r="C237" s="40"/>
      <c r="D237" s="224" t="s">
        <v>150</v>
      </c>
      <c r="E237" s="40"/>
      <c r="F237" s="227" t="s">
        <v>547</v>
      </c>
      <c r="G237" s="40"/>
      <c r="H237" s="40"/>
      <c r="I237" s="136"/>
      <c r="J237" s="40"/>
      <c r="K237" s="40"/>
      <c r="L237" s="44"/>
      <c r="M237" s="226"/>
      <c r="N237" s="84"/>
      <c r="O237" s="84"/>
      <c r="P237" s="84"/>
      <c r="Q237" s="84"/>
      <c r="R237" s="84"/>
      <c r="S237" s="84"/>
      <c r="T237" s="85"/>
      <c r="AT237" s="18" t="s">
        <v>150</v>
      </c>
      <c r="AU237" s="18" t="s">
        <v>81</v>
      </c>
    </row>
    <row r="238" spans="2:51" s="13" customFormat="1" ht="12">
      <c r="B238" s="238"/>
      <c r="C238" s="239"/>
      <c r="D238" s="224" t="s">
        <v>152</v>
      </c>
      <c r="E238" s="240" t="s">
        <v>20</v>
      </c>
      <c r="F238" s="241" t="s">
        <v>1011</v>
      </c>
      <c r="G238" s="239"/>
      <c r="H238" s="242">
        <v>41868</v>
      </c>
      <c r="I238" s="243"/>
      <c r="J238" s="239"/>
      <c r="K238" s="239"/>
      <c r="L238" s="244"/>
      <c r="M238" s="245"/>
      <c r="N238" s="246"/>
      <c r="O238" s="246"/>
      <c r="P238" s="246"/>
      <c r="Q238" s="246"/>
      <c r="R238" s="246"/>
      <c r="S238" s="246"/>
      <c r="T238" s="247"/>
      <c r="AT238" s="248" t="s">
        <v>152</v>
      </c>
      <c r="AU238" s="248" t="s">
        <v>81</v>
      </c>
      <c r="AV238" s="13" t="s">
        <v>81</v>
      </c>
      <c r="AW238" s="13" t="s">
        <v>33</v>
      </c>
      <c r="AX238" s="13" t="s">
        <v>72</v>
      </c>
      <c r="AY238" s="248" t="s">
        <v>129</v>
      </c>
    </row>
    <row r="239" spans="2:51" s="14" customFormat="1" ht="12">
      <c r="B239" s="249"/>
      <c r="C239" s="250"/>
      <c r="D239" s="224" t="s">
        <v>152</v>
      </c>
      <c r="E239" s="251" t="s">
        <v>20</v>
      </c>
      <c r="F239" s="252" t="s">
        <v>156</v>
      </c>
      <c r="G239" s="250"/>
      <c r="H239" s="253">
        <v>41868</v>
      </c>
      <c r="I239" s="254"/>
      <c r="J239" s="250"/>
      <c r="K239" s="250"/>
      <c r="L239" s="255"/>
      <c r="M239" s="256"/>
      <c r="N239" s="257"/>
      <c r="O239" s="257"/>
      <c r="P239" s="257"/>
      <c r="Q239" s="257"/>
      <c r="R239" s="257"/>
      <c r="S239" s="257"/>
      <c r="T239" s="258"/>
      <c r="AT239" s="259" t="s">
        <v>152</v>
      </c>
      <c r="AU239" s="259" t="s">
        <v>81</v>
      </c>
      <c r="AV239" s="14" t="s">
        <v>137</v>
      </c>
      <c r="AW239" s="14" t="s">
        <v>33</v>
      </c>
      <c r="AX239" s="14" t="s">
        <v>8</v>
      </c>
      <c r="AY239" s="259" t="s">
        <v>129</v>
      </c>
    </row>
    <row r="240" spans="2:65" s="1" customFormat="1" ht="21.6" customHeight="1">
      <c r="B240" s="39"/>
      <c r="C240" s="212" t="s">
        <v>254</v>
      </c>
      <c r="D240" s="212" t="s">
        <v>132</v>
      </c>
      <c r="E240" s="213" t="s">
        <v>565</v>
      </c>
      <c r="F240" s="214" t="s">
        <v>566</v>
      </c>
      <c r="G240" s="215" t="s">
        <v>146</v>
      </c>
      <c r="H240" s="216">
        <v>1395.6</v>
      </c>
      <c r="I240" s="217"/>
      <c r="J240" s="216">
        <f>ROUND(I240*H240,0)</f>
        <v>0</v>
      </c>
      <c r="K240" s="214" t="s">
        <v>147</v>
      </c>
      <c r="L240" s="44"/>
      <c r="M240" s="218" t="s">
        <v>20</v>
      </c>
      <c r="N240" s="219" t="s">
        <v>43</v>
      </c>
      <c r="O240" s="84"/>
      <c r="P240" s="220">
        <f>O240*H240</f>
        <v>0</v>
      </c>
      <c r="Q240" s="220">
        <v>0</v>
      </c>
      <c r="R240" s="220">
        <f>Q240*H240</f>
        <v>0</v>
      </c>
      <c r="S240" s="220">
        <v>0</v>
      </c>
      <c r="T240" s="221">
        <f>S240*H240</f>
        <v>0</v>
      </c>
      <c r="AR240" s="222" t="s">
        <v>137</v>
      </c>
      <c r="AT240" s="222" t="s">
        <v>132</v>
      </c>
      <c r="AU240" s="222" t="s">
        <v>81</v>
      </c>
      <c r="AY240" s="18" t="s">
        <v>129</v>
      </c>
      <c r="BE240" s="223">
        <f>IF(N240="základní",J240,0)</f>
        <v>0</v>
      </c>
      <c r="BF240" s="223">
        <f>IF(N240="snížená",J240,0)</f>
        <v>0</v>
      </c>
      <c r="BG240" s="223">
        <f>IF(N240="zákl. přenesená",J240,0)</f>
        <v>0</v>
      </c>
      <c r="BH240" s="223">
        <f>IF(N240="sníž. přenesená",J240,0)</f>
        <v>0</v>
      </c>
      <c r="BI240" s="223">
        <f>IF(N240="nulová",J240,0)</f>
        <v>0</v>
      </c>
      <c r="BJ240" s="18" t="s">
        <v>8</v>
      </c>
      <c r="BK240" s="223">
        <f>ROUND(I240*H240,0)</f>
        <v>0</v>
      </c>
      <c r="BL240" s="18" t="s">
        <v>137</v>
      </c>
      <c r="BM240" s="222" t="s">
        <v>176</v>
      </c>
    </row>
    <row r="241" spans="2:47" s="1" customFormat="1" ht="12">
      <c r="B241" s="39"/>
      <c r="C241" s="40"/>
      <c r="D241" s="224" t="s">
        <v>139</v>
      </c>
      <c r="E241" s="40"/>
      <c r="F241" s="225" t="s">
        <v>567</v>
      </c>
      <c r="G241" s="40"/>
      <c r="H241" s="40"/>
      <c r="I241" s="136"/>
      <c r="J241" s="40"/>
      <c r="K241" s="40"/>
      <c r="L241" s="44"/>
      <c r="M241" s="226"/>
      <c r="N241" s="84"/>
      <c r="O241" s="84"/>
      <c r="P241" s="84"/>
      <c r="Q241" s="84"/>
      <c r="R241" s="84"/>
      <c r="S241" s="84"/>
      <c r="T241" s="85"/>
      <c r="AT241" s="18" t="s">
        <v>139</v>
      </c>
      <c r="AU241" s="18" t="s">
        <v>81</v>
      </c>
    </row>
    <row r="242" spans="2:47" s="1" customFormat="1" ht="12">
      <c r="B242" s="39"/>
      <c r="C242" s="40"/>
      <c r="D242" s="224" t="s">
        <v>150</v>
      </c>
      <c r="E242" s="40"/>
      <c r="F242" s="227" t="s">
        <v>568</v>
      </c>
      <c r="G242" s="40"/>
      <c r="H242" s="40"/>
      <c r="I242" s="136"/>
      <c r="J242" s="40"/>
      <c r="K242" s="40"/>
      <c r="L242" s="44"/>
      <c r="M242" s="226"/>
      <c r="N242" s="84"/>
      <c r="O242" s="84"/>
      <c r="P242" s="84"/>
      <c r="Q242" s="84"/>
      <c r="R242" s="84"/>
      <c r="S242" s="84"/>
      <c r="T242" s="85"/>
      <c r="AT242" s="18" t="s">
        <v>150</v>
      </c>
      <c r="AU242" s="18" t="s">
        <v>81</v>
      </c>
    </row>
    <row r="243" spans="2:51" s="13" customFormat="1" ht="12">
      <c r="B243" s="238"/>
      <c r="C243" s="239"/>
      <c r="D243" s="224" t="s">
        <v>152</v>
      </c>
      <c r="E243" s="240" t="s">
        <v>20</v>
      </c>
      <c r="F243" s="241" t="s">
        <v>1007</v>
      </c>
      <c r="G243" s="239"/>
      <c r="H243" s="242">
        <v>327.6</v>
      </c>
      <c r="I243" s="243"/>
      <c r="J243" s="239"/>
      <c r="K243" s="239"/>
      <c r="L243" s="244"/>
      <c r="M243" s="245"/>
      <c r="N243" s="246"/>
      <c r="O243" s="246"/>
      <c r="P243" s="246"/>
      <c r="Q243" s="246"/>
      <c r="R243" s="246"/>
      <c r="S243" s="246"/>
      <c r="T243" s="247"/>
      <c r="AT243" s="248" t="s">
        <v>152</v>
      </c>
      <c r="AU243" s="248" t="s">
        <v>81</v>
      </c>
      <c r="AV243" s="13" t="s">
        <v>81</v>
      </c>
      <c r="AW243" s="13" t="s">
        <v>33</v>
      </c>
      <c r="AX243" s="13" t="s">
        <v>72</v>
      </c>
      <c r="AY243" s="248" t="s">
        <v>129</v>
      </c>
    </row>
    <row r="244" spans="2:51" s="13" customFormat="1" ht="12">
      <c r="B244" s="238"/>
      <c r="C244" s="239"/>
      <c r="D244" s="224" t="s">
        <v>152</v>
      </c>
      <c r="E244" s="240" t="s">
        <v>20</v>
      </c>
      <c r="F244" s="241" t="s">
        <v>1008</v>
      </c>
      <c r="G244" s="239"/>
      <c r="H244" s="242">
        <v>409.5</v>
      </c>
      <c r="I244" s="243"/>
      <c r="J244" s="239"/>
      <c r="K244" s="239"/>
      <c r="L244" s="244"/>
      <c r="M244" s="245"/>
      <c r="N244" s="246"/>
      <c r="O244" s="246"/>
      <c r="P244" s="246"/>
      <c r="Q244" s="246"/>
      <c r="R244" s="246"/>
      <c r="S244" s="246"/>
      <c r="T244" s="247"/>
      <c r="AT244" s="248" t="s">
        <v>152</v>
      </c>
      <c r="AU244" s="248" t="s">
        <v>81</v>
      </c>
      <c r="AV244" s="13" t="s">
        <v>81</v>
      </c>
      <c r="AW244" s="13" t="s">
        <v>33</v>
      </c>
      <c r="AX244" s="13" t="s">
        <v>72</v>
      </c>
      <c r="AY244" s="248" t="s">
        <v>129</v>
      </c>
    </row>
    <row r="245" spans="2:51" s="13" customFormat="1" ht="12">
      <c r="B245" s="238"/>
      <c r="C245" s="239"/>
      <c r="D245" s="224" t="s">
        <v>152</v>
      </c>
      <c r="E245" s="240" t="s">
        <v>20</v>
      </c>
      <c r="F245" s="241" t="s">
        <v>1009</v>
      </c>
      <c r="G245" s="239"/>
      <c r="H245" s="242">
        <v>307.5</v>
      </c>
      <c r="I245" s="243"/>
      <c r="J245" s="239"/>
      <c r="K245" s="239"/>
      <c r="L245" s="244"/>
      <c r="M245" s="245"/>
      <c r="N245" s="246"/>
      <c r="O245" s="246"/>
      <c r="P245" s="246"/>
      <c r="Q245" s="246"/>
      <c r="R245" s="246"/>
      <c r="S245" s="246"/>
      <c r="T245" s="247"/>
      <c r="AT245" s="248" t="s">
        <v>152</v>
      </c>
      <c r="AU245" s="248" t="s">
        <v>81</v>
      </c>
      <c r="AV245" s="13" t="s">
        <v>81</v>
      </c>
      <c r="AW245" s="13" t="s">
        <v>33</v>
      </c>
      <c r="AX245" s="13" t="s">
        <v>72</v>
      </c>
      <c r="AY245" s="248" t="s">
        <v>129</v>
      </c>
    </row>
    <row r="246" spans="2:51" s="13" customFormat="1" ht="12">
      <c r="B246" s="238"/>
      <c r="C246" s="239"/>
      <c r="D246" s="224" t="s">
        <v>152</v>
      </c>
      <c r="E246" s="240" t="s">
        <v>20</v>
      </c>
      <c r="F246" s="241" t="s">
        <v>1010</v>
      </c>
      <c r="G246" s="239"/>
      <c r="H246" s="242">
        <v>351</v>
      </c>
      <c r="I246" s="243"/>
      <c r="J246" s="239"/>
      <c r="K246" s="239"/>
      <c r="L246" s="244"/>
      <c r="M246" s="245"/>
      <c r="N246" s="246"/>
      <c r="O246" s="246"/>
      <c r="P246" s="246"/>
      <c r="Q246" s="246"/>
      <c r="R246" s="246"/>
      <c r="S246" s="246"/>
      <c r="T246" s="247"/>
      <c r="AT246" s="248" t="s">
        <v>152</v>
      </c>
      <c r="AU246" s="248" t="s">
        <v>81</v>
      </c>
      <c r="AV246" s="13" t="s">
        <v>81</v>
      </c>
      <c r="AW246" s="13" t="s">
        <v>33</v>
      </c>
      <c r="AX246" s="13" t="s">
        <v>72</v>
      </c>
      <c r="AY246" s="248" t="s">
        <v>129</v>
      </c>
    </row>
    <row r="247" spans="2:51" s="14" customFormat="1" ht="12">
      <c r="B247" s="249"/>
      <c r="C247" s="250"/>
      <c r="D247" s="224" t="s">
        <v>152</v>
      </c>
      <c r="E247" s="251" t="s">
        <v>20</v>
      </c>
      <c r="F247" s="252" t="s">
        <v>156</v>
      </c>
      <c r="G247" s="250"/>
      <c r="H247" s="253">
        <v>1395.6</v>
      </c>
      <c r="I247" s="254"/>
      <c r="J247" s="250"/>
      <c r="K247" s="250"/>
      <c r="L247" s="255"/>
      <c r="M247" s="256"/>
      <c r="N247" s="257"/>
      <c r="O247" s="257"/>
      <c r="P247" s="257"/>
      <c r="Q247" s="257"/>
      <c r="R247" s="257"/>
      <c r="S247" s="257"/>
      <c r="T247" s="258"/>
      <c r="AT247" s="259" t="s">
        <v>152</v>
      </c>
      <c r="AU247" s="259" t="s">
        <v>81</v>
      </c>
      <c r="AV247" s="14" t="s">
        <v>137</v>
      </c>
      <c r="AW247" s="14" t="s">
        <v>33</v>
      </c>
      <c r="AX247" s="14" t="s">
        <v>8</v>
      </c>
      <c r="AY247" s="259" t="s">
        <v>129</v>
      </c>
    </row>
    <row r="248" spans="2:65" s="1" customFormat="1" ht="14.4" customHeight="1">
      <c r="B248" s="39"/>
      <c r="C248" s="212" t="s">
        <v>260</v>
      </c>
      <c r="D248" s="212" t="s">
        <v>132</v>
      </c>
      <c r="E248" s="213" t="s">
        <v>573</v>
      </c>
      <c r="F248" s="214" t="s">
        <v>574</v>
      </c>
      <c r="G248" s="215" t="s">
        <v>146</v>
      </c>
      <c r="H248" s="216">
        <v>1395.6</v>
      </c>
      <c r="I248" s="217"/>
      <c r="J248" s="216">
        <f>ROUND(I248*H248,0)</f>
        <v>0</v>
      </c>
      <c r="K248" s="214" t="s">
        <v>147</v>
      </c>
      <c r="L248" s="44"/>
      <c r="M248" s="218" t="s">
        <v>20</v>
      </c>
      <c r="N248" s="219" t="s">
        <v>43</v>
      </c>
      <c r="O248" s="84"/>
      <c r="P248" s="220">
        <f>O248*H248</f>
        <v>0</v>
      </c>
      <c r="Q248" s="220">
        <v>0</v>
      </c>
      <c r="R248" s="220">
        <f>Q248*H248</f>
        <v>0</v>
      </c>
      <c r="S248" s="220">
        <v>0</v>
      </c>
      <c r="T248" s="221">
        <f>S248*H248</f>
        <v>0</v>
      </c>
      <c r="AR248" s="222" t="s">
        <v>137</v>
      </c>
      <c r="AT248" s="222" t="s">
        <v>132</v>
      </c>
      <c r="AU248" s="222" t="s">
        <v>81</v>
      </c>
      <c r="AY248" s="18" t="s">
        <v>129</v>
      </c>
      <c r="BE248" s="223">
        <f>IF(N248="základní",J248,0)</f>
        <v>0</v>
      </c>
      <c r="BF248" s="223">
        <f>IF(N248="snížená",J248,0)</f>
        <v>0</v>
      </c>
      <c r="BG248" s="223">
        <f>IF(N248="zákl. přenesená",J248,0)</f>
        <v>0</v>
      </c>
      <c r="BH248" s="223">
        <f>IF(N248="sníž. přenesená",J248,0)</f>
        <v>0</v>
      </c>
      <c r="BI248" s="223">
        <f>IF(N248="nulová",J248,0)</f>
        <v>0</v>
      </c>
      <c r="BJ248" s="18" t="s">
        <v>8</v>
      </c>
      <c r="BK248" s="223">
        <f>ROUND(I248*H248,0)</f>
        <v>0</v>
      </c>
      <c r="BL248" s="18" t="s">
        <v>137</v>
      </c>
      <c r="BM248" s="222" t="s">
        <v>179</v>
      </c>
    </row>
    <row r="249" spans="2:47" s="1" customFormat="1" ht="12">
      <c r="B249" s="39"/>
      <c r="C249" s="40"/>
      <c r="D249" s="224" t="s">
        <v>139</v>
      </c>
      <c r="E249" s="40"/>
      <c r="F249" s="225" t="s">
        <v>575</v>
      </c>
      <c r="G249" s="40"/>
      <c r="H249" s="40"/>
      <c r="I249" s="136"/>
      <c r="J249" s="40"/>
      <c r="K249" s="40"/>
      <c r="L249" s="44"/>
      <c r="M249" s="226"/>
      <c r="N249" s="84"/>
      <c r="O249" s="84"/>
      <c r="P249" s="84"/>
      <c r="Q249" s="84"/>
      <c r="R249" s="84"/>
      <c r="S249" s="84"/>
      <c r="T249" s="85"/>
      <c r="AT249" s="18" t="s">
        <v>139</v>
      </c>
      <c r="AU249" s="18" t="s">
        <v>81</v>
      </c>
    </row>
    <row r="250" spans="2:47" s="1" customFormat="1" ht="12">
      <c r="B250" s="39"/>
      <c r="C250" s="40"/>
      <c r="D250" s="224" t="s">
        <v>150</v>
      </c>
      <c r="E250" s="40"/>
      <c r="F250" s="227" t="s">
        <v>576</v>
      </c>
      <c r="G250" s="40"/>
      <c r="H250" s="40"/>
      <c r="I250" s="136"/>
      <c r="J250" s="40"/>
      <c r="K250" s="40"/>
      <c r="L250" s="44"/>
      <c r="M250" s="226"/>
      <c r="N250" s="84"/>
      <c r="O250" s="84"/>
      <c r="P250" s="84"/>
      <c r="Q250" s="84"/>
      <c r="R250" s="84"/>
      <c r="S250" s="84"/>
      <c r="T250" s="85"/>
      <c r="AT250" s="18" t="s">
        <v>150</v>
      </c>
      <c r="AU250" s="18" t="s">
        <v>81</v>
      </c>
    </row>
    <row r="251" spans="2:51" s="13" customFormat="1" ht="12">
      <c r="B251" s="238"/>
      <c r="C251" s="239"/>
      <c r="D251" s="224" t="s">
        <v>152</v>
      </c>
      <c r="E251" s="240" t="s">
        <v>20</v>
      </c>
      <c r="F251" s="241" t="s">
        <v>1007</v>
      </c>
      <c r="G251" s="239"/>
      <c r="H251" s="242">
        <v>327.6</v>
      </c>
      <c r="I251" s="243"/>
      <c r="J251" s="239"/>
      <c r="K251" s="239"/>
      <c r="L251" s="244"/>
      <c r="M251" s="245"/>
      <c r="N251" s="246"/>
      <c r="O251" s="246"/>
      <c r="P251" s="246"/>
      <c r="Q251" s="246"/>
      <c r="R251" s="246"/>
      <c r="S251" s="246"/>
      <c r="T251" s="247"/>
      <c r="AT251" s="248" t="s">
        <v>152</v>
      </c>
      <c r="AU251" s="248" t="s">
        <v>81</v>
      </c>
      <c r="AV251" s="13" t="s">
        <v>81</v>
      </c>
      <c r="AW251" s="13" t="s">
        <v>33</v>
      </c>
      <c r="AX251" s="13" t="s">
        <v>72</v>
      </c>
      <c r="AY251" s="248" t="s">
        <v>129</v>
      </c>
    </row>
    <row r="252" spans="2:51" s="13" customFormat="1" ht="12">
      <c r="B252" s="238"/>
      <c r="C252" s="239"/>
      <c r="D252" s="224" t="s">
        <v>152</v>
      </c>
      <c r="E252" s="240" t="s">
        <v>20</v>
      </c>
      <c r="F252" s="241" t="s">
        <v>1008</v>
      </c>
      <c r="G252" s="239"/>
      <c r="H252" s="242">
        <v>409.5</v>
      </c>
      <c r="I252" s="243"/>
      <c r="J252" s="239"/>
      <c r="K252" s="239"/>
      <c r="L252" s="244"/>
      <c r="M252" s="245"/>
      <c r="N252" s="246"/>
      <c r="O252" s="246"/>
      <c r="P252" s="246"/>
      <c r="Q252" s="246"/>
      <c r="R252" s="246"/>
      <c r="S252" s="246"/>
      <c r="T252" s="247"/>
      <c r="AT252" s="248" t="s">
        <v>152</v>
      </c>
      <c r="AU252" s="248" t="s">
        <v>81</v>
      </c>
      <c r="AV252" s="13" t="s">
        <v>81</v>
      </c>
      <c r="AW252" s="13" t="s">
        <v>33</v>
      </c>
      <c r="AX252" s="13" t="s">
        <v>72</v>
      </c>
      <c r="AY252" s="248" t="s">
        <v>129</v>
      </c>
    </row>
    <row r="253" spans="2:51" s="13" customFormat="1" ht="12">
      <c r="B253" s="238"/>
      <c r="C253" s="239"/>
      <c r="D253" s="224" t="s">
        <v>152</v>
      </c>
      <c r="E253" s="240" t="s">
        <v>20</v>
      </c>
      <c r="F253" s="241" t="s">
        <v>1009</v>
      </c>
      <c r="G253" s="239"/>
      <c r="H253" s="242">
        <v>307.5</v>
      </c>
      <c r="I253" s="243"/>
      <c r="J253" s="239"/>
      <c r="K253" s="239"/>
      <c r="L253" s="244"/>
      <c r="M253" s="245"/>
      <c r="N253" s="246"/>
      <c r="O253" s="246"/>
      <c r="P253" s="246"/>
      <c r="Q253" s="246"/>
      <c r="R253" s="246"/>
      <c r="S253" s="246"/>
      <c r="T253" s="247"/>
      <c r="AT253" s="248" t="s">
        <v>152</v>
      </c>
      <c r="AU253" s="248" t="s">
        <v>81</v>
      </c>
      <c r="AV253" s="13" t="s">
        <v>81</v>
      </c>
      <c r="AW253" s="13" t="s">
        <v>33</v>
      </c>
      <c r="AX253" s="13" t="s">
        <v>72</v>
      </c>
      <c r="AY253" s="248" t="s">
        <v>129</v>
      </c>
    </row>
    <row r="254" spans="2:51" s="13" customFormat="1" ht="12">
      <c r="B254" s="238"/>
      <c r="C254" s="239"/>
      <c r="D254" s="224" t="s">
        <v>152</v>
      </c>
      <c r="E254" s="240" t="s">
        <v>20</v>
      </c>
      <c r="F254" s="241" t="s">
        <v>1010</v>
      </c>
      <c r="G254" s="239"/>
      <c r="H254" s="242">
        <v>351</v>
      </c>
      <c r="I254" s="243"/>
      <c r="J254" s="239"/>
      <c r="K254" s="239"/>
      <c r="L254" s="244"/>
      <c r="M254" s="245"/>
      <c r="N254" s="246"/>
      <c r="O254" s="246"/>
      <c r="P254" s="246"/>
      <c r="Q254" s="246"/>
      <c r="R254" s="246"/>
      <c r="S254" s="246"/>
      <c r="T254" s="247"/>
      <c r="AT254" s="248" t="s">
        <v>152</v>
      </c>
      <c r="AU254" s="248" t="s">
        <v>81</v>
      </c>
      <c r="AV254" s="13" t="s">
        <v>81</v>
      </c>
      <c r="AW254" s="13" t="s">
        <v>33</v>
      </c>
      <c r="AX254" s="13" t="s">
        <v>72</v>
      </c>
      <c r="AY254" s="248" t="s">
        <v>129</v>
      </c>
    </row>
    <row r="255" spans="2:51" s="14" customFormat="1" ht="12">
      <c r="B255" s="249"/>
      <c r="C255" s="250"/>
      <c r="D255" s="224" t="s">
        <v>152</v>
      </c>
      <c r="E255" s="251" t="s">
        <v>20</v>
      </c>
      <c r="F255" s="252" t="s">
        <v>156</v>
      </c>
      <c r="G255" s="250"/>
      <c r="H255" s="253">
        <v>1395.6</v>
      </c>
      <c r="I255" s="254"/>
      <c r="J255" s="250"/>
      <c r="K255" s="250"/>
      <c r="L255" s="255"/>
      <c r="M255" s="256"/>
      <c r="N255" s="257"/>
      <c r="O255" s="257"/>
      <c r="P255" s="257"/>
      <c r="Q255" s="257"/>
      <c r="R255" s="257"/>
      <c r="S255" s="257"/>
      <c r="T255" s="258"/>
      <c r="AT255" s="259" t="s">
        <v>152</v>
      </c>
      <c r="AU255" s="259" t="s">
        <v>81</v>
      </c>
      <c r="AV255" s="14" t="s">
        <v>137</v>
      </c>
      <c r="AW255" s="14" t="s">
        <v>33</v>
      </c>
      <c r="AX255" s="14" t="s">
        <v>8</v>
      </c>
      <c r="AY255" s="259" t="s">
        <v>129</v>
      </c>
    </row>
    <row r="256" spans="2:65" s="1" customFormat="1" ht="14.4" customHeight="1">
      <c r="B256" s="39"/>
      <c r="C256" s="212" t="s">
        <v>7</v>
      </c>
      <c r="D256" s="212" t="s">
        <v>132</v>
      </c>
      <c r="E256" s="213" t="s">
        <v>577</v>
      </c>
      <c r="F256" s="214" t="s">
        <v>578</v>
      </c>
      <c r="G256" s="215" t="s">
        <v>146</v>
      </c>
      <c r="H256" s="216">
        <v>41868</v>
      </c>
      <c r="I256" s="217"/>
      <c r="J256" s="216">
        <f>ROUND(I256*H256,0)</f>
        <v>0</v>
      </c>
      <c r="K256" s="214" t="s">
        <v>147</v>
      </c>
      <c r="L256" s="44"/>
      <c r="M256" s="218" t="s">
        <v>20</v>
      </c>
      <c r="N256" s="219" t="s">
        <v>43</v>
      </c>
      <c r="O256" s="84"/>
      <c r="P256" s="220">
        <f>O256*H256</f>
        <v>0</v>
      </c>
      <c r="Q256" s="220">
        <v>0</v>
      </c>
      <c r="R256" s="220">
        <f>Q256*H256</f>
        <v>0</v>
      </c>
      <c r="S256" s="220">
        <v>0</v>
      </c>
      <c r="T256" s="221">
        <f>S256*H256</f>
        <v>0</v>
      </c>
      <c r="AR256" s="222" t="s">
        <v>137</v>
      </c>
      <c r="AT256" s="222" t="s">
        <v>132</v>
      </c>
      <c r="AU256" s="222" t="s">
        <v>81</v>
      </c>
      <c r="AY256" s="18" t="s">
        <v>129</v>
      </c>
      <c r="BE256" s="223">
        <f>IF(N256="základní",J256,0)</f>
        <v>0</v>
      </c>
      <c r="BF256" s="223">
        <f>IF(N256="snížená",J256,0)</f>
        <v>0</v>
      </c>
      <c r="BG256" s="223">
        <f>IF(N256="zákl. přenesená",J256,0)</f>
        <v>0</v>
      </c>
      <c r="BH256" s="223">
        <f>IF(N256="sníž. přenesená",J256,0)</f>
        <v>0</v>
      </c>
      <c r="BI256" s="223">
        <f>IF(N256="nulová",J256,0)</f>
        <v>0</v>
      </c>
      <c r="BJ256" s="18" t="s">
        <v>8</v>
      </c>
      <c r="BK256" s="223">
        <f>ROUND(I256*H256,0)</f>
        <v>0</v>
      </c>
      <c r="BL256" s="18" t="s">
        <v>137</v>
      </c>
      <c r="BM256" s="222" t="s">
        <v>182</v>
      </c>
    </row>
    <row r="257" spans="2:47" s="1" customFormat="1" ht="12">
      <c r="B257" s="39"/>
      <c r="C257" s="40"/>
      <c r="D257" s="224" t="s">
        <v>139</v>
      </c>
      <c r="E257" s="40"/>
      <c r="F257" s="225" t="s">
        <v>579</v>
      </c>
      <c r="G257" s="40"/>
      <c r="H257" s="40"/>
      <c r="I257" s="136"/>
      <c r="J257" s="40"/>
      <c r="K257" s="40"/>
      <c r="L257" s="44"/>
      <c r="M257" s="226"/>
      <c r="N257" s="84"/>
      <c r="O257" s="84"/>
      <c r="P257" s="84"/>
      <c r="Q257" s="84"/>
      <c r="R257" s="84"/>
      <c r="S257" s="84"/>
      <c r="T257" s="85"/>
      <c r="AT257" s="18" t="s">
        <v>139</v>
      </c>
      <c r="AU257" s="18" t="s">
        <v>81</v>
      </c>
    </row>
    <row r="258" spans="2:47" s="1" customFormat="1" ht="12">
      <c r="B258" s="39"/>
      <c r="C258" s="40"/>
      <c r="D258" s="224" t="s">
        <v>150</v>
      </c>
      <c r="E258" s="40"/>
      <c r="F258" s="227" t="s">
        <v>576</v>
      </c>
      <c r="G258" s="40"/>
      <c r="H258" s="40"/>
      <c r="I258" s="136"/>
      <c r="J258" s="40"/>
      <c r="K258" s="40"/>
      <c r="L258" s="44"/>
      <c r="M258" s="226"/>
      <c r="N258" s="84"/>
      <c r="O258" s="84"/>
      <c r="P258" s="84"/>
      <c r="Q258" s="84"/>
      <c r="R258" s="84"/>
      <c r="S258" s="84"/>
      <c r="T258" s="85"/>
      <c r="AT258" s="18" t="s">
        <v>150</v>
      </c>
      <c r="AU258" s="18" t="s">
        <v>81</v>
      </c>
    </row>
    <row r="259" spans="2:51" s="13" customFormat="1" ht="12">
      <c r="B259" s="238"/>
      <c r="C259" s="239"/>
      <c r="D259" s="224" t="s">
        <v>152</v>
      </c>
      <c r="E259" s="240" t="s">
        <v>20</v>
      </c>
      <c r="F259" s="241" t="s">
        <v>1011</v>
      </c>
      <c r="G259" s="239"/>
      <c r="H259" s="242">
        <v>41868</v>
      </c>
      <c r="I259" s="243"/>
      <c r="J259" s="239"/>
      <c r="K259" s="239"/>
      <c r="L259" s="244"/>
      <c r="M259" s="245"/>
      <c r="N259" s="246"/>
      <c r="O259" s="246"/>
      <c r="P259" s="246"/>
      <c r="Q259" s="246"/>
      <c r="R259" s="246"/>
      <c r="S259" s="246"/>
      <c r="T259" s="247"/>
      <c r="AT259" s="248" t="s">
        <v>152</v>
      </c>
      <c r="AU259" s="248" t="s">
        <v>81</v>
      </c>
      <c r="AV259" s="13" t="s">
        <v>81</v>
      </c>
      <c r="AW259" s="13" t="s">
        <v>33</v>
      </c>
      <c r="AX259" s="13" t="s">
        <v>72</v>
      </c>
      <c r="AY259" s="248" t="s">
        <v>129</v>
      </c>
    </row>
    <row r="260" spans="2:51" s="14" customFormat="1" ht="12">
      <c r="B260" s="249"/>
      <c r="C260" s="250"/>
      <c r="D260" s="224" t="s">
        <v>152</v>
      </c>
      <c r="E260" s="251" t="s">
        <v>20</v>
      </c>
      <c r="F260" s="252" t="s">
        <v>156</v>
      </c>
      <c r="G260" s="250"/>
      <c r="H260" s="253">
        <v>41868</v>
      </c>
      <c r="I260" s="254"/>
      <c r="J260" s="250"/>
      <c r="K260" s="250"/>
      <c r="L260" s="255"/>
      <c r="M260" s="256"/>
      <c r="N260" s="257"/>
      <c r="O260" s="257"/>
      <c r="P260" s="257"/>
      <c r="Q260" s="257"/>
      <c r="R260" s="257"/>
      <c r="S260" s="257"/>
      <c r="T260" s="258"/>
      <c r="AT260" s="259" t="s">
        <v>152</v>
      </c>
      <c r="AU260" s="259" t="s">
        <v>81</v>
      </c>
      <c r="AV260" s="14" t="s">
        <v>137</v>
      </c>
      <c r="AW260" s="14" t="s">
        <v>33</v>
      </c>
      <c r="AX260" s="14" t="s">
        <v>8</v>
      </c>
      <c r="AY260" s="259" t="s">
        <v>129</v>
      </c>
    </row>
    <row r="261" spans="2:65" s="1" customFormat="1" ht="14.4" customHeight="1">
      <c r="B261" s="39"/>
      <c r="C261" s="212" t="s">
        <v>271</v>
      </c>
      <c r="D261" s="212" t="s">
        <v>132</v>
      </c>
      <c r="E261" s="213" t="s">
        <v>580</v>
      </c>
      <c r="F261" s="214" t="s">
        <v>581</v>
      </c>
      <c r="G261" s="215" t="s">
        <v>146</v>
      </c>
      <c r="H261" s="216">
        <v>1395.6</v>
      </c>
      <c r="I261" s="217"/>
      <c r="J261" s="216">
        <f>ROUND(I261*H261,0)</f>
        <v>0</v>
      </c>
      <c r="K261" s="214" t="s">
        <v>147</v>
      </c>
      <c r="L261" s="44"/>
      <c r="M261" s="218" t="s">
        <v>20</v>
      </c>
      <c r="N261" s="219" t="s">
        <v>43</v>
      </c>
      <c r="O261" s="84"/>
      <c r="P261" s="220">
        <f>O261*H261</f>
        <v>0</v>
      </c>
      <c r="Q261" s="220">
        <v>0</v>
      </c>
      <c r="R261" s="220">
        <f>Q261*H261</f>
        <v>0</v>
      </c>
      <c r="S261" s="220">
        <v>0</v>
      </c>
      <c r="T261" s="221">
        <f>S261*H261</f>
        <v>0</v>
      </c>
      <c r="AR261" s="222" t="s">
        <v>137</v>
      </c>
      <c r="AT261" s="222" t="s">
        <v>132</v>
      </c>
      <c r="AU261" s="222" t="s">
        <v>81</v>
      </c>
      <c r="AY261" s="18" t="s">
        <v>129</v>
      </c>
      <c r="BE261" s="223">
        <f>IF(N261="základní",J261,0)</f>
        <v>0</v>
      </c>
      <c r="BF261" s="223">
        <f>IF(N261="snížená",J261,0)</f>
        <v>0</v>
      </c>
      <c r="BG261" s="223">
        <f>IF(N261="zákl. přenesená",J261,0)</f>
        <v>0</v>
      </c>
      <c r="BH261" s="223">
        <f>IF(N261="sníž. přenesená",J261,0)</f>
        <v>0</v>
      </c>
      <c r="BI261" s="223">
        <f>IF(N261="nulová",J261,0)</f>
        <v>0</v>
      </c>
      <c r="BJ261" s="18" t="s">
        <v>8</v>
      </c>
      <c r="BK261" s="223">
        <f>ROUND(I261*H261,0)</f>
        <v>0</v>
      </c>
      <c r="BL261" s="18" t="s">
        <v>137</v>
      </c>
      <c r="BM261" s="222" t="s">
        <v>195</v>
      </c>
    </row>
    <row r="262" spans="2:47" s="1" customFormat="1" ht="12">
      <c r="B262" s="39"/>
      <c r="C262" s="40"/>
      <c r="D262" s="224" t="s">
        <v>139</v>
      </c>
      <c r="E262" s="40"/>
      <c r="F262" s="225" t="s">
        <v>582</v>
      </c>
      <c r="G262" s="40"/>
      <c r="H262" s="40"/>
      <c r="I262" s="136"/>
      <c r="J262" s="40"/>
      <c r="K262" s="40"/>
      <c r="L262" s="44"/>
      <c r="M262" s="226"/>
      <c r="N262" s="84"/>
      <c r="O262" s="84"/>
      <c r="P262" s="84"/>
      <c r="Q262" s="84"/>
      <c r="R262" s="84"/>
      <c r="S262" s="84"/>
      <c r="T262" s="85"/>
      <c r="AT262" s="18" t="s">
        <v>139</v>
      </c>
      <c r="AU262" s="18" t="s">
        <v>81</v>
      </c>
    </row>
    <row r="263" spans="2:51" s="13" customFormat="1" ht="12">
      <c r="B263" s="238"/>
      <c r="C263" s="239"/>
      <c r="D263" s="224" t="s">
        <v>152</v>
      </c>
      <c r="E263" s="240" t="s">
        <v>20</v>
      </c>
      <c r="F263" s="241" t="s">
        <v>1007</v>
      </c>
      <c r="G263" s="239"/>
      <c r="H263" s="242">
        <v>327.6</v>
      </c>
      <c r="I263" s="243"/>
      <c r="J263" s="239"/>
      <c r="K263" s="239"/>
      <c r="L263" s="244"/>
      <c r="M263" s="245"/>
      <c r="N263" s="246"/>
      <c r="O263" s="246"/>
      <c r="P263" s="246"/>
      <c r="Q263" s="246"/>
      <c r="R263" s="246"/>
      <c r="S263" s="246"/>
      <c r="T263" s="247"/>
      <c r="AT263" s="248" t="s">
        <v>152</v>
      </c>
      <c r="AU263" s="248" t="s">
        <v>81</v>
      </c>
      <c r="AV263" s="13" t="s">
        <v>81</v>
      </c>
      <c r="AW263" s="13" t="s">
        <v>33</v>
      </c>
      <c r="AX263" s="13" t="s">
        <v>72</v>
      </c>
      <c r="AY263" s="248" t="s">
        <v>129</v>
      </c>
    </row>
    <row r="264" spans="2:51" s="13" customFormat="1" ht="12">
      <c r="B264" s="238"/>
      <c r="C264" s="239"/>
      <c r="D264" s="224" t="s">
        <v>152</v>
      </c>
      <c r="E264" s="240" t="s">
        <v>20</v>
      </c>
      <c r="F264" s="241" t="s">
        <v>1008</v>
      </c>
      <c r="G264" s="239"/>
      <c r="H264" s="242">
        <v>409.5</v>
      </c>
      <c r="I264" s="243"/>
      <c r="J264" s="239"/>
      <c r="K264" s="239"/>
      <c r="L264" s="244"/>
      <c r="M264" s="245"/>
      <c r="N264" s="246"/>
      <c r="O264" s="246"/>
      <c r="P264" s="246"/>
      <c r="Q264" s="246"/>
      <c r="R264" s="246"/>
      <c r="S264" s="246"/>
      <c r="T264" s="247"/>
      <c r="AT264" s="248" t="s">
        <v>152</v>
      </c>
      <c r="AU264" s="248" t="s">
        <v>81</v>
      </c>
      <c r="AV264" s="13" t="s">
        <v>81</v>
      </c>
      <c r="AW264" s="13" t="s">
        <v>33</v>
      </c>
      <c r="AX264" s="13" t="s">
        <v>72</v>
      </c>
      <c r="AY264" s="248" t="s">
        <v>129</v>
      </c>
    </row>
    <row r="265" spans="2:51" s="13" customFormat="1" ht="12">
      <c r="B265" s="238"/>
      <c r="C265" s="239"/>
      <c r="D265" s="224" t="s">
        <v>152</v>
      </c>
      <c r="E265" s="240" t="s">
        <v>20</v>
      </c>
      <c r="F265" s="241" t="s">
        <v>1009</v>
      </c>
      <c r="G265" s="239"/>
      <c r="H265" s="242">
        <v>307.5</v>
      </c>
      <c r="I265" s="243"/>
      <c r="J265" s="239"/>
      <c r="K265" s="239"/>
      <c r="L265" s="244"/>
      <c r="M265" s="245"/>
      <c r="N265" s="246"/>
      <c r="O265" s="246"/>
      <c r="P265" s="246"/>
      <c r="Q265" s="246"/>
      <c r="R265" s="246"/>
      <c r="S265" s="246"/>
      <c r="T265" s="247"/>
      <c r="AT265" s="248" t="s">
        <v>152</v>
      </c>
      <c r="AU265" s="248" t="s">
        <v>81</v>
      </c>
      <c r="AV265" s="13" t="s">
        <v>81</v>
      </c>
      <c r="AW265" s="13" t="s">
        <v>33</v>
      </c>
      <c r="AX265" s="13" t="s">
        <v>72</v>
      </c>
      <c r="AY265" s="248" t="s">
        <v>129</v>
      </c>
    </row>
    <row r="266" spans="2:51" s="13" customFormat="1" ht="12">
      <c r="B266" s="238"/>
      <c r="C266" s="239"/>
      <c r="D266" s="224" t="s">
        <v>152</v>
      </c>
      <c r="E266" s="240" t="s">
        <v>20</v>
      </c>
      <c r="F266" s="241" t="s">
        <v>1010</v>
      </c>
      <c r="G266" s="239"/>
      <c r="H266" s="242">
        <v>351</v>
      </c>
      <c r="I266" s="243"/>
      <c r="J266" s="239"/>
      <c r="K266" s="239"/>
      <c r="L266" s="244"/>
      <c r="M266" s="245"/>
      <c r="N266" s="246"/>
      <c r="O266" s="246"/>
      <c r="P266" s="246"/>
      <c r="Q266" s="246"/>
      <c r="R266" s="246"/>
      <c r="S266" s="246"/>
      <c r="T266" s="247"/>
      <c r="AT266" s="248" t="s">
        <v>152</v>
      </c>
      <c r="AU266" s="248" t="s">
        <v>81</v>
      </c>
      <c r="AV266" s="13" t="s">
        <v>81</v>
      </c>
      <c r="AW266" s="13" t="s">
        <v>33</v>
      </c>
      <c r="AX266" s="13" t="s">
        <v>72</v>
      </c>
      <c r="AY266" s="248" t="s">
        <v>129</v>
      </c>
    </row>
    <row r="267" spans="2:51" s="14" customFormat="1" ht="12">
      <c r="B267" s="249"/>
      <c r="C267" s="250"/>
      <c r="D267" s="224" t="s">
        <v>152</v>
      </c>
      <c r="E267" s="251" t="s">
        <v>20</v>
      </c>
      <c r="F267" s="252" t="s">
        <v>156</v>
      </c>
      <c r="G267" s="250"/>
      <c r="H267" s="253">
        <v>1395.6</v>
      </c>
      <c r="I267" s="254"/>
      <c r="J267" s="250"/>
      <c r="K267" s="250"/>
      <c r="L267" s="255"/>
      <c r="M267" s="256"/>
      <c r="N267" s="257"/>
      <c r="O267" s="257"/>
      <c r="P267" s="257"/>
      <c r="Q267" s="257"/>
      <c r="R267" s="257"/>
      <c r="S267" s="257"/>
      <c r="T267" s="258"/>
      <c r="AT267" s="259" t="s">
        <v>152</v>
      </c>
      <c r="AU267" s="259" t="s">
        <v>81</v>
      </c>
      <c r="AV267" s="14" t="s">
        <v>137</v>
      </c>
      <c r="AW267" s="14" t="s">
        <v>33</v>
      </c>
      <c r="AX267" s="14" t="s">
        <v>8</v>
      </c>
      <c r="AY267" s="259" t="s">
        <v>129</v>
      </c>
    </row>
    <row r="268" spans="2:65" s="1" customFormat="1" ht="14.4" customHeight="1">
      <c r="B268" s="39"/>
      <c r="C268" s="212" t="s">
        <v>275</v>
      </c>
      <c r="D268" s="212" t="s">
        <v>132</v>
      </c>
      <c r="E268" s="213" t="s">
        <v>583</v>
      </c>
      <c r="F268" s="214" t="s">
        <v>178</v>
      </c>
      <c r="G268" s="215" t="s">
        <v>135</v>
      </c>
      <c r="H268" s="216">
        <v>1</v>
      </c>
      <c r="I268" s="217"/>
      <c r="J268" s="216">
        <f>ROUND(I268*H268,0)</f>
        <v>0</v>
      </c>
      <c r="K268" s="214" t="s">
        <v>136</v>
      </c>
      <c r="L268" s="44"/>
      <c r="M268" s="218" t="s">
        <v>20</v>
      </c>
      <c r="N268" s="219" t="s">
        <v>43</v>
      </c>
      <c r="O268" s="84"/>
      <c r="P268" s="220">
        <f>O268*H268</f>
        <v>0</v>
      </c>
      <c r="Q268" s="220">
        <v>0</v>
      </c>
      <c r="R268" s="220">
        <f>Q268*H268</f>
        <v>0</v>
      </c>
      <c r="S268" s="220">
        <v>0</v>
      </c>
      <c r="T268" s="221">
        <f>S268*H268</f>
        <v>0</v>
      </c>
      <c r="AR268" s="222" t="s">
        <v>137</v>
      </c>
      <c r="AT268" s="222" t="s">
        <v>132</v>
      </c>
      <c r="AU268" s="222" t="s">
        <v>81</v>
      </c>
      <c r="AY268" s="18" t="s">
        <v>129</v>
      </c>
      <c r="BE268" s="223">
        <f>IF(N268="základní",J268,0)</f>
        <v>0</v>
      </c>
      <c r="BF268" s="223">
        <f>IF(N268="snížená",J268,0)</f>
        <v>0</v>
      </c>
      <c r="BG268" s="223">
        <f>IF(N268="zákl. přenesená",J268,0)</f>
        <v>0</v>
      </c>
      <c r="BH268" s="223">
        <f>IF(N268="sníž. přenesená",J268,0)</f>
        <v>0</v>
      </c>
      <c r="BI268" s="223">
        <f>IF(N268="nulová",J268,0)</f>
        <v>0</v>
      </c>
      <c r="BJ268" s="18" t="s">
        <v>8</v>
      </c>
      <c r="BK268" s="223">
        <f>ROUND(I268*H268,0)</f>
        <v>0</v>
      </c>
      <c r="BL268" s="18" t="s">
        <v>137</v>
      </c>
      <c r="BM268" s="222" t="s">
        <v>201</v>
      </c>
    </row>
    <row r="269" spans="2:47" s="1" customFormat="1" ht="12">
      <c r="B269" s="39"/>
      <c r="C269" s="40"/>
      <c r="D269" s="224" t="s">
        <v>139</v>
      </c>
      <c r="E269" s="40"/>
      <c r="F269" s="225" t="s">
        <v>178</v>
      </c>
      <c r="G269" s="40"/>
      <c r="H269" s="40"/>
      <c r="I269" s="136"/>
      <c r="J269" s="40"/>
      <c r="K269" s="40"/>
      <c r="L269" s="44"/>
      <c r="M269" s="226"/>
      <c r="N269" s="84"/>
      <c r="O269" s="84"/>
      <c r="P269" s="84"/>
      <c r="Q269" s="84"/>
      <c r="R269" s="84"/>
      <c r="S269" s="84"/>
      <c r="T269" s="85"/>
      <c r="AT269" s="18" t="s">
        <v>139</v>
      </c>
      <c r="AU269" s="18" t="s">
        <v>81</v>
      </c>
    </row>
    <row r="270" spans="2:65" s="1" customFormat="1" ht="14.4" customHeight="1">
      <c r="B270" s="39"/>
      <c r="C270" s="212" t="s">
        <v>138</v>
      </c>
      <c r="D270" s="212" t="s">
        <v>132</v>
      </c>
      <c r="E270" s="213" t="s">
        <v>584</v>
      </c>
      <c r="F270" s="214" t="s">
        <v>158</v>
      </c>
      <c r="G270" s="215" t="s">
        <v>135</v>
      </c>
      <c r="H270" s="216">
        <v>1</v>
      </c>
      <c r="I270" s="217"/>
      <c r="J270" s="216">
        <f>ROUND(I270*H270,0)</f>
        <v>0</v>
      </c>
      <c r="K270" s="214" t="s">
        <v>136</v>
      </c>
      <c r="L270" s="44"/>
      <c r="M270" s="218" t="s">
        <v>20</v>
      </c>
      <c r="N270" s="219" t="s">
        <v>43</v>
      </c>
      <c r="O270" s="84"/>
      <c r="P270" s="220">
        <f>O270*H270</f>
        <v>0</v>
      </c>
      <c r="Q270" s="220">
        <v>0</v>
      </c>
      <c r="R270" s="220">
        <f>Q270*H270</f>
        <v>0</v>
      </c>
      <c r="S270" s="220">
        <v>0</v>
      </c>
      <c r="T270" s="221">
        <f>S270*H270</f>
        <v>0</v>
      </c>
      <c r="AR270" s="222" t="s">
        <v>137</v>
      </c>
      <c r="AT270" s="222" t="s">
        <v>132</v>
      </c>
      <c r="AU270" s="222" t="s">
        <v>81</v>
      </c>
      <c r="AY270" s="18" t="s">
        <v>129</v>
      </c>
      <c r="BE270" s="223">
        <f>IF(N270="základní",J270,0)</f>
        <v>0</v>
      </c>
      <c r="BF270" s="223">
        <f>IF(N270="snížená",J270,0)</f>
        <v>0</v>
      </c>
      <c r="BG270" s="223">
        <f>IF(N270="zákl. přenesená",J270,0)</f>
        <v>0</v>
      </c>
      <c r="BH270" s="223">
        <f>IF(N270="sníž. přenesená",J270,0)</f>
        <v>0</v>
      </c>
      <c r="BI270" s="223">
        <f>IF(N270="nulová",J270,0)</f>
        <v>0</v>
      </c>
      <c r="BJ270" s="18" t="s">
        <v>8</v>
      </c>
      <c r="BK270" s="223">
        <f>ROUND(I270*H270,0)</f>
        <v>0</v>
      </c>
      <c r="BL270" s="18" t="s">
        <v>137</v>
      </c>
      <c r="BM270" s="222" t="s">
        <v>207</v>
      </c>
    </row>
    <row r="271" spans="2:47" s="1" customFormat="1" ht="12">
      <c r="B271" s="39"/>
      <c r="C271" s="40"/>
      <c r="D271" s="224" t="s">
        <v>139</v>
      </c>
      <c r="E271" s="40"/>
      <c r="F271" s="225" t="s">
        <v>158</v>
      </c>
      <c r="G271" s="40"/>
      <c r="H271" s="40"/>
      <c r="I271" s="136"/>
      <c r="J271" s="40"/>
      <c r="K271" s="40"/>
      <c r="L271" s="44"/>
      <c r="M271" s="226"/>
      <c r="N271" s="84"/>
      <c r="O271" s="84"/>
      <c r="P271" s="84"/>
      <c r="Q271" s="84"/>
      <c r="R271" s="84"/>
      <c r="S271" s="84"/>
      <c r="T271" s="85"/>
      <c r="AT271" s="18" t="s">
        <v>139</v>
      </c>
      <c r="AU271" s="18" t="s">
        <v>81</v>
      </c>
    </row>
    <row r="272" spans="2:65" s="1" customFormat="1" ht="14.4" customHeight="1">
      <c r="B272" s="39"/>
      <c r="C272" s="212" t="s">
        <v>287</v>
      </c>
      <c r="D272" s="212" t="s">
        <v>132</v>
      </c>
      <c r="E272" s="213" t="s">
        <v>157</v>
      </c>
      <c r="F272" s="214" t="s">
        <v>162</v>
      </c>
      <c r="G272" s="215" t="s">
        <v>135</v>
      </c>
      <c r="H272" s="216">
        <v>1</v>
      </c>
      <c r="I272" s="217"/>
      <c r="J272" s="216">
        <f>ROUND(I272*H272,0)</f>
        <v>0</v>
      </c>
      <c r="K272" s="214" t="s">
        <v>136</v>
      </c>
      <c r="L272" s="44"/>
      <c r="M272" s="218" t="s">
        <v>20</v>
      </c>
      <c r="N272" s="219" t="s">
        <v>43</v>
      </c>
      <c r="O272" s="84"/>
      <c r="P272" s="220">
        <f>O272*H272</f>
        <v>0</v>
      </c>
      <c r="Q272" s="220">
        <v>0</v>
      </c>
      <c r="R272" s="220">
        <f>Q272*H272</f>
        <v>0</v>
      </c>
      <c r="S272" s="220">
        <v>0</v>
      </c>
      <c r="T272" s="221">
        <f>S272*H272</f>
        <v>0</v>
      </c>
      <c r="AR272" s="222" t="s">
        <v>137</v>
      </c>
      <c r="AT272" s="222" t="s">
        <v>132</v>
      </c>
      <c r="AU272" s="222" t="s">
        <v>81</v>
      </c>
      <c r="AY272" s="18" t="s">
        <v>129</v>
      </c>
      <c r="BE272" s="223">
        <f>IF(N272="základní",J272,0)</f>
        <v>0</v>
      </c>
      <c r="BF272" s="223">
        <f>IF(N272="snížená",J272,0)</f>
        <v>0</v>
      </c>
      <c r="BG272" s="223">
        <f>IF(N272="zákl. přenesená",J272,0)</f>
        <v>0</v>
      </c>
      <c r="BH272" s="223">
        <f>IF(N272="sníž. přenesená",J272,0)</f>
        <v>0</v>
      </c>
      <c r="BI272" s="223">
        <f>IF(N272="nulová",J272,0)</f>
        <v>0</v>
      </c>
      <c r="BJ272" s="18" t="s">
        <v>8</v>
      </c>
      <c r="BK272" s="223">
        <f>ROUND(I272*H272,0)</f>
        <v>0</v>
      </c>
      <c r="BL272" s="18" t="s">
        <v>137</v>
      </c>
      <c r="BM272" s="222" t="s">
        <v>213</v>
      </c>
    </row>
    <row r="273" spans="2:47" s="1" customFormat="1" ht="12">
      <c r="B273" s="39"/>
      <c r="C273" s="40"/>
      <c r="D273" s="224" t="s">
        <v>139</v>
      </c>
      <c r="E273" s="40"/>
      <c r="F273" s="225" t="s">
        <v>162</v>
      </c>
      <c r="G273" s="40"/>
      <c r="H273" s="40"/>
      <c r="I273" s="136"/>
      <c r="J273" s="40"/>
      <c r="K273" s="40"/>
      <c r="L273" s="44"/>
      <c r="M273" s="226"/>
      <c r="N273" s="84"/>
      <c r="O273" s="84"/>
      <c r="P273" s="84"/>
      <c r="Q273" s="84"/>
      <c r="R273" s="84"/>
      <c r="S273" s="84"/>
      <c r="T273" s="85"/>
      <c r="AT273" s="18" t="s">
        <v>139</v>
      </c>
      <c r="AU273" s="18" t="s">
        <v>81</v>
      </c>
    </row>
    <row r="274" spans="2:65" s="1" customFormat="1" ht="14.4" customHeight="1">
      <c r="B274" s="39"/>
      <c r="C274" s="212" t="s">
        <v>142</v>
      </c>
      <c r="D274" s="212" t="s">
        <v>132</v>
      </c>
      <c r="E274" s="213" t="s">
        <v>161</v>
      </c>
      <c r="F274" s="214" t="s">
        <v>175</v>
      </c>
      <c r="G274" s="215" t="s">
        <v>135</v>
      </c>
      <c r="H274" s="216">
        <v>1</v>
      </c>
      <c r="I274" s="217"/>
      <c r="J274" s="216">
        <f>ROUND(I274*H274,0)</f>
        <v>0</v>
      </c>
      <c r="K274" s="214" t="s">
        <v>136</v>
      </c>
      <c r="L274" s="44"/>
      <c r="M274" s="218" t="s">
        <v>20</v>
      </c>
      <c r="N274" s="219" t="s">
        <v>43</v>
      </c>
      <c r="O274" s="84"/>
      <c r="P274" s="220">
        <f>O274*H274</f>
        <v>0</v>
      </c>
      <c r="Q274" s="220">
        <v>0</v>
      </c>
      <c r="R274" s="220">
        <f>Q274*H274</f>
        <v>0</v>
      </c>
      <c r="S274" s="220">
        <v>0</v>
      </c>
      <c r="T274" s="221">
        <f>S274*H274</f>
        <v>0</v>
      </c>
      <c r="AR274" s="222" t="s">
        <v>137</v>
      </c>
      <c r="AT274" s="222" t="s">
        <v>132</v>
      </c>
      <c r="AU274" s="222" t="s">
        <v>81</v>
      </c>
      <c r="AY274" s="18" t="s">
        <v>129</v>
      </c>
      <c r="BE274" s="223">
        <f>IF(N274="základní",J274,0)</f>
        <v>0</v>
      </c>
      <c r="BF274" s="223">
        <f>IF(N274="snížená",J274,0)</f>
        <v>0</v>
      </c>
      <c r="BG274" s="223">
        <f>IF(N274="zákl. přenesená",J274,0)</f>
        <v>0</v>
      </c>
      <c r="BH274" s="223">
        <f>IF(N274="sníž. přenesená",J274,0)</f>
        <v>0</v>
      </c>
      <c r="BI274" s="223">
        <f>IF(N274="nulová",J274,0)</f>
        <v>0</v>
      </c>
      <c r="BJ274" s="18" t="s">
        <v>8</v>
      </c>
      <c r="BK274" s="223">
        <f>ROUND(I274*H274,0)</f>
        <v>0</v>
      </c>
      <c r="BL274" s="18" t="s">
        <v>137</v>
      </c>
      <c r="BM274" s="222" t="s">
        <v>220</v>
      </c>
    </row>
    <row r="275" spans="2:47" s="1" customFormat="1" ht="12">
      <c r="B275" s="39"/>
      <c r="C275" s="40"/>
      <c r="D275" s="224" t="s">
        <v>139</v>
      </c>
      <c r="E275" s="40"/>
      <c r="F275" s="225" t="s">
        <v>175</v>
      </c>
      <c r="G275" s="40"/>
      <c r="H275" s="40"/>
      <c r="I275" s="136"/>
      <c r="J275" s="40"/>
      <c r="K275" s="40"/>
      <c r="L275" s="44"/>
      <c r="M275" s="226"/>
      <c r="N275" s="84"/>
      <c r="O275" s="84"/>
      <c r="P275" s="84"/>
      <c r="Q275" s="84"/>
      <c r="R275" s="84"/>
      <c r="S275" s="84"/>
      <c r="T275" s="85"/>
      <c r="AT275" s="18" t="s">
        <v>139</v>
      </c>
      <c r="AU275" s="18" t="s">
        <v>81</v>
      </c>
    </row>
    <row r="276" spans="2:65" s="1" customFormat="1" ht="14.4" customHeight="1">
      <c r="B276" s="39"/>
      <c r="C276" s="212" t="s">
        <v>296</v>
      </c>
      <c r="D276" s="212" t="s">
        <v>132</v>
      </c>
      <c r="E276" s="213" t="s">
        <v>585</v>
      </c>
      <c r="F276" s="214" t="s">
        <v>1012</v>
      </c>
      <c r="G276" s="215" t="s">
        <v>135</v>
      </c>
      <c r="H276" s="216">
        <v>1</v>
      </c>
      <c r="I276" s="217"/>
      <c r="J276" s="216">
        <f>ROUND(I276*H276,0)</f>
        <v>0</v>
      </c>
      <c r="K276" s="214" t="s">
        <v>136</v>
      </c>
      <c r="L276" s="44"/>
      <c r="M276" s="218" t="s">
        <v>20</v>
      </c>
      <c r="N276" s="219" t="s">
        <v>43</v>
      </c>
      <c r="O276" s="84"/>
      <c r="P276" s="220">
        <f>O276*H276</f>
        <v>0</v>
      </c>
      <c r="Q276" s="220">
        <v>0</v>
      </c>
      <c r="R276" s="220">
        <f>Q276*H276</f>
        <v>0</v>
      </c>
      <c r="S276" s="220">
        <v>0</v>
      </c>
      <c r="T276" s="221">
        <f>S276*H276</f>
        <v>0</v>
      </c>
      <c r="AR276" s="222" t="s">
        <v>137</v>
      </c>
      <c r="AT276" s="222" t="s">
        <v>132</v>
      </c>
      <c r="AU276" s="222" t="s">
        <v>81</v>
      </c>
      <c r="AY276" s="18" t="s">
        <v>129</v>
      </c>
      <c r="BE276" s="223">
        <f>IF(N276="základní",J276,0)</f>
        <v>0</v>
      </c>
      <c r="BF276" s="223">
        <f>IF(N276="snížená",J276,0)</f>
        <v>0</v>
      </c>
      <c r="BG276" s="223">
        <f>IF(N276="zákl. přenesená",J276,0)</f>
        <v>0</v>
      </c>
      <c r="BH276" s="223">
        <f>IF(N276="sníž. přenesená",J276,0)</f>
        <v>0</v>
      </c>
      <c r="BI276" s="223">
        <f>IF(N276="nulová",J276,0)</f>
        <v>0</v>
      </c>
      <c r="BJ276" s="18" t="s">
        <v>8</v>
      </c>
      <c r="BK276" s="223">
        <f>ROUND(I276*H276,0)</f>
        <v>0</v>
      </c>
      <c r="BL276" s="18" t="s">
        <v>137</v>
      </c>
      <c r="BM276" s="222" t="s">
        <v>230</v>
      </c>
    </row>
    <row r="277" spans="2:47" s="1" customFormat="1" ht="12">
      <c r="B277" s="39"/>
      <c r="C277" s="40"/>
      <c r="D277" s="224" t="s">
        <v>139</v>
      </c>
      <c r="E277" s="40"/>
      <c r="F277" s="225" t="s">
        <v>1012</v>
      </c>
      <c r="G277" s="40"/>
      <c r="H277" s="40"/>
      <c r="I277" s="136"/>
      <c r="J277" s="40"/>
      <c r="K277" s="40"/>
      <c r="L277" s="44"/>
      <c r="M277" s="226"/>
      <c r="N277" s="84"/>
      <c r="O277" s="84"/>
      <c r="P277" s="84"/>
      <c r="Q277" s="84"/>
      <c r="R277" s="84"/>
      <c r="S277" s="84"/>
      <c r="T277" s="85"/>
      <c r="AT277" s="18" t="s">
        <v>139</v>
      </c>
      <c r="AU277" s="18" t="s">
        <v>81</v>
      </c>
    </row>
    <row r="278" spans="2:65" s="1" customFormat="1" ht="14.4" customHeight="1">
      <c r="B278" s="39"/>
      <c r="C278" s="212" t="s">
        <v>148</v>
      </c>
      <c r="D278" s="212" t="s">
        <v>132</v>
      </c>
      <c r="E278" s="213" t="s">
        <v>1013</v>
      </c>
      <c r="F278" s="214" t="s">
        <v>1014</v>
      </c>
      <c r="G278" s="215" t="s">
        <v>135</v>
      </c>
      <c r="H278" s="216">
        <v>1</v>
      </c>
      <c r="I278" s="217"/>
      <c r="J278" s="216">
        <f>ROUND(I278*H278,0)</f>
        <v>0</v>
      </c>
      <c r="K278" s="214" t="s">
        <v>136</v>
      </c>
      <c r="L278" s="44"/>
      <c r="M278" s="218" t="s">
        <v>20</v>
      </c>
      <c r="N278" s="219" t="s">
        <v>43</v>
      </c>
      <c r="O278" s="84"/>
      <c r="P278" s="220">
        <f>O278*H278</f>
        <v>0</v>
      </c>
      <c r="Q278" s="220">
        <v>0</v>
      </c>
      <c r="R278" s="220">
        <f>Q278*H278</f>
        <v>0</v>
      </c>
      <c r="S278" s="220">
        <v>0</v>
      </c>
      <c r="T278" s="221">
        <f>S278*H278</f>
        <v>0</v>
      </c>
      <c r="AR278" s="222" t="s">
        <v>137</v>
      </c>
      <c r="AT278" s="222" t="s">
        <v>132</v>
      </c>
      <c r="AU278" s="222" t="s">
        <v>81</v>
      </c>
      <c r="AY278" s="18" t="s">
        <v>129</v>
      </c>
      <c r="BE278" s="223">
        <f>IF(N278="základní",J278,0)</f>
        <v>0</v>
      </c>
      <c r="BF278" s="223">
        <f>IF(N278="snížená",J278,0)</f>
        <v>0</v>
      </c>
      <c r="BG278" s="223">
        <f>IF(N278="zákl. přenesená",J278,0)</f>
        <v>0</v>
      </c>
      <c r="BH278" s="223">
        <f>IF(N278="sníž. přenesená",J278,0)</f>
        <v>0</v>
      </c>
      <c r="BI278" s="223">
        <f>IF(N278="nulová",J278,0)</f>
        <v>0</v>
      </c>
      <c r="BJ278" s="18" t="s">
        <v>8</v>
      </c>
      <c r="BK278" s="223">
        <f>ROUND(I278*H278,0)</f>
        <v>0</v>
      </c>
      <c r="BL278" s="18" t="s">
        <v>137</v>
      </c>
      <c r="BM278" s="222" t="s">
        <v>243</v>
      </c>
    </row>
    <row r="279" spans="2:47" s="1" customFormat="1" ht="12">
      <c r="B279" s="39"/>
      <c r="C279" s="40"/>
      <c r="D279" s="224" t="s">
        <v>139</v>
      </c>
      <c r="E279" s="40"/>
      <c r="F279" s="225" t="s">
        <v>1014</v>
      </c>
      <c r="G279" s="40"/>
      <c r="H279" s="40"/>
      <c r="I279" s="136"/>
      <c r="J279" s="40"/>
      <c r="K279" s="40"/>
      <c r="L279" s="44"/>
      <c r="M279" s="226"/>
      <c r="N279" s="84"/>
      <c r="O279" s="84"/>
      <c r="P279" s="84"/>
      <c r="Q279" s="84"/>
      <c r="R279" s="84"/>
      <c r="S279" s="84"/>
      <c r="T279" s="85"/>
      <c r="AT279" s="18" t="s">
        <v>139</v>
      </c>
      <c r="AU279" s="18" t="s">
        <v>81</v>
      </c>
    </row>
    <row r="280" spans="2:65" s="1" customFormat="1" ht="14.4" customHeight="1">
      <c r="B280" s="39"/>
      <c r="C280" s="212" t="s">
        <v>302</v>
      </c>
      <c r="D280" s="212" t="s">
        <v>132</v>
      </c>
      <c r="E280" s="213" t="s">
        <v>180</v>
      </c>
      <c r="F280" s="214" t="s">
        <v>181</v>
      </c>
      <c r="G280" s="215" t="s">
        <v>146</v>
      </c>
      <c r="H280" s="216">
        <v>617.47</v>
      </c>
      <c r="I280" s="217"/>
      <c r="J280" s="216">
        <f>ROUND(I280*H280,0)</f>
        <v>0</v>
      </c>
      <c r="K280" s="214" t="s">
        <v>147</v>
      </c>
      <c r="L280" s="44"/>
      <c r="M280" s="218" t="s">
        <v>20</v>
      </c>
      <c r="N280" s="219" t="s">
        <v>43</v>
      </c>
      <c r="O280" s="84"/>
      <c r="P280" s="220">
        <f>O280*H280</f>
        <v>0</v>
      </c>
      <c r="Q280" s="220">
        <v>0</v>
      </c>
      <c r="R280" s="220">
        <f>Q280*H280</f>
        <v>0</v>
      </c>
      <c r="S280" s="220">
        <v>0.05</v>
      </c>
      <c r="T280" s="221">
        <f>S280*H280</f>
        <v>30.873500000000003</v>
      </c>
      <c r="AR280" s="222" t="s">
        <v>137</v>
      </c>
      <c r="AT280" s="222" t="s">
        <v>132</v>
      </c>
      <c r="AU280" s="222" t="s">
        <v>81</v>
      </c>
      <c r="AY280" s="18" t="s">
        <v>129</v>
      </c>
      <c r="BE280" s="223">
        <f>IF(N280="základní",J280,0)</f>
        <v>0</v>
      </c>
      <c r="BF280" s="223">
        <f>IF(N280="snížená",J280,0)</f>
        <v>0</v>
      </c>
      <c r="BG280" s="223">
        <f>IF(N280="zákl. přenesená",J280,0)</f>
        <v>0</v>
      </c>
      <c r="BH280" s="223">
        <f>IF(N280="sníž. přenesená",J280,0)</f>
        <v>0</v>
      </c>
      <c r="BI280" s="223">
        <f>IF(N280="nulová",J280,0)</f>
        <v>0</v>
      </c>
      <c r="BJ280" s="18" t="s">
        <v>8</v>
      </c>
      <c r="BK280" s="223">
        <f>ROUND(I280*H280,0)</f>
        <v>0</v>
      </c>
      <c r="BL280" s="18" t="s">
        <v>137</v>
      </c>
      <c r="BM280" s="222" t="s">
        <v>249</v>
      </c>
    </row>
    <row r="281" spans="2:47" s="1" customFormat="1" ht="12">
      <c r="B281" s="39"/>
      <c r="C281" s="40"/>
      <c r="D281" s="224" t="s">
        <v>139</v>
      </c>
      <c r="E281" s="40"/>
      <c r="F281" s="225" t="s">
        <v>183</v>
      </c>
      <c r="G281" s="40"/>
      <c r="H281" s="40"/>
      <c r="I281" s="136"/>
      <c r="J281" s="40"/>
      <c r="K281" s="40"/>
      <c r="L281" s="44"/>
      <c r="M281" s="226"/>
      <c r="N281" s="84"/>
      <c r="O281" s="84"/>
      <c r="P281" s="84"/>
      <c r="Q281" s="84"/>
      <c r="R281" s="84"/>
      <c r="S281" s="84"/>
      <c r="T281" s="85"/>
      <c r="AT281" s="18" t="s">
        <v>139</v>
      </c>
      <c r="AU281" s="18" t="s">
        <v>81</v>
      </c>
    </row>
    <row r="282" spans="2:51" s="12" customFormat="1" ht="12">
      <c r="B282" s="228"/>
      <c r="C282" s="229"/>
      <c r="D282" s="224" t="s">
        <v>152</v>
      </c>
      <c r="E282" s="230" t="s">
        <v>20</v>
      </c>
      <c r="F282" s="231" t="s">
        <v>954</v>
      </c>
      <c r="G282" s="229"/>
      <c r="H282" s="230" t="s">
        <v>20</v>
      </c>
      <c r="I282" s="232"/>
      <c r="J282" s="229"/>
      <c r="K282" s="229"/>
      <c r="L282" s="233"/>
      <c r="M282" s="234"/>
      <c r="N282" s="235"/>
      <c r="O282" s="235"/>
      <c r="P282" s="235"/>
      <c r="Q282" s="235"/>
      <c r="R282" s="235"/>
      <c r="S282" s="235"/>
      <c r="T282" s="236"/>
      <c r="AT282" s="237" t="s">
        <v>152</v>
      </c>
      <c r="AU282" s="237" t="s">
        <v>81</v>
      </c>
      <c r="AV282" s="12" t="s">
        <v>8</v>
      </c>
      <c r="AW282" s="12" t="s">
        <v>33</v>
      </c>
      <c r="AX282" s="12" t="s">
        <v>72</v>
      </c>
      <c r="AY282" s="237" t="s">
        <v>129</v>
      </c>
    </row>
    <row r="283" spans="2:51" s="13" customFormat="1" ht="12">
      <c r="B283" s="238"/>
      <c r="C283" s="239"/>
      <c r="D283" s="224" t="s">
        <v>152</v>
      </c>
      <c r="E283" s="240" t="s">
        <v>20</v>
      </c>
      <c r="F283" s="241" t="s">
        <v>955</v>
      </c>
      <c r="G283" s="239"/>
      <c r="H283" s="242">
        <v>17.66</v>
      </c>
      <c r="I283" s="243"/>
      <c r="J283" s="239"/>
      <c r="K283" s="239"/>
      <c r="L283" s="244"/>
      <c r="M283" s="245"/>
      <c r="N283" s="246"/>
      <c r="O283" s="246"/>
      <c r="P283" s="246"/>
      <c r="Q283" s="246"/>
      <c r="R283" s="246"/>
      <c r="S283" s="246"/>
      <c r="T283" s="247"/>
      <c r="AT283" s="248" t="s">
        <v>152</v>
      </c>
      <c r="AU283" s="248" t="s">
        <v>81</v>
      </c>
      <c r="AV283" s="13" t="s">
        <v>81</v>
      </c>
      <c r="AW283" s="13" t="s">
        <v>33</v>
      </c>
      <c r="AX283" s="13" t="s">
        <v>72</v>
      </c>
      <c r="AY283" s="248" t="s">
        <v>129</v>
      </c>
    </row>
    <row r="284" spans="2:51" s="13" customFormat="1" ht="12">
      <c r="B284" s="238"/>
      <c r="C284" s="239"/>
      <c r="D284" s="224" t="s">
        <v>152</v>
      </c>
      <c r="E284" s="240" t="s">
        <v>20</v>
      </c>
      <c r="F284" s="241" t="s">
        <v>956</v>
      </c>
      <c r="G284" s="239"/>
      <c r="H284" s="242">
        <v>20.69</v>
      </c>
      <c r="I284" s="243"/>
      <c r="J284" s="239"/>
      <c r="K284" s="239"/>
      <c r="L284" s="244"/>
      <c r="M284" s="245"/>
      <c r="N284" s="246"/>
      <c r="O284" s="246"/>
      <c r="P284" s="246"/>
      <c r="Q284" s="246"/>
      <c r="R284" s="246"/>
      <c r="S284" s="246"/>
      <c r="T284" s="247"/>
      <c r="AT284" s="248" t="s">
        <v>152</v>
      </c>
      <c r="AU284" s="248" t="s">
        <v>81</v>
      </c>
      <c r="AV284" s="13" t="s">
        <v>81</v>
      </c>
      <c r="AW284" s="13" t="s">
        <v>33</v>
      </c>
      <c r="AX284" s="13" t="s">
        <v>72</v>
      </c>
      <c r="AY284" s="248" t="s">
        <v>129</v>
      </c>
    </row>
    <row r="285" spans="2:51" s="13" customFormat="1" ht="12">
      <c r="B285" s="238"/>
      <c r="C285" s="239"/>
      <c r="D285" s="224" t="s">
        <v>152</v>
      </c>
      <c r="E285" s="240" t="s">
        <v>20</v>
      </c>
      <c r="F285" s="241" t="s">
        <v>957</v>
      </c>
      <c r="G285" s="239"/>
      <c r="H285" s="242">
        <v>17.26</v>
      </c>
      <c r="I285" s="243"/>
      <c r="J285" s="239"/>
      <c r="K285" s="239"/>
      <c r="L285" s="244"/>
      <c r="M285" s="245"/>
      <c r="N285" s="246"/>
      <c r="O285" s="246"/>
      <c r="P285" s="246"/>
      <c r="Q285" s="246"/>
      <c r="R285" s="246"/>
      <c r="S285" s="246"/>
      <c r="T285" s="247"/>
      <c r="AT285" s="248" t="s">
        <v>152</v>
      </c>
      <c r="AU285" s="248" t="s">
        <v>81</v>
      </c>
      <c r="AV285" s="13" t="s">
        <v>81</v>
      </c>
      <c r="AW285" s="13" t="s">
        <v>33</v>
      </c>
      <c r="AX285" s="13" t="s">
        <v>72</v>
      </c>
      <c r="AY285" s="248" t="s">
        <v>129</v>
      </c>
    </row>
    <row r="286" spans="2:51" s="13" customFormat="1" ht="12">
      <c r="B286" s="238"/>
      <c r="C286" s="239"/>
      <c r="D286" s="224" t="s">
        <v>152</v>
      </c>
      <c r="E286" s="240" t="s">
        <v>20</v>
      </c>
      <c r="F286" s="241" t="s">
        <v>958</v>
      </c>
      <c r="G286" s="239"/>
      <c r="H286" s="242">
        <v>15.76</v>
      </c>
      <c r="I286" s="243"/>
      <c r="J286" s="239"/>
      <c r="K286" s="239"/>
      <c r="L286" s="244"/>
      <c r="M286" s="245"/>
      <c r="N286" s="246"/>
      <c r="O286" s="246"/>
      <c r="P286" s="246"/>
      <c r="Q286" s="246"/>
      <c r="R286" s="246"/>
      <c r="S286" s="246"/>
      <c r="T286" s="247"/>
      <c r="AT286" s="248" t="s">
        <v>152</v>
      </c>
      <c r="AU286" s="248" t="s">
        <v>81</v>
      </c>
      <c r="AV286" s="13" t="s">
        <v>81</v>
      </c>
      <c r="AW286" s="13" t="s">
        <v>33</v>
      </c>
      <c r="AX286" s="13" t="s">
        <v>72</v>
      </c>
      <c r="AY286" s="248" t="s">
        <v>129</v>
      </c>
    </row>
    <row r="287" spans="2:51" s="15" customFormat="1" ht="12">
      <c r="B287" s="272"/>
      <c r="C287" s="273"/>
      <c r="D287" s="224" t="s">
        <v>152</v>
      </c>
      <c r="E287" s="274" t="s">
        <v>20</v>
      </c>
      <c r="F287" s="275" t="s">
        <v>519</v>
      </c>
      <c r="G287" s="273"/>
      <c r="H287" s="276">
        <v>71.37</v>
      </c>
      <c r="I287" s="277"/>
      <c r="J287" s="273"/>
      <c r="K287" s="273"/>
      <c r="L287" s="278"/>
      <c r="M287" s="279"/>
      <c r="N287" s="280"/>
      <c r="O287" s="280"/>
      <c r="P287" s="280"/>
      <c r="Q287" s="280"/>
      <c r="R287" s="280"/>
      <c r="S287" s="280"/>
      <c r="T287" s="281"/>
      <c r="AT287" s="282" t="s">
        <v>152</v>
      </c>
      <c r="AU287" s="282" t="s">
        <v>81</v>
      </c>
      <c r="AV287" s="15" t="s">
        <v>143</v>
      </c>
      <c r="AW287" s="15" t="s">
        <v>33</v>
      </c>
      <c r="AX287" s="15" t="s">
        <v>72</v>
      </c>
      <c r="AY287" s="282" t="s">
        <v>129</v>
      </c>
    </row>
    <row r="288" spans="2:51" s="13" customFormat="1" ht="12">
      <c r="B288" s="238"/>
      <c r="C288" s="239"/>
      <c r="D288" s="224" t="s">
        <v>152</v>
      </c>
      <c r="E288" s="240" t="s">
        <v>20</v>
      </c>
      <c r="F288" s="241" t="s">
        <v>959</v>
      </c>
      <c r="G288" s="239"/>
      <c r="H288" s="242">
        <v>127.75</v>
      </c>
      <c r="I288" s="243"/>
      <c r="J288" s="239"/>
      <c r="K288" s="239"/>
      <c r="L288" s="244"/>
      <c r="M288" s="245"/>
      <c r="N288" s="246"/>
      <c r="O288" s="246"/>
      <c r="P288" s="246"/>
      <c r="Q288" s="246"/>
      <c r="R288" s="246"/>
      <c r="S288" s="246"/>
      <c r="T288" s="247"/>
      <c r="AT288" s="248" t="s">
        <v>152</v>
      </c>
      <c r="AU288" s="248" t="s">
        <v>81</v>
      </c>
      <c r="AV288" s="13" t="s">
        <v>81</v>
      </c>
      <c r="AW288" s="13" t="s">
        <v>33</v>
      </c>
      <c r="AX288" s="13" t="s">
        <v>72</v>
      </c>
      <c r="AY288" s="248" t="s">
        <v>129</v>
      </c>
    </row>
    <row r="289" spans="2:51" s="13" customFormat="1" ht="12">
      <c r="B289" s="238"/>
      <c r="C289" s="239"/>
      <c r="D289" s="224" t="s">
        <v>152</v>
      </c>
      <c r="E289" s="240" t="s">
        <v>20</v>
      </c>
      <c r="F289" s="241" t="s">
        <v>960</v>
      </c>
      <c r="G289" s="239"/>
      <c r="H289" s="242">
        <v>153.4</v>
      </c>
      <c r="I289" s="243"/>
      <c r="J289" s="239"/>
      <c r="K289" s="239"/>
      <c r="L289" s="244"/>
      <c r="M289" s="245"/>
      <c r="N289" s="246"/>
      <c r="O289" s="246"/>
      <c r="P289" s="246"/>
      <c r="Q289" s="246"/>
      <c r="R289" s="246"/>
      <c r="S289" s="246"/>
      <c r="T289" s="247"/>
      <c r="AT289" s="248" t="s">
        <v>152</v>
      </c>
      <c r="AU289" s="248" t="s">
        <v>81</v>
      </c>
      <c r="AV289" s="13" t="s">
        <v>81</v>
      </c>
      <c r="AW289" s="13" t="s">
        <v>33</v>
      </c>
      <c r="AX289" s="13" t="s">
        <v>72</v>
      </c>
      <c r="AY289" s="248" t="s">
        <v>129</v>
      </c>
    </row>
    <row r="290" spans="2:51" s="13" customFormat="1" ht="12">
      <c r="B290" s="238"/>
      <c r="C290" s="239"/>
      <c r="D290" s="224" t="s">
        <v>152</v>
      </c>
      <c r="E290" s="240" t="s">
        <v>20</v>
      </c>
      <c r="F290" s="241" t="s">
        <v>961</v>
      </c>
      <c r="G290" s="239"/>
      <c r="H290" s="242">
        <v>124.55</v>
      </c>
      <c r="I290" s="243"/>
      <c r="J290" s="239"/>
      <c r="K290" s="239"/>
      <c r="L290" s="244"/>
      <c r="M290" s="245"/>
      <c r="N290" s="246"/>
      <c r="O290" s="246"/>
      <c r="P290" s="246"/>
      <c r="Q290" s="246"/>
      <c r="R290" s="246"/>
      <c r="S290" s="246"/>
      <c r="T290" s="247"/>
      <c r="AT290" s="248" t="s">
        <v>152</v>
      </c>
      <c r="AU290" s="248" t="s">
        <v>81</v>
      </c>
      <c r="AV290" s="13" t="s">
        <v>81</v>
      </c>
      <c r="AW290" s="13" t="s">
        <v>33</v>
      </c>
      <c r="AX290" s="13" t="s">
        <v>72</v>
      </c>
      <c r="AY290" s="248" t="s">
        <v>129</v>
      </c>
    </row>
    <row r="291" spans="2:51" s="13" customFormat="1" ht="12">
      <c r="B291" s="238"/>
      <c r="C291" s="239"/>
      <c r="D291" s="224" t="s">
        <v>152</v>
      </c>
      <c r="E291" s="240" t="s">
        <v>20</v>
      </c>
      <c r="F291" s="241" t="s">
        <v>962</v>
      </c>
      <c r="G291" s="239"/>
      <c r="H291" s="242">
        <v>127.75</v>
      </c>
      <c r="I291" s="243"/>
      <c r="J291" s="239"/>
      <c r="K291" s="239"/>
      <c r="L291" s="244"/>
      <c r="M291" s="245"/>
      <c r="N291" s="246"/>
      <c r="O291" s="246"/>
      <c r="P291" s="246"/>
      <c r="Q291" s="246"/>
      <c r="R291" s="246"/>
      <c r="S291" s="246"/>
      <c r="T291" s="247"/>
      <c r="AT291" s="248" t="s">
        <v>152</v>
      </c>
      <c r="AU291" s="248" t="s">
        <v>81</v>
      </c>
      <c r="AV291" s="13" t="s">
        <v>81</v>
      </c>
      <c r="AW291" s="13" t="s">
        <v>33</v>
      </c>
      <c r="AX291" s="13" t="s">
        <v>72</v>
      </c>
      <c r="AY291" s="248" t="s">
        <v>129</v>
      </c>
    </row>
    <row r="292" spans="2:51" s="15" customFormat="1" ht="12">
      <c r="B292" s="272"/>
      <c r="C292" s="273"/>
      <c r="D292" s="224" t="s">
        <v>152</v>
      </c>
      <c r="E292" s="274" t="s">
        <v>20</v>
      </c>
      <c r="F292" s="275" t="s">
        <v>519</v>
      </c>
      <c r="G292" s="273"/>
      <c r="H292" s="276">
        <v>533.45</v>
      </c>
      <c r="I292" s="277"/>
      <c r="J292" s="273"/>
      <c r="K292" s="273"/>
      <c r="L292" s="278"/>
      <c r="M292" s="279"/>
      <c r="N292" s="280"/>
      <c r="O292" s="280"/>
      <c r="P292" s="280"/>
      <c r="Q292" s="280"/>
      <c r="R292" s="280"/>
      <c r="S292" s="280"/>
      <c r="T292" s="281"/>
      <c r="AT292" s="282" t="s">
        <v>152</v>
      </c>
      <c r="AU292" s="282" t="s">
        <v>81</v>
      </c>
      <c r="AV292" s="15" t="s">
        <v>143</v>
      </c>
      <c r="AW292" s="15" t="s">
        <v>33</v>
      </c>
      <c r="AX292" s="15" t="s">
        <v>72</v>
      </c>
      <c r="AY292" s="282" t="s">
        <v>129</v>
      </c>
    </row>
    <row r="293" spans="2:51" s="12" customFormat="1" ht="12">
      <c r="B293" s="228"/>
      <c r="C293" s="229"/>
      <c r="D293" s="224" t="s">
        <v>152</v>
      </c>
      <c r="E293" s="230" t="s">
        <v>20</v>
      </c>
      <c r="F293" s="231" t="s">
        <v>938</v>
      </c>
      <c r="G293" s="229"/>
      <c r="H293" s="230" t="s">
        <v>20</v>
      </c>
      <c r="I293" s="232"/>
      <c r="J293" s="229"/>
      <c r="K293" s="229"/>
      <c r="L293" s="233"/>
      <c r="M293" s="234"/>
      <c r="N293" s="235"/>
      <c r="O293" s="235"/>
      <c r="P293" s="235"/>
      <c r="Q293" s="235"/>
      <c r="R293" s="235"/>
      <c r="S293" s="235"/>
      <c r="T293" s="236"/>
      <c r="AT293" s="237" t="s">
        <v>152</v>
      </c>
      <c r="AU293" s="237" t="s">
        <v>81</v>
      </c>
      <c r="AV293" s="12" t="s">
        <v>8</v>
      </c>
      <c r="AW293" s="12" t="s">
        <v>33</v>
      </c>
      <c r="AX293" s="12" t="s">
        <v>72</v>
      </c>
      <c r="AY293" s="237" t="s">
        <v>129</v>
      </c>
    </row>
    <row r="294" spans="2:51" s="13" customFormat="1" ht="12">
      <c r="B294" s="238"/>
      <c r="C294" s="239"/>
      <c r="D294" s="224" t="s">
        <v>152</v>
      </c>
      <c r="E294" s="240" t="s">
        <v>20</v>
      </c>
      <c r="F294" s="241" t="s">
        <v>939</v>
      </c>
      <c r="G294" s="239"/>
      <c r="H294" s="242">
        <v>12.65</v>
      </c>
      <c r="I294" s="243"/>
      <c r="J294" s="239"/>
      <c r="K294" s="239"/>
      <c r="L294" s="244"/>
      <c r="M294" s="245"/>
      <c r="N294" s="246"/>
      <c r="O294" s="246"/>
      <c r="P294" s="246"/>
      <c r="Q294" s="246"/>
      <c r="R294" s="246"/>
      <c r="S294" s="246"/>
      <c r="T294" s="247"/>
      <c r="AT294" s="248" t="s">
        <v>152</v>
      </c>
      <c r="AU294" s="248" t="s">
        <v>81</v>
      </c>
      <c r="AV294" s="13" t="s">
        <v>81</v>
      </c>
      <c r="AW294" s="13" t="s">
        <v>33</v>
      </c>
      <c r="AX294" s="13" t="s">
        <v>72</v>
      </c>
      <c r="AY294" s="248" t="s">
        <v>129</v>
      </c>
    </row>
    <row r="295" spans="2:51" s="15" customFormat="1" ht="12">
      <c r="B295" s="272"/>
      <c r="C295" s="273"/>
      <c r="D295" s="224" t="s">
        <v>152</v>
      </c>
      <c r="E295" s="274" t="s">
        <v>20</v>
      </c>
      <c r="F295" s="275" t="s">
        <v>519</v>
      </c>
      <c r="G295" s="273"/>
      <c r="H295" s="276">
        <v>12.65</v>
      </c>
      <c r="I295" s="277"/>
      <c r="J295" s="273"/>
      <c r="K295" s="273"/>
      <c r="L295" s="278"/>
      <c r="M295" s="279"/>
      <c r="N295" s="280"/>
      <c r="O295" s="280"/>
      <c r="P295" s="280"/>
      <c r="Q295" s="280"/>
      <c r="R295" s="280"/>
      <c r="S295" s="280"/>
      <c r="T295" s="281"/>
      <c r="AT295" s="282" t="s">
        <v>152</v>
      </c>
      <c r="AU295" s="282" t="s">
        <v>81</v>
      </c>
      <c r="AV295" s="15" t="s">
        <v>143</v>
      </c>
      <c r="AW295" s="15" t="s">
        <v>33</v>
      </c>
      <c r="AX295" s="15" t="s">
        <v>72</v>
      </c>
      <c r="AY295" s="282" t="s">
        <v>129</v>
      </c>
    </row>
    <row r="296" spans="2:51" s="14" customFormat="1" ht="12">
      <c r="B296" s="249"/>
      <c r="C296" s="250"/>
      <c r="D296" s="224" t="s">
        <v>152</v>
      </c>
      <c r="E296" s="251" t="s">
        <v>20</v>
      </c>
      <c r="F296" s="252" t="s">
        <v>156</v>
      </c>
      <c r="G296" s="250"/>
      <c r="H296" s="253">
        <v>617.4699999999999</v>
      </c>
      <c r="I296" s="254"/>
      <c r="J296" s="250"/>
      <c r="K296" s="250"/>
      <c r="L296" s="255"/>
      <c r="M296" s="256"/>
      <c r="N296" s="257"/>
      <c r="O296" s="257"/>
      <c r="P296" s="257"/>
      <c r="Q296" s="257"/>
      <c r="R296" s="257"/>
      <c r="S296" s="257"/>
      <c r="T296" s="258"/>
      <c r="AT296" s="259" t="s">
        <v>152</v>
      </c>
      <c r="AU296" s="259" t="s">
        <v>81</v>
      </c>
      <c r="AV296" s="14" t="s">
        <v>137</v>
      </c>
      <c r="AW296" s="14" t="s">
        <v>33</v>
      </c>
      <c r="AX296" s="14" t="s">
        <v>8</v>
      </c>
      <c r="AY296" s="259" t="s">
        <v>129</v>
      </c>
    </row>
    <row r="297" spans="2:65" s="1" customFormat="1" ht="14.4" customHeight="1">
      <c r="B297" s="39"/>
      <c r="C297" s="212" t="s">
        <v>159</v>
      </c>
      <c r="D297" s="212" t="s">
        <v>132</v>
      </c>
      <c r="E297" s="213" t="s">
        <v>1015</v>
      </c>
      <c r="F297" s="214" t="s">
        <v>1016</v>
      </c>
      <c r="G297" s="215" t="s">
        <v>146</v>
      </c>
      <c r="H297" s="216">
        <v>70.67</v>
      </c>
      <c r="I297" s="217"/>
      <c r="J297" s="216">
        <f>ROUND(I297*H297,0)</f>
        <v>0</v>
      </c>
      <c r="K297" s="214" t="s">
        <v>147</v>
      </c>
      <c r="L297" s="44"/>
      <c r="M297" s="218" t="s">
        <v>20</v>
      </c>
      <c r="N297" s="219" t="s">
        <v>43</v>
      </c>
      <c r="O297" s="84"/>
      <c r="P297" s="220">
        <f>O297*H297</f>
        <v>0</v>
      </c>
      <c r="Q297" s="220">
        <v>0</v>
      </c>
      <c r="R297" s="220">
        <f>Q297*H297</f>
        <v>0</v>
      </c>
      <c r="S297" s="220">
        <v>0.089</v>
      </c>
      <c r="T297" s="221">
        <f>S297*H297</f>
        <v>6.28963</v>
      </c>
      <c r="AR297" s="222" t="s">
        <v>137</v>
      </c>
      <c r="AT297" s="222" t="s">
        <v>132</v>
      </c>
      <c r="AU297" s="222" t="s">
        <v>81</v>
      </c>
      <c r="AY297" s="18" t="s">
        <v>129</v>
      </c>
      <c r="BE297" s="223">
        <f>IF(N297="základní",J297,0)</f>
        <v>0</v>
      </c>
      <c r="BF297" s="223">
        <f>IF(N297="snížená",J297,0)</f>
        <v>0</v>
      </c>
      <c r="BG297" s="223">
        <f>IF(N297="zákl. přenesená",J297,0)</f>
        <v>0</v>
      </c>
      <c r="BH297" s="223">
        <f>IF(N297="sníž. přenesená",J297,0)</f>
        <v>0</v>
      </c>
      <c r="BI297" s="223">
        <f>IF(N297="nulová",J297,0)</f>
        <v>0</v>
      </c>
      <c r="BJ297" s="18" t="s">
        <v>8</v>
      </c>
      <c r="BK297" s="223">
        <f>ROUND(I297*H297,0)</f>
        <v>0</v>
      </c>
      <c r="BL297" s="18" t="s">
        <v>137</v>
      </c>
      <c r="BM297" s="222" t="s">
        <v>257</v>
      </c>
    </row>
    <row r="298" spans="2:47" s="1" customFormat="1" ht="12">
      <c r="B298" s="39"/>
      <c r="C298" s="40"/>
      <c r="D298" s="224" t="s">
        <v>139</v>
      </c>
      <c r="E298" s="40"/>
      <c r="F298" s="225" t="s">
        <v>1017</v>
      </c>
      <c r="G298" s="40"/>
      <c r="H298" s="40"/>
      <c r="I298" s="136"/>
      <c r="J298" s="40"/>
      <c r="K298" s="40"/>
      <c r="L298" s="44"/>
      <c r="M298" s="226"/>
      <c r="N298" s="84"/>
      <c r="O298" s="84"/>
      <c r="P298" s="84"/>
      <c r="Q298" s="84"/>
      <c r="R298" s="84"/>
      <c r="S298" s="84"/>
      <c r="T298" s="85"/>
      <c r="AT298" s="18" t="s">
        <v>139</v>
      </c>
      <c r="AU298" s="18" t="s">
        <v>81</v>
      </c>
    </row>
    <row r="299" spans="2:47" s="1" customFormat="1" ht="12">
      <c r="B299" s="39"/>
      <c r="C299" s="40"/>
      <c r="D299" s="224" t="s">
        <v>150</v>
      </c>
      <c r="E299" s="40"/>
      <c r="F299" s="227" t="s">
        <v>1018</v>
      </c>
      <c r="G299" s="40"/>
      <c r="H299" s="40"/>
      <c r="I299" s="136"/>
      <c r="J299" s="40"/>
      <c r="K299" s="40"/>
      <c r="L299" s="44"/>
      <c r="M299" s="226"/>
      <c r="N299" s="84"/>
      <c r="O299" s="84"/>
      <c r="P299" s="84"/>
      <c r="Q299" s="84"/>
      <c r="R299" s="84"/>
      <c r="S299" s="84"/>
      <c r="T299" s="85"/>
      <c r="AT299" s="18" t="s">
        <v>150</v>
      </c>
      <c r="AU299" s="18" t="s">
        <v>81</v>
      </c>
    </row>
    <row r="300" spans="2:51" s="13" customFormat="1" ht="12">
      <c r="B300" s="238"/>
      <c r="C300" s="239"/>
      <c r="D300" s="224" t="s">
        <v>152</v>
      </c>
      <c r="E300" s="240" t="s">
        <v>20</v>
      </c>
      <c r="F300" s="241" t="s">
        <v>1019</v>
      </c>
      <c r="G300" s="239"/>
      <c r="H300" s="242">
        <v>17.26</v>
      </c>
      <c r="I300" s="243"/>
      <c r="J300" s="239"/>
      <c r="K300" s="239"/>
      <c r="L300" s="244"/>
      <c r="M300" s="245"/>
      <c r="N300" s="246"/>
      <c r="O300" s="246"/>
      <c r="P300" s="246"/>
      <c r="Q300" s="246"/>
      <c r="R300" s="246"/>
      <c r="S300" s="246"/>
      <c r="T300" s="247"/>
      <c r="AT300" s="248" t="s">
        <v>152</v>
      </c>
      <c r="AU300" s="248" t="s">
        <v>81</v>
      </c>
      <c r="AV300" s="13" t="s">
        <v>81</v>
      </c>
      <c r="AW300" s="13" t="s">
        <v>33</v>
      </c>
      <c r="AX300" s="13" t="s">
        <v>72</v>
      </c>
      <c r="AY300" s="248" t="s">
        <v>129</v>
      </c>
    </row>
    <row r="301" spans="2:51" s="13" customFormat="1" ht="12">
      <c r="B301" s="238"/>
      <c r="C301" s="239"/>
      <c r="D301" s="224" t="s">
        <v>152</v>
      </c>
      <c r="E301" s="240" t="s">
        <v>20</v>
      </c>
      <c r="F301" s="241" t="s">
        <v>956</v>
      </c>
      <c r="G301" s="239"/>
      <c r="H301" s="242">
        <v>20.69</v>
      </c>
      <c r="I301" s="243"/>
      <c r="J301" s="239"/>
      <c r="K301" s="239"/>
      <c r="L301" s="244"/>
      <c r="M301" s="245"/>
      <c r="N301" s="246"/>
      <c r="O301" s="246"/>
      <c r="P301" s="246"/>
      <c r="Q301" s="246"/>
      <c r="R301" s="246"/>
      <c r="S301" s="246"/>
      <c r="T301" s="247"/>
      <c r="AT301" s="248" t="s">
        <v>152</v>
      </c>
      <c r="AU301" s="248" t="s">
        <v>81</v>
      </c>
      <c r="AV301" s="13" t="s">
        <v>81</v>
      </c>
      <c r="AW301" s="13" t="s">
        <v>33</v>
      </c>
      <c r="AX301" s="13" t="s">
        <v>72</v>
      </c>
      <c r="AY301" s="248" t="s">
        <v>129</v>
      </c>
    </row>
    <row r="302" spans="2:51" s="13" customFormat="1" ht="12">
      <c r="B302" s="238"/>
      <c r="C302" s="239"/>
      <c r="D302" s="224" t="s">
        <v>152</v>
      </c>
      <c r="E302" s="240" t="s">
        <v>20</v>
      </c>
      <c r="F302" s="241" t="s">
        <v>1020</v>
      </c>
      <c r="G302" s="239"/>
      <c r="H302" s="242">
        <v>17.36</v>
      </c>
      <c r="I302" s="243"/>
      <c r="J302" s="239"/>
      <c r="K302" s="239"/>
      <c r="L302" s="244"/>
      <c r="M302" s="245"/>
      <c r="N302" s="246"/>
      <c r="O302" s="246"/>
      <c r="P302" s="246"/>
      <c r="Q302" s="246"/>
      <c r="R302" s="246"/>
      <c r="S302" s="246"/>
      <c r="T302" s="247"/>
      <c r="AT302" s="248" t="s">
        <v>152</v>
      </c>
      <c r="AU302" s="248" t="s">
        <v>81</v>
      </c>
      <c r="AV302" s="13" t="s">
        <v>81</v>
      </c>
      <c r="AW302" s="13" t="s">
        <v>33</v>
      </c>
      <c r="AX302" s="13" t="s">
        <v>72</v>
      </c>
      <c r="AY302" s="248" t="s">
        <v>129</v>
      </c>
    </row>
    <row r="303" spans="2:51" s="13" customFormat="1" ht="12">
      <c r="B303" s="238"/>
      <c r="C303" s="239"/>
      <c r="D303" s="224" t="s">
        <v>152</v>
      </c>
      <c r="E303" s="240" t="s">
        <v>20</v>
      </c>
      <c r="F303" s="241" t="s">
        <v>1021</v>
      </c>
      <c r="G303" s="239"/>
      <c r="H303" s="242">
        <v>15.36</v>
      </c>
      <c r="I303" s="243"/>
      <c r="J303" s="239"/>
      <c r="K303" s="239"/>
      <c r="L303" s="244"/>
      <c r="M303" s="245"/>
      <c r="N303" s="246"/>
      <c r="O303" s="246"/>
      <c r="P303" s="246"/>
      <c r="Q303" s="246"/>
      <c r="R303" s="246"/>
      <c r="S303" s="246"/>
      <c r="T303" s="247"/>
      <c r="AT303" s="248" t="s">
        <v>152</v>
      </c>
      <c r="AU303" s="248" t="s">
        <v>81</v>
      </c>
      <c r="AV303" s="13" t="s">
        <v>81</v>
      </c>
      <c r="AW303" s="13" t="s">
        <v>33</v>
      </c>
      <c r="AX303" s="13" t="s">
        <v>72</v>
      </c>
      <c r="AY303" s="248" t="s">
        <v>129</v>
      </c>
    </row>
    <row r="304" spans="2:51" s="14" customFormat="1" ht="12">
      <c r="B304" s="249"/>
      <c r="C304" s="250"/>
      <c r="D304" s="224" t="s">
        <v>152</v>
      </c>
      <c r="E304" s="251" t="s">
        <v>20</v>
      </c>
      <c r="F304" s="252" t="s">
        <v>156</v>
      </c>
      <c r="G304" s="250"/>
      <c r="H304" s="253">
        <v>70.67</v>
      </c>
      <c r="I304" s="254"/>
      <c r="J304" s="250"/>
      <c r="K304" s="250"/>
      <c r="L304" s="255"/>
      <c r="M304" s="256"/>
      <c r="N304" s="257"/>
      <c r="O304" s="257"/>
      <c r="P304" s="257"/>
      <c r="Q304" s="257"/>
      <c r="R304" s="257"/>
      <c r="S304" s="257"/>
      <c r="T304" s="258"/>
      <c r="AT304" s="259" t="s">
        <v>152</v>
      </c>
      <c r="AU304" s="259" t="s">
        <v>81</v>
      </c>
      <c r="AV304" s="14" t="s">
        <v>137</v>
      </c>
      <c r="AW304" s="14" t="s">
        <v>33</v>
      </c>
      <c r="AX304" s="14" t="s">
        <v>8</v>
      </c>
      <c r="AY304" s="259" t="s">
        <v>129</v>
      </c>
    </row>
    <row r="305" spans="2:63" s="11" customFormat="1" ht="22.8" customHeight="1">
      <c r="B305" s="196"/>
      <c r="C305" s="197"/>
      <c r="D305" s="198" t="s">
        <v>71</v>
      </c>
      <c r="E305" s="210" t="s">
        <v>189</v>
      </c>
      <c r="F305" s="210" t="s">
        <v>190</v>
      </c>
      <c r="G305" s="197"/>
      <c r="H305" s="197"/>
      <c r="I305" s="200"/>
      <c r="J305" s="211">
        <f>BK305</f>
        <v>0</v>
      </c>
      <c r="K305" s="197"/>
      <c r="L305" s="202"/>
      <c r="M305" s="203"/>
      <c r="N305" s="204"/>
      <c r="O305" s="204"/>
      <c r="P305" s="205">
        <f>SUM(P306:P317)</f>
        <v>0</v>
      </c>
      <c r="Q305" s="204"/>
      <c r="R305" s="205">
        <f>SUM(R306:R317)</f>
        <v>0</v>
      </c>
      <c r="S305" s="204"/>
      <c r="T305" s="206">
        <f>SUM(T306:T317)</f>
        <v>0</v>
      </c>
      <c r="AR305" s="207" t="s">
        <v>8</v>
      </c>
      <c r="AT305" s="208" t="s">
        <v>71</v>
      </c>
      <c r="AU305" s="208" t="s">
        <v>8</v>
      </c>
      <c r="AY305" s="207" t="s">
        <v>129</v>
      </c>
      <c r="BK305" s="209">
        <f>SUM(BK306:BK317)</f>
        <v>0</v>
      </c>
    </row>
    <row r="306" spans="2:65" s="1" customFormat="1" ht="21.6" customHeight="1">
      <c r="B306" s="39"/>
      <c r="C306" s="212" t="s">
        <v>310</v>
      </c>
      <c r="D306" s="212" t="s">
        <v>132</v>
      </c>
      <c r="E306" s="213" t="s">
        <v>192</v>
      </c>
      <c r="F306" s="214" t="s">
        <v>193</v>
      </c>
      <c r="G306" s="215" t="s">
        <v>194</v>
      </c>
      <c r="H306" s="216">
        <v>37.16</v>
      </c>
      <c r="I306" s="217"/>
      <c r="J306" s="216">
        <f>ROUND(I306*H306,0)</f>
        <v>0</v>
      </c>
      <c r="K306" s="214" t="s">
        <v>147</v>
      </c>
      <c r="L306" s="44"/>
      <c r="M306" s="218" t="s">
        <v>20</v>
      </c>
      <c r="N306" s="219" t="s">
        <v>43</v>
      </c>
      <c r="O306" s="84"/>
      <c r="P306" s="220">
        <f>O306*H306</f>
        <v>0</v>
      </c>
      <c r="Q306" s="220">
        <v>0</v>
      </c>
      <c r="R306" s="220">
        <f>Q306*H306</f>
        <v>0</v>
      </c>
      <c r="S306" s="220">
        <v>0</v>
      </c>
      <c r="T306" s="221">
        <f>S306*H306</f>
        <v>0</v>
      </c>
      <c r="AR306" s="222" t="s">
        <v>137</v>
      </c>
      <c r="AT306" s="222" t="s">
        <v>132</v>
      </c>
      <c r="AU306" s="222" t="s">
        <v>81</v>
      </c>
      <c r="AY306" s="18" t="s">
        <v>129</v>
      </c>
      <c r="BE306" s="223">
        <f>IF(N306="základní",J306,0)</f>
        <v>0</v>
      </c>
      <c r="BF306" s="223">
        <f>IF(N306="snížená",J306,0)</f>
        <v>0</v>
      </c>
      <c r="BG306" s="223">
        <f>IF(N306="zákl. přenesená",J306,0)</f>
        <v>0</v>
      </c>
      <c r="BH306" s="223">
        <f>IF(N306="sníž. přenesená",J306,0)</f>
        <v>0</v>
      </c>
      <c r="BI306" s="223">
        <f>IF(N306="nulová",J306,0)</f>
        <v>0</v>
      </c>
      <c r="BJ306" s="18" t="s">
        <v>8</v>
      </c>
      <c r="BK306" s="223">
        <f>ROUND(I306*H306,0)</f>
        <v>0</v>
      </c>
      <c r="BL306" s="18" t="s">
        <v>137</v>
      </c>
      <c r="BM306" s="222" t="s">
        <v>264</v>
      </c>
    </row>
    <row r="307" spans="2:47" s="1" customFormat="1" ht="12">
      <c r="B307" s="39"/>
      <c r="C307" s="40"/>
      <c r="D307" s="224" t="s">
        <v>139</v>
      </c>
      <c r="E307" s="40"/>
      <c r="F307" s="225" t="s">
        <v>196</v>
      </c>
      <c r="G307" s="40"/>
      <c r="H307" s="40"/>
      <c r="I307" s="136"/>
      <c r="J307" s="40"/>
      <c r="K307" s="40"/>
      <c r="L307" s="44"/>
      <c r="M307" s="226"/>
      <c r="N307" s="84"/>
      <c r="O307" s="84"/>
      <c r="P307" s="84"/>
      <c r="Q307" s="84"/>
      <c r="R307" s="84"/>
      <c r="S307" s="84"/>
      <c r="T307" s="85"/>
      <c r="AT307" s="18" t="s">
        <v>139</v>
      </c>
      <c r="AU307" s="18" t="s">
        <v>81</v>
      </c>
    </row>
    <row r="308" spans="2:47" s="1" customFormat="1" ht="12">
      <c r="B308" s="39"/>
      <c r="C308" s="40"/>
      <c r="D308" s="224" t="s">
        <v>150</v>
      </c>
      <c r="E308" s="40"/>
      <c r="F308" s="227" t="s">
        <v>197</v>
      </c>
      <c r="G308" s="40"/>
      <c r="H308" s="40"/>
      <c r="I308" s="136"/>
      <c r="J308" s="40"/>
      <c r="K308" s="40"/>
      <c r="L308" s="44"/>
      <c r="M308" s="226"/>
      <c r="N308" s="84"/>
      <c r="O308" s="84"/>
      <c r="P308" s="84"/>
      <c r="Q308" s="84"/>
      <c r="R308" s="84"/>
      <c r="S308" s="84"/>
      <c r="T308" s="85"/>
      <c r="AT308" s="18" t="s">
        <v>150</v>
      </c>
      <c r="AU308" s="18" t="s">
        <v>81</v>
      </c>
    </row>
    <row r="309" spans="2:65" s="1" customFormat="1" ht="14.4" customHeight="1">
      <c r="B309" s="39"/>
      <c r="C309" s="212" t="s">
        <v>163</v>
      </c>
      <c r="D309" s="212" t="s">
        <v>132</v>
      </c>
      <c r="E309" s="213" t="s">
        <v>199</v>
      </c>
      <c r="F309" s="214" t="s">
        <v>200</v>
      </c>
      <c r="G309" s="215" t="s">
        <v>194</v>
      </c>
      <c r="H309" s="216">
        <v>37.16</v>
      </c>
      <c r="I309" s="217"/>
      <c r="J309" s="216">
        <f>ROUND(I309*H309,0)</f>
        <v>0</v>
      </c>
      <c r="K309" s="214" t="s">
        <v>147</v>
      </c>
      <c r="L309" s="44"/>
      <c r="M309" s="218" t="s">
        <v>20</v>
      </c>
      <c r="N309" s="219" t="s">
        <v>43</v>
      </c>
      <c r="O309" s="84"/>
      <c r="P309" s="220">
        <f>O309*H309</f>
        <v>0</v>
      </c>
      <c r="Q309" s="220">
        <v>0</v>
      </c>
      <c r="R309" s="220">
        <f>Q309*H309</f>
        <v>0</v>
      </c>
      <c r="S309" s="220">
        <v>0</v>
      </c>
      <c r="T309" s="221">
        <f>S309*H309</f>
        <v>0</v>
      </c>
      <c r="AR309" s="222" t="s">
        <v>137</v>
      </c>
      <c r="AT309" s="222" t="s">
        <v>132</v>
      </c>
      <c r="AU309" s="222" t="s">
        <v>81</v>
      </c>
      <c r="AY309" s="18" t="s">
        <v>129</v>
      </c>
      <c r="BE309" s="223">
        <f>IF(N309="základní",J309,0)</f>
        <v>0</v>
      </c>
      <c r="BF309" s="223">
        <f>IF(N309="snížená",J309,0)</f>
        <v>0</v>
      </c>
      <c r="BG309" s="223">
        <f>IF(N309="zákl. přenesená",J309,0)</f>
        <v>0</v>
      </c>
      <c r="BH309" s="223">
        <f>IF(N309="sníž. přenesená",J309,0)</f>
        <v>0</v>
      </c>
      <c r="BI309" s="223">
        <f>IF(N309="nulová",J309,0)</f>
        <v>0</v>
      </c>
      <c r="BJ309" s="18" t="s">
        <v>8</v>
      </c>
      <c r="BK309" s="223">
        <f>ROUND(I309*H309,0)</f>
        <v>0</v>
      </c>
      <c r="BL309" s="18" t="s">
        <v>137</v>
      </c>
      <c r="BM309" s="222" t="s">
        <v>268</v>
      </c>
    </row>
    <row r="310" spans="2:47" s="1" customFormat="1" ht="12">
      <c r="B310" s="39"/>
      <c r="C310" s="40"/>
      <c r="D310" s="224" t="s">
        <v>139</v>
      </c>
      <c r="E310" s="40"/>
      <c r="F310" s="225" t="s">
        <v>202</v>
      </c>
      <c r="G310" s="40"/>
      <c r="H310" s="40"/>
      <c r="I310" s="136"/>
      <c r="J310" s="40"/>
      <c r="K310" s="40"/>
      <c r="L310" s="44"/>
      <c r="M310" s="226"/>
      <c r="N310" s="84"/>
      <c r="O310" s="84"/>
      <c r="P310" s="84"/>
      <c r="Q310" s="84"/>
      <c r="R310" s="84"/>
      <c r="S310" s="84"/>
      <c r="T310" s="85"/>
      <c r="AT310" s="18" t="s">
        <v>139</v>
      </c>
      <c r="AU310" s="18" t="s">
        <v>81</v>
      </c>
    </row>
    <row r="311" spans="2:47" s="1" customFormat="1" ht="12">
      <c r="B311" s="39"/>
      <c r="C311" s="40"/>
      <c r="D311" s="224" t="s">
        <v>150</v>
      </c>
      <c r="E311" s="40"/>
      <c r="F311" s="227" t="s">
        <v>203</v>
      </c>
      <c r="G311" s="40"/>
      <c r="H311" s="40"/>
      <c r="I311" s="136"/>
      <c r="J311" s="40"/>
      <c r="K311" s="40"/>
      <c r="L311" s="44"/>
      <c r="M311" s="226"/>
      <c r="N311" s="84"/>
      <c r="O311" s="84"/>
      <c r="P311" s="84"/>
      <c r="Q311" s="84"/>
      <c r="R311" s="84"/>
      <c r="S311" s="84"/>
      <c r="T311" s="85"/>
      <c r="AT311" s="18" t="s">
        <v>150</v>
      </c>
      <c r="AU311" s="18" t="s">
        <v>81</v>
      </c>
    </row>
    <row r="312" spans="2:65" s="1" customFormat="1" ht="14.4" customHeight="1">
      <c r="B312" s="39"/>
      <c r="C312" s="212" t="s">
        <v>319</v>
      </c>
      <c r="D312" s="212" t="s">
        <v>132</v>
      </c>
      <c r="E312" s="213" t="s">
        <v>205</v>
      </c>
      <c r="F312" s="214" t="s">
        <v>206</v>
      </c>
      <c r="G312" s="215" t="s">
        <v>194</v>
      </c>
      <c r="H312" s="216">
        <v>37.16</v>
      </c>
      <c r="I312" s="217"/>
      <c r="J312" s="216">
        <f>ROUND(I312*H312,0)</f>
        <v>0</v>
      </c>
      <c r="K312" s="214" t="s">
        <v>147</v>
      </c>
      <c r="L312" s="44"/>
      <c r="M312" s="218" t="s">
        <v>20</v>
      </c>
      <c r="N312" s="219" t="s">
        <v>43</v>
      </c>
      <c r="O312" s="84"/>
      <c r="P312" s="220">
        <f>O312*H312</f>
        <v>0</v>
      </c>
      <c r="Q312" s="220">
        <v>0</v>
      </c>
      <c r="R312" s="220">
        <f>Q312*H312</f>
        <v>0</v>
      </c>
      <c r="S312" s="220">
        <v>0</v>
      </c>
      <c r="T312" s="221">
        <f>S312*H312</f>
        <v>0</v>
      </c>
      <c r="AR312" s="222" t="s">
        <v>137</v>
      </c>
      <c r="AT312" s="222" t="s">
        <v>132</v>
      </c>
      <c r="AU312" s="222" t="s">
        <v>81</v>
      </c>
      <c r="AY312" s="18" t="s">
        <v>129</v>
      </c>
      <c r="BE312" s="223">
        <f>IF(N312="základní",J312,0)</f>
        <v>0</v>
      </c>
      <c r="BF312" s="223">
        <f>IF(N312="snížená",J312,0)</f>
        <v>0</v>
      </c>
      <c r="BG312" s="223">
        <f>IF(N312="zákl. přenesená",J312,0)</f>
        <v>0</v>
      </c>
      <c r="BH312" s="223">
        <f>IF(N312="sníž. přenesená",J312,0)</f>
        <v>0</v>
      </c>
      <c r="BI312" s="223">
        <f>IF(N312="nulová",J312,0)</f>
        <v>0</v>
      </c>
      <c r="BJ312" s="18" t="s">
        <v>8</v>
      </c>
      <c r="BK312" s="223">
        <f>ROUND(I312*H312,0)</f>
        <v>0</v>
      </c>
      <c r="BL312" s="18" t="s">
        <v>137</v>
      </c>
      <c r="BM312" s="222" t="s">
        <v>274</v>
      </c>
    </row>
    <row r="313" spans="2:47" s="1" customFormat="1" ht="12">
      <c r="B313" s="39"/>
      <c r="C313" s="40"/>
      <c r="D313" s="224" t="s">
        <v>139</v>
      </c>
      <c r="E313" s="40"/>
      <c r="F313" s="225" t="s">
        <v>208</v>
      </c>
      <c r="G313" s="40"/>
      <c r="H313" s="40"/>
      <c r="I313" s="136"/>
      <c r="J313" s="40"/>
      <c r="K313" s="40"/>
      <c r="L313" s="44"/>
      <c r="M313" s="226"/>
      <c r="N313" s="84"/>
      <c r="O313" s="84"/>
      <c r="P313" s="84"/>
      <c r="Q313" s="84"/>
      <c r="R313" s="84"/>
      <c r="S313" s="84"/>
      <c r="T313" s="85"/>
      <c r="AT313" s="18" t="s">
        <v>139</v>
      </c>
      <c r="AU313" s="18" t="s">
        <v>81</v>
      </c>
    </row>
    <row r="314" spans="2:47" s="1" customFormat="1" ht="12">
      <c r="B314" s="39"/>
      <c r="C314" s="40"/>
      <c r="D314" s="224" t="s">
        <v>150</v>
      </c>
      <c r="E314" s="40"/>
      <c r="F314" s="227" t="s">
        <v>203</v>
      </c>
      <c r="G314" s="40"/>
      <c r="H314" s="40"/>
      <c r="I314" s="136"/>
      <c r="J314" s="40"/>
      <c r="K314" s="40"/>
      <c r="L314" s="44"/>
      <c r="M314" s="226"/>
      <c r="N314" s="84"/>
      <c r="O314" s="84"/>
      <c r="P314" s="84"/>
      <c r="Q314" s="84"/>
      <c r="R314" s="84"/>
      <c r="S314" s="84"/>
      <c r="T314" s="85"/>
      <c r="AT314" s="18" t="s">
        <v>150</v>
      </c>
      <c r="AU314" s="18" t="s">
        <v>81</v>
      </c>
    </row>
    <row r="315" spans="2:65" s="1" customFormat="1" ht="21.6" customHeight="1">
      <c r="B315" s="39"/>
      <c r="C315" s="212" t="s">
        <v>168</v>
      </c>
      <c r="D315" s="212" t="s">
        <v>132</v>
      </c>
      <c r="E315" s="213" t="s">
        <v>211</v>
      </c>
      <c r="F315" s="214" t="s">
        <v>212</v>
      </c>
      <c r="G315" s="215" t="s">
        <v>194</v>
      </c>
      <c r="H315" s="216">
        <v>37.16</v>
      </c>
      <c r="I315" s="217"/>
      <c r="J315" s="216">
        <f>ROUND(I315*H315,0)</f>
        <v>0</v>
      </c>
      <c r="K315" s="214" t="s">
        <v>147</v>
      </c>
      <c r="L315" s="44"/>
      <c r="M315" s="218" t="s">
        <v>20</v>
      </c>
      <c r="N315" s="219" t="s">
        <v>43</v>
      </c>
      <c r="O315" s="84"/>
      <c r="P315" s="220">
        <f>O315*H315</f>
        <v>0</v>
      </c>
      <c r="Q315" s="220">
        <v>0</v>
      </c>
      <c r="R315" s="220">
        <f>Q315*H315</f>
        <v>0</v>
      </c>
      <c r="S315" s="220">
        <v>0</v>
      </c>
      <c r="T315" s="221">
        <f>S315*H315</f>
        <v>0</v>
      </c>
      <c r="AR315" s="222" t="s">
        <v>137</v>
      </c>
      <c r="AT315" s="222" t="s">
        <v>132</v>
      </c>
      <c r="AU315" s="222" t="s">
        <v>81</v>
      </c>
      <c r="AY315" s="18" t="s">
        <v>129</v>
      </c>
      <c r="BE315" s="223">
        <f>IF(N315="základní",J315,0)</f>
        <v>0</v>
      </c>
      <c r="BF315" s="223">
        <f>IF(N315="snížená",J315,0)</f>
        <v>0</v>
      </c>
      <c r="BG315" s="223">
        <f>IF(N315="zákl. přenesená",J315,0)</f>
        <v>0</v>
      </c>
      <c r="BH315" s="223">
        <f>IF(N315="sníž. přenesená",J315,0)</f>
        <v>0</v>
      </c>
      <c r="BI315" s="223">
        <f>IF(N315="nulová",J315,0)</f>
        <v>0</v>
      </c>
      <c r="BJ315" s="18" t="s">
        <v>8</v>
      </c>
      <c r="BK315" s="223">
        <f>ROUND(I315*H315,0)</f>
        <v>0</v>
      </c>
      <c r="BL315" s="18" t="s">
        <v>137</v>
      </c>
      <c r="BM315" s="222" t="s">
        <v>278</v>
      </c>
    </row>
    <row r="316" spans="2:47" s="1" customFormat="1" ht="12">
      <c r="B316" s="39"/>
      <c r="C316" s="40"/>
      <c r="D316" s="224" t="s">
        <v>139</v>
      </c>
      <c r="E316" s="40"/>
      <c r="F316" s="225" t="s">
        <v>214</v>
      </c>
      <c r="G316" s="40"/>
      <c r="H316" s="40"/>
      <c r="I316" s="136"/>
      <c r="J316" s="40"/>
      <c r="K316" s="40"/>
      <c r="L316" s="44"/>
      <c r="M316" s="226"/>
      <c r="N316" s="84"/>
      <c r="O316" s="84"/>
      <c r="P316" s="84"/>
      <c r="Q316" s="84"/>
      <c r="R316" s="84"/>
      <c r="S316" s="84"/>
      <c r="T316" s="85"/>
      <c r="AT316" s="18" t="s">
        <v>139</v>
      </c>
      <c r="AU316" s="18" t="s">
        <v>81</v>
      </c>
    </row>
    <row r="317" spans="2:47" s="1" customFormat="1" ht="12">
      <c r="B317" s="39"/>
      <c r="C317" s="40"/>
      <c r="D317" s="224" t="s">
        <v>150</v>
      </c>
      <c r="E317" s="40"/>
      <c r="F317" s="227" t="s">
        <v>215</v>
      </c>
      <c r="G317" s="40"/>
      <c r="H317" s="40"/>
      <c r="I317" s="136"/>
      <c r="J317" s="40"/>
      <c r="K317" s="40"/>
      <c r="L317" s="44"/>
      <c r="M317" s="226"/>
      <c r="N317" s="84"/>
      <c r="O317" s="84"/>
      <c r="P317" s="84"/>
      <c r="Q317" s="84"/>
      <c r="R317" s="84"/>
      <c r="S317" s="84"/>
      <c r="T317" s="85"/>
      <c r="AT317" s="18" t="s">
        <v>150</v>
      </c>
      <c r="AU317" s="18" t="s">
        <v>81</v>
      </c>
    </row>
    <row r="318" spans="2:63" s="11" customFormat="1" ht="22.8" customHeight="1">
      <c r="B318" s="196"/>
      <c r="C318" s="197"/>
      <c r="D318" s="198" t="s">
        <v>71</v>
      </c>
      <c r="E318" s="210" t="s">
        <v>216</v>
      </c>
      <c r="F318" s="210" t="s">
        <v>217</v>
      </c>
      <c r="G318" s="197"/>
      <c r="H318" s="197"/>
      <c r="I318" s="200"/>
      <c r="J318" s="211">
        <f>BK318</f>
        <v>0</v>
      </c>
      <c r="K318" s="197"/>
      <c r="L318" s="202"/>
      <c r="M318" s="203"/>
      <c r="N318" s="204"/>
      <c r="O318" s="204"/>
      <c r="P318" s="205">
        <f>SUM(P319:P321)</f>
        <v>0</v>
      </c>
      <c r="Q318" s="204"/>
      <c r="R318" s="205">
        <f>SUM(R319:R321)</f>
        <v>0</v>
      </c>
      <c r="S318" s="204"/>
      <c r="T318" s="206">
        <f>SUM(T319:T321)</f>
        <v>0</v>
      </c>
      <c r="AR318" s="207" t="s">
        <v>8</v>
      </c>
      <c r="AT318" s="208" t="s">
        <v>71</v>
      </c>
      <c r="AU318" s="208" t="s">
        <v>8</v>
      </c>
      <c r="AY318" s="207" t="s">
        <v>129</v>
      </c>
      <c r="BK318" s="209">
        <f>SUM(BK319:BK321)</f>
        <v>0</v>
      </c>
    </row>
    <row r="319" spans="2:65" s="1" customFormat="1" ht="14.4" customHeight="1">
      <c r="B319" s="39"/>
      <c r="C319" s="212" t="s">
        <v>332</v>
      </c>
      <c r="D319" s="212" t="s">
        <v>132</v>
      </c>
      <c r="E319" s="213" t="s">
        <v>676</v>
      </c>
      <c r="F319" s="214" t="s">
        <v>677</v>
      </c>
      <c r="G319" s="215" t="s">
        <v>194</v>
      </c>
      <c r="H319" s="216">
        <v>22.94</v>
      </c>
      <c r="I319" s="217"/>
      <c r="J319" s="216">
        <f>ROUND(I319*H319,0)</f>
        <v>0</v>
      </c>
      <c r="K319" s="214" t="s">
        <v>147</v>
      </c>
      <c r="L319" s="44"/>
      <c r="M319" s="218" t="s">
        <v>20</v>
      </c>
      <c r="N319" s="219" t="s">
        <v>43</v>
      </c>
      <c r="O319" s="84"/>
      <c r="P319" s="220">
        <f>O319*H319</f>
        <v>0</v>
      </c>
      <c r="Q319" s="220">
        <v>0</v>
      </c>
      <c r="R319" s="220">
        <f>Q319*H319</f>
        <v>0</v>
      </c>
      <c r="S319" s="220">
        <v>0</v>
      </c>
      <c r="T319" s="221">
        <f>S319*H319</f>
        <v>0</v>
      </c>
      <c r="AR319" s="222" t="s">
        <v>137</v>
      </c>
      <c r="AT319" s="222" t="s">
        <v>132</v>
      </c>
      <c r="AU319" s="222" t="s">
        <v>81</v>
      </c>
      <c r="AY319" s="18" t="s">
        <v>129</v>
      </c>
      <c r="BE319" s="223">
        <f>IF(N319="základní",J319,0)</f>
        <v>0</v>
      </c>
      <c r="BF319" s="223">
        <f>IF(N319="snížená",J319,0)</f>
        <v>0</v>
      </c>
      <c r="BG319" s="223">
        <f>IF(N319="zákl. přenesená",J319,0)</f>
        <v>0</v>
      </c>
      <c r="BH319" s="223">
        <f>IF(N319="sníž. přenesená",J319,0)</f>
        <v>0</v>
      </c>
      <c r="BI319" s="223">
        <f>IF(N319="nulová",J319,0)</f>
        <v>0</v>
      </c>
      <c r="BJ319" s="18" t="s">
        <v>8</v>
      </c>
      <c r="BK319" s="223">
        <f>ROUND(I319*H319,0)</f>
        <v>0</v>
      </c>
      <c r="BL319" s="18" t="s">
        <v>137</v>
      </c>
      <c r="BM319" s="222" t="s">
        <v>282</v>
      </c>
    </row>
    <row r="320" spans="2:47" s="1" customFormat="1" ht="12">
      <c r="B320" s="39"/>
      <c r="C320" s="40"/>
      <c r="D320" s="224" t="s">
        <v>139</v>
      </c>
      <c r="E320" s="40"/>
      <c r="F320" s="225" t="s">
        <v>678</v>
      </c>
      <c r="G320" s="40"/>
      <c r="H320" s="40"/>
      <c r="I320" s="136"/>
      <c r="J320" s="40"/>
      <c r="K320" s="40"/>
      <c r="L320" s="44"/>
      <c r="M320" s="226"/>
      <c r="N320" s="84"/>
      <c r="O320" s="84"/>
      <c r="P320" s="84"/>
      <c r="Q320" s="84"/>
      <c r="R320" s="84"/>
      <c r="S320" s="84"/>
      <c r="T320" s="85"/>
      <c r="AT320" s="18" t="s">
        <v>139</v>
      </c>
      <c r="AU320" s="18" t="s">
        <v>81</v>
      </c>
    </row>
    <row r="321" spans="2:47" s="1" customFormat="1" ht="12">
      <c r="B321" s="39"/>
      <c r="C321" s="40"/>
      <c r="D321" s="224" t="s">
        <v>150</v>
      </c>
      <c r="E321" s="40"/>
      <c r="F321" s="227" t="s">
        <v>222</v>
      </c>
      <c r="G321" s="40"/>
      <c r="H321" s="40"/>
      <c r="I321" s="136"/>
      <c r="J321" s="40"/>
      <c r="K321" s="40"/>
      <c r="L321" s="44"/>
      <c r="M321" s="226"/>
      <c r="N321" s="84"/>
      <c r="O321" s="84"/>
      <c r="P321" s="84"/>
      <c r="Q321" s="84"/>
      <c r="R321" s="84"/>
      <c r="S321" s="84"/>
      <c r="T321" s="85"/>
      <c r="AT321" s="18" t="s">
        <v>150</v>
      </c>
      <c r="AU321" s="18" t="s">
        <v>81</v>
      </c>
    </row>
    <row r="322" spans="2:63" s="11" customFormat="1" ht="25.9" customHeight="1">
      <c r="B322" s="196"/>
      <c r="C322" s="197"/>
      <c r="D322" s="198" t="s">
        <v>71</v>
      </c>
      <c r="E322" s="199" t="s">
        <v>223</v>
      </c>
      <c r="F322" s="199" t="s">
        <v>224</v>
      </c>
      <c r="G322" s="197"/>
      <c r="H322" s="197"/>
      <c r="I322" s="200"/>
      <c r="J322" s="201">
        <f>BK322</f>
        <v>0</v>
      </c>
      <c r="K322" s="197"/>
      <c r="L322" s="202"/>
      <c r="M322" s="203"/>
      <c r="N322" s="204"/>
      <c r="O322" s="204"/>
      <c r="P322" s="205">
        <f>P323+P343+P354</f>
        <v>0</v>
      </c>
      <c r="Q322" s="204"/>
      <c r="R322" s="205">
        <f>R323+R343+R354</f>
        <v>0.6316280000000001</v>
      </c>
      <c r="S322" s="204"/>
      <c r="T322" s="206">
        <f>T323+T343+T354</f>
        <v>0</v>
      </c>
      <c r="AR322" s="207" t="s">
        <v>81</v>
      </c>
      <c r="AT322" s="208" t="s">
        <v>71</v>
      </c>
      <c r="AU322" s="208" t="s">
        <v>72</v>
      </c>
      <c r="AY322" s="207" t="s">
        <v>129</v>
      </c>
      <c r="BK322" s="209">
        <f>BK323+BK343+BK354</f>
        <v>0</v>
      </c>
    </row>
    <row r="323" spans="2:63" s="11" customFormat="1" ht="22.8" customHeight="1">
      <c r="B323" s="196"/>
      <c r="C323" s="197"/>
      <c r="D323" s="198" t="s">
        <v>71</v>
      </c>
      <c r="E323" s="210" t="s">
        <v>1022</v>
      </c>
      <c r="F323" s="210" t="s">
        <v>1023</v>
      </c>
      <c r="G323" s="197"/>
      <c r="H323" s="197"/>
      <c r="I323" s="200"/>
      <c r="J323" s="211">
        <f>BK323</f>
        <v>0</v>
      </c>
      <c r="K323" s="197"/>
      <c r="L323" s="202"/>
      <c r="M323" s="203"/>
      <c r="N323" s="204"/>
      <c r="O323" s="204"/>
      <c r="P323" s="205">
        <f>SUM(P324:P342)</f>
        <v>0</v>
      </c>
      <c r="Q323" s="204"/>
      <c r="R323" s="205">
        <f>SUM(R324:R342)</f>
        <v>0.13925800000000002</v>
      </c>
      <c r="S323" s="204"/>
      <c r="T323" s="206">
        <f>SUM(T324:T342)</f>
        <v>0</v>
      </c>
      <c r="AR323" s="207" t="s">
        <v>81</v>
      </c>
      <c r="AT323" s="208" t="s">
        <v>71</v>
      </c>
      <c r="AU323" s="208" t="s">
        <v>8</v>
      </c>
      <c r="AY323" s="207" t="s">
        <v>129</v>
      </c>
      <c r="BK323" s="209">
        <f>SUM(BK324:BK342)</f>
        <v>0</v>
      </c>
    </row>
    <row r="324" spans="2:65" s="1" customFormat="1" ht="21.6" customHeight="1">
      <c r="B324" s="39"/>
      <c r="C324" s="212" t="s">
        <v>172</v>
      </c>
      <c r="D324" s="212" t="s">
        <v>132</v>
      </c>
      <c r="E324" s="213" t="s">
        <v>1024</v>
      </c>
      <c r="F324" s="214" t="s">
        <v>1025</v>
      </c>
      <c r="G324" s="215" t="s">
        <v>146</v>
      </c>
      <c r="H324" s="216">
        <v>92.9</v>
      </c>
      <c r="I324" s="217"/>
      <c r="J324" s="216">
        <f>ROUND(I324*H324,0)</f>
        <v>0</v>
      </c>
      <c r="K324" s="214" t="s">
        <v>147</v>
      </c>
      <c r="L324" s="44"/>
      <c r="M324" s="218" t="s">
        <v>20</v>
      </c>
      <c r="N324" s="219" t="s">
        <v>43</v>
      </c>
      <c r="O324" s="84"/>
      <c r="P324" s="220">
        <f>O324*H324</f>
        <v>0</v>
      </c>
      <c r="Q324" s="220">
        <v>0.001</v>
      </c>
      <c r="R324" s="220">
        <f>Q324*H324</f>
        <v>0.09290000000000001</v>
      </c>
      <c r="S324" s="220">
        <v>0</v>
      </c>
      <c r="T324" s="221">
        <f>S324*H324</f>
        <v>0</v>
      </c>
      <c r="AR324" s="222" t="s">
        <v>227</v>
      </c>
      <c r="AT324" s="222" t="s">
        <v>132</v>
      </c>
      <c r="AU324" s="222" t="s">
        <v>81</v>
      </c>
      <c r="AY324" s="18" t="s">
        <v>129</v>
      </c>
      <c r="BE324" s="223">
        <f>IF(N324="základní",J324,0)</f>
        <v>0</v>
      </c>
      <c r="BF324" s="223">
        <f>IF(N324="snížená",J324,0)</f>
        <v>0</v>
      </c>
      <c r="BG324" s="223">
        <f>IF(N324="zákl. přenesená",J324,0)</f>
        <v>0</v>
      </c>
      <c r="BH324" s="223">
        <f>IF(N324="sníž. přenesená",J324,0)</f>
        <v>0</v>
      </c>
      <c r="BI324" s="223">
        <f>IF(N324="nulová",J324,0)</f>
        <v>0</v>
      </c>
      <c r="BJ324" s="18" t="s">
        <v>8</v>
      </c>
      <c r="BK324" s="223">
        <f>ROUND(I324*H324,0)</f>
        <v>0</v>
      </c>
      <c r="BL324" s="18" t="s">
        <v>227</v>
      </c>
      <c r="BM324" s="222" t="s">
        <v>290</v>
      </c>
    </row>
    <row r="325" spans="2:47" s="1" customFormat="1" ht="12">
      <c r="B325" s="39"/>
      <c r="C325" s="40"/>
      <c r="D325" s="224" t="s">
        <v>139</v>
      </c>
      <c r="E325" s="40"/>
      <c r="F325" s="225" t="s">
        <v>1025</v>
      </c>
      <c r="G325" s="40"/>
      <c r="H325" s="40"/>
      <c r="I325" s="136"/>
      <c r="J325" s="40"/>
      <c r="K325" s="40"/>
      <c r="L325" s="44"/>
      <c r="M325" s="226"/>
      <c r="N325" s="84"/>
      <c r="O325" s="84"/>
      <c r="P325" s="84"/>
      <c r="Q325" s="84"/>
      <c r="R325" s="84"/>
      <c r="S325" s="84"/>
      <c r="T325" s="85"/>
      <c r="AT325" s="18" t="s">
        <v>139</v>
      </c>
      <c r="AU325" s="18" t="s">
        <v>81</v>
      </c>
    </row>
    <row r="326" spans="2:51" s="12" customFormat="1" ht="12">
      <c r="B326" s="228"/>
      <c r="C326" s="229"/>
      <c r="D326" s="224" t="s">
        <v>152</v>
      </c>
      <c r="E326" s="230" t="s">
        <v>20</v>
      </c>
      <c r="F326" s="231" t="s">
        <v>954</v>
      </c>
      <c r="G326" s="229"/>
      <c r="H326" s="230" t="s">
        <v>20</v>
      </c>
      <c r="I326" s="232"/>
      <c r="J326" s="229"/>
      <c r="K326" s="229"/>
      <c r="L326" s="233"/>
      <c r="M326" s="234"/>
      <c r="N326" s="235"/>
      <c r="O326" s="235"/>
      <c r="P326" s="235"/>
      <c r="Q326" s="235"/>
      <c r="R326" s="235"/>
      <c r="S326" s="235"/>
      <c r="T326" s="236"/>
      <c r="AT326" s="237" t="s">
        <v>152</v>
      </c>
      <c r="AU326" s="237" t="s">
        <v>81</v>
      </c>
      <c r="AV326" s="12" t="s">
        <v>8</v>
      </c>
      <c r="AW326" s="12" t="s">
        <v>33</v>
      </c>
      <c r="AX326" s="12" t="s">
        <v>72</v>
      </c>
      <c r="AY326" s="237" t="s">
        <v>129</v>
      </c>
    </row>
    <row r="327" spans="2:51" s="13" customFormat="1" ht="12">
      <c r="B327" s="238"/>
      <c r="C327" s="239"/>
      <c r="D327" s="224" t="s">
        <v>152</v>
      </c>
      <c r="E327" s="240" t="s">
        <v>20</v>
      </c>
      <c r="F327" s="241" t="s">
        <v>1026</v>
      </c>
      <c r="G327" s="239"/>
      <c r="H327" s="242">
        <v>22.41</v>
      </c>
      <c r="I327" s="243"/>
      <c r="J327" s="239"/>
      <c r="K327" s="239"/>
      <c r="L327" s="244"/>
      <c r="M327" s="245"/>
      <c r="N327" s="246"/>
      <c r="O327" s="246"/>
      <c r="P327" s="246"/>
      <c r="Q327" s="246"/>
      <c r="R327" s="246"/>
      <c r="S327" s="246"/>
      <c r="T327" s="247"/>
      <c r="AT327" s="248" t="s">
        <v>152</v>
      </c>
      <c r="AU327" s="248" t="s">
        <v>81</v>
      </c>
      <c r="AV327" s="13" t="s">
        <v>81</v>
      </c>
      <c r="AW327" s="13" t="s">
        <v>33</v>
      </c>
      <c r="AX327" s="13" t="s">
        <v>72</v>
      </c>
      <c r="AY327" s="248" t="s">
        <v>129</v>
      </c>
    </row>
    <row r="328" spans="2:51" s="13" customFormat="1" ht="12">
      <c r="B328" s="238"/>
      <c r="C328" s="239"/>
      <c r="D328" s="224" t="s">
        <v>152</v>
      </c>
      <c r="E328" s="240" t="s">
        <v>20</v>
      </c>
      <c r="F328" s="241" t="s">
        <v>1027</v>
      </c>
      <c r="G328" s="239"/>
      <c r="H328" s="242">
        <v>27.55</v>
      </c>
      <c r="I328" s="243"/>
      <c r="J328" s="239"/>
      <c r="K328" s="239"/>
      <c r="L328" s="244"/>
      <c r="M328" s="245"/>
      <c r="N328" s="246"/>
      <c r="O328" s="246"/>
      <c r="P328" s="246"/>
      <c r="Q328" s="246"/>
      <c r="R328" s="246"/>
      <c r="S328" s="246"/>
      <c r="T328" s="247"/>
      <c r="AT328" s="248" t="s">
        <v>152</v>
      </c>
      <c r="AU328" s="248" t="s">
        <v>81</v>
      </c>
      <c r="AV328" s="13" t="s">
        <v>81</v>
      </c>
      <c r="AW328" s="13" t="s">
        <v>33</v>
      </c>
      <c r="AX328" s="13" t="s">
        <v>72</v>
      </c>
      <c r="AY328" s="248" t="s">
        <v>129</v>
      </c>
    </row>
    <row r="329" spans="2:51" s="13" customFormat="1" ht="12">
      <c r="B329" s="238"/>
      <c r="C329" s="239"/>
      <c r="D329" s="224" t="s">
        <v>152</v>
      </c>
      <c r="E329" s="240" t="s">
        <v>20</v>
      </c>
      <c r="F329" s="241" t="s">
        <v>1028</v>
      </c>
      <c r="G329" s="239"/>
      <c r="H329" s="242">
        <v>22.41</v>
      </c>
      <c r="I329" s="243"/>
      <c r="J329" s="239"/>
      <c r="K329" s="239"/>
      <c r="L329" s="244"/>
      <c r="M329" s="245"/>
      <c r="N329" s="246"/>
      <c r="O329" s="246"/>
      <c r="P329" s="246"/>
      <c r="Q329" s="246"/>
      <c r="R329" s="246"/>
      <c r="S329" s="246"/>
      <c r="T329" s="247"/>
      <c r="AT329" s="248" t="s">
        <v>152</v>
      </c>
      <c r="AU329" s="248" t="s">
        <v>81</v>
      </c>
      <c r="AV329" s="13" t="s">
        <v>81</v>
      </c>
      <c r="AW329" s="13" t="s">
        <v>33</v>
      </c>
      <c r="AX329" s="13" t="s">
        <v>72</v>
      </c>
      <c r="AY329" s="248" t="s">
        <v>129</v>
      </c>
    </row>
    <row r="330" spans="2:51" s="13" customFormat="1" ht="12">
      <c r="B330" s="238"/>
      <c r="C330" s="239"/>
      <c r="D330" s="224" t="s">
        <v>152</v>
      </c>
      <c r="E330" s="240" t="s">
        <v>20</v>
      </c>
      <c r="F330" s="241" t="s">
        <v>966</v>
      </c>
      <c r="G330" s="239"/>
      <c r="H330" s="242">
        <v>20.53</v>
      </c>
      <c r="I330" s="243"/>
      <c r="J330" s="239"/>
      <c r="K330" s="239"/>
      <c r="L330" s="244"/>
      <c r="M330" s="245"/>
      <c r="N330" s="246"/>
      <c r="O330" s="246"/>
      <c r="P330" s="246"/>
      <c r="Q330" s="246"/>
      <c r="R330" s="246"/>
      <c r="S330" s="246"/>
      <c r="T330" s="247"/>
      <c r="AT330" s="248" t="s">
        <v>152</v>
      </c>
      <c r="AU330" s="248" t="s">
        <v>81</v>
      </c>
      <c r="AV330" s="13" t="s">
        <v>81</v>
      </c>
      <c r="AW330" s="13" t="s">
        <v>33</v>
      </c>
      <c r="AX330" s="13" t="s">
        <v>72</v>
      </c>
      <c r="AY330" s="248" t="s">
        <v>129</v>
      </c>
    </row>
    <row r="331" spans="2:51" s="14" customFormat="1" ht="12">
      <c r="B331" s="249"/>
      <c r="C331" s="250"/>
      <c r="D331" s="224" t="s">
        <v>152</v>
      </c>
      <c r="E331" s="251" t="s">
        <v>20</v>
      </c>
      <c r="F331" s="252" t="s">
        <v>156</v>
      </c>
      <c r="G331" s="250"/>
      <c r="H331" s="253">
        <v>92.9</v>
      </c>
      <c r="I331" s="254"/>
      <c r="J331" s="250"/>
      <c r="K331" s="250"/>
      <c r="L331" s="255"/>
      <c r="M331" s="256"/>
      <c r="N331" s="257"/>
      <c r="O331" s="257"/>
      <c r="P331" s="257"/>
      <c r="Q331" s="257"/>
      <c r="R331" s="257"/>
      <c r="S331" s="257"/>
      <c r="T331" s="258"/>
      <c r="AT331" s="259" t="s">
        <v>152</v>
      </c>
      <c r="AU331" s="259" t="s">
        <v>81</v>
      </c>
      <c r="AV331" s="14" t="s">
        <v>137</v>
      </c>
      <c r="AW331" s="14" t="s">
        <v>33</v>
      </c>
      <c r="AX331" s="14" t="s">
        <v>8</v>
      </c>
      <c r="AY331" s="259" t="s">
        <v>129</v>
      </c>
    </row>
    <row r="332" spans="2:65" s="1" customFormat="1" ht="14.4" customHeight="1">
      <c r="B332" s="39"/>
      <c r="C332" s="212" t="s">
        <v>339</v>
      </c>
      <c r="D332" s="212" t="s">
        <v>132</v>
      </c>
      <c r="E332" s="213" t="s">
        <v>1029</v>
      </c>
      <c r="F332" s="214" t="s">
        <v>1030</v>
      </c>
      <c r="G332" s="215" t="s">
        <v>146</v>
      </c>
      <c r="H332" s="216">
        <v>441.5</v>
      </c>
      <c r="I332" s="217"/>
      <c r="J332" s="216">
        <f>ROUND(I332*H332,0)</f>
        <v>0</v>
      </c>
      <c r="K332" s="214" t="s">
        <v>147</v>
      </c>
      <c r="L332" s="44"/>
      <c r="M332" s="218" t="s">
        <v>20</v>
      </c>
      <c r="N332" s="219" t="s">
        <v>43</v>
      </c>
      <c r="O332" s="84"/>
      <c r="P332" s="220">
        <f>O332*H332</f>
        <v>0</v>
      </c>
      <c r="Q332" s="220">
        <v>0</v>
      </c>
      <c r="R332" s="220">
        <f>Q332*H332</f>
        <v>0</v>
      </c>
      <c r="S332" s="220">
        <v>0</v>
      </c>
      <c r="T332" s="221">
        <f>S332*H332</f>
        <v>0</v>
      </c>
      <c r="AR332" s="222" t="s">
        <v>227</v>
      </c>
      <c r="AT332" s="222" t="s">
        <v>132</v>
      </c>
      <c r="AU332" s="222" t="s">
        <v>81</v>
      </c>
      <c r="AY332" s="18" t="s">
        <v>129</v>
      </c>
      <c r="BE332" s="223">
        <f>IF(N332="základní",J332,0)</f>
        <v>0</v>
      </c>
      <c r="BF332" s="223">
        <f>IF(N332="snížená",J332,0)</f>
        <v>0</v>
      </c>
      <c r="BG332" s="223">
        <f>IF(N332="zákl. přenesená",J332,0)</f>
        <v>0</v>
      </c>
      <c r="BH332" s="223">
        <f>IF(N332="sníž. přenesená",J332,0)</f>
        <v>0</v>
      </c>
      <c r="BI332" s="223">
        <f>IF(N332="nulová",J332,0)</f>
        <v>0</v>
      </c>
      <c r="BJ332" s="18" t="s">
        <v>8</v>
      </c>
      <c r="BK332" s="223">
        <f>ROUND(I332*H332,0)</f>
        <v>0</v>
      </c>
      <c r="BL332" s="18" t="s">
        <v>227</v>
      </c>
      <c r="BM332" s="222" t="s">
        <v>293</v>
      </c>
    </row>
    <row r="333" spans="2:47" s="1" customFormat="1" ht="12">
      <c r="B333" s="39"/>
      <c r="C333" s="40"/>
      <c r="D333" s="224" t="s">
        <v>139</v>
      </c>
      <c r="E333" s="40"/>
      <c r="F333" s="225" t="s">
        <v>1031</v>
      </c>
      <c r="G333" s="40"/>
      <c r="H333" s="40"/>
      <c r="I333" s="136"/>
      <c r="J333" s="40"/>
      <c r="K333" s="40"/>
      <c r="L333" s="44"/>
      <c r="M333" s="226"/>
      <c r="N333" s="84"/>
      <c r="O333" s="84"/>
      <c r="P333" s="84"/>
      <c r="Q333" s="84"/>
      <c r="R333" s="84"/>
      <c r="S333" s="84"/>
      <c r="T333" s="85"/>
      <c r="AT333" s="18" t="s">
        <v>139</v>
      </c>
      <c r="AU333" s="18" t="s">
        <v>81</v>
      </c>
    </row>
    <row r="334" spans="2:47" s="1" customFormat="1" ht="12">
      <c r="B334" s="39"/>
      <c r="C334" s="40"/>
      <c r="D334" s="224" t="s">
        <v>150</v>
      </c>
      <c r="E334" s="40"/>
      <c r="F334" s="227" t="s">
        <v>1032</v>
      </c>
      <c r="G334" s="40"/>
      <c r="H334" s="40"/>
      <c r="I334" s="136"/>
      <c r="J334" s="40"/>
      <c r="K334" s="40"/>
      <c r="L334" s="44"/>
      <c r="M334" s="226"/>
      <c r="N334" s="84"/>
      <c r="O334" s="84"/>
      <c r="P334" s="84"/>
      <c r="Q334" s="84"/>
      <c r="R334" s="84"/>
      <c r="S334" s="84"/>
      <c r="T334" s="85"/>
      <c r="AT334" s="18" t="s">
        <v>150</v>
      </c>
      <c r="AU334" s="18" t="s">
        <v>81</v>
      </c>
    </row>
    <row r="335" spans="2:51" s="12" customFormat="1" ht="12">
      <c r="B335" s="228"/>
      <c r="C335" s="229"/>
      <c r="D335" s="224" t="s">
        <v>152</v>
      </c>
      <c r="E335" s="230" t="s">
        <v>20</v>
      </c>
      <c r="F335" s="231" t="s">
        <v>1033</v>
      </c>
      <c r="G335" s="229"/>
      <c r="H335" s="230" t="s">
        <v>20</v>
      </c>
      <c r="I335" s="232"/>
      <c r="J335" s="229"/>
      <c r="K335" s="229"/>
      <c r="L335" s="233"/>
      <c r="M335" s="234"/>
      <c r="N335" s="235"/>
      <c r="O335" s="235"/>
      <c r="P335" s="235"/>
      <c r="Q335" s="235"/>
      <c r="R335" s="235"/>
      <c r="S335" s="235"/>
      <c r="T335" s="236"/>
      <c r="AT335" s="237" t="s">
        <v>152</v>
      </c>
      <c r="AU335" s="237" t="s">
        <v>81</v>
      </c>
      <c r="AV335" s="12" t="s">
        <v>8</v>
      </c>
      <c r="AW335" s="12" t="s">
        <v>33</v>
      </c>
      <c r="AX335" s="12" t="s">
        <v>72</v>
      </c>
      <c r="AY335" s="237" t="s">
        <v>129</v>
      </c>
    </row>
    <row r="336" spans="2:51" s="13" customFormat="1" ht="12">
      <c r="B336" s="238"/>
      <c r="C336" s="239"/>
      <c r="D336" s="224" t="s">
        <v>152</v>
      </c>
      <c r="E336" s="240" t="s">
        <v>20</v>
      </c>
      <c r="F336" s="241" t="s">
        <v>1034</v>
      </c>
      <c r="G336" s="239"/>
      <c r="H336" s="242">
        <v>441.5</v>
      </c>
      <c r="I336" s="243"/>
      <c r="J336" s="239"/>
      <c r="K336" s="239"/>
      <c r="L336" s="244"/>
      <c r="M336" s="245"/>
      <c r="N336" s="246"/>
      <c r="O336" s="246"/>
      <c r="P336" s="246"/>
      <c r="Q336" s="246"/>
      <c r="R336" s="246"/>
      <c r="S336" s="246"/>
      <c r="T336" s="247"/>
      <c r="AT336" s="248" t="s">
        <v>152</v>
      </c>
      <c r="AU336" s="248" t="s">
        <v>81</v>
      </c>
      <c r="AV336" s="13" t="s">
        <v>81</v>
      </c>
      <c r="AW336" s="13" t="s">
        <v>33</v>
      </c>
      <c r="AX336" s="13" t="s">
        <v>72</v>
      </c>
      <c r="AY336" s="248" t="s">
        <v>129</v>
      </c>
    </row>
    <row r="337" spans="2:51" s="14" customFormat="1" ht="12">
      <c r="B337" s="249"/>
      <c r="C337" s="250"/>
      <c r="D337" s="224" t="s">
        <v>152</v>
      </c>
      <c r="E337" s="251" t="s">
        <v>20</v>
      </c>
      <c r="F337" s="252" t="s">
        <v>156</v>
      </c>
      <c r="G337" s="250"/>
      <c r="H337" s="253">
        <v>441.5</v>
      </c>
      <c r="I337" s="254"/>
      <c r="J337" s="250"/>
      <c r="K337" s="250"/>
      <c r="L337" s="255"/>
      <c r="M337" s="256"/>
      <c r="N337" s="257"/>
      <c r="O337" s="257"/>
      <c r="P337" s="257"/>
      <c r="Q337" s="257"/>
      <c r="R337" s="257"/>
      <c r="S337" s="257"/>
      <c r="T337" s="258"/>
      <c r="AT337" s="259" t="s">
        <v>152</v>
      </c>
      <c r="AU337" s="259" t="s">
        <v>81</v>
      </c>
      <c r="AV337" s="14" t="s">
        <v>137</v>
      </c>
      <c r="AW337" s="14" t="s">
        <v>33</v>
      </c>
      <c r="AX337" s="14" t="s">
        <v>8</v>
      </c>
      <c r="AY337" s="259" t="s">
        <v>129</v>
      </c>
    </row>
    <row r="338" spans="2:65" s="1" customFormat="1" ht="14.4" customHeight="1">
      <c r="B338" s="39"/>
      <c r="C338" s="260" t="s">
        <v>176</v>
      </c>
      <c r="D338" s="260" t="s">
        <v>240</v>
      </c>
      <c r="E338" s="261" t="s">
        <v>1035</v>
      </c>
      <c r="F338" s="262" t="s">
        <v>1036</v>
      </c>
      <c r="G338" s="263" t="s">
        <v>146</v>
      </c>
      <c r="H338" s="264">
        <v>463.58</v>
      </c>
      <c r="I338" s="265"/>
      <c r="J338" s="264">
        <f>ROUND(I338*H338,0)</f>
        <v>0</v>
      </c>
      <c r="K338" s="262" t="s">
        <v>147</v>
      </c>
      <c r="L338" s="266"/>
      <c r="M338" s="267" t="s">
        <v>20</v>
      </c>
      <c r="N338" s="268" t="s">
        <v>43</v>
      </c>
      <c r="O338" s="84"/>
      <c r="P338" s="220">
        <f>O338*H338</f>
        <v>0</v>
      </c>
      <c r="Q338" s="220">
        <v>0.0001</v>
      </c>
      <c r="R338" s="220">
        <f>Q338*H338</f>
        <v>0.046358</v>
      </c>
      <c r="S338" s="220">
        <v>0</v>
      </c>
      <c r="T338" s="221">
        <f>S338*H338</f>
        <v>0</v>
      </c>
      <c r="AR338" s="222" t="s">
        <v>163</v>
      </c>
      <c r="AT338" s="222" t="s">
        <v>240</v>
      </c>
      <c r="AU338" s="222" t="s">
        <v>81</v>
      </c>
      <c r="AY338" s="18" t="s">
        <v>129</v>
      </c>
      <c r="BE338" s="223">
        <f>IF(N338="základní",J338,0)</f>
        <v>0</v>
      </c>
      <c r="BF338" s="223">
        <f>IF(N338="snížená",J338,0)</f>
        <v>0</v>
      </c>
      <c r="BG338" s="223">
        <f>IF(N338="zákl. přenesená",J338,0)</f>
        <v>0</v>
      </c>
      <c r="BH338" s="223">
        <f>IF(N338="sníž. přenesená",J338,0)</f>
        <v>0</v>
      </c>
      <c r="BI338" s="223">
        <f>IF(N338="nulová",J338,0)</f>
        <v>0</v>
      </c>
      <c r="BJ338" s="18" t="s">
        <v>8</v>
      </c>
      <c r="BK338" s="223">
        <f>ROUND(I338*H338,0)</f>
        <v>0</v>
      </c>
      <c r="BL338" s="18" t="s">
        <v>227</v>
      </c>
      <c r="BM338" s="222" t="s">
        <v>297</v>
      </c>
    </row>
    <row r="339" spans="2:47" s="1" customFormat="1" ht="12">
      <c r="B339" s="39"/>
      <c r="C339" s="40"/>
      <c r="D339" s="224" t="s">
        <v>139</v>
      </c>
      <c r="E339" s="40"/>
      <c r="F339" s="225" t="s">
        <v>1036</v>
      </c>
      <c r="G339" s="40"/>
      <c r="H339" s="40"/>
      <c r="I339" s="136"/>
      <c r="J339" s="40"/>
      <c r="K339" s="40"/>
      <c r="L339" s="44"/>
      <c r="M339" s="226"/>
      <c r="N339" s="84"/>
      <c r="O339" s="84"/>
      <c r="P339" s="84"/>
      <c r="Q339" s="84"/>
      <c r="R339" s="84"/>
      <c r="S339" s="84"/>
      <c r="T339" s="85"/>
      <c r="AT339" s="18" t="s">
        <v>139</v>
      </c>
      <c r="AU339" s="18" t="s">
        <v>81</v>
      </c>
    </row>
    <row r="340" spans="2:65" s="1" customFormat="1" ht="14.4" customHeight="1">
      <c r="B340" s="39"/>
      <c r="C340" s="212" t="s">
        <v>346</v>
      </c>
      <c r="D340" s="212" t="s">
        <v>132</v>
      </c>
      <c r="E340" s="213" t="s">
        <v>1037</v>
      </c>
      <c r="F340" s="214" t="s">
        <v>1038</v>
      </c>
      <c r="G340" s="215" t="s">
        <v>248</v>
      </c>
      <c r="H340" s="217"/>
      <c r="I340" s="217"/>
      <c r="J340" s="216">
        <f>ROUND(I340*H340,0)</f>
        <v>0</v>
      </c>
      <c r="K340" s="214" t="s">
        <v>147</v>
      </c>
      <c r="L340" s="44"/>
      <c r="M340" s="218" t="s">
        <v>20</v>
      </c>
      <c r="N340" s="219" t="s">
        <v>43</v>
      </c>
      <c r="O340" s="84"/>
      <c r="P340" s="220">
        <f>O340*H340</f>
        <v>0</v>
      </c>
      <c r="Q340" s="220">
        <v>0</v>
      </c>
      <c r="R340" s="220">
        <f>Q340*H340</f>
        <v>0</v>
      </c>
      <c r="S340" s="220">
        <v>0</v>
      </c>
      <c r="T340" s="221">
        <f>S340*H340</f>
        <v>0</v>
      </c>
      <c r="AR340" s="222" t="s">
        <v>227</v>
      </c>
      <c r="AT340" s="222" t="s">
        <v>132</v>
      </c>
      <c r="AU340" s="222" t="s">
        <v>81</v>
      </c>
      <c r="AY340" s="18" t="s">
        <v>129</v>
      </c>
      <c r="BE340" s="223">
        <f>IF(N340="základní",J340,0)</f>
        <v>0</v>
      </c>
      <c r="BF340" s="223">
        <f>IF(N340="snížená",J340,0)</f>
        <v>0</v>
      </c>
      <c r="BG340" s="223">
        <f>IF(N340="zákl. přenesená",J340,0)</f>
        <v>0</v>
      </c>
      <c r="BH340" s="223">
        <f>IF(N340="sníž. přenesená",J340,0)</f>
        <v>0</v>
      </c>
      <c r="BI340" s="223">
        <f>IF(N340="nulová",J340,0)</f>
        <v>0</v>
      </c>
      <c r="BJ340" s="18" t="s">
        <v>8</v>
      </c>
      <c r="BK340" s="223">
        <f>ROUND(I340*H340,0)</f>
        <v>0</v>
      </c>
      <c r="BL340" s="18" t="s">
        <v>227</v>
      </c>
      <c r="BM340" s="222" t="s">
        <v>301</v>
      </c>
    </row>
    <row r="341" spans="2:47" s="1" customFormat="1" ht="12">
      <c r="B341" s="39"/>
      <c r="C341" s="40"/>
      <c r="D341" s="224" t="s">
        <v>139</v>
      </c>
      <c r="E341" s="40"/>
      <c r="F341" s="225" t="s">
        <v>1039</v>
      </c>
      <c r="G341" s="40"/>
      <c r="H341" s="40"/>
      <c r="I341" s="136"/>
      <c r="J341" s="40"/>
      <c r="K341" s="40"/>
      <c r="L341" s="44"/>
      <c r="M341" s="226"/>
      <c r="N341" s="84"/>
      <c r="O341" s="84"/>
      <c r="P341" s="84"/>
      <c r="Q341" s="84"/>
      <c r="R341" s="84"/>
      <c r="S341" s="84"/>
      <c r="T341" s="85"/>
      <c r="AT341" s="18" t="s">
        <v>139</v>
      </c>
      <c r="AU341" s="18" t="s">
        <v>81</v>
      </c>
    </row>
    <row r="342" spans="2:47" s="1" customFormat="1" ht="12">
      <c r="B342" s="39"/>
      <c r="C342" s="40"/>
      <c r="D342" s="224" t="s">
        <v>150</v>
      </c>
      <c r="E342" s="40"/>
      <c r="F342" s="227" t="s">
        <v>350</v>
      </c>
      <c r="G342" s="40"/>
      <c r="H342" s="40"/>
      <c r="I342" s="136"/>
      <c r="J342" s="40"/>
      <c r="K342" s="40"/>
      <c r="L342" s="44"/>
      <c r="M342" s="226"/>
      <c r="N342" s="84"/>
      <c r="O342" s="84"/>
      <c r="P342" s="84"/>
      <c r="Q342" s="84"/>
      <c r="R342" s="84"/>
      <c r="S342" s="84"/>
      <c r="T342" s="85"/>
      <c r="AT342" s="18" t="s">
        <v>150</v>
      </c>
      <c r="AU342" s="18" t="s">
        <v>81</v>
      </c>
    </row>
    <row r="343" spans="2:63" s="11" customFormat="1" ht="22.8" customHeight="1">
      <c r="B343" s="196"/>
      <c r="C343" s="197"/>
      <c r="D343" s="198" t="s">
        <v>71</v>
      </c>
      <c r="E343" s="210" t="s">
        <v>394</v>
      </c>
      <c r="F343" s="210" t="s">
        <v>395</v>
      </c>
      <c r="G343" s="197"/>
      <c r="H343" s="197"/>
      <c r="I343" s="200"/>
      <c r="J343" s="211">
        <f>BK343</f>
        <v>0</v>
      </c>
      <c r="K343" s="197"/>
      <c r="L343" s="202"/>
      <c r="M343" s="203"/>
      <c r="N343" s="204"/>
      <c r="O343" s="204"/>
      <c r="P343" s="205">
        <f>SUM(P344:P353)</f>
        <v>0</v>
      </c>
      <c r="Q343" s="204"/>
      <c r="R343" s="205">
        <f>SUM(R344:R353)</f>
        <v>0</v>
      </c>
      <c r="S343" s="204"/>
      <c r="T343" s="206">
        <f>SUM(T344:T353)</f>
        <v>0</v>
      </c>
      <c r="AR343" s="207" t="s">
        <v>81</v>
      </c>
      <c r="AT343" s="208" t="s">
        <v>71</v>
      </c>
      <c r="AU343" s="208" t="s">
        <v>8</v>
      </c>
      <c r="AY343" s="207" t="s">
        <v>129</v>
      </c>
      <c r="BK343" s="209">
        <f>SUM(BK344:BK353)</f>
        <v>0</v>
      </c>
    </row>
    <row r="344" spans="2:65" s="1" customFormat="1" ht="14.4" customHeight="1">
      <c r="B344" s="39"/>
      <c r="C344" s="212" t="s">
        <v>179</v>
      </c>
      <c r="D344" s="212" t="s">
        <v>132</v>
      </c>
      <c r="E344" s="213" t="s">
        <v>412</v>
      </c>
      <c r="F344" s="214" t="s">
        <v>1040</v>
      </c>
      <c r="G344" s="215" t="s">
        <v>167</v>
      </c>
      <c r="H344" s="216">
        <v>42</v>
      </c>
      <c r="I344" s="217"/>
      <c r="J344" s="216">
        <f>ROUND(I344*H344,0)</f>
        <v>0</v>
      </c>
      <c r="K344" s="214" t="s">
        <v>20</v>
      </c>
      <c r="L344" s="44"/>
      <c r="M344" s="218" t="s">
        <v>20</v>
      </c>
      <c r="N344" s="219" t="s">
        <v>43</v>
      </c>
      <c r="O344" s="84"/>
      <c r="P344" s="220">
        <f>O344*H344</f>
        <v>0</v>
      </c>
      <c r="Q344" s="220">
        <v>0</v>
      </c>
      <c r="R344" s="220">
        <f>Q344*H344</f>
        <v>0</v>
      </c>
      <c r="S344" s="220">
        <v>0</v>
      </c>
      <c r="T344" s="221">
        <f>S344*H344</f>
        <v>0</v>
      </c>
      <c r="AR344" s="222" t="s">
        <v>227</v>
      </c>
      <c r="AT344" s="222" t="s">
        <v>132</v>
      </c>
      <c r="AU344" s="222" t="s">
        <v>81</v>
      </c>
      <c r="AY344" s="18" t="s">
        <v>129</v>
      </c>
      <c r="BE344" s="223">
        <f>IF(N344="základní",J344,0)</f>
        <v>0</v>
      </c>
      <c r="BF344" s="223">
        <f>IF(N344="snížená",J344,0)</f>
        <v>0</v>
      </c>
      <c r="BG344" s="223">
        <f>IF(N344="zákl. přenesená",J344,0)</f>
        <v>0</v>
      </c>
      <c r="BH344" s="223">
        <f>IF(N344="sníž. přenesená",J344,0)</f>
        <v>0</v>
      </c>
      <c r="BI344" s="223">
        <f>IF(N344="nulová",J344,0)</f>
        <v>0</v>
      </c>
      <c r="BJ344" s="18" t="s">
        <v>8</v>
      </c>
      <c r="BK344" s="223">
        <f>ROUND(I344*H344,0)</f>
        <v>0</v>
      </c>
      <c r="BL344" s="18" t="s">
        <v>227</v>
      </c>
      <c r="BM344" s="222" t="s">
        <v>303</v>
      </c>
    </row>
    <row r="345" spans="2:47" s="1" customFormat="1" ht="12">
      <c r="B345" s="39"/>
      <c r="C345" s="40"/>
      <c r="D345" s="224" t="s">
        <v>139</v>
      </c>
      <c r="E345" s="40"/>
      <c r="F345" s="225" t="s">
        <v>1040</v>
      </c>
      <c r="G345" s="40"/>
      <c r="H345" s="40"/>
      <c r="I345" s="136"/>
      <c r="J345" s="40"/>
      <c r="K345" s="40"/>
      <c r="L345" s="44"/>
      <c r="M345" s="226"/>
      <c r="N345" s="84"/>
      <c r="O345" s="84"/>
      <c r="P345" s="84"/>
      <c r="Q345" s="84"/>
      <c r="R345" s="84"/>
      <c r="S345" s="84"/>
      <c r="T345" s="85"/>
      <c r="AT345" s="18" t="s">
        <v>139</v>
      </c>
      <c r="AU345" s="18" t="s">
        <v>81</v>
      </c>
    </row>
    <row r="346" spans="2:51" s="13" customFormat="1" ht="12">
      <c r="B346" s="238"/>
      <c r="C346" s="239"/>
      <c r="D346" s="224" t="s">
        <v>152</v>
      </c>
      <c r="E346" s="240" t="s">
        <v>20</v>
      </c>
      <c r="F346" s="241" t="s">
        <v>1041</v>
      </c>
      <c r="G346" s="239"/>
      <c r="H346" s="242">
        <v>10</v>
      </c>
      <c r="I346" s="243"/>
      <c r="J346" s="239"/>
      <c r="K346" s="239"/>
      <c r="L346" s="244"/>
      <c r="M346" s="245"/>
      <c r="N346" s="246"/>
      <c r="O346" s="246"/>
      <c r="P346" s="246"/>
      <c r="Q346" s="246"/>
      <c r="R346" s="246"/>
      <c r="S346" s="246"/>
      <c r="T346" s="247"/>
      <c r="AT346" s="248" t="s">
        <v>152</v>
      </c>
      <c r="AU346" s="248" t="s">
        <v>81</v>
      </c>
      <c r="AV346" s="13" t="s">
        <v>81</v>
      </c>
      <c r="AW346" s="13" t="s">
        <v>33</v>
      </c>
      <c r="AX346" s="13" t="s">
        <v>72</v>
      </c>
      <c r="AY346" s="248" t="s">
        <v>129</v>
      </c>
    </row>
    <row r="347" spans="2:51" s="13" customFormat="1" ht="12">
      <c r="B347" s="238"/>
      <c r="C347" s="239"/>
      <c r="D347" s="224" t="s">
        <v>152</v>
      </c>
      <c r="E347" s="240" t="s">
        <v>20</v>
      </c>
      <c r="F347" s="241" t="s">
        <v>1042</v>
      </c>
      <c r="G347" s="239"/>
      <c r="H347" s="242">
        <v>12</v>
      </c>
      <c r="I347" s="243"/>
      <c r="J347" s="239"/>
      <c r="K347" s="239"/>
      <c r="L347" s="244"/>
      <c r="M347" s="245"/>
      <c r="N347" s="246"/>
      <c r="O347" s="246"/>
      <c r="P347" s="246"/>
      <c r="Q347" s="246"/>
      <c r="R347" s="246"/>
      <c r="S347" s="246"/>
      <c r="T347" s="247"/>
      <c r="AT347" s="248" t="s">
        <v>152</v>
      </c>
      <c r="AU347" s="248" t="s">
        <v>81</v>
      </c>
      <c r="AV347" s="13" t="s">
        <v>81</v>
      </c>
      <c r="AW347" s="13" t="s">
        <v>33</v>
      </c>
      <c r="AX347" s="13" t="s">
        <v>72</v>
      </c>
      <c r="AY347" s="248" t="s">
        <v>129</v>
      </c>
    </row>
    <row r="348" spans="2:51" s="13" customFormat="1" ht="12">
      <c r="B348" s="238"/>
      <c r="C348" s="239"/>
      <c r="D348" s="224" t="s">
        <v>152</v>
      </c>
      <c r="E348" s="240" t="s">
        <v>20</v>
      </c>
      <c r="F348" s="241" t="s">
        <v>1043</v>
      </c>
      <c r="G348" s="239"/>
      <c r="H348" s="242">
        <v>10</v>
      </c>
      <c r="I348" s="243"/>
      <c r="J348" s="239"/>
      <c r="K348" s="239"/>
      <c r="L348" s="244"/>
      <c r="M348" s="245"/>
      <c r="N348" s="246"/>
      <c r="O348" s="246"/>
      <c r="P348" s="246"/>
      <c r="Q348" s="246"/>
      <c r="R348" s="246"/>
      <c r="S348" s="246"/>
      <c r="T348" s="247"/>
      <c r="AT348" s="248" t="s">
        <v>152</v>
      </c>
      <c r="AU348" s="248" t="s">
        <v>81</v>
      </c>
      <c r="AV348" s="13" t="s">
        <v>81</v>
      </c>
      <c r="AW348" s="13" t="s">
        <v>33</v>
      </c>
      <c r="AX348" s="13" t="s">
        <v>72</v>
      </c>
      <c r="AY348" s="248" t="s">
        <v>129</v>
      </c>
    </row>
    <row r="349" spans="2:51" s="13" customFormat="1" ht="12">
      <c r="B349" s="238"/>
      <c r="C349" s="239"/>
      <c r="D349" s="224" t="s">
        <v>152</v>
      </c>
      <c r="E349" s="240" t="s">
        <v>20</v>
      </c>
      <c r="F349" s="241" t="s">
        <v>1044</v>
      </c>
      <c r="G349" s="239"/>
      <c r="H349" s="242">
        <v>10</v>
      </c>
      <c r="I349" s="243"/>
      <c r="J349" s="239"/>
      <c r="K349" s="239"/>
      <c r="L349" s="244"/>
      <c r="M349" s="245"/>
      <c r="N349" s="246"/>
      <c r="O349" s="246"/>
      <c r="P349" s="246"/>
      <c r="Q349" s="246"/>
      <c r="R349" s="246"/>
      <c r="S349" s="246"/>
      <c r="T349" s="247"/>
      <c r="AT349" s="248" t="s">
        <v>152</v>
      </c>
      <c r="AU349" s="248" t="s">
        <v>81</v>
      </c>
      <c r="AV349" s="13" t="s">
        <v>81</v>
      </c>
      <c r="AW349" s="13" t="s">
        <v>33</v>
      </c>
      <c r="AX349" s="13" t="s">
        <v>72</v>
      </c>
      <c r="AY349" s="248" t="s">
        <v>129</v>
      </c>
    </row>
    <row r="350" spans="2:51" s="14" customFormat="1" ht="12">
      <c r="B350" s="249"/>
      <c r="C350" s="250"/>
      <c r="D350" s="224" t="s">
        <v>152</v>
      </c>
      <c r="E350" s="251" t="s">
        <v>20</v>
      </c>
      <c r="F350" s="252" t="s">
        <v>156</v>
      </c>
      <c r="G350" s="250"/>
      <c r="H350" s="253">
        <v>42</v>
      </c>
      <c r="I350" s="254"/>
      <c r="J350" s="250"/>
      <c r="K350" s="250"/>
      <c r="L350" s="255"/>
      <c r="M350" s="256"/>
      <c r="N350" s="257"/>
      <c r="O350" s="257"/>
      <c r="P350" s="257"/>
      <c r="Q350" s="257"/>
      <c r="R350" s="257"/>
      <c r="S350" s="257"/>
      <c r="T350" s="258"/>
      <c r="AT350" s="259" t="s">
        <v>152</v>
      </c>
      <c r="AU350" s="259" t="s">
        <v>81</v>
      </c>
      <c r="AV350" s="14" t="s">
        <v>137</v>
      </c>
      <c r="AW350" s="14" t="s">
        <v>33</v>
      </c>
      <c r="AX350" s="14" t="s">
        <v>8</v>
      </c>
      <c r="AY350" s="259" t="s">
        <v>129</v>
      </c>
    </row>
    <row r="351" spans="2:65" s="1" customFormat="1" ht="14.4" customHeight="1">
      <c r="B351" s="39"/>
      <c r="C351" s="212" t="s">
        <v>358</v>
      </c>
      <c r="D351" s="212" t="s">
        <v>132</v>
      </c>
      <c r="E351" s="213" t="s">
        <v>1045</v>
      </c>
      <c r="F351" s="214" t="s">
        <v>1046</v>
      </c>
      <c r="G351" s="215" t="s">
        <v>248</v>
      </c>
      <c r="H351" s="217"/>
      <c r="I351" s="217"/>
      <c r="J351" s="216">
        <f>ROUND(I351*H351,0)</f>
        <v>0</v>
      </c>
      <c r="K351" s="214" t="s">
        <v>147</v>
      </c>
      <c r="L351" s="44"/>
      <c r="M351" s="218" t="s">
        <v>20</v>
      </c>
      <c r="N351" s="219" t="s">
        <v>43</v>
      </c>
      <c r="O351" s="84"/>
      <c r="P351" s="220">
        <f>O351*H351</f>
        <v>0</v>
      </c>
      <c r="Q351" s="220">
        <v>0</v>
      </c>
      <c r="R351" s="220">
        <f>Q351*H351</f>
        <v>0</v>
      </c>
      <c r="S351" s="220">
        <v>0</v>
      </c>
      <c r="T351" s="221">
        <f>S351*H351</f>
        <v>0</v>
      </c>
      <c r="AR351" s="222" t="s">
        <v>227</v>
      </c>
      <c r="AT351" s="222" t="s">
        <v>132</v>
      </c>
      <c r="AU351" s="222" t="s">
        <v>81</v>
      </c>
      <c r="AY351" s="18" t="s">
        <v>129</v>
      </c>
      <c r="BE351" s="223">
        <f>IF(N351="základní",J351,0)</f>
        <v>0</v>
      </c>
      <c r="BF351" s="223">
        <f>IF(N351="snížená",J351,0)</f>
        <v>0</v>
      </c>
      <c r="BG351" s="223">
        <f>IF(N351="zákl. přenesená",J351,0)</f>
        <v>0</v>
      </c>
      <c r="BH351" s="223">
        <f>IF(N351="sníž. přenesená",J351,0)</f>
        <v>0</v>
      </c>
      <c r="BI351" s="223">
        <f>IF(N351="nulová",J351,0)</f>
        <v>0</v>
      </c>
      <c r="BJ351" s="18" t="s">
        <v>8</v>
      </c>
      <c r="BK351" s="223">
        <f>ROUND(I351*H351,0)</f>
        <v>0</v>
      </c>
      <c r="BL351" s="18" t="s">
        <v>227</v>
      </c>
      <c r="BM351" s="222" t="s">
        <v>308</v>
      </c>
    </row>
    <row r="352" spans="2:47" s="1" customFormat="1" ht="12">
      <c r="B352" s="39"/>
      <c r="C352" s="40"/>
      <c r="D352" s="224" t="s">
        <v>139</v>
      </c>
      <c r="E352" s="40"/>
      <c r="F352" s="225" t="s">
        <v>1047</v>
      </c>
      <c r="G352" s="40"/>
      <c r="H352" s="40"/>
      <c r="I352" s="136"/>
      <c r="J352" s="40"/>
      <c r="K352" s="40"/>
      <c r="L352" s="44"/>
      <c r="M352" s="226"/>
      <c r="N352" s="84"/>
      <c r="O352" s="84"/>
      <c r="P352" s="84"/>
      <c r="Q352" s="84"/>
      <c r="R352" s="84"/>
      <c r="S352" s="84"/>
      <c r="T352" s="85"/>
      <c r="AT352" s="18" t="s">
        <v>139</v>
      </c>
      <c r="AU352" s="18" t="s">
        <v>81</v>
      </c>
    </row>
    <row r="353" spans="2:47" s="1" customFormat="1" ht="12">
      <c r="B353" s="39"/>
      <c r="C353" s="40"/>
      <c r="D353" s="224" t="s">
        <v>150</v>
      </c>
      <c r="E353" s="40"/>
      <c r="F353" s="227" t="s">
        <v>480</v>
      </c>
      <c r="G353" s="40"/>
      <c r="H353" s="40"/>
      <c r="I353" s="136"/>
      <c r="J353" s="40"/>
      <c r="K353" s="40"/>
      <c r="L353" s="44"/>
      <c r="M353" s="226"/>
      <c r="N353" s="84"/>
      <c r="O353" s="84"/>
      <c r="P353" s="84"/>
      <c r="Q353" s="84"/>
      <c r="R353" s="84"/>
      <c r="S353" s="84"/>
      <c r="T353" s="85"/>
      <c r="AT353" s="18" t="s">
        <v>150</v>
      </c>
      <c r="AU353" s="18" t="s">
        <v>81</v>
      </c>
    </row>
    <row r="354" spans="2:63" s="11" customFormat="1" ht="22.8" customHeight="1">
      <c r="B354" s="196"/>
      <c r="C354" s="197"/>
      <c r="D354" s="198" t="s">
        <v>71</v>
      </c>
      <c r="E354" s="210" t="s">
        <v>1048</v>
      </c>
      <c r="F354" s="210" t="s">
        <v>1049</v>
      </c>
      <c r="G354" s="197"/>
      <c r="H354" s="197"/>
      <c r="I354" s="200"/>
      <c r="J354" s="211">
        <f>BK354</f>
        <v>0</v>
      </c>
      <c r="K354" s="197"/>
      <c r="L354" s="202"/>
      <c r="M354" s="203"/>
      <c r="N354" s="204"/>
      <c r="O354" s="204"/>
      <c r="P354" s="205">
        <f>SUM(P355:P375)</f>
        <v>0</v>
      </c>
      <c r="Q354" s="204"/>
      <c r="R354" s="205">
        <f>SUM(R355:R375)</f>
        <v>0.49237000000000003</v>
      </c>
      <c r="S354" s="204"/>
      <c r="T354" s="206">
        <f>SUM(T355:T375)</f>
        <v>0</v>
      </c>
      <c r="AR354" s="207" t="s">
        <v>81</v>
      </c>
      <c r="AT354" s="208" t="s">
        <v>71</v>
      </c>
      <c r="AU354" s="208" t="s">
        <v>8</v>
      </c>
      <c r="AY354" s="207" t="s">
        <v>129</v>
      </c>
      <c r="BK354" s="209">
        <f>SUM(BK355:BK375)</f>
        <v>0</v>
      </c>
    </row>
    <row r="355" spans="2:65" s="1" customFormat="1" ht="14.4" customHeight="1">
      <c r="B355" s="39"/>
      <c r="C355" s="212" t="s">
        <v>182</v>
      </c>
      <c r="D355" s="212" t="s">
        <v>132</v>
      </c>
      <c r="E355" s="213" t="s">
        <v>1050</v>
      </c>
      <c r="F355" s="214" t="s">
        <v>1051</v>
      </c>
      <c r="G355" s="215" t="s">
        <v>146</v>
      </c>
      <c r="H355" s="216">
        <v>102.19</v>
      </c>
      <c r="I355" s="217"/>
      <c r="J355" s="216">
        <f>ROUND(I355*H355,0)</f>
        <v>0</v>
      </c>
      <c r="K355" s="214" t="s">
        <v>136</v>
      </c>
      <c r="L355" s="44"/>
      <c r="M355" s="218" t="s">
        <v>20</v>
      </c>
      <c r="N355" s="219" t="s">
        <v>43</v>
      </c>
      <c r="O355" s="84"/>
      <c r="P355" s="220">
        <f>O355*H355</f>
        <v>0</v>
      </c>
      <c r="Q355" s="220">
        <v>0</v>
      </c>
      <c r="R355" s="220">
        <f>Q355*H355</f>
        <v>0</v>
      </c>
      <c r="S355" s="220">
        <v>0</v>
      </c>
      <c r="T355" s="221">
        <f>S355*H355</f>
        <v>0</v>
      </c>
      <c r="AR355" s="222" t="s">
        <v>227</v>
      </c>
      <c r="AT355" s="222" t="s">
        <v>132</v>
      </c>
      <c r="AU355" s="222" t="s">
        <v>81</v>
      </c>
      <c r="AY355" s="18" t="s">
        <v>129</v>
      </c>
      <c r="BE355" s="223">
        <f>IF(N355="základní",J355,0)</f>
        <v>0</v>
      </c>
      <c r="BF355" s="223">
        <f>IF(N355="snížená",J355,0)</f>
        <v>0</v>
      </c>
      <c r="BG355" s="223">
        <f>IF(N355="zákl. přenesená",J355,0)</f>
        <v>0</v>
      </c>
      <c r="BH355" s="223">
        <f>IF(N355="sníž. přenesená",J355,0)</f>
        <v>0</v>
      </c>
      <c r="BI355" s="223">
        <f>IF(N355="nulová",J355,0)</f>
        <v>0</v>
      </c>
      <c r="BJ355" s="18" t="s">
        <v>8</v>
      </c>
      <c r="BK355" s="223">
        <f>ROUND(I355*H355,0)</f>
        <v>0</v>
      </c>
      <c r="BL355" s="18" t="s">
        <v>227</v>
      </c>
      <c r="BM355" s="222" t="s">
        <v>313</v>
      </c>
    </row>
    <row r="356" spans="2:47" s="1" customFormat="1" ht="12">
      <c r="B356" s="39"/>
      <c r="C356" s="40"/>
      <c r="D356" s="224" t="s">
        <v>139</v>
      </c>
      <c r="E356" s="40"/>
      <c r="F356" s="225" t="s">
        <v>1051</v>
      </c>
      <c r="G356" s="40"/>
      <c r="H356" s="40"/>
      <c r="I356" s="136"/>
      <c r="J356" s="40"/>
      <c r="K356" s="40"/>
      <c r="L356" s="44"/>
      <c r="M356" s="226"/>
      <c r="N356" s="84"/>
      <c r="O356" s="84"/>
      <c r="P356" s="84"/>
      <c r="Q356" s="84"/>
      <c r="R356" s="84"/>
      <c r="S356" s="84"/>
      <c r="T356" s="85"/>
      <c r="AT356" s="18" t="s">
        <v>139</v>
      </c>
      <c r="AU356" s="18" t="s">
        <v>81</v>
      </c>
    </row>
    <row r="357" spans="2:51" s="13" customFormat="1" ht="12">
      <c r="B357" s="238"/>
      <c r="C357" s="239"/>
      <c r="D357" s="224" t="s">
        <v>152</v>
      </c>
      <c r="E357" s="240" t="s">
        <v>20</v>
      </c>
      <c r="F357" s="241" t="s">
        <v>1052</v>
      </c>
      <c r="G357" s="239"/>
      <c r="H357" s="242">
        <v>102.19</v>
      </c>
      <c r="I357" s="243"/>
      <c r="J357" s="239"/>
      <c r="K357" s="239"/>
      <c r="L357" s="244"/>
      <c r="M357" s="245"/>
      <c r="N357" s="246"/>
      <c r="O357" s="246"/>
      <c r="P357" s="246"/>
      <c r="Q357" s="246"/>
      <c r="R357" s="246"/>
      <c r="S357" s="246"/>
      <c r="T357" s="247"/>
      <c r="AT357" s="248" t="s">
        <v>152</v>
      </c>
      <c r="AU357" s="248" t="s">
        <v>81</v>
      </c>
      <c r="AV357" s="13" t="s">
        <v>81</v>
      </c>
      <c r="AW357" s="13" t="s">
        <v>33</v>
      </c>
      <c r="AX357" s="13" t="s">
        <v>72</v>
      </c>
      <c r="AY357" s="248" t="s">
        <v>129</v>
      </c>
    </row>
    <row r="358" spans="2:51" s="14" customFormat="1" ht="12">
      <c r="B358" s="249"/>
      <c r="C358" s="250"/>
      <c r="D358" s="224" t="s">
        <v>152</v>
      </c>
      <c r="E358" s="251" t="s">
        <v>20</v>
      </c>
      <c r="F358" s="252" t="s">
        <v>156</v>
      </c>
      <c r="G358" s="250"/>
      <c r="H358" s="253">
        <v>102.19</v>
      </c>
      <c r="I358" s="254"/>
      <c r="J358" s="250"/>
      <c r="K358" s="250"/>
      <c r="L358" s="255"/>
      <c r="M358" s="256"/>
      <c r="N358" s="257"/>
      <c r="O358" s="257"/>
      <c r="P358" s="257"/>
      <c r="Q358" s="257"/>
      <c r="R358" s="257"/>
      <c r="S358" s="257"/>
      <c r="T358" s="258"/>
      <c r="AT358" s="259" t="s">
        <v>152</v>
      </c>
      <c r="AU358" s="259" t="s">
        <v>81</v>
      </c>
      <c r="AV358" s="14" t="s">
        <v>137</v>
      </c>
      <c r="AW358" s="14" t="s">
        <v>33</v>
      </c>
      <c r="AX358" s="14" t="s">
        <v>8</v>
      </c>
      <c r="AY358" s="259" t="s">
        <v>129</v>
      </c>
    </row>
    <row r="359" spans="2:65" s="1" customFormat="1" ht="21.6" customHeight="1">
      <c r="B359" s="39"/>
      <c r="C359" s="212" t="s">
        <v>368</v>
      </c>
      <c r="D359" s="212" t="s">
        <v>132</v>
      </c>
      <c r="E359" s="213" t="s">
        <v>1053</v>
      </c>
      <c r="F359" s="214" t="s">
        <v>1054</v>
      </c>
      <c r="G359" s="215" t="s">
        <v>146</v>
      </c>
      <c r="H359" s="216">
        <v>92.9</v>
      </c>
      <c r="I359" s="217"/>
      <c r="J359" s="216">
        <f>ROUND(I359*H359,0)</f>
        <v>0</v>
      </c>
      <c r="K359" s="214" t="s">
        <v>147</v>
      </c>
      <c r="L359" s="44"/>
      <c r="M359" s="218" t="s">
        <v>20</v>
      </c>
      <c r="N359" s="219" t="s">
        <v>43</v>
      </c>
      <c r="O359" s="84"/>
      <c r="P359" s="220">
        <f>O359*H359</f>
        <v>0</v>
      </c>
      <c r="Q359" s="220">
        <v>0.0053</v>
      </c>
      <c r="R359" s="220">
        <f>Q359*H359</f>
        <v>0.49237000000000003</v>
      </c>
      <c r="S359" s="220">
        <v>0</v>
      </c>
      <c r="T359" s="221">
        <f>S359*H359</f>
        <v>0</v>
      </c>
      <c r="AR359" s="222" t="s">
        <v>227</v>
      </c>
      <c r="AT359" s="222" t="s">
        <v>132</v>
      </c>
      <c r="AU359" s="222" t="s">
        <v>81</v>
      </c>
      <c r="AY359" s="18" t="s">
        <v>129</v>
      </c>
      <c r="BE359" s="223">
        <f>IF(N359="základní",J359,0)</f>
        <v>0</v>
      </c>
      <c r="BF359" s="223">
        <f>IF(N359="snížená",J359,0)</f>
        <v>0</v>
      </c>
      <c r="BG359" s="223">
        <f>IF(N359="zákl. přenesená",J359,0)</f>
        <v>0</v>
      </c>
      <c r="BH359" s="223">
        <f>IF(N359="sníž. přenesená",J359,0)</f>
        <v>0</v>
      </c>
      <c r="BI359" s="223">
        <f>IF(N359="nulová",J359,0)</f>
        <v>0</v>
      </c>
      <c r="BJ359" s="18" t="s">
        <v>8</v>
      </c>
      <c r="BK359" s="223">
        <f>ROUND(I359*H359,0)</f>
        <v>0</v>
      </c>
      <c r="BL359" s="18" t="s">
        <v>227</v>
      </c>
      <c r="BM359" s="222" t="s">
        <v>318</v>
      </c>
    </row>
    <row r="360" spans="2:47" s="1" customFormat="1" ht="12">
      <c r="B360" s="39"/>
      <c r="C360" s="40"/>
      <c r="D360" s="224" t="s">
        <v>139</v>
      </c>
      <c r="E360" s="40"/>
      <c r="F360" s="225" t="s">
        <v>1055</v>
      </c>
      <c r="G360" s="40"/>
      <c r="H360" s="40"/>
      <c r="I360" s="136"/>
      <c r="J360" s="40"/>
      <c r="K360" s="40"/>
      <c r="L360" s="44"/>
      <c r="M360" s="226"/>
      <c r="N360" s="84"/>
      <c r="O360" s="84"/>
      <c r="P360" s="84"/>
      <c r="Q360" s="84"/>
      <c r="R360" s="84"/>
      <c r="S360" s="84"/>
      <c r="T360" s="85"/>
      <c r="AT360" s="18" t="s">
        <v>139</v>
      </c>
      <c r="AU360" s="18" t="s">
        <v>81</v>
      </c>
    </row>
    <row r="361" spans="2:47" s="1" customFormat="1" ht="12">
      <c r="B361" s="39"/>
      <c r="C361" s="40"/>
      <c r="D361" s="224" t="s">
        <v>150</v>
      </c>
      <c r="E361" s="40"/>
      <c r="F361" s="227" t="s">
        <v>1056</v>
      </c>
      <c r="G361" s="40"/>
      <c r="H361" s="40"/>
      <c r="I361" s="136"/>
      <c r="J361" s="40"/>
      <c r="K361" s="40"/>
      <c r="L361" s="44"/>
      <c r="M361" s="226"/>
      <c r="N361" s="84"/>
      <c r="O361" s="84"/>
      <c r="P361" s="84"/>
      <c r="Q361" s="84"/>
      <c r="R361" s="84"/>
      <c r="S361" s="84"/>
      <c r="T361" s="85"/>
      <c r="AT361" s="18" t="s">
        <v>150</v>
      </c>
      <c r="AU361" s="18" t="s">
        <v>81</v>
      </c>
    </row>
    <row r="362" spans="2:51" s="12" customFormat="1" ht="12">
      <c r="B362" s="228"/>
      <c r="C362" s="229"/>
      <c r="D362" s="224" t="s">
        <v>152</v>
      </c>
      <c r="E362" s="230" t="s">
        <v>20</v>
      </c>
      <c r="F362" s="231" t="s">
        <v>954</v>
      </c>
      <c r="G362" s="229"/>
      <c r="H362" s="230" t="s">
        <v>20</v>
      </c>
      <c r="I362" s="232"/>
      <c r="J362" s="229"/>
      <c r="K362" s="229"/>
      <c r="L362" s="233"/>
      <c r="M362" s="234"/>
      <c r="N362" s="235"/>
      <c r="O362" s="235"/>
      <c r="P362" s="235"/>
      <c r="Q362" s="235"/>
      <c r="R362" s="235"/>
      <c r="S362" s="235"/>
      <c r="T362" s="236"/>
      <c r="AT362" s="237" t="s">
        <v>152</v>
      </c>
      <c r="AU362" s="237" t="s">
        <v>81</v>
      </c>
      <c r="AV362" s="12" t="s">
        <v>8</v>
      </c>
      <c r="AW362" s="12" t="s">
        <v>33</v>
      </c>
      <c r="AX362" s="12" t="s">
        <v>72</v>
      </c>
      <c r="AY362" s="237" t="s">
        <v>129</v>
      </c>
    </row>
    <row r="363" spans="2:51" s="13" customFormat="1" ht="12">
      <c r="B363" s="238"/>
      <c r="C363" s="239"/>
      <c r="D363" s="224" t="s">
        <v>152</v>
      </c>
      <c r="E363" s="240" t="s">
        <v>20</v>
      </c>
      <c r="F363" s="241" t="s">
        <v>1026</v>
      </c>
      <c r="G363" s="239"/>
      <c r="H363" s="242">
        <v>22.41</v>
      </c>
      <c r="I363" s="243"/>
      <c r="J363" s="239"/>
      <c r="K363" s="239"/>
      <c r="L363" s="244"/>
      <c r="M363" s="245"/>
      <c r="N363" s="246"/>
      <c r="O363" s="246"/>
      <c r="P363" s="246"/>
      <c r="Q363" s="246"/>
      <c r="R363" s="246"/>
      <c r="S363" s="246"/>
      <c r="T363" s="247"/>
      <c r="AT363" s="248" t="s">
        <v>152</v>
      </c>
      <c r="AU363" s="248" t="s">
        <v>81</v>
      </c>
      <c r="AV363" s="13" t="s">
        <v>81</v>
      </c>
      <c r="AW363" s="13" t="s">
        <v>33</v>
      </c>
      <c r="AX363" s="13" t="s">
        <v>72</v>
      </c>
      <c r="AY363" s="248" t="s">
        <v>129</v>
      </c>
    </row>
    <row r="364" spans="2:51" s="13" customFormat="1" ht="12">
      <c r="B364" s="238"/>
      <c r="C364" s="239"/>
      <c r="D364" s="224" t="s">
        <v>152</v>
      </c>
      <c r="E364" s="240" t="s">
        <v>20</v>
      </c>
      <c r="F364" s="241" t="s">
        <v>1027</v>
      </c>
      <c r="G364" s="239"/>
      <c r="H364" s="242">
        <v>27.55</v>
      </c>
      <c r="I364" s="243"/>
      <c r="J364" s="239"/>
      <c r="K364" s="239"/>
      <c r="L364" s="244"/>
      <c r="M364" s="245"/>
      <c r="N364" s="246"/>
      <c r="O364" s="246"/>
      <c r="P364" s="246"/>
      <c r="Q364" s="246"/>
      <c r="R364" s="246"/>
      <c r="S364" s="246"/>
      <c r="T364" s="247"/>
      <c r="AT364" s="248" t="s">
        <v>152</v>
      </c>
      <c r="AU364" s="248" t="s">
        <v>81</v>
      </c>
      <c r="AV364" s="13" t="s">
        <v>81</v>
      </c>
      <c r="AW364" s="13" t="s">
        <v>33</v>
      </c>
      <c r="AX364" s="13" t="s">
        <v>72</v>
      </c>
      <c r="AY364" s="248" t="s">
        <v>129</v>
      </c>
    </row>
    <row r="365" spans="2:51" s="13" customFormat="1" ht="12">
      <c r="B365" s="238"/>
      <c r="C365" s="239"/>
      <c r="D365" s="224" t="s">
        <v>152</v>
      </c>
      <c r="E365" s="240" t="s">
        <v>20</v>
      </c>
      <c r="F365" s="241" t="s">
        <v>1028</v>
      </c>
      <c r="G365" s="239"/>
      <c r="H365" s="242">
        <v>22.41</v>
      </c>
      <c r="I365" s="243"/>
      <c r="J365" s="239"/>
      <c r="K365" s="239"/>
      <c r="L365" s="244"/>
      <c r="M365" s="245"/>
      <c r="N365" s="246"/>
      <c r="O365" s="246"/>
      <c r="P365" s="246"/>
      <c r="Q365" s="246"/>
      <c r="R365" s="246"/>
      <c r="S365" s="246"/>
      <c r="T365" s="247"/>
      <c r="AT365" s="248" t="s">
        <v>152</v>
      </c>
      <c r="AU365" s="248" t="s">
        <v>81</v>
      </c>
      <c r="AV365" s="13" t="s">
        <v>81</v>
      </c>
      <c r="AW365" s="13" t="s">
        <v>33</v>
      </c>
      <c r="AX365" s="13" t="s">
        <v>72</v>
      </c>
      <c r="AY365" s="248" t="s">
        <v>129</v>
      </c>
    </row>
    <row r="366" spans="2:51" s="13" customFormat="1" ht="12">
      <c r="B366" s="238"/>
      <c r="C366" s="239"/>
      <c r="D366" s="224" t="s">
        <v>152</v>
      </c>
      <c r="E366" s="240" t="s">
        <v>20</v>
      </c>
      <c r="F366" s="241" t="s">
        <v>966</v>
      </c>
      <c r="G366" s="239"/>
      <c r="H366" s="242">
        <v>20.53</v>
      </c>
      <c r="I366" s="243"/>
      <c r="J366" s="239"/>
      <c r="K366" s="239"/>
      <c r="L366" s="244"/>
      <c r="M366" s="245"/>
      <c r="N366" s="246"/>
      <c r="O366" s="246"/>
      <c r="P366" s="246"/>
      <c r="Q366" s="246"/>
      <c r="R366" s="246"/>
      <c r="S366" s="246"/>
      <c r="T366" s="247"/>
      <c r="AT366" s="248" t="s">
        <v>152</v>
      </c>
      <c r="AU366" s="248" t="s">
        <v>81</v>
      </c>
      <c r="AV366" s="13" t="s">
        <v>81</v>
      </c>
      <c r="AW366" s="13" t="s">
        <v>33</v>
      </c>
      <c r="AX366" s="13" t="s">
        <v>72</v>
      </c>
      <c r="AY366" s="248" t="s">
        <v>129</v>
      </c>
    </row>
    <row r="367" spans="2:51" s="14" customFormat="1" ht="12">
      <c r="B367" s="249"/>
      <c r="C367" s="250"/>
      <c r="D367" s="224" t="s">
        <v>152</v>
      </c>
      <c r="E367" s="251" t="s">
        <v>20</v>
      </c>
      <c r="F367" s="252" t="s">
        <v>156</v>
      </c>
      <c r="G367" s="250"/>
      <c r="H367" s="253">
        <v>92.9</v>
      </c>
      <c r="I367" s="254"/>
      <c r="J367" s="250"/>
      <c r="K367" s="250"/>
      <c r="L367" s="255"/>
      <c r="M367" s="256"/>
      <c r="N367" s="257"/>
      <c r="O367" s="257"/>
      <c r="P367" s="257"/>
      <c r="Q367" s="257"/>
      <c r="R367" s="257"/>
      <c r="S367" s="257"/>
      <c r="T367" s="258"/>
      <c r="AT367" s="259" t="s">
        <v>152</v>
      </c>
      <c r="AU367" s="259" t="s">
        <v>81</v>
      </c>
      <c r="AV367" s="14" t="s">
        <v>137</v>
      </c>
      <c r="AW367" s="14" t="s">
        <v>33</v>
      </c>
      <c r="AX367" s="14" t="s">
        <v>8</v>
      </c>
      <c r="AY367" s="259" t="s">
        <v>129</v>
      </c>
    </row>
    <row r="368" spans="2:65" s="1" customFormat="1" ht="14.4" customHeight="1">
      <c r="B368" s="39"/>
      <c r="C368" s="212" t="s">
        <v>195</v>
      </c>
      <c r="D368" s="212" t="s">
        <v>132</v>
      </c>
      <c r="E368" s="213" t="s">
        <v>1057</v>
      </c>
      <c r="F368" s="214" t="s">
        <v>1058</v>
      </c>
      <c r="G368" s="215" t="s">
        <v>146</v>
      </c>
      <c r="H368" s="216">
        <v>92.9</v>
      </c>
      <c r="I368" s="217"/>
      <c r="J368" s="216">
        <f>ROUND(I368*H368,0)</f>
        <v>0</v>
      </c>
      <c r="K368" s="214" t="s">
        <v>147</v>
      </c>
      <c r="L368" s="44"/>
      <c r="M368" s="218" t="s">
        <v>20</v>
      </c>
      <c r="N368" s="219" t="s">
        <v>43</v>
      </c>
      <c r="O368" s="84"/>
      <c r="P368" s="220">
        <f>O368*H368</f>
        <v>0</v>
      </c>
      <c r="Q368" s="220">
        <v>0</v>
      </c>
      <c r="R368" s="220">
        <f>Q368*H368</f>
        <v>0</v>
      </c>
      <c r="S368" s="220">
        <v>0</v>
      </c>
      <c r="T368" s="221">
        <f>S368*H368</f>
        <v>0</v>
      </c>
      <c r="AR368" s="222" t="s">
        <v>227</v>
      </c>
      <c r="AT368" s="222" t="s">
        <v>132</v>
      </c>
      <c r="AU368" s="222" t="s">
        <v>81</v>
      </c>
      <c r="AY368" s="18" t="s">
        <v>129</v>
      </c>
      <c r="BE368" s="223">
        <f>IF(N368="základní",J368,0)</f>
        <v>0</v>
      </c>
      <c r="BF368" s="223">
        <f>IF(N368="snížená",J368,0)</f>
        <v>0</v>
      </c>
      <c r="BG368" s="223">
        <f>IF(N368="zákl. přenesená",J368,0)</f>
        <v>0</v>
      </c>
      <c r="BH368" s="223">
        <f>IF(N368="sníž. přenesená",J368,0)</f>
        <v>0</v>
      </c>
      <c r="BI368" s="223">
        <f>IF(N368="nulová",J368,0)</f>
        <v>0</v>
      </c>
      <c r="BJ368" s="18" t="s">
        <v>8</v>
      </c>
      <c r="BK368" s="223">
        <f>ROUND(I368*H368,0)</f>
        <v>0</v>
      </c>
      <c r="BL368" s="18" t="s">
        <v>227</v>
      </c>
      <c r="BM368" s="222" t="s">
        <v>322</v>
      </c>
    </row>
    <row r="369" spans="2:47" s="1" customFormat="1" ht="12">
      <c r="B369" s="39"/>
      <c r="C369" s="40"/>
      <c r="D369" s="224" t="s">
        <v>139</v>
      </c>
      <c r="E369" s="40"/>
      <c r="F369" s="225" t="s">
        <v>1059</v>
      </c>
      <c r="G369" s="40"/>
      <c r="H369" s="40"/>
      <c r="I369" s="136"/>
      <c r="J369" s="40"/>
      <c r="K369" s="40"/>
      <c r="L369" s="44"/>
      <c r="M369" s="226"/>
      <c r="N369" s="84"/>
      <c r="O369" s="84"/>
      <c r="P369" s="84"/>
      <c r="Q369" s="84"/>
      <c r="R369" s="84"/>
      <c r="S369" s="84"/>
      <c r="T369" s="85"/>
      <c r="AT369" s="18" t="s">
        <v>139</v>
      </c>
      <c r="AU369" s="18" t="s">
        <v>81</v>
      </c>
    </row>
    <row r="370" spans="2:47" s="1" customFormat="1" ht="12">
      <c r="B370" s="39"/>
      <c r="C370" s="40"/>
      <c r="D370" s="224" t="s">
        <v>150</v>
      </c>
      <c r="E370" s="40"/>
      <c r="F370" s="227" t="s">
        <v>1056</v>
      </c>
      <c r="G370" s="40"/>
      <c r="H370" s="40"/>
      <c r="I370" s="136"/>
      <c r="J370" s="40"/>
      <c r="K370" s="40"/>
      <c r="L370" s="44"/>
      <c r="M370" s="226"/>
      <c r="N370" s="84"/>
      <c r="O370" s="84"/>
      <c r="P370" s="84"/>
      <c r="Q370" s="84"/>
      <c r="R370" s="84"/>
      <c r="S370" s="84"/>
      <c r="T370" s="85"/>
      <c r="AT370" s="18" t="s">
        <v>150</v>
      </c>
      <c r="AU370" s="18" t="s">
        <v>81</v>
      </c>
    </row>
    <row r="371" spans="2:51" s="13" customFormat="1" ht="12">
      <c r="B371" s="238"/>
      <c r="C371" s="239"/>
      <c r="D371" s="224" t="s">
        <v>152</v>
      </c>
      <c r="E371" s="240" t="s">
        <v>20</v>
      </c>
      <c r="F371" s="241" t="s">
        <v>1060</v>
      </c>
      <c r="G371" s="239"/>
      <c r="H371" s="242">
        <v>92.9</v>
      </c>
      <c r="I371" s="243"/>
      <c r="J371" s="239"/>
      <c r="K371" s="239"/>
      <c r="L371" s="244"/>
      <c r="M371" s="245"/>
      <c r="N371" s="246"/>
      <c r="O371" s="246"/>
      <c r="P371" s="246"/>
      <c r="Q371" s="246"/>
      <c r="R371" s="246"/>
      <c r="S371" s="246"/>
      <c r="T371" s="247"/>
      <c r="AT371" s="248" t="s">
        <v>152</v>
      </c>
      <c r="AU371" s="248" t="s">
        <v>81</v>
      </c>
      <c r="AV371" s="13" t="s">
        <v>81</v>
      </c>
      <c r="AW371" s="13" t="s">
        <v>33</v>
      </c>
      <c r="AX371" s="13" t="s">
        <v>72</v>
      </c>
      <c r="AY371" s="248" t="s">
        <v>129</v>
      </c>
    </row>
    <row r="372" spans="2:51" s="14" customFormat="1" ht="12">
      <c r="B372" s="249"/>
      <c r="C372" s="250"/>
      <c r="D372" s="224" t="s">
        <v>152</v>
      </c>
      <c r="E372" s="251" t="s">
        <v>20</v>
      </c>
      <c r="F372" s="252" t="s">
        <v>156</v>
      </c>
      <c r="G372" s="250"/>
      <c r="H372" s="253">
        <v>92.9</v>
      </c>
      <c r="I372" s="254"/>
      <c r="J372" s="250"/>
      <c r="K372" s="250"/>
      <c r="L372" s="255"/>
      <c r="M372" s="256"/>
      <c r="N372" s="257"/>
      <c r="O372" s="257"/>
      <c r="P372" s="257"/>
      <c r="Q372" s="257"/>
      <c r="R372" s="257"/>
      <c r="S372" s="257"/>
      <c r="T372" s="258"/>
      <c r="AT372" s="259" t="s">
        <v>152</v>
      </c>
      <c r="AU372" s="259" t="s">
        <v>81</v>
      </c>
      <c r="AV372" s="14" t="s">
        <v>137</v>
      </c>
      <c r="AW372" s="14" t="s">
        <v>33</v>
      </c>
      <c r="AX372" s="14" t="s">
        <v>8</v>
      </c>
      <c r="AY372" s="259" t="s">
        <v>129</v>
      </c>
    </row>
    <row r="373" spans="2:65" s="1" customFormat="1" ht="14.4" customHeight="1">
      <c r="B373" s="39"/>
      <c r="C373" s="212" t="s">
        <v>377</v>
      </c>
      <c r="D373" s="212" t="s">
        <v>132</v>
      </c>
      <c r="E373" s="213" t="s">
        <v>1061</v>
      </c>
      <c r="F373" s="214" t="s">
        <v>1062</v>
      </c>
      <c r="G373" s="215" t="s">
        <v>248</v>
      </c>
      <c r="H373" s="217"/>
      <c r="I373" s="217"/>
      <c r="J373" s="216">
        <f>ROUND(I373*H373,0)</f>
        <v>0</v>
      </c>
      <c r="K373" s="214" t="s">
        <v>147</v>
      </c>
      <c r="L373" s="44"/>
      <c r="M373" s="218" t="s">
        <v>20</v>
      </c>
      <c r="N373" s="219" t="s">
        <v>43</v>
      </c>
      <c r="O373" s="84"/>
      <c r="P373" s="220">
        <f>O373*H373</f>
        <v>0</v>
      </c>
      <c r="Q373" s="220">
        <v>0</v>
      </c>
      <c r="R373" s="220">
        <f>Q373*H373</f>
        <v>0</v>
      </c>
      <c r="S373" s="220">
        <v>0</v>
      </c>
      <c r="T373" s="221">
        <f>S373*H373</f>
        <v>0</v>
      </c>
      <c r="AR373" s="222" t="s">
        <v>227</v>
      </c>
      <c r="AT373" s="222" t="s">
        <v>132</v>
      </c>
      <c r="AU373" s="222" t="s">
        <v>81</v>
      </c>
      <c r="AY373" s="18" t="s">
        <v>129</v>
      </c>
      <c r="BE373" s="223">
        <f>IF(N373="základní",J373,0)</f>
        <v>0</v>
      </c>
      <c r="BF373" s="223">
        <f>IF(N373="snížená",J373,0)</f>
        <v>0</v>
      </c>
      <c r="BG373" s="223">
        <f>IF(N373="zákl. přenesená",J373,0)</f>
        <v>0</v>
      </c>
      <c r="BH373" s="223">
        <f>IF(N373="sníž. přenesená",J373,0)</f>
        <v>0</v>
      </c>
      <c r="BI373" s="223">
        <f>IF(N373="nulová",J373,0)</f>
        <v>0</v>
      </c>
      <c r="BJ373" s="18" t="s">
        <v>8</v>
      </c>
      <c r="BK373" s="223">
        <f>ROUND(I373*H373,0)</f>
        <v>0</v>
      </c>
      <c r="BL373" s="18" t="s">
        <v>227</v>
      </c>
      <c r="BM373" s="222" t="s">
        <v>327</v>
      </c>
    </row>
    <row r="374" spans="2:47" s="1" customFormat="1" ht="12">
      <c r="B374" s="39"/>
      <c r="C374" s="40"/>
      <c r="D374" s="224" t="s">
        <v>139</v>
      </c>
      <c r="E374" s="40"/>
      <c r="F374" s="225" t="s">
        <v>1063</v>
      </c>
      <c r="G374" s="40"/>
      <c r="H374" s="40"/>
      <c r="I374" s="136"/>
      <c r="J374" s="40"/>
      <c r="K374" s="40"/>
      <c r="L374" s="44"/>
      <c r="M374" s="226"/>
      <c r="N374" s="84"/>
      <c r="O374" s="84"/>
      <c r="P374" s="84"/>
      <c r="Q374" s="84"/>
      <c r="R374" s="84"/>
      <c r="S374" s="84"/>
      <c r="T374" s="85"/>
      <c r="AT374" s="18" t="s">
        <v>139</v>
      </c>
      <c r="AU374" s="18" t="s">
        <v>81</v>
      </c>
    </row>
    <row r="375" spans="2:47" s="1" customFormat="1" ht="12">
      <c r="B375" s="39"/>
      <c r="C375" s="40"/>
      <c r="D375" s="224" t="s">
        <v>150</v>
      </c>
      <c r="E375" s="40"/>
      <c r="F375" s="227" t="s">
        <v>350</v>
      </c>
      <c r="G375" s="40"/>
      <c r="H375" s="40"/>
      <c r="I375" s="136"/>
      <c r="J375" s="40"/>
      <c r="K375" s="40"/>
      <c r="L375" s="44"/>
      <c r="M375" s="226"/>
      <c r="N375" s="84"/>
      <c r="O375" s="84"/>
      <c r="P375" s="84"/>
      <c r="Q375" s="84"/>
      <c r="R375" s="84"/>
      <c r="S375" s="84"/>
      <c r="T375" s="85"/>
      <c r="AT375" s="18" t="s">
        <v>150</v>
      </c>
      <c r="AU375" s="18" t="s">
        <v>81</v>
      </c>
    </row>
    <row r="376" spans="2:63" s="11" customFormat="1" ht="25.9" customHeight="1">
      <c r="B376" s="196"/>
      <c r="C376" s="197"/>
      <c r="D376" s="198" t="s">
        <v>71</v>
      </c>
      <c r="E376" s="199" t="s">
        <v>481</v>
      </c>
      <c r="F376" s="199" t="s">
        <v>482</v>
      </c>
      <c r="G376" s="197"/>
      <c r="H376" s="197"/>
      <c r="I376" s="200"/>
      <c r="J376" s="201">
        <f>BK376</f>
        <v>0</v>
      </c>
      <c r="K376" s="197"/>
      <c r="L376" s="202"/>
      <c r="M376" s="203"/>
      <c r="N376" s="204"/>
      <c r="O376" s="204"/>
      <c r="P376" s="205">
        <f>P377+P380</f>
        <v>0</v>
      </c>
      <c r="Q376" s="204"/>
      <c r="R376" s="205">
        <f>R377+R380</f>
        <v>0</v>
      </c>
      <c r="S376" s="204"/>
      <c r="T376" s="206">
        <f>T377+T380</f>
        <v>0</v>
      </c>
      <c r="AR376" s="207" t="s">
        <v>160</v>
      </c>
      <c r="AT376" s="208" t="s">
        <v>71</v>
      </c>
      <c r="AU376" s="208" t="s">
        <v>72</v>
      </c>
      <c r="AY376" s="207" t="s">
        <v>129</v>
      </c>
      <c r="BK376" s="209">
        <f>BK377+BK380</f>
        <v>0</v>
      </c>
    </row>
    <row r="377" spans="2:63" s="11" customFormat="1" ht="22.8" customHeight="1">
      <c r="B377" s="196"/>
      <c r="C377" s="197"/>
      <c r="D377" s="198" t="s">
        <v>71</v>
      </c>
      <c r="E377" s="210" t="s">
        <v>483</v>
      </c>
      <c r="F377" s="210" t="s">
        <v>484</v>
      </c>
      <c r="G377" s="197"/>
      <c r="H377" s="197"/>
      <c r="I377" s="200"/>
      <c r="J377" s="211">
        <f>BK377</f>
        <v>0</v>
      </c>
      <c r="K377" s="197"/>
      <c r="L377" s="202"/>
      <c r="M377" s="203"/>
      <c r="N377" s="204"/>
      <c r="O377" s="204"/>
      <c r="P377" s="205">
        <f>SUM(P378:P379)</f>
        <v>0</v>
      </c>
      <c r="Q377" s="204"/>
      <c r="R377" s="205">
        <f>SUM(R378:R379)</f>
        <v>0</v>
      </c>
      <c r="S377" s="204"/>
      <c r="T377" s="206">
        <f>SUM(T378:T379)</f>
        <v>0</v>
      </c>
      <c r="AR377" s="207" t="s">
        <v>160</v>
      </c>
      <c r="AT377" s="208" t="s">
        <v>71</v>
      </c>
      <c r="AU377" s="208" t="s">
        <v>8</v>
      </c>
      <c r="AY377" s="207" t="s">
        <v>129</v>
      </c>
      <c r="BK377" s="209">
        <f>SUM(BK378:BK379)</f>
        <v>0</v>
      </c>
    </row>
    <row r="378" spans="2:65" s="1" customFormat="1" ht="14.4" customHeight="1">
      <c r="B378" s="39"/>
      <c r="C378" s="212" t="s">
        <v>201</v>
      </c>
      <c r="D378" s="212" t="s">
        <v>132</v>
      </c>
      <c r="E378" s="213" t="s">
        <v>486</v>
      </c>
      <c r="F378" s="214" t="s">
        <v>484</v>
      </c>
      <c r="G378" s="215" t="s">
        <v>135</v>
      </c>
      <c r="H378" s="216">
        <v>1</v>
      </c>
      <c r="I378" s="217"/>
      <c r="J378" s="216">
        <f>ROUND(I378*H378,0)</f>
        <v>0</v>
      </c>
      <c r="K378" s="214" t="s">
        <v>147</v>
      </c>
      <c r="L378" s="44"/>
      <c r="M378" s="218" t="s">
        <v>20</v>
      </c>
      <c r="N378" s="219" t="s">
        <v>43</v>
      </c>
      <c r="O378" s="84"/>
      <c r="P378" s="220">
        <f>O378*H378</f>
        <v>0</v>
      </c>
      <c r="Q378" s="220">
        <v>0</v>
      </c>
      <c r="R378" s="220">
        <f>Q378*H378</f>
        <v>0</v>
      </c>
      <c r="S378" s="220">
        <v>0</v>
      </c>
      <c r="T378" s="221">
        <f>S378*H378</f>
        <v>0</v>
      </c>
      <c r="AR378" s="222" t="s">
        <v>137</v>
      </c>
      <c r="AT378" s="222" t="s">
        <v>132</v>
      </c>
      <c r="AU378" s="222" t="s">
        <v>81</v>
      </c>
      <c r="AY378" s="18" t="s">
        <v>129</v>
      </c>
      <c r="BE378" s="223">
        <f>IF(N378="základní",J378,0)</f>
        <v>0</v>
      </c>
      <c r="BF378" s="223">
        <f>IF(N378="snížená",J378,0)</f>
        <v>0</v>
      </c>
      <c r="BG378" s="223">
        <f>IF(N378="zákl. přenesená",J378,0)</f>
        <v>0</v>
      </c>
      <c r="BH378" s="223">
        <f>IF(N378="sníž. přenesená",J378,0)</f>
        <v>0</v>
      </c>
      <c r="BI378" s="223">
        <f>IF(N378="nulová",J378,0)</f>
        <v>0</v>
      </c>
      <c r="BJ378" s="18" t="s">
        <v>8</v>
      </c>
      <c r="BK378" s="223">
        <f>ROUND(I378*H378,0)</f>
        <v>0</v>
      </c>
      <c r="BL378" s="18" t="s">
        <v>137</v>
      </c>
      <c r="BM378" s="222" t="s">
        <v>335</v>
      </c>
    </row>
    <row r="379" spans="2:47" s="1" customFormat="1" ht="12">
      <c r="B379" s="39"/>
      <c r="C379" s="40"/>
      <c r="D379" s="224" t="s">
        <v>139</v>
      </c>
      <c r="E379" s="40"/>
      <c r="F379" s="225" t="s">
        <v>484</v>
      </c>
      <c r="G379" s="40"/>
      <c r="H379" s="40"/>
      <c r="I379" s="136"/>
      <c r="J379" s="40"/>
      <c r="K379" s="40"/>
      <c r="L379" s="44"/>
      <c r="M379" s="226"/>
      <c r="N379" s="84"/>
      <c r="O379" s="84"/>
      <c r="P379" s="84"/>
      <c r="Q379" s="84"/>
      <c r="R379" s="84"/>
      <c r="S379" s="84"/>
      <c r="T379" s="85"/>
      <c r="AT379" s="18" t="s">
        <v>139</v>
      </c>
      <c r="AU379" s="18" t="s">
        <v>81</v>
      </c>
    </row>
    <row r="380" spans="2:63" s="11" customFormat="1" ht="22.8" customHeight="1">
      <c r="B380" s="196"/>
      <c r="C380" s="197"/>
      <c r="D380" s="198" t="s">
        <v>71</v>
      </c>
      <c r="E380" s="210" t="s">
        <v>490</v>
      </c>
      <c r="F380" s="210" t="s">
        <v>491</v>
      </c>
      <c r="G380" s="197"/>
      <c r="H380" s="197"/>
      <c r="I380" s="200"/>
      <c r="J380" s="211">
        <f>BK380</f>
        <v>0</v>
      </c>
      <c r="K380" s="197"/>
      <c r="L380" s="202"/>
      <c r="M380" s="203"/>
      <c r="N380" s="204"/>
      <c r="O380" s="204"/>
      <c r="P380" s="205">
        <f>SUM(P381:P382)</f>
        <v>0</v>
      </c>
      <c r="Q380" s="204"/>
      <c r="R380" s="205">
        <f>SUM(R381:R382)</f>
        <v>0</v>
      </c>
      <c r="S380" s="204"/>
      <c r="T380" s="206">
        <f>SUM(T381:T382)</f>
        <v>0</v>
      </c>
      <c r="AR380" s="207" t="s">
        <v>160</v>
      </c>
      <c r="AT380" s="208" t="s">
        <v>71</v>
      </c>
      <c r="AU380" s="208" t="s">
        <v>8</v>
      </c>
      <c r="AY380" s="207" t="s">
        <v>129</v>
      </c>
      <c r="BK380" s="209">
        <f>SUM(BK381:BK382)</f>
        <v>0</v>
      </c>
    </row>
    <row r="381" spans="2:65" s="1" customFormat="1" ht="14.4" customHeight="1">
      <c r="B381" s="39"/>
      <c r="C381" s="212" t="s">
        <v>390</v>
      </c>
      <c r="D381" s="212" t="s">
        <v>132</v>
      </c>
      <c r="E381" s="213" t="s">
        <v>492</v>
      </c>
      <c r="F381" s="214" t="s">
        <v>491</v>
      </c>
      <c r="G381" s="215" t="s">
        <v>488</v>
      </c>
      <c r="H381" s="216">
        <v>1</v>
      </c>
      <c r="I381" s="217"/>
      <c r="J381" s="216">
        <f>ROUND(I381*H381,0)</f>
        <v>0</v>
      </c>
      <c r="K381" s="214" t="s">
        <v>147</v>
      </c>
      <c r="L381" s="44"/>
      <c r="M381" s="218" t="s">
        <v>20</v>
      </c>
      <c r="N381" s="219" t="s">
        <v>43</v>
      </c>
      <c r="O381" s="84"/>
      <c r="P381" s="220">
        <f>O381*H381</f>
        <v>0</v>
      </c>
      <c r="Q381" s="220">
        <v>0</v>
      </c>
      <c r="R381" s="220">
        <f>Q381*H381</f>
        <v>0</v>
      </c>
      <c r="S381" s="220">
        <v>0</v>
      </c>
      <c r="T381" s="221">
        <f>S381*H381</f>
        <v>0</v>
      </c>
      <c r="AR381" s="222" t="s">
        <v>137</v>
      </c>
      <c r="AT381" s="222" t="s">
        <v>132</v>
      </c>
      <c r="AU381" s="222" t="s">
        <v>81</v>
      </c>
      <c r="AY381" s="18" t="s">
        <v>129</v>
      </c>
      <c r="BE381" s="223">
        <f>IF(N381="základní",J381,0)</f>
        <v>0</v>
      </c>
      <c r="BF381" s="223">
        <f>IF(N381="snížená",J381,0)</f>
        <v>0</v>
      </c>
      <c r="BG381" s="223">
        <f>IF(N381="zákl. přenesená",J381,0)</f>
        <v>0</v>
      </c>
      <c r="BH381" s="223">
        <f>IF(N381="sníž. přenesená",J381,0)</f>
        <v>0</v>
      </c>
      <c r="BI381" s="223">
        <f>IF(N381="nulová",J381,0)</f>
        <v>0</v>
      </c>
      <c r="BJ381" s="18" t="s">
        <v>8</v>
      </c>
      <c r="BK381" s="223">
        <f>ROUND(I381*H381,0)</f>
        <v>0</v>
      </c>
      <c r="BL381" s="18" t="s">
        <v>137</v>
      </c>
      <c r="BM381" s="222" t="s">
        <v>338</v>
      </c>
    </row>
    <row r="382" spans="2:47" s="1" customFormat="1" ht="12">
      <c r="B382" s="39"/>
      <c r="C382" s="40"/>
      <c r="D382" s="224" t="s">
        <v>139</v>
      </c>
      <c r="E382" s="40"/>
      <c r="F382" s="225" t="s">
        <v>491</v>
      </c>
      <c r="G382" s="40"/>
      <c r="H382" s="40"/>
      <c r="I382" s="136"/>
      <c r="J382" s="40"/>
      <c r="K382" s="40"/>
      <c r="L382" s="44"/>
      <c r="M382" s="269"/>
      <c r="N382" s="270"/>
      <c r="O382" s="270"/>
      <c r="P382" s="270"/>
      <c r="Q382" s="270"/>
      <c r="R382" s="270"/>
      <c r="S382" s="270"/>
      <c r="T382" s="271"/>
      <c r="AT382" s="18" t="s">
        <v>139</v>
      </c>
      <c r="AU382" s="18" t="s">
        <v>81</v>
      </c>
    </row>
    <row r="383" spans="2:12" s="1" customFormat="1" ht="6.95" customHeight="1">
      <c r="B383" s="59"/>
      <c r="C383" s="60"/>
      <c r="D383" s="60"/>
      <c r="E383" s="60"/>
      <c r="F383" s="60"/>
      <c r="G383" s="60"/>
      <c r="H383" s="60"/>
      <c r="I383" s="162"/>
      <c r="J383" s="60"/>
      <c r="K383" s="60"/>
      <c r="L383" s="44"/>
    </row>
  </sheetData>
  <sheetProtection password="CC35" sheet="1" objects="1" scenarios="1" formatColumns="0" formatRows="0" autoFilter="0"/>
  <autoFilter ref="C90:K382"/>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41"/>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8"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8" t="s">
        <v>90</v>
      </c>
    </row>
    <row r="3" spans="2:46" ht="6.95" customHeight="1">
      <c r="B3" s="129"/>
      <c r="C3" s="130"/>
      <c r="D3" s="130"/>
      <c r="E3" s="130"/>
      <c r="F3" s="130"/>
      <c r="G3" s="130"/>
      <c r="H3" s="130"/>
      <c r="I3" s="131"/>
      <c r="J3" s="130"/>
      <c r="K3" s="130"/>
      <c r="L3" s="21"/>
      <c r="AT3" s="18" t="s">
        <v>81</v>
      </c>
    </row>
    <row r="4" spans="2:46" ht="24.95" customHeight="1">
      <c r="B4" s="21"/>
      <c r="D4" s="132" t="s">
        <v>91</v>
      </c>
      <c r="L4" s="21"/>
      <c r="M4" s="133" t="s">
        <v>11</v>
      </c>
      <c r="AT4" s="18" t="s">
        <v>4</v>
      </c>
    </row>
    <row r="5" spans="2:12" ht="6.95" customHeight="1">
      <c r="B5" s="21"/>
      <c r="L5" s="21"/>
    </row>
    <row r="6" spans="2:12" ht="12" customHeight="1">
      <c r="B6" s="21"/>
      <c r="D6" s="134" t="s">
        <v>16</v>
      </c>
      <c r="L6" s="21"/>
    </row>
    <row r="7" spans="2:12" ht="14.4" customHeight="1">
      <c r="B7" s="21"/>
      <c r="E7" s="135" t="str">
        <f>'Rekapitulace stavby'!K6</f>
        <v>0218 - 0218 Klatovy kulturní dům - stavební úpravy</v>
      </c>
      <c r="F7" s="134"/>
      <c r="G7" s="134"/>
      <c r="H7" s="134"/>
      <c r="L7" s="21"/>
    </row>
    <row r="8" spans="2:12" s="1" customFormat="1" ht="12" customHeight="1">
      <c r="B8" s="44"/>
      <c r="D8" s="134" t="s">
        <v>92</v>
      </c>
      <c r="I8" s="136"/>
      <c r="L8" s="44"/>
    </row>
    <row r="9" spans="2:12" s="1" customFormat="1" ht="36.95" customHeight="1">
      <c r="B9" s="44"/>
      <c r="E9" s="137" t="s">
        <v>1064</v>
      </c>
      <c r="F9" s="1"/>
      <c r="G9" s="1"/>
      <c r="H9" s="1"/>
      <c r="I9" s="136"/>
      <c r="L9" s="44"/>
    </row>
    <row r="10" spans="2:12" s="1" customFormat="1" ht="12">
      <c r="B10" s="44"/>
      <c r="I10" s="136"/>
      <c r="L10" s="44"/>
    </row>
    <row r="11" spans="2:12" s="1" customFormat="1" ht="12" customHeight="1">
      <c r="B11" s="44"/>
      <c r="D11" s="134" t="s">
        <v>19</v>
      </c>
      <c r="F11" s="138" t="s">
        <v>20</v>
      </c>
      <c r="I11" s="139" t="s">
        <v>21</v>
      </c>
      <c r="J11" s="138" t="s">
        <v>20</v>
      </c>
      <c r="L11" s="44"/>
    </row>
    <row r="12" spans="2:12" s="1" customFormat="1" ht="12" customHeight="1">
      <c r="B12" s="44"/>
      <c r="D12" s="134" t="s">
        <v>22</v>
      </c>
      <c r="F12" s="138" t="s">
        <v>23</v>
      </c>
      <c r="I12" s="139" t="s">
        <v>24</v>
      </c>
      <c r="J12" s="140" t="str">
        <f>'Rekapitulace stavby'!AN8</f>
        <v>21. 8. 2019</v>
      </c>
      <c r="L12" s="44"/>
    </row>
    <row r="13" spans="2:12" s="1" customFormat="1" ht="10.8" customHeight="1">
      <c r="B13" s="44"/>
      <c r="I13" s="136"/>
      <c r="L13" s="44"/>
    </row>
    <row r="14" spans="2:12" s="1" customFormat="1" ht="12" customHeight="1">
      <c r="B14" s="44"/>
      <c r="D14" s="134" t="s">
        <v>28</v>
      </c>
      <c r="I14" s="139" t="s">
        <v>29</v>
      </c>
      <c r="J14" s="138" t="str">
        <f>IF('Rekapitulace stavby'!AN10="","",'Rekapitulace stavby'!AN10)</f>
        <v/>
      </c>
      <c r="L14" s="44"/>
    </row>
    <row r="15" spans="2:12" s="1" customFormat="1" ht="18" customHeight="1">
      <c r="B15" s="44"/>
      <c r="E15" s="138" t="str">
        <f>IF('Rekapitulace stavby'!E11="","",'Rekapitulace stavby'!E11)</f>
        <v xml:space="preserve"> </v>
      </c>
      <c r="I15" s="139" t="s">
        <v>30</v>
      </c>
      <c r="J15" s="138" t="str">
        <f>IF('Rekapitulace stavby'!AN11="","",'Rekapitulace stavby'!AN11)</f>
        <v/>
      </c>
      <c r="L15" s="44"/>
    </row>
    <row r="16" spans="2:12" s="1" customFormat="1" ht="6.95" customHeight="1">
      <c r="B16" s="44"/>
      <c r="I16" s="136"/>
      <c r="L16" s="44"/>
    </row>
    <row r="17" spans="2:12" s="1" customFormat="1" ht="12" customHeight="1">
      <c r="B17" s="44"/>
      <c r="D17" s="134" t="s">
        <v>31</v>
      </c>
      <c r="I17" s="139" t="s">
        <v>29</v>
      </c>
      <c r="J17" s="34" t="str">
        <f>'Rekapitulace stavby'!AN13</f>
        <v>Vyplň údaj</v>
      </c>
      <c r="L17" s="44"/>
    </row>
    <row r="18" spans="2:12" s="1" customFormat="1" ht="18" customHeight="1">
      <c r="B18" s="44"/>
      <c r="E18" s="34" t="str">
        <f>'Rekapitulace stavby'!E14</f>
        <v>Vyplň údaj</v>
      </c>
      <c r="F18" s="138"/>
      <c r="G18" s="138"/>
      <c r="H18" s="138"/>
      <c r="I18" s="139" t="s">
        <v>30</v>
      </c>
      <c r="J18" s="34" t="str">
        <f>'Rekapitulace stavby'!AN14</f>
        <v>Vyplň údaj</v>
      </c>
      <c r="L18" s="44"/>
    </row>
    <row r="19" spans="2:12" s="1" customFormat="1" ht="6.95" customHeight="1">
      <c r="B19" s="44"/>
      <c r="I19" s="136"/>
      <c r="L19" s="44"/>
    </row>
    <row r="20" spans="2:12" s="1" customFormat="1" ht="12" customHeight="1">
      <c r="B20" s="44"/>
      <c r="D20" s="134" t="s">
        <v>34</v>
      </c>
      <c r="I20" s="139" t="s">
        <v>29</v>
      </c>
      <c r="J20" s="138" t="str">
        <f>IF('Rekapitulace stavby'!AN16="","",'Rekapitulace stavby'!AN16)</f>
        <v/>
      </c>
      <c r="L20" s="44"/>
    </row>
    <row r="21" spans="2:12" s="1" customFormat="1" ht="18" customHeight="1">
      <c r="B21" s="44"/>
      <c r="E21" s="138" t="str">
        <f>IF('Rekapitulace stavby'!E17="","",'Rekapitulace stavby'!E17)</f>
        <v xml:space="preserve"> </v>
      </c>
      <c r="I21" s="139" t="s">
        <v>30</v>
      </c>
      <c r="J21" s="138" t="str">
        <f>IF('Rekapitulace stavby'!AN17="","",'Rekapitulace stavby'!AN17)</f>
        <v/>
      </c>
      <c r="L21" s="44"/>
    </row>
    <row r="22" spans="2:12" s="1" customFormat="1" ht="6.95" customHeight="1">
      <c r="B22" s="44"/>
      <c r="I22" s="136"/>
      <c r="L22" s="44"/>
    </row>
    <row r="23" spans="2:12" s="1" customFormat="1" ht="12" customHeight="1">
      <c r="B23" s="44"/>
      <c r="D23" s="134" t="s">
        <v>35</v>
      </c>
      <c r="I23" s="139" t="s">
        <v>29</v>
      </c>
      <c r="J23" s="138" t="str">
        <f>IF('Rekapitulace stavby'!AN19="","",'Rekapitulace stavby'!AN19)</f>
        <v/>
      </c>
      <c r="L23" s="44"/>
    </row>
    <row r="24" spans="2:12" s="1" customFormat="1" ht="18" customHeight="1">
      <c r="B24" s="44"/>
      <c r="E24" s="138" t="str">
        <f>IF('Rekapitulace stavby'!E20="","",'Rekapitulace stavby'!E20)</f>
        <v xml:space="preserve"> </v>
      </c>
      <c r="I24" s="139" t="s">
        <v>30</v>
      </c>
      <c r="J24" s="138" t="str">
        <f>IF('Rekapitulace stavby'!AN20="","",'Rekapitulace stavby'!AN20)</f>
        <v/>
      </c>
      <c r="L24" s="44"/>
    </row>
    <row r="25" spans="2:12" s="1" customFormat="1" ht="6.95" customHeight="1">
      <c r="B25" s="44"/>
      <c r="I25" s="136"/>
      <c r="L25" s="44"/>
    </row>
    <row r="26" spans="2:12" s="1" customFormat="1" ht="12" customHeight="1">
      <c r="B26" s="44"/>
      <c r="D26" s="134" t="s">
        <v>36</v>
      </c>
      <c r="I26" s="136"/>
      <c r="L26" s="44"/>
    </row>
    <row r="27" spans="2:12" s="7" customFormat="1" ht="14.4" customHeight="1">
      <c r="B27" s="141"/>
      <c r="E27" s="142" t="s">
        <v>20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ROUND((SUM(BE81:BE140)),2)</f>
        <v>0</v>
      </c>
      <c r="I33" s="151">
        <v>0.21</v>
      </c>
      <c r="J33" s="150">
        <f>ROUND(((SUM(BE81:BE140))*I33),2)</f>
        <v>0</v>
      </c>
      <c r="L33" s="44"/>
    </row>
    <row r="34" spans="2:12" s="1" customFormat="1" ht="14.4" customHeight="1">
      <c r="B34" s="44"/>
      <c r="E34" s="134" t="s">
        <v>44</v>
      </c>
      <c r="F34" s="150">
        <f>ROUND((SUM(BF81:BF140)),2)</f>
        <v>0</v>
      </c>
      <c r="I34" s="151">
        <v>0.15</v>
      </c>
      <c r="J34" s="150">
        <f>ROUND(((SUM(BF81:BF140))*I34),2)</f>
        <v>0</v>
      </c>
      <c r="L34" s="44"/>
    </row>
    <row r="35" spans="2:12" s="1" customFormat="1" ht="14.4" customHeight="1" hidden="1">
      <c r="B35" s="44"/>
      <c r="E35" s="134" t="s">
        <v>45</v>
      </c>
      <c r="F35" s="150">
        <f>ROUND((SUM(BG81:BG140)),2)</f>
        <v>0</v>
      </c>
      <c r="I35" s="151">
        <v>0.21</v>
      </c>
      <c r="J35" s="150">
        <f>0</f>
        <v>0</v>
      </c>
      <c r="L35" s="44"/>
    </row>
    <row r="36" spans="2:12" s="1" customFormat="1" ht="14.4" customHeight="1" hidden="1">
      <c r="B36" s="44"/>
      <c r="E36" s="134" t="s">
        <v>46</v>
      </c>
      <c r="F36" s="150">
        <f>ROUND((SUM(BH81:BH140)),2)</f>
        <v>0</v>
      </c>
      <c r="I36" s="151">
        <v>0.15</v>
      </c>
      <c r="J36" s="150">
        <f>0</f>
        <v>0</v>
      </c>
      <c r="L36" s="44"/>
    </row>
    <row r="37" spans="2:12" s="1" customFormat="1" ht="14.4" customHeight="1" hidden="1">
      <c r="B37" s="44"/>
      <c r="E37" s="134" t="s">
        <v>47</v>
      </c>
      <c r="F37" s="150">
        <f>ROUND((SUM(BI81:BI140)),2)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94</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4.4" customHeight="1">
      <c r="B48" s="39"/>
      <c r="C48" s="40"/>
      <c r="D48" s="40"/>
      <c r="E48" s="166" t="str">
        <f>E7</f>
        <v>0218 - 0218 Klatovy kulturní dům - stavební úpravy</v>
      </c>
      <c r="F48" s="33"/>
      <c r="G48" s="33"/>
      <c r="H48" s="33"/>
      <c r="I48" s="136"/>
      <c r="J48" s="40"/>
      <c r="K48" s="40"/>
      <c r="L48" s="44"/>
    </row>
    <row r="49" spans="2:12" s="1" customFormat="1" ht="12" customHeight="1">
      <c r="B49" s="39"/>
      <c r="C49" s="33" t="s">
        <v>92</v>
      </c>
      <c r="D49" s="40"/>
      <c r="E49" s="40"/>
      <c r="F49" s="40"/>
      <c r="G49" s="40"/>
      <c r="H49" s="40"/>
      <c r="I49" s="136"/>
      <c r="J49" s="40"/>
      <c r="K49" s="40"/>
      <c r="L49" s="44"/>
    </row>
    <row r="50" spans="2:12" s="1" customFormat="1" ht="14.4" customHeight="1">
      <c r="B50" s="39"/>
      <c r="C50" s="40"/>
      <c r="D50" s="40"/>
      <c r="E50" s="69" t="str">
        <f>E9</f>
        <v>04 - SO 04 Zateplení stěn nad úrovní střechy - nástavba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22</v>
      </c>
      <c r="D52" s="40"/>
      <c r="E52" s="40"/>
      <c r="F52" s="28" t="str">
        <f>F12</f>
        <v xml:space="preserve"> </v>
      </c>
      <c r="G52" s="40"/>
      <c r="H52" s="40"/>
      <c r="I52" s="139" t="s">
        <v>24</v>
      </c>
      <c r="J52" s="72" t="str">
        <f>IF(J12="","",J12)</f>
        <v>21. 8. 2019</v>
      </c>
      <c r="K52" s="40"/>
      <c r="L52" s="44"/>
    </row>
    <row r="53" spans="2:12" s="1" customFormat="1" ht="6.95" customHeight="1">
      <c r="B53" s="39"/>
      <c r="C53" s="40"/>
      <c r="D53" s="40"/>
      <c r="E53" s="40"/>
      <c r="F53" s="40"/>
      <c r="G53" s="40"/>
      <c r="H53" s="40"/>
      <c r="I53" s="136"/>
      <c r="J53" s="40"/>
      <c r="K53" s="40"/>
      <c r="L53" s="44"/>
    </row>
    <row r="54" spans="2:12" s="1" customFormat="1" ht="15.6" customHeight="1">
      <c r="B54" s="39"/>
      <c r="C54" s="33" t="s">
        <v>28</v>
      </c>
      <c r="D54" s="40"/>
      <c r="E54" s="40"/>
      <c r="F54" s="28" t="str">
        <f>E15</f>
        <v xml:space="preserve"> </v>
      </c>
      <c r="G54" s="40"/>
      <c r="H54" s="40"/>
      <c r="I54" s="139" t="s">
        <v>34</v>
      </c>
      <c r="J54" s="37" t="str">
        <f>E21</f>
        <v xml:space="preserve"> </v>
      </c>
      <c r="K54" s="40"/>
      <c r="L54" s="44"/>
    </row>
    <row r="55" spans="2:12" s="1" customFormat="1" ht="15.6" customHeight="1">
      <c r="B55" s="39"/>
      <c r="C55" s="33" t="s">
        <v>31</v>
      </c>
      <c r="D55" s="40"/>
      <c r="E55" s="40"/>
      <c r="F55" s="28" t="str">
        <f>IF(E18="","",E18)</f>
        <v>Vyplň údaj</v>
      </c>
      <c r="G55" s="40"/>
      <c r="H55" s="40"/>
      <c r="I55" s="139" t="s">
        <v>35</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95</v>
      </c>
      <c r="D57" s="168"/>
      <c r="E57" s="168"/>
      <c r="F57" s="168"/>
      <c r="G57" s="168"/>
      <c r="H57" s="168"/>
      <c r="I57" s="169"/>
      <c r="J57" s="170" t="s">
        <v>96</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J81</f>
        <v>0</v>
      </c>
      <c r="K59" s="40"/>
      <c r="L59" s="44"/>
      <c r="AU59" s="18" t="s">
        <v>97</v>
      </c>
    </row>
    <row r="60" spans="2:12" s="8" customFormat="1" ht="24.95" customHeight="1">
      <c r="B60" s="172"/>
      <c r="C60" s="173"/>
      <c r="D60" s="174" t="s">
        <v>98</v>
      </c>
      <c r="E60" s="175"/>
      <c r="F60" s="175"/>
      <c r="G60" s="175"/>
      <c r="H60" s="175"/>
      <c r="I60" s="176"/>
      <c r="J60" s="177">
        <f>J82</f>
        <v>0</v>
      </c>
      <c r="K60" s="173"/>
      <c r="L60" s="178"/>
    </row>
    <row r="61" spans="2:12" s="9" customFormat="1" ht="19.9" customHeight="1">
      <c r="B61" s="179"/>
      <c r="C61" s="180"/>
      <c r="D61" s="181" t="s">
        <v>496</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4" t="s">
        <v>114</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3" t="s">
        <v>16</v>
      </c>
      <c r="D70" s="40"/>
      <c r="E70" s="40"/>
      <c r="F70" s="40"/>
      <c r="G70" s="40"/>
      <c r="H70" s="40"/>
      <c r="I70" s="136"/>
      <c r="J70" s="40"/>
      <c r="K70" s="40"/>
      <c r="L70" s="44"/>
    </row>
    <row r="71" spans="2:12" s="1" customFormat="1" ht="14.4" customHeight="1">
      <c r="B71" s="39"/>
      <c r="C71" s="40"/>
      <c r="D71" s="40"/>
      <c r="E71" s="166" t="str">
        <f>E7</f>
        <v>0218 - 0218 Klatovy kulturní dům - stavební úpravy</v>
      </c>
      <c r="F71" s="33"/>
      <c r="G71" s="33"/>
      <c r="H71" s="33"/>
      <c r="I71" s="136"/>
      <c r="J71" s="40"/>
      <c r="K71" s="40"/>
      <c r="L71" s="44"/>
    </row>
    <row r="72" spans="2:12" s="1" customFormat="1" ht="12" customHeight="1">
      <c r="B72" s="39"/>
      <c r="C72" s="33" t="s">
        <v>92</v>
      </c>
      <c r="D72" s="40"/>
      <c r="E72" s="40"/>
      <c r="F72" s="40"/>
      <c r="G72" s="40"/>
      <c r="H72" s="40"/>
      <c r="I72" s="136"/>
      <c r="J72" s="40"/>
      <c r="K72" s="40"/>
      <c r="L72" s="44"/>
    </row>
    <row r="73" spans="2:12" s="1" customFormat="1" ht="14.4" customHeight="1">
      <c r="B73" s="39"/>
      <c r="C73" s="40"/>
      <c r="D73" s="40"/>
      <c r="E73" s="69" t="str">
        <f>E9</f>
        <v>04 - SO 04 Zateplení stěn nad úrovní střechy - nástavba</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3" t="s">
        <v>22</v>
      </c>
      <c r="D75" s="40"/>
      <c r="E75" s="40"/>
      <c r="F75" s="28" t="str">
        <f>F12</f>
        <v xml:space="preserve"> </v>
      </c>
      <c r="G75" s="40"/>
      <c r="H75" s="40"/>
      <c r="I75" s="139" t="s">
        <v>24</v>
      </c>
      <c r="J75" s="72" t="str">
        <f>IF(J12="","",J12)</f>
        <v>21. 8. 2019</v>
      </c>
      <c r="K75" s="40"/>
      <c r="L75" s="44"/>
    </row>
    <row r="76" spans="2:12" s="1" customFormat="1" ht="6.95" customHeight="1">
      <c r="B76" s="39"/>
      <c r="C76" s="40"/>
      <c r="D76" s="40"/>
      <c r="E76" s="40"/>
      <c r="F76" s="40"/>
      <c r="G76" s="40"/>
      <c r="H76" s="40"/>
      <c r="I76" s="136"/>
      <c r="J76" s="40"/>
      <c r="K76" s="40"/>
      <c r="L76" s="44"/>
    </row>
    <row r="77" spans="2:12" s="1" customFormat="1" ht="15.6" customHeight="1">
      <c r="B77" s="39"/>
      <c r="C77" s="33" t="s">
        <v>28</v>
      </c>
      <c r="D77" s="40"/>
      <c r="E77" s="40"/>
      <c r="F77" s="28" t="str">
        <f>E15</f>
        <v xml:space="preserve"> </v>
      </c>
      <c r="G77" s="40"/>
      <c r="H77" s="40"/>
      <c r="I77" s="139" t="s">
        <v>34</v>
      </c>
      <c r="J77" s="37" t="str">
        <f>E21</f>
        <v xml:space="preserve"> </v>
      </c>
      <c r="K77" s="40"/>
      <c r="L77" s="44"/>
    </row>
    <row r="78" spans="2:12" s="1" customFormat="1" ht="15.6" customHeight="1">
      <c r="B78" s="39"/>
      <c r="C78" s="33" t="s">
        <v>31</v>
      </c>
      <c r="D78" s="40"/>
      <c r="E78" s="40"/>
      <c r="F78" s="28" t="str">
        <f>IF(E18="","",E18)</f>
        <v>Vyplň údaj</v>
      </c>
      <c r="G78" s="40"/>
      <c r="H78" s="40"/>
      <c r="I78" s="139" t="s">
        <v>35</v>
      </c>
      <c r="J78" s="37" t="str">
        <f>E24</f>
        <v xml:space="preserve"> </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115</v>
      </c>
      <c r="D80" s="188" t="s">
        <v>57</v>
      </c>
      <c r="E80" s="188" t="s">
        <v>53</v>
      </c>
      <c r="F80" s="188" t="s">
        <v>54</v>
      </c>
      <c r="G80" s="188" t="s">
        <v>116</v>
      </c>
      <c r="H80" s="188" t="s">
        <v>117</v>
      </c>
      <c r="I80" s="189" t="s">
        <v>118</v>
      </c>
      <c r="J80" s="188" t="s">
        <v>96</v>
      </c>
      <c r="K80" s="190" t="s">
        <v>119</v>
      </c>
      <c r="L80" s="191"/>
      <c r="M80" s="92" t="s">
        <v>20</v>
      </c>
      <c r="N80" s="93" t="s">
        <v>42</v>
      </c>
      <c r="O80" s="93" t="s">
        <v>120</v>
      </c>
      <c r="P80" s="93" t="s">
        <v>121</v>
      </c>
      <c r="Q80" s="93" t="s">
        <v>122</v>
      </c>
      <c r="R80" s="93" t="s">
        <v>123</v>
      </c>
      <c r="S80" s="93" t="s">
        <v>124</v>
      </c>
      <c r="T80" s="94" t="s">
        <v>125</v>
      </c>
    </row>
    <row r="81" spans="2:63" s="1" customFormat="1" ht="22.8" customHeight="1">
      <c r="B81" s="39"/>
      <c r="C81" s="99" t="s">
        <v>126</v>
      </c>
      <c r="D81" s="40"/>
      <c r="E81" s="40"/>
      <c r="F81" s="40"/>
      <c r="G81" s="40"/>
      <c r="H81" s="40"/>
      <c r="I81" s="136"/>
      <c r="J81" s="192">
        <f>BK81</f>
        <v>0</v>
      </c>
      <c r="K81" s="40"/>
      <c r="L81" s="44"/>
      <c r="M81" s="95"/>
      <c r="N81" s="96"/>
      <c r="O81" s="96"/>
      <c r="P81" s="193">
        <f>P82</f>
        <v>0</v>
      </c>
      <c r="Q81" s="96"/>
      <c r="R81" s="193">
        <f>R82</f>
        <v>34.0390958</v>
      </c>
      <c r="S81" s="96"/>
      <c r="T81" s="194">
        <f>T82</f>
        <v>0</v>
      </c>
      <c r="AT81" s="18" t="s">
        <v>71</v>
      </c>
      <c r="AU81" s="18" t="s">
        <v>97</v>
      </c>
      <c r="BK81" s="195">
        <f>BK82</f>
        <v>0</v>
      </c>
    </row>
    <row r="82" spans="2:63" s="11" customFormat="1" ht="25.9" customHeight="1">
      <c r="B82" s="196"/>
      <c r="C82" s="197"/>
      <c r="D82" s="198" t="s">
        <v>71</v>
      </c>
      <c r="E82" s="199" t="s">
        <v>127</v>
      </c>
      <c r="F82" s="199" t="s">
        <v>128</v>
      </c>
      <c r="G82" s="197"/>
      <c r="H82" s="197"/>
      <c r="I82" s="200"/>
      <c r="J82" s="201">
        <f>BK82</f>
        <v>0</v>
      </c>
      <c r="K82" s="197"/>
      <c r="L82" s="202"/>
      <c r="M82" s="203"/>
      <c r="N82" s="204"/>
      <c r="O82" s="204"/>
      <c r="P82" s="205">
        <f>P83</f>
        <v>0</v>
      </c>
      <c r="Q82" s="204"/>
      <c r="R82" s="205">
        <f>R83</f>
        <v>34.0390958</v>
      </c>
      <c r="S82" s="204"/>
      <c r="T82" s="206">
        <f>T83</f>
        <v>0</v>
      </c>
      <c r="AR82" s="207" t="s">
        <v>8</v>
      </c>
      <c r="AT82" s="208" t="s">
        <v>71</v>
      </c>
      <c r="AU82" s="208" t="s">
        <v>72</v>
      </c>
      <c r="AY82" s="207" t="s">
        <v>129</v>
      </c>
      <c r="BK82" s="209">
        <f>BK83</f>
        <v>0</v>
      </c>
    </row>
    <row r="83" spans="2:63" s="11" customFormat="1" ht="22.8" customHeight="1">
      <c r="B83" s="196"/>
      <c r="C83" s="197"/>
      <c r="D83" s="198" t="s">
        <v>71</v>
      </c>
      <c r="E83" s="210" t="s">
        <v>164</v>
      </c>
      <c r="F83" s="210" t="s">
        <v>500</v>
      </c>
      <c r="G83" s="197"/>
      <c r="H83" s="197"/>
      <c r="I83" s="200"/>
      <c r="J83" s="211">
        <f>BK83</f>
        <v>0</v>
      </c>
      <c r="K83" s="197"/>
      <c r="L83" s="202"/>
      <c r="M83" s="203"/>
      <c r="N83" s="204"/>
      <c r="O83" s="204"/>
      <c r="P83" s="205">
        <f>SUM(P84:P140)</f>
        <v>0</v>
      </c>
      <c r="Q83" s="204"/>
      <c r="R83" s="205">
        <f>SUM(R84:R140)</f>
        <v>34.0390958</v>
      </c>
      <c r="S83" s="204"/>
      <c r="T83" s="206">
        <f>SUM(T84:T140)</f>
        <v>0</v>
      </c>
      <c r="AR83" s="207" t="s">
        <v>8</v>
      </c>
      <c r="AT83" s="208" t="s">
        <v>71</v>
      </c>
      <c r="AU83" s="208" t="s">
        <v>8</v>
      </c>
      <c r="AY83" s="207" t="s">
        <v>129</v>
      </c>
      <c r="BK83" s="209">
        <f>SUM(BK84:BK140)</f>
        <v>0</v>
      </c>
    </row>
    <row r="84" spans="2:65" s="1" customFormat="1" ht="14.4" customHeight="1">
      <c r="B84" s="39"/>
      <c r="C84" s="212" t="s">
        <v>8</v>
      </c>
      <c r="D84" s="212" t="s">
        <v>132</v>
      </c>
      <c r="E84" s="213" t="s">
        <v>1065</v>
      </c>
      <c r="F84" s="214" t="s">
        <v>1066</v>
      </c>
      <c r="G84" s="215" t="s">
        <v>146</v>
      </c>
      <c r="H84" s="216">
        <v>131.69</v>
      </c>
      <c r="I84" s="217"/>
      <c r="J84" s="216">
        <f>ROUND(I84*H84,0)</f>
        <v>0</v>
      </c>
      <c r="K84" s="214" t="s">
        <v>20</v>
      </c>
      <c r="L84" s="44"/>
      <c r="M84" s="218" t="s">
        <v>20</v>
      </c>
      <c r="N84" s="219" t="s">
        <v>43</v>
      </c>
      <c r="O84" s="84"/>
      <c r="P84" s="220">
        <f>O84*H84</f>
        <v>0</v>
      </c>
      <c r="Q84" s="220">
        <v>0.00832</v>
      </c>
      <c r="R84" s="220">
        <f>Q84*H84</f>
        <v>1.0956607999999999</v>
      </c>
      <c r="S84" s="220">
        <v>0</v>
      </c>
      <c r="T84" s="221">
        <f>S84*H84</f>
        <v>0</v>
      </c>
      <c r="AR84" s="222" t="s">
        <v>137</v>
      </c>
      <c r="AT84" s="222" t="s">
        <v>132</v>
      </c>
      <c r="AU84" s="222" t="s">
        <v>81</v>
      </c>
      <c r="AY84" s="18" t="s">
        <v>129</v>
      </c>
      <c r="BE84" s="223">
        <f>IF(N84="základní",J84,0)</f>
        <v>0</v>
      </c>
      <c r="BF84" s="223">
        <f>IF(N84="snížená",J84,0)</f>
        <v>0</v>
      </c>
      <c r="BG84" s="223">
        <f>IF(N84="zákl. přenesená",J84,0)</f>
        <v>0</v>
      </c>
      <c r="BH84" s="223">
        <f>IF(N84="sníž. přenesená",J84,0)</f>
        <v>0</v>
      </c>
      <c r="BI84" s="223">
        <f>IF(N84="nulová",J84,0)</f>
        <v>0</v>
      </c>
      <c r="BJ84" s="18" t="s">
        <v>8</v>
      </c>
      <c r="BK84" s="223">
        <f>ROUND(I84*H84,0)</f>
        <v>0</v>
      </c>
      <c r="BL84" s="18" t="s">
        <v>137</v>
      </c>
      <c r="BM84" s="222" t="s">
        <v>1067</v>
      </c>
    </row>
    <row r="85" spans="2:47" s="1" customFormat="1" ht="12">
      <c r="B85" s="39"/>
      <c r="C85" s="40"/>
      <c r="D85" s="224" t="s">
        <v>139</v>
      </c>
      <c r="E85" s="40"/>
      <c r="F85" s="225" t="s">
        <v>1068</v>
      </c>
      <c r="G85" s="40"/>
      <c r="H85" s="40"/>
      <c r="I85" s="136"/>
      <c r="J85" s="40"/>
      <c r="K85" s="40"/>
      <c r="L85" s="44"/>
      <c r="M85" s="226"/>
      <c r="N85" s="84"/>
      <c r="O85" s="84"/>
      <c r="P85" s="84"/>
      <c r="Q85" s="84"/>
      <c r="R85" s="84"/>
      <c r="S85" s="84"/>
      <c r="T85" s="85"/>
      <c r="AT85" s="18" t="s">
        <v>139</v>
      </c>
      <c r="AU85" s="18" t="s">
        <v>81</v>
      </c>
    </row>
    <row r="86" spans="2:47" s="1" customFormat="1" ht="12">
      <c r="B86" s="39"/>
      <c r="C86" s="40"/>
      <c r="D86" s="224" t="s">
        <v>150</v>
      </c>
      <c r="E86" s="40"/>
      <c r="F86" s="227" t="s">
        <v>945</v>
      </c>
      <c r="G86" s="40"/>
      <c r="H86" s="40"/>
      <c r="I86" s="136"/>
      <c r="J86" s="40"/>
      <c r="K86" s="40"/>
      <c r="L86" s="44"/>
      <c r="M86" s="226"/>
      <c r="N86" s="84"/>
      <c r="O86" s="84"/>
      <c r="P86" s="84"/>
      <c r="Q86" s="84"/>
      <c r="R86" s="84"/>
      <c r="S86" s="84"/>
      <c r="T86" s="85"/>
      <c r="AT86" s="18" t="s">
        <v>150</v>
      </c>
      <c r="AU86" s="18" t="s">
        <v>81</v>
      </c>
    </row>
    <row r="87" spans="2:51" s="12" customFormat="1" ht="12">
      <c r="B87" s="228"/>
      <c r="C87" s="229"/>
      <c r="D87" s="224" t="s">
        <v>152</v>
      </c>
      <c r="E87" s="230" t="s">
        <v>20</v>
      </c>
      <c r="F87" s="231" t="s">
        <v>184</v>
      </c>
      <c r="G87" s="229"/>
      <c r="H87" s="230" t="s">
        <v>20</v>
      </c>
      <c r="I87" s="232"/>
      <c r="J87" s="229"/>
      <c r="K87" s="229"/>
      <c r="L87" s="233"/>
      <c r="M87" s="234"/>
      <c r="N87" s="235"/>
      <c r="O87" s="235"/>
      <c r="P87" s="235"/>
      <c r="Q87" s="235"/>
      <c r="R87" s="235"/>
      <c r="S87" s="235"/>
      <c r="T87" s="236"/>
      <c r="AT87" s="237" t="s">
        <v>152</v>
      </c>
      <c r="AU87" s="237" t="s">
        <v>81</v>
      </c>
      <c r="AV87" s="12" t="s">
        <v>8</v>
      </c>
      <c r="AW87" s="12" t="s">
        <v>33</v>
      </c>
      <c r="AX87" s="12" t="s">
        <v>72</v>
      </c>
      <c r="AY87" s="237" t="s">
        <v>129</v>
      </c>
    </row>
    <row r="88" spans="2:51" s="13" customFormat="1" ht="12">
      <c r="B88" s="238"/>
      <c r="C88" s="239"/>
      <c r="D88" s="224" t="s">
        <v>152</v>
      </c>
      <c r="E88" s="240" t="s">
        <v>20</v>
      </c>
      <c r="F88" s="241" t="s">
        <v>1069</v>
      </c>
      <c r="G88" s="239"/>
      <c r="H88" s="242">
        <v>45.27</v>
      </c>
      <c r="I88" s="243"/>
      <c r="J88" s="239"/>
      <c r="K88" s="239"/>
      <c r="L88" s="244"/>
      <c r="M88" s="245"/>
      <c r="N88" s="246"/>
      <c r="O88" s="246"/>
      <c r="P88" s="246"/>
      <c r="Q88" s="246"/>
      <c r="R88" s="246"/>
      <c r="S88" s="246"/>
      <c r="T88" s="247"/>
      <c r="AT88" s="248" t="s">
        <v>152</v>
      </c>
      <c r="AU88" s="248" t="s">
        <v>81</v>
      </c>
      <c r="AV88" s="13" t="s">
        <v>81</v>
      </c>
      <c r="AW88" s="13" t="s">
        <v>33</v>
      </c>
      <c r="AX88" s="13" t="s">
        <v>72</v>
      </c>
      <c r="AY88" s="248" t="s">
        <v>129</v>
      </c>
    </row>
    <row r="89" spans="2:51" s="13" customFormat="1" ht="12">
      <c r="B89" s="238"/>
      <c r="C89" s="239"/>
      <c r="D89" s="224" t="s">
        <v>152</v>
      </c>
      <c r="E89" s="240" t="s">
        <v>20</v>
      </c>
      <c r="F89" s="241" t="s">
        <v>186</v>
      </c>
      <c r="G89" s="239"/>
      <c r="H89" s="242">
        <v>86.42</v>
      </c>
      <c r="I89" s="243"/>
      <c r="J89" s="239"/>
      <c r="K89" s="239"/>
      <c r="L89" s="244"/>
      <c r="M89" s="245"/>
      <c r="N89" s="246"/>
      <c r="O89" s="246"/>
      <c r="P89" s="246"/>
      <c r="Q89" s="246"/>
      <c r="R89" s="246"/>
      <c r="S89" s="246"/>
      <c r="T89" s="247"/>
      <c r="AT89" s="248" t="s">
        <v>152</v>
      </c>
      <c r="AU89" s="248" t="s">
        <v>81</v>
      </c>
      <c r="AV89" s="13" t="s">
        <v>81</v>
      </c>
      <c r="AW89" s="13" t="s">
        <v>33</v>
      </c>
      <c r="AX89" s="13" t="s">
        <v>72</v>
      </c>
      <c r="AY89" s="248" t="s">
        <v>129</v>
      </c>
    </row>
    <row r="90" spans="2:51" s="14" customFormat="1" ht="12">
      <c r="B90" s="249"/>
      <c r="C90" s="250"/>
      <c r="D90" s="224" t="s">
        <v>152</v>
      </c>
      <c r="E90" s="251" t="s">
        <v>20</v>
      </c>
      <c r="F90" s="252" t="s">
        <v>156</v>
      </c>
      <c r="G90" s="250"/>
      <c r="H90" s="253">
        <v>131.69</v>
      </c>
      <c r="I90" s="254"/>
      <c r="J90" s="250"/>
      <c r="K90" s="250"/>
      <c r="L90" s="255"/>
      <c r="M90" s="256"/>
      <c r="N90" s="257"/>
      <c r="O90" s="257"/>
      <c r="P90" s="257"/>
      <c r="Q90" s="257"/>
      <c r="R90" s="257"/>
      <c r="S90" s="257"/>
      <c r="T90" s="258"/>
      <c r="AT90" s="259" t="s">
        <v>152</v>
      </c>
      <c r="AU90" s="259" t="s">
        <v>81</v>
      </c>
      <c r="AV90" s="14" t="s">
        <v>137</v>
      </c>
      <c r="AW90" s="14" t="s">
        <v>33</v>
      </c>
      <c r="AX90" s="14" t="s">
        <v>8</v>
      </c>
      <c r="AY90" s="259" t="s">
        <v>129</v>
      </c>
    </row>
    <row r="91" spans="2:65" s="1" customFormat="1" ht="14.4" customHeight="1">
      <c r="B91" s="39"/>
      <c r="C91" s="260" t="s">
        <v>81</v>
      </c>
      <c r="D91" s="260" t="s">
        <v>240</v>
      </c>
      <c r="E91" s="261" t="s">
        <v>1070</v>
      </c>
      <c r="F91" s="262" t="s">
        <v>1071</v>
      </c>
      <c r="G91" s="263" t="s">
        <v>146</v>
      </c>
      <c r="H91" s="264">
        <v>134.32</v>
      </c>
      <c r="I91" s="265"/>
      <c r="J91" s="264">
        <f>ROUND(I91*H91,0)</f>
        <v>0</v>
      </c>
      <c r="K91" s="262" t="s">
        <v>20</v>
      </c>
      <c r="L91" s="266"/>
      <c r="M91" s="267" t="s">
        <v>20</v>
      </c>
      <c r="N91" s="268" t="s">
        <v>43</v>
      </c>
      <c r="O91" s="84"/>
      <c r="P91" s="220">
        <f>O91*H91</f>
        <v>0</v>
      </c>
      <c r="Q91" s="220">
        <v>0.00204</v>
      </c>
      <c r="R91" s="220">
        <f>Q91*H91</f>
        <v>0.2740128</v>
      </c>
      <c r="S91" s="220">
        <v>0</v>
      </c>
      <c r="T91" s="221">
        <f>S91*H91</f>
        <v>0</v>
      </c>
      <c r="AR91" s="222" t="s">
        <v>173</v>
      </c>
      <c r="AT91" s="222" t="s">
        <v>240</v>
      </c>
      <c r="AU91" s="222" t="s">
        <v>81</v>
      </c>
      <c r="AY91" s="18" t="s">
        <v>129</v>
      </c>
      <c r="BE91" s="223">
        <f>IF(N91="základní",J91,0)</f>
        <v>0</v>
      </c>
      <c r="BF91" s="223">
        <f>IF(N91="snížená",J91,0)</f>
        <v>0</v>
      </c>
      <c r="BG91" s="223">
        <f>IF(N91="zákl. přenesená",J91,0)</f>
        <v>0</v>
      </c>
      <c r="BH91" s="223">
        <f>IF(N91="sníž. přenesená",J91,0)</f>
        <v>0</v>
      </c>
      <c r="BI91" s="223">
        <f>IF(N91="nulová",J91,0)</f>
        <v>0</v>
      </c>
      <c r="BJ91" s="18" t="s">
        <v>8</v>
      </c>
      <c r="BK91" s="223">
        <f>ROUND(I91*H91,0)</f>
        <v>0</v>
      </c>
      <c r="BL91" s="18" t="s">
        <v>137</v>
      </c>
      <c r="BM91" s="222" t="s">
        <v>1072</v>
      </c>
    </row>
    <row r="92" spans="2:47" s="1" customFormat="1" ht="12">
      <c r="B92" s="39"/>
      <c r="C92" s="40"/>
      <c r="D92" s="224" t="s">
        <v>139</v>
      </c>
      <c r="E92" s="40"/>
      <c r="F92" s="225" t="s">
        <v>1071</v>
      </c>
      <c r="G92" s="40"/>
      <c r="H92" s="40"/>
      <c r="I92" s="136"/>
      <c r="J92" s="40"/>
      <c r="K92" s="40"/>
      <c r="L92" s="44"/>
      <c r="M92" s="226"/>
      <c r="N92" s="84"/>
      <c r="O92" s="84"/>
      <c r="P92" s="84"/>
      <c r="Q92" s="84"/>
      <c r="R92" s="84"/>
      <c r="S92" s="84"/>
      <c r="T92" s="85"/>
      <c r="AT92" s="18" t="s">
        <v>139</v>
      </c>
      <c r="AU92" s="18" t="s">
        <v>81</v>
      </c>
    </row>
    <row r="93" spans="2:65" s="1" customFormat="1" ht="14.4" customHeight="1">
      <c r="B93" s="39"/>
      <c r="C93" s="212" t="s">
        <v>143</v>
      </c>
      <c r="D93" s="212" t="s">
        <v>132</v>
      </c>
      <c r="E93" s="213" t="s">
        <v>1073</v>
      </c>
      <c r="F93" s="214" t="s">
        <v>1074</v>
      </c>
      <c r="G93" s="215" t="s">
        <v>146</v>
      </c>
      <c r="H93" s="216">
        <v>754.18</v>
      </c>
      <c r="I93" s="217"/>
      <c r="J93" s="216">
        <f>ROUND(I93*H93,0)</f>
        <v>0</v>
      </c>
      <c r="K93" s="214" t="s">
        <v>20</v>
      </c>
      <c r="L93" s="44"/>
      <c r="M93" s="218" t="s">
        <v>20</v>
      </c>
      <c r="N93" s="219" t="s">
        <v>43</v>
      </c>
      <c r="O93" s="84"/>
      <c r="P93" s="220">
        <f>O93*H93</f>
        <v>0</v>
      </c>
      <c r="Q93" s="220">
        <v>0.0085</v>
      </c>
      <c r="R93" s="220">
        <f>Q93*H93</f>
        <v>6.41053</v>
      </c>
      <c r="S93" s="220">
        <v>0</v>
      </c>
      <c r="T93" s="221">
        <f>S93*H93</f>
        <v>0</v>
      </c>
      <c r="AR93" s="222" t="s">
        <v>137</v>
      </c>
      <c r="AT93" s="222" t="s">
        <v>132</v>
      </c>
      <c r="AU93" s="222" t="s">
        <v>81</v>
      </c>
      <c r="AY93" s="18" t="s">
        <v>129</v>
      </c>
      <c r="BE93" s="223">
        <f>IF(N93="základní",J93,0)</f>
        <v>0</v>
      </c>
      <c r="BF93" s="223">
        <f>IF(N93="snížená",J93,0)</f>
        <v>0</v>
      </c>
      <c r="BG93" s="223">
        <f>IF(N93="zákl. přenesená",J93,0)</f>
        <v>0</v>
      </c>
      <c r="BH93" s="223">
        <f>IF(N93="sníž. přenesená",J93,0)</f>
        <v>0</v>
      </c>
      <c r="BI93" s="223">
        <f>IF(N93="nulová",J93,0)</f>
        <v>0</v>
      </c>
      <c r="BJ93" s="18" t="s">
        <v>8</v>
      </c>
      <c r="BK93" s="223">
        <f>ROUND(I93*H93,0)</f>
        <v>0</v>
      </c>
      <c r="BL93" s="18" t="s">
        <v>137</v>
      </c>
      <c r="BM93" s="222" t="s">
        <v>1075</v>
      </c>
    </row>
    <row r="94" spans="2:47" s="1" customFormat="1" ht="12">
      <c r="B94" s="39"/>
      <c r="C94" s="40"/>
      <c r="D94" s="224" t="s">
        <v>139</v>
      </c>
      <c r="E94" s="40"/>
      <c r="F94" s="225" t="s">
        <v>1076</v>
      </c>
      <c r="G94" s="40"/>
      <c r="H94" s="40"/>
      <c r="I94" s="136"/>
      <c r="J94" s="40"/>
      <c r="K94" s="40"/>
      <c r="L94" s="44"/>
      <c r="M94" s="226"/>
      <c r="N94" s="84"/>
      <c r="O94" s="84"/>
      <c r="P94" s="84"/>
      <c r="Q94" s="84"/>
      <c r="R94" s="84"/>
      <c r="S94" s="84"/>
      <c r="T94" s="85"/>
      <c r="AT94" s="18" t="s">
        <v>139</v>
      </c>
      <c r="AU94" s="18" t="s">
        <v>81</v>
      </c>
    </row>
    <row r="95" spans="2:47" s="1" customFormat="1" ht="12">
      <c r="B95" s="39"/>
      <c r="C95" s="40"/>
      <c r="D95" s="224" t="s">
        <v>150</v>
      </c>
      <c r="E95" s="40"/>
      <c r="F95" s="227" t="s">
        <v>945</v>
      </c>
      <c r="G95" s="40"/>
      <c r="H95" s="40"/>
      <c r="I95" s="136"/>
      <c r="J95" s="40"/>
      <c r="K95" s="40"/>
      <c r="L95" s="44"/>
      <c r="M95" s="226"/>
      <c r="N95" s="84"/>
      <c r="O95" s="84"/>
      <c r="P95" s="84"/>
      <c r="Q95" s="84"/>
      <c r="R95" s="84"/>
      <c r="S95" s="84"/>
      <c r="T95" s="85"/>
      <c r="AT95" s="18" t="s">
        <v>150</v>
      </c>
      <c r="AU95" s="18" t="s">
        <v>81</v>
      </c>
    </row>
    <row r="96" spans="2:51" s="12" customFormat="1" ht="12">
      <c r="B96" s="228"/>
      <c r="C96" s="229"/>
      <c r="D96" s="224" t="s">
        <v>152</v>
      </c>
      <c r="E96" s="230" t="s">
        <v>20</v>
      </c>
      <c r="F96" s="231" t="s">
        <v>231</v>
      </c>
      <c r="G96" s="229"/>
      <c r="H96" s="230" t="s">
        <v>20</v>
      </c>
      <c r="I96" s="232"/>
      <c r="J96" s="229"/>
      <c r="K96" s="229"/>
      <c r="L96" s="233"/>
      <c r="M96" s="234"/>
      <c r="N96" s="235"/>
      <c r="O96" s="235"/>
      <c r="P96" s="235"/>
      <c r="Q96" s="235"/>
      <c r="R96" s="235"/>
      <c r="S96" s="235"/>
      <c r="T96" s="236"/>
      <c r="AT96" s="237" t="s">
        <v>152</v>
      </c>
      <c r="AU96" s="237" t="s">
        <v>81</v>
      </c>
      <c r="AV96" s="12" t="s">
        <v>8</v>
      </c>
      <c r="AW96" s="12" t="s">
        <v>33</v>
      </c>
      <c r="AX96" s="12" t="s">
        <v>72</v>
      </c>
      <c r="AY96" s="237" t="s">
        <v>129</v>
      </c>
    </row>
    <row r="97" spans="2:51" s="13" customFormat="1" ht="12">
      <c r="B97" s="238"/>
      <c r="C97" s="239"/>
      <c r="D97" s="224" t="s">
        <v>152</v>
      </c>
      <c r="E97" s="240" t="s">
        <v>20</v>
      </c>
      <c r="F97" s="241" t="s">
        <v>1077</v>
      </c>
      <c r="G97" s="239"/>
      <c r="H97" s="242">
        <v>528.1</v>
      </c>
      <c r="I97" s="243"/>
      <c r="J97" s="239"/>
      <c r="K97" s="239"/>
      <c r="L97" s="244"/>
      <c r="M97" s="245"/>
      <c r="N97" s="246"/>
      <c r="O97" s="246"/>
      <c r="P97" s="246"/>
      <c r="Q97" s="246"/>
      <c r="R97" s="246"/>
      <c r="S97" s="246"/>
      <c r="T97" s="247"/>
      <c r="AT97" s="248" t="s">
        <v>152</v>
      </c>
      <c r="AU97" s="248" t="s">
        <v>81</v>
      </c>
      <c r="AV97" s="13" t="s">
        <v>81</v>
      </c>
      <c r="AW97" s="13" t="s">
        <v>33</v>
      </c>
      <c r="AX97" s="13" t="s">
        <v>72</v>
      </c>
      <c r="AY97" s="248" t="s">
        <v>129</v>
      </c>
    </row>
    <row r="98" spans="2:51" s="13" customFormat="1" ht="12">
      <c r="B98" s="238"/>
      <c r="C98" s="239"/>
      <c r="D98" s="224" t="s">
        <v>152</v>
      </c>
      <c r="E98" s="240" t="s">
        <v>20</v>
      </c>
      <c r="F98" s="241" t="s">
        <v>1078</v>
      </c>
      <c r="G98" s="239"/>
      <c r="H98" s="242">
        <v>226.08</v>
      </c>
      <c r="I98" s="243"/>
      <c r="J98" s="239"/>
      <c r="K98" s="239"/>
      <c r="L98" s="244"/>
      <c r="M98" s="245"/>
      <c r="N98" s="246"/>
      <c r="O98" s="246"/>
      <c r="P98" s="246"/>
      <c r="Q98" s="246"/>
      <c r="R98" s="246"/>
      <c r="S98" s="246"/>
      <c r="T98" s="247"/>
      <c r="AT98" s="248" t="s">
        <v>152</v>
      </c>
      <c r="AU98" s="248" t="s">
        <v>81</v>
      </c>
      <c r="AV98" s="13" t="s">
        <v>81</v>
      </c>
      <c r="AW98" s="13" t="s">
        <v>33</v>
      </c>
      <c r="AX98" s="13" t="s">
        <v>72</v>
      </c>
      <c r="AY98" s="248" t="s">
        <v>129</v>
      </c>
    </row>
    <row r="99" spans="2:51" s="14" customFormat="1" ht="12">
      <c r="B99" s="249"/>
      <c r="C99" s="250"/>
      <c r="D99" s="224" t="s">
        <v>152</v>
      </c>
      <c r="E99" s="251" t="s">
        <v>20</v>
      </c>
      <c r="F99" s="252" t="s">
        <v>156</v>
      </c>
      <c r="G99" s="250"/>
      <c r="H99" s="253">
        <v>754.18</v>
      </c>
      <c r="I99" s="254"/>
      <c r="J99" s="250"/>
      <c r="K99" s="250"/>
      <c r="L99" s="255"/>
      <c r="M99" s="256"/>
      <c r="N99" s="257"/>
      <c r="O99" s="257"/>
      <c r="P99" s="257"/>
      <c r="Q99" s="257"/>
      <c r="R99" s="257"/>
      <c r="S99" s="257"/>
      <c r="T99" s="258"/>
      <c r="AT99" s="259" t="s">
        <v>152</v>
      </c>
      <c r="AU99" s="259" t="s">
        <v>81</v>
      </c>
      <c r="AV99" s="14" t="s">
        <v>137</v>
      </c>
      <c r="AW99" s="14" t="s">
        <v>33</v>
      </c>
      <c r="AX99" s="14" t="s">
        <v>8</v>
      </c>
      <c r="AY99" s="259" t="s">
        <v>129</v>
      </c>
    </row>
    <row r="100" spans="2:65" s="1" customFormat="1" ht="14.4" customHeight="1">
      <c r="B100" s="39"/>
      <c r="C100" s="260" t="s">
        <v>137</v>
      </c>
      <c r="D100" s="260" t="s">
        <v>240</v>
      </c>
      <c r="E100" s="261" t="s">
        <v>1079</v>
      </c>
      <c r="F100" s="262" t="s">
        <v>1080</v>
      </c>
      <c r="G100" s="263" t="s">
        <v>146</v>
      </c>
      <c r="H100" s="264">
        <v>769.26</v>
      </c>
      <c r="I100" s="265"/>
      <c r="J100" s="264">
        <f>ROUND(I100*H100,0)</f>
        <v>0</v>
      </c>
      <c r="K100" s="262" t="s">
        <v>20</v>
      </c>
      <c r="L100" s="266"/>
      <c r="M100" s="267" t="s">
        <v>20</v>
      </c>
      <c r="N100" s="268" t="s">
        <v>43</v>
      </c>
      <c r="O100" s="84"/>
      <c r="P100" s="220">
        <f>O100*H100</f>
        <v>0</v>
      </c>
      <c r="Q100" s="220">
        <v>0.0034</v>
      </c>
      <c r="R100" s="220">
        <f>Q100*H100</f>
        <v>2.615484</v>
      </c>
      <c r="S100" s="220">
        <v>0</v>
      </c>
      <c r="T100" s="221">
        <f>S100*H100</f>
        <v>0</v>
      </c>
      <c r="AR100" s="222" t="s">
        <v>173</v>
      </c>
      <c r="AT100" s="222" t="s">
        <v>240</v>
      </c>
      <c r="AU100" s="222" t="s">
        <v>81</v>
      </c>
      <c r="AY100" s="18" t="s">
        <v>129</v>
      </c>
      <c r="BE100" s="223">
        <f>IF(N100="základní",J100,0)</f>
        <v>0</v>
      </c>
      <c r="BF100" s="223">
        <f>IF(N100="snížená",J100,0)</f>
        <v>0</v>
      </c>
      <c r="BG100" s="223">
        <f>IF(N100="zákl. přenesená",J100,0)</f>
        <v>0</v>
      </c>
      <c r="BH100" s="223">
        <f>IF(N100="sníž. přenesená",J100,0)</f>
        <v>0</v>
      </c>
      <c r="BI100" s="223">
        <f>IF(N100="nulová",J100,0)</f>
        <v>0</v>
      </c>
      <c r="BJ100" s="18" t="s">
        <v>8</v>
      </c>
      <c r="BK100" s="223">
        <f>ROUND(I100*H100,0)</f>
        <v>0</v>
      </c>
      <c r="BL100" s="18" t="s">
        <v>137</v>
      </c>
      <c r="BM100" s="222" t="s">
        <v>1081</v>
      </c>
    </row>
    <row r="101" spans="2:47" s="1" customFormat="1" ht="12">
      <c r="B101" s="39"/>
      <c r="C101" s="40"/>
      <c r="D101" s="224" t="s">
        <v>139</v>
      </c>
      <c r="E101" s="40"/>
      <c r="F101" s="225" t="s">
        <v>1080</v>
      </c>
      <c r="G101" s="40"/>
      <c r="H101" s="40"/>
      <c r="I101" s="136"/>
      <c r="J101" s="40"/>
      <c r="K101" s="40"/>
      <c r="L101" s="44"/>
      <c r="M101" s="226"/>
      <c r="N101" s="84"/>
      <c r="O101" s="84"/>
      <c r="P101" s="84"/>
      <c r="Q101" s="84"/>
      <c r="R101" s="84"/>
      <c r="S101" s="84"/>
      <c r="T101" s="85"/>
      <c r="AT101" s="18" t="s">
        <v>139</v>
      </c>
      <c r="AU101" s="18" t="s">
        <v>81</v>
      </c>
    </row>
    <row r="102" spans="2:65" s="1" customFormat="1" ht="14.4" customHeight="1">
      <c r="B102" s="39"/>
      <c r="C102" s="212" t="s">
        <v>160</v>
      </c>
      <c r="D102" s="212" t="s">
        <v>132</v>
      </c>
      <c r="E102" s="213" t="s">
        <v>977</v>
      </c>
      <c r="F102" s="214" t="s">
        <v>978</v>
      </c>
      <c r="G102" s="215" t="s">
        <v>263</v>
      </c>
      <c r="H102" s="216">
        <v>192.22</v>
      </c>
      <c r="I102" s="217"/>
      <c r="J102" s="216">
        <f>ROUND(I102*H102,0)</f>
        <v>0</v>
      </c>
      <c r="K102" s="214" t="s">
        <v>20</v>
      </c>
      <c r="L102" s="44"/>
      <c r="M102" s="218" t="s">
        <v>20</v>
      </c>
      <c r="N102" s="219" t="s">
        <v>43</v>
      </c>
      <c r="O102" s="84"/>
      <c r="P102" s="220">
        <f>O102*H102</f>
        <v>0</v>
      </c>
      <c r="Q102" s="220">
        <v>6E-05</v>
      </c>
      <c r="R102" s="220">
        <f>Q102*H102</f>
        <v>0.0115332</v>
      </c>
      <c r="S102" s="220">
        <v>0</v>
      </c>
      <c r="T102" s="221">
        <f>S102*H102</f>
        <v>0</v>
      </c>
      <c r="AR102" s="222" t="s">
        <v>137</v>
      </c>
      <c r="AT102" s="222" t="s">
        <v>132</v>
      </c>
      <c r="AU102" s="222" t="s">
        <v>81</v>
      </c>
      <c r="AY102" s="18" t="s">
        <v>129</v>
      </c>
      <c r="BE102" s="223">
        <f>IF(N102="základní",J102,0)</f>
        <v>0</v>
      </c>
      <c r="BF102" s="223">
        <f>IF(N102="snížená",J102,0)</f>
        <v>0</v>
      </c>
      <c r="BG102" s="223">
        <f>IF(N102="zákl. přenesená",J102,0)</f>
        <v>0</v>
      </c>
      <c r="BH102" s="223">
        <f>IF(N102="sníž. přenesená",J102,0)</f>
        <v>0</v>
      </c>
      <c r="BI102" s="223">
        <f>IF(N102="nulová",J102,0)</f>
        <v>0</v>
      </c>
      <c r="BJ102" s="18" t="s">
        <v>8</v>
      </c>
      <c r="BK102" s="223">
        <f>ROUND(I102*H102,0)</f>
        <v>0</v>
      </c>
      <c r="BL102" s="18" t="s">
        <v>137</v>
      </c>
      <c r="BM102" s="222" t="s">
        <v>1082</v>
      </c>
    </row>
    <row r="103" spans="2:47" s="1" customFormat="1" ht="12">
      <c r="B103" s="39"/>
      <c r="C103" s="40"/>
      <c r="D103" s="224" t="s">
        <v>139</v>
      </c>
      <c r="E103" s="40"/>
      <c r="F103" s="225" t="s">
        <v>979</v>
      </c>
      <c r="G103" s="40"/>
      <c r="H103" s="40"/>
      <c r="I103" s="136"/>
      <c r="J103" s="40"/>
      <c r="K103" s="40"/>
      <c r="L103" s="44"/>
      <c r="M103" s="226"/>
      <c r="N103" s="84"/>
      <c r="O103" s="84"/>
      <c r="P103" s="84"/>
      <c r="Q103" s="84"/>
      <c r="R103" s="84"/>
      <c r="S103" s="84"/>
      <c r="T103" s="85"/>
      <c r="AT103" s="18" t="s">
        <v>139</v>
      </c>
      <c r="AU103" s="18" t="s">
        <v>81</v>
      </c>
    </row>
    <row r="104" spans="2:47" s="1" customFormat="1" ht="12">
      <c r="B104" s="39"/>
      <c r="C104" s="40"/>
      <c r="D104" s="224" t="s">
        <v>150</v>
      </c>
      <c r="E104" s="40"/>
      <c r="F104" s="227" t="s">
        <v>980</v>
      </c>
      <c r="G104" s="40"/>
      <c r="H104" s="40"/>
      <c r="I104" s="136"/>
      <c r="J104" s="40"/>
      <c r="K104" s="40"/>
      <c r="L104" s="44"/>
      <c r="M104" s="226"/>
      <c r="N104" s="84"/>
      <c r="O104" s="84"/>
      <c r="P104" s="84"/>
      <c r="Q104" s="84"/>
      <c r="R104" s="84"/>
      <c r="S104" s="84"/>
      <c r="T104" s="85"/>
      <c r="AT104" s="18" t="s">
        <v>150</v>
      </c>
      <c r="AU104" s="18" t="s">
        <v>81</v>
      </c>
    </row>
    <row r="105" spans="2:51" s="12" customFormat="1" ht="12">
      <c r="B105" s="228"/>
      <c r="C105" s="229"/>
      <c r="D105" s="224" t="s">
        <v>152</v>
      </c>
      <c r="E105" s="230" t="s">
        <v>20</v>
      </c>
      <c r="F105" s="231" t="s">
        <v>231</v>
      </c>
      <c r="G105" s="229"/>
      <c r="H105" s="230" t="s">
        <v>20</v>
      </c>
      <c r="I105" s="232"/>
      <c r="J105" s="229"/>
      <c r="K105" s="229"/>
      <c r="L105" s="233"/>
      <c r="M105" s="234"/>
      <c r="N105" s="235"/>
      <c r="O105" s="235"/>
      <c r="P105" s="235"/>
      <c r="Q105" s="235"/>
      <c r="R105" s="235"/>
      <c r="S105" s="235"/>
      <c r="T105" s="236"/>
      <c r="AT105" s="237" t="s">
        <v>152</v>
      </c>
      <c r="AU105" s="237" t="s">
        <v>81</v>
      </c>
      <c r="AV105" s="12" t="s">
        <v>8</v>
      </c>
      <c r="AW105" s="12" t="s">
        <v>33</v>
      </c>
      <c r="AX105" s="12" t="s">
        <v>72</v>
      </c>
      <c r="AY105" s="237" t="s">
        <v>129</v>
      </c>
    </row>
    <row r="106" spans="2:51" s="13" customFormat="1" ht="12">
      <c r="B106" s="238"/>
      <c r="C106" s="239"/>
      <c r="D106" s="224" t="s">
        <v>152</v>
      </c>
      <c r="E106" s="240" t="s">
        <v>20</v>
      </c>
      <c r="F106" s="241" t="s">
        <v>1083</v>
      </c>
      <c r="G106" s="239"/>
      <c r="H106" s="242">
        <v>129.9</v>
      </c>
      <c r="I106" s="243"/>
      <c r="J106" s="239"/>
      <c r="K106" s="239"/>
      <c r="L106" s="244"/>
      <c r="M106" s="245"/>
      <c r="N106" s="246"/>
      <c r="O106" s="246"/>
      <c r="P106" s="246"/>
      <c r="Q106" s="246"/>
      <c r="R106" s="246"/>
      <c r="S106" s="246"/>
      <c r="T106" s="247"/>
      <c r="AT106" s="248" t="s">
        <v>152</v>
      </c>
      <c r="AU106" s="248" t="s">
        <v>81</v>
      </c>
      <c r="AV106" s="13" t="s">
        <v>81</v>
      </c>
      <c r="AW106" s="13" t="s">
        <v>33</v>
      </c>
      <c r="AX106" s="13" t="s">
        <v>72</v>
      </c>
      <c r="AY106" s="248" t="s">
        <v>129</v>
      </c>
    </row>
    <row r="107" spans="2:51" s="13" customFormat="1" ht="12">
      <c r="B107" s="238"/>
      <c r="C107" s="239"/>
      <c r="D107" s="224" t="s">
        <v>152</v>
      </c>
      <c r="E107" s="240" t="s">
        <v>20</v>
      </c>
      <c r="F107" s="241" t="s">
        <v>1084</v>
      </c>
      <c r="G107" s="239"/>
      <c r="H107" s="242">
        <v>62.32</v>
      </c>
      <c r="I107" s="243"/>
      <c r="J107" s="239"/>
      <c r="K107" s="239"/>
      <c r="L107" s="244"/>
      <c r="M107" s="245"/>
      <c r="N107" s="246"/>
      <c r="O107" s="246"/>
      <c r="P107" s="246"/>
      <c r="Q107" s="246"/>
      <c r="R107" s="246"/>
      <c r="S107" s="246"/>
      <c r="T107" s="247"/>
      <c r="AT107" s="248" t="s">
        <v>152</v>
      </c>
      <c r="AU107" s="248" t="s">
        <v>81</v>
      </c>
      <c r="AV107" s="13" t="s">
        <v>81</v>
      </c>
      <c r="AW107" s="13" t="s">
        <v>33</v>
      </c>
      <c r="AX107" s="13" t="s">
        <v>72</v>
      </c>
      <c r="AY107" s="248" t="s">
        <v>129</v>
      </c>
    </row>
    <row r="108" spans="2:51" s="14" customFormat="1" ht="12">
      <c r="B108" s="249"/>
      <c r="C108" s="250"/>
      <c r="D108" s="224" t="s">
        <v>152</v>
      </c>
      <c r="E108" s="251" t="s">
        <v>20</v>
      </c>
      <c r="F108" s="252" t="s">
        <v>156</v>
      </c>
      <c r="G108" s="250"/>
      <c r="H108" s="253">
        <v>192.22</v>
      </c>
      <c r="I108" s="254"/>
      <c r="J108" s="250"/>
      <c r="K108" s="250"/>
      <c r="L108" s="255"/>
      <c r="M108" s="256"/>
      <c r="N108" s="257"/>
      <c r="O108" s="257"/>
      <c r="P108" s="257"/>
      <c r="Q108" s="257"/>
      <c r="R108" s="257"/>
      <c r="S108" s="257"/>
      <c r="T108" s="258"/>
      <c r="AT108" s="259" t="s">
        <v>152</v>
      </c>
      <c r="AU108" s="259" t="s">
        <v>81</v>
      </c>
      <c r="AV108" s="14" t="s">
        <v>137</v>
      </c>
      <c r="AW108" s="14" t="s">
        <v>33</v>
      </c>
      <c r="AX108" s="14" t="s">
        <v>8</v>
      </c>
      <c r="AY108" s="259" t="s">
        <v>129</v>
      </c>
    </row>
    <row r="109" spans="2:65" s="1" customFormat="1" ht="14.4" customHeight="1">
      <c r="B109" s="39"/>
      <c r="C109" s="260" t="s">
        <v>164</v>
      </c>
      <c r="D109" s="260" t="s">
        <v>240</v>
      </c>
      <c r="E109" s="261" t="s">
        <v>1085</v>
      </c>
      <c r="F109" s="262" t="s">
        <v>1086</v>
      </c>
      <c r="G109" s="263" t="s">
        <v>263</v>
      </c>
      <c r="H109" s="264">
        <v>201.83</v>
      </c>
      <c r="I109" s="265"/>
      <c r="J109" s="264">
        <f>ROUND(I109*H109,0)</f>
        <v>0</v>
      </c>
      <c r="K109" s="262" t="s">
        <v>20</v>
      </c>
      <c r="L109" s="266"/>
      <c r="M109" s="267" t="s">
        <v>20</v>
      </c>
      <c r="N109" s="268" t="s">
        <v>43</v>
      </c>
      <c r="O109" s="84"/>
      <c r="P109" s="220">
        <f>O109*H109</f>
        <v>0</v>
      </c>
      <c r="Q109" s="220">
        <v>0.00072</v>
      </c>
      <c r="R109" s="220">
        <f>Q109*H109</f>
        <v>0.14531760000000002</v>
      </c>
      <c r="S109" s="220">
        <v>0</v>
      </c>
      <c r="T109" s="221">
        <f>S109*H109</f>
        <v>0</v>
      </c>
      <c r="AR109" s="222" t="s">
        <v>173</v>
      </c>
      <c r="AT109" s="222" t="s">
        <v>240</v>
      </c>
      <c r="AU109" s="222" t="s">
        <v>81</v>
      </c>
      <c r="AY109" s="18" t="s">
        <v>129</v>
      </c>
      <c r="BE109" s="223">
        <f>IF(N109="základní",J109,0)</f>
        <v>0</v>
      </c>
      <c r="BF109" s="223">
        <f>IF(N109="snížená",J109,0)</f>
        <v>0</v>
      </c>
      <c r="BG109" s="223">
        <f>IF(N109="zákl. přenesená",J109,0)</f>
        <v>0</v>
      </c>
      <c r="BH109" s="223">
        <f>IF(N109="sníž. přenesená",J109,0)</f>
        <v>0</v>
      </c>
      <c r="BI109" s="223">
        <f>IF(N109="nulová",J109,0)</f>
        <v>0</v>
      </c>
      <c r="BJ109" s="18" t="s">
        <v>8</v>
      </c>
      <c r="BK109" s="223">
        <f>ROUND(I109*H109,0)</f>
        <v>0</v>
      </c>
      <c r="BL109" s="18" t="s">
        <v>137</v>
      </c>
      <c r="BM109" s="222" t="s">
        <v>1087</v>
      </c>
    </row>
    <row r="110" spans="2:47" s="1" customFormat="1" ht="12">
      <c r="B110" s="39"/>
      <c r="C110" s="40"/>
      <c r="D110" s="224" t="s">
        <v>139</v>
      </c>
      <c r="E110" s="40"/>
      <c r="F110" s="225" t="s">
        <v>1086</v>
      </c>
      <c r="G110" s="40"/>
      <c r="H110" s="40"/>
      <c r="I110" s="136"/>
      <c r="J110" s="40"/>
      <c r="K110" s="40"/>
      <c r="L110" s="44"/>
      <c r="M110" s="226"/>
      <c r="N110" s="84"/>
      <c r="O110" s="84"/>
      <c r="P110" s="84"/>
      <c r="Q110" s="84"/>
      <c r="R110" s="84"/>
      <c r="S110" s="84"/>
      <c r="T110" s="85"/>
      <c r="AT110" s="18" t="s">
        <v>139</v>
      </c>
      <c r="AU110" s="18" t="s">
        <v>81</v>
      </c>
    </row>
    <row r="111" spans="2:65" s="1" customFormat="1" ht="14.4" customHeight="1">
      <c r="B111" s="39"/>
      <c r="C111" s="260" t="s">
        <v>169</v>
      </c>
      <c r="D111" s="260" t="s">
        <v>240</v>
      </c>
      <c r="E111" s="261" t="s">
        <v>1088</v>
      </c>
      <c r="F111" s="262" t="s">
        <v>1089</v>
      </c>
      <c r="G111" s="263" t="s">
        <v>263</v>
      </c>
      <c r="H111" s="264">
        <v>11.34</v>
      </c>
      <c r="I111" s="265"/>
      <c r="J111" s="264">
        <f>ROUND(I111*H111,0)</f>
        <v>0</v>
      </c>
      <c r="K111" s="262" t="s">
        <v>20</v>
      </c>
      <c r="L111" s="266"/>
      <c r="M111" s="267" t="s">
        <v>20</v>
      </c>
      <c r="N111" s="268" t="s">
        <v>43</v>
      </c>
      <c r="O111" s="84"/>
      <c r="P111" s="220">
        <f>O111*H111</f>
        <v>0</v>
      </c>
      <c r="Q111" s="220">
        <v>0.00042</v>
      </c>
      <c r="R111" s="220">
        <f>Q111*H111</f>
        <v>0.0047628</v>
      </c>
      <c r="S111" s="220">
        <v>0</v>
      </c>
      <c r="T111" s="221">
        <f>S111*H111</f>
        <v>0</v>
      </c>
      <c r="AR111" s="222" t="s">
        <v>173</v>
      </c>
      <c r="AT111" s="222" t="s">
        <v>240</v>
      </c>
      <c r="AU111" s="222" t="s">
        <v>81</v>
      </c>
      <c r="AY111" s="18" t="s">
        <v>129</v>
      </c>
      <c r="BE111" s="223">
        <f>IF(N111="základní",J111,0)</f>
        <v>0</v>
      </c>
      <c r="BF111" s="223">
        <f>IF(N111="snížená",J111,0)</f>
        <v>0</v>
      </c>
      <c r="BG111" s="223">
        <f>IF(N111="zákl. přenesená",J111,0)</f>
        <v>0</v>
      </c>
      <c r="BH111" s="223">
        <f>IF(N111="sníž. přenesená",J111,0)</f>
        <v>0</v>
      </c>
      <c r="BI111" s="223">
        <f>IF(N111="nulová",J111,0)</f>
        <v>0</v>
      </c>
      <c r="BJ111" s="18" t="s">
        <v>8</v>
      </c>
      <c r="BK111" s="223">
        <f>ROUND(I111*H111,0)</f>
        <v>0</v>
      </c>
      <c r="BL111" s="18" t="s">
        <v>137</v>
      </c>
      <c r="BM111" s="222" t="s">
        <v>1090</v>
      </c>
    </row>
    <row r="112" spans="2:47" s="1" customFormat="1" ht="12">
      <c r="B112" s="39"/>
      <c r="C112" s="40"/>
      <c r="D112" s="224" t="s">
        <v>139</v>
      </c>
      <c r="E112" s="40"/>
      <c r="F112" s="225" t="s">
        <v>1089</v>
      </c>
      <c r="G112" s="40"/>
      <c r="H112" s="40"/>
      <c r="I112" s="136"/>
      <c r="J112" s="40"/>
      <c r="K112" s="40"/>
      <c r="L112" s="44"/>
      <c r="M112" s="226"/>
      <c r="N112" s="84"/>
      <c r="O112" s="84"/>
      <c r="P112" s="84"/>
      <c r="Q112" s="84"/>
      <c r="R112" s="84"/>
      <c r="S112" s="84"/>
      <c r="T112" s="85"/>
      <c r="AT112" s="18" t="s">
        <v>139</v>
      </c>
      <c r="AU112" s="18" t="s">
        <v>81</v>
      </c>
    </row>
    <row r="113" spans="2:51" s="12" customFormat="1" ht="12">
      <c r="B113" s="228"/>
      <c r="C113" s="229"/>
      <c r="D113" s="224" t="s">
        <v>152</v>
      </c>
      <c r="E113" s="230" t="s">
        <v>20</v>
      </c>
      <c r="F113" s="231" t="s">
        <v>231</v>
      </c>
      <c r="G113" s="229"/>
      <c r="H113" s="230" t="s">
        <v>20</v>
      </c>
      <c r="I113" s="232"/>
      <c r="J113" s="229"/>
      <c r="K113" s="229"/>
      <c r="L113" s="233"/>
      <c r="M113" s="234"/>
      <c r="N113" s="235"/>
      <c r="O113" s="235"/>
      <c r="P113" s="235"/>
      <c r="Q113" s="235"/>
      <c r="R113" s="235"/>
      <c r="S113" s="235"/>
      <c r="T113" s="236"/>
      <c r="AT113" s="237" t="s">
        <v>152</v>
      </c>
      <c r="AU113" s="237" t="s">
        <v>81</v>
      </c>
      <c r="AV113" s="12" t="s">
        <v>8</v>
      </c>
      <c r="AW113" s="12" t="s">
        <v>33</v>
      </c>
      <c r="AX113" s="12" t="s">
        <v>72</v>
      </c>
      <c r="AY113" s="237" t="s">
        <v>129</v>
      </c>
    </row>
    <row r="114" spans="2:51" s="13" customFormat="1" ht="12">
      <c r="B114" s="238"/>
      <c r="C114" s="239"/>
      <c r="D114" s="224" t="s">
        <v>152</v>
      </c>
      <c r="E114" s="240" t="s">
        <v>20</v>
      </c>
      <c r="F114" s="241" t="s">
        <v>1091</v>
      </c>
      <c r="G114" s="239"/>
      <c r="H114" s="242">
        <v>3.6</v>
      </c>
      <c r="I114" s="243"/>
      <c r="J114" s="239"/>
      <c r="K114" s="239"/>
      <c r="L114" s="244"/>
      <c r="M114" s="245"/>
      <c r="N114" s="246"/>
      <c r="O114" s="246"/>
      <c r="P114" s="246"/>
      <c r="Q114" s="246"/>
      <c r="R114" s="246"/>
      <c r="S114" s="246"/>
      <c r="T114" s="247"/>
      <c r="AT114" s="248" t="s">
        <v>152</v>
      </c>
      <c r="AU114" s="248" t="s">
        <v>81</v>
      </c>
      <c r="AV114" s="13" t="s">
        <v>81</v>
      </c>
      <c r="AW114" s="13" t="s">
        <v>33</v>
      </c>
      <c r="AX114" s="13" t="s">
        <v>72</v>
      </c>
      <c r="AY114" s="248" t="s">
        <v>129</v>
      </c>
    </row>
    <row r="115" spans="2:51" s="13" customFormat="1" ht="12">
      <c r="B115" s="238"/>
      <c r="C115" s="239"/>
      <c r="D115" s="224" t="s">
        <v>152</v>
      </c>
      <c r="E115" s="240" t="s">
        <v>20</v>
      </c>
      <c r="F115" s="241" t="s">
        <v>1092</v>
      </c>
      <c r="G115" s="239"/>
      <c r="H115" s="242">
        <v>7.2</v>
      </c>
      <c r="I115" s="243"/>
      <c r="J115" s="239"/>
      <c r="K115" s="239"/>
      <c r="L115" s="244"/>
      <c r="M115" s="245"/>
      <c r="N115" s="246"/>
      <c r="O115" s="246"/>
      <c r="P115" s="246"/>
      <c r="Q115" s="246"/>
      <c r="R115" s="246"/>
      <c r="S115" s="246"/>
      <c r="T115" s="247"/>
      <c r="AT115" s="248" t="s">
        <v>152</v>
      </c>
      <c r="AU115" s="248" t="s">
        <v>81</v>
      </c>
      <c r="AV115" s="13" t="s">
        <v>81</v>
      </c>
      <c r="AW115" s="13" t="s">
        <v>33</v>
      </c>
      <c r="AX115" s="13" t="s">
        <v>72</v>
      </c>
      <c r="AY115" s="248" t="s">
        <v>129</v>
      </c>
    </row>
    <row r="116" spans="2:51" s="14" customFormat="1" ht="12">
      <c r="B116" s="249"/>
      <c r="C116" s="250"/>
      <c r="D116" s="224" t="s">
        <v>152</v>
      </c>
      <c r="E116" s="251" t="s">
        <v>20</v>
      </c>
      <c r="F116" s="252" t="s">
        <v>156</v>
      </c>
      <c r="G116" s="250"/>
      <c r="H116" s="253">
        <v>10.8</v>
      </c>
      <c r="I116" s="254"/>
      <c r="J116" s="250"/>
      <c r="K116" s="250"/>
      <c r="L116" s="255"/>
      <c r="M116" s="256"/>
      <c r="N116" s="257"/>
      <c r="O116" s="257"/>
      <c r="P116" s="257"/>
      <c r="Q116" s="257"/>
      <c r="R116" s="257"/>
      <c r="S116" s="257"/>
      <c r="T116" s="258"/>
      <c r="AT116" s="259" t="s">
        <v>152</v>
      </c>
      <c r="AU116" s="259" t="s">
        <v>81</v>
      </c>
      <c r="AV116" s="14" t="s">
        <v>137</v>
      </c>
      <c r="AW116" s="14" t="s">
        <v>33</v>
      </c>
      <c r="AX116" s="14" t="s">
        <v>72</v>
      </c>
      <c r="AY116" s="259" t="s">
        <v>129</v>
      </c>
    </row>
    <row r="117" spans="2:51" s="13" customFormat="1" ht="12">
      <c r="B117" s="238"/>
      <c r="C117" s="239"/>
      <c r="D117" s="224" t="s">
        <v>152</v>
      </c>
      <c r="E117" s="240" t="s">
        <v>20</v>
      </c>
      <c r="F117" s="241" t="s">
        <v>1093</v>
      </c>
      <c r="G117" s="239"/>
      <c r="H117" s="242">
        <v>11.34</v>
      </c>
      <c r="I117" s="243"/>
      <c r="J117" s="239"/>
      <c r="K117" s="239"/>
      <c r="L117" s="244"/>
      <c r="M117" s="245"/>
      <c r="N117" s="246"/>
      <c r="O117" s="246"/>
      <c r="P117" s="246"/>
      <c r="Q117" s="246"/>
      <c r="R117" s="246"/>
      <c r="S117" s="246"/>
      <c r="T117" s="247"/>
      <c r="AT117" s="248" t="s">
        <v>152</v>
      </c>
      <c r="AU117" s="248" t="s">
        <v>81</v>
      </c>
      <c r="AV117" s="13" t="s">
        <v>81</v>
      </c>
      <c r="AW117" s="13" t="s">
        <v>33</v>
      </c>
      <c r="AX117" s="13" t="s">
        <v>72</v>
      </c>
      <c r="AY117" s="248" t="s">
        <v>129</v>
      </c>
    </row>
    <row r="118" spans="2:51" s="14" customFormat="1" ht="12">
      <c r="B118" s="249"/>
      <c r="C118" s="250"/>
      <c r="D118" s="224" t="s">
        <v>152</v>
      </c>
      <c r="E118" s="251" t="s">
        <v>20</v>
      </c>
      <c r="F118" s="252" t="s">
        <v>156</v>
      </c>
      <c r="G118" s="250"/>
      <c r="H118" s="253">
        <v>11.34</v>
      </c>
      <c r="I118" s="254"/>
      <c r="J118" s="250"/>
      <c r="K118" s="250"/>
      <c r="L118" s="255"/>
      <c r="M118" s="256"/>
      <c r="N118" s="257"/>
      <c r="O118" s="257"/>
      <c r="P118" s="257"/>
      <c r="Q118" s="257"/>
      <c r="R118" s="257"/>
      <c r="S118" s="257"/>
      <c r="T118" s="258"/>
      <c r="AT118" s="259" t="s">
        <v>152</v>
      </c>
      <c r="AU118" s="259" t="s">
        <v>81</v>
      </c>
      <c r="AV118" s="14" t="s">
        <v>137</v>
      </c>
      <c r="AW118" s="14" t="s">
        <v>33</v>
      </c>
      <c r="AX118" s="14" t="s">
        <v>8</v>
      </c>
      <c r="AY118" s="259" t="s">
        <v>129</v>
      </c>
    </row>
    <row r="119" spans="2:65" s="1" customFormat="1" ht="14.4" customHeight="1">
      <c r="B119" s="39"/>
      <c r="C119" s="212" t="s">
        <v>173</v>
      </c>
      <c r="D119" s="212" t="s">
        <v>132</v>
      </c>
      <c r="E119" s="213" t="s">
        <v>1094</v>
      </c>
      <c r="F119" s="214" t="s">
        <v>1095</v>
      </c>
      <c r="G119" s="215" t="s">
        <v>263</v>
      </c>
      <c r="H119" s="216">
        <v>379.4</v>
      </c>
      <c r="I119" s="217"/>
      <c r="J119" s="216">
        <f>ROUND(I119*H119,0)</f>
        <v>0</v>
      </c>
      <c r="K119" s="214" t="s">
        <v>20</v>
      </c>
      <c r="L119" s="44"/>
      <c r="M119" s="218" t="s">
        <v>20</v>
      </c>
      <c r="N119" s="219" t="s">
        <v>43</v>
      </c>
      <c r="O119" s="84"/>
      <c r="P119" s="220">
        <f>O119*H119</f>
        <v>0</v>
      </c>
      <c r="Q119" s="220">
        <v>0.00025</v>
      </c>
      <c r="R119" s="220">
        <f>Q119*H119</f>
        <v>0.09484999999999999</v>
      </c>
      <c r="S119" s="220">
        <v>0</v>
      </c>
      <c r="T119" s="221">
        <f>S119*H119</f>
        <v>0</v>
      </c>
      <c r="AR119" s="222" t="s">
        <v>137</v>
      </c>
      <c r="AT119" s="222" t="s">
        <v>132</v>
      </c>
      <c r="AU119" s="222" t="s">
        <v>81</v>
      </c>
      <c r="AY119" s="18" t="s">
        <v>129</v>
      </c>
      <c r="BE119" s="223">
        <f>IF(N119="základní",J119,0)</f>
        <v>0</v>
      </c>
      <c r="BF119" s="223">
        <f>IF(N119="snížená",J119,0)</f>
        <v>0</v>
      </c>
      <c r="BG119" s="223">
        <f>IF(N119="zákl. přenesená",J119,0)</f>
        <v>0</v>
      </c>
      <c r="BH119" s="223">
        <f>IF(N119="sníž. přenesená",J119,0)</f>
        <v>0</v>
      </c>
      <c r="BI119" s="223">
        <f>IF(N119="nulová",J119,0)</f>
        <v>0</v>
      </c>
      <c r="BJ119" s="18" t="s">
        <v>8</v>
      </c>
      <c r="BK119" s="223">
        <f>ROUND(I119*H119,0)</f>
        <v>0</v>
      </c>
      <c r="BL119" s="18" t="s">
        <v>137</v>
      </c>
      <c r="BM119" s="222" t="s">
        <v>1096</v>
      </c>
    </row>
    <row r="120" spans="2:47" s="1" customFormat="1" ht="12">
      <c r="B120" s="39"/>
      <c r="C120" s="40"/>
      <c r="D120" s="224" t="s">
        <v>139</v>
      </c>
      <c r="E120" s="40"/>
      <c r="F120" s="225" t="s">
        <v>1097</v>
      </c>
      <c r="G120" s="40"/>
      <c r="H120" s="40"/>
      <c r="I120" s="136"/>
      <c r="J120" s="40"/>
      <c r="K120" s="40"/>
      <c r="L120" s="44"/>
      <c r="M120" s="226"/>
      <c r="N120" s="84"/>
      <c r="O120" s="84"/>
      <c r="P120" s="84"/>
      <c r="Q120" s="84"/>
      <c r="R120" s="84"/>
      <c r="S120" s="84"/>
      <c r="T120" s="85"/>
      <c r="AT120" s="18" t="s">
        <v>139</v>
      </c>
      <c r="AU120" s="18" t="s">
        <v>81</v>
      </c>
    </row>
    <row r="121" spans="2:47" s="1" customFormat="1" ht="12">
      <c r="B121" s="39"/>
      <c r="C121" s="40"/>
      <c r="D121" s="224" t="s">
        <v>150</v>
      </c>
      <c r="E121" s="40"/>
      <c r="F121" s="227" t="s">
        <v>980</v>
      </c>
      <c r="G121" s="40"/>
      <c r="H121" s="40"/>
      <c r="I121" s="136"/>
      <c r="J121" s="40"/>
      <c r="K121" s="40"/>
      <c r="L121" s="44"/>
      <c r="M121" s="226"/>
      <c r="N121" s="84"/>
      <c r="O121" s="84"/>
      <c r="P121" s="84"/>
      <c r="Q121" s="84"/>
      <c r="R121" s="84"/>
      <c r="S121" s="84"/>
      <c r="T121" s="85"/>
      <c r="AT121" s="18" t="s">
        <v>150</v>
      </c>
      <c r="AU121" s="18" t="s">
        <v>81</v>
      </c>
    </row>
    <row r="122" spans="2:65" s="1" customFormat="1" ht="14.4" customHeight="1">
      <c r="B122" s="39"/>
      <c r="C122" s="260" t="s">
        <v>130</v>
      </c>
      <c r="D122" s="260" t="s">
        <v>240</v>
      </c>
      <c r="E122" s="261" t="s">
        <v>1098</v>
      </c>
      <c r="F122" s="262" t="s">
        <v>1099</v>
      </c>
      <c r="G122" s="263" t="s">
        <v>263</v>
      </c>
      <c r="H122" s="264">
        <v>340.52</v>
      </c>
      <c r="I122" s="265"/>
      <c r="J122" s="264">
        <f>ROUND(I122*H122,0)</f>
        <v>0</v>
      </c>
      <c r="K122" s="262" t="s">
        <v>20</v>
      </c>
      <c r="L122" s="266"/>
      <c r="M122" s="267" t="s">
        <v>20</v>
      </c>
      <c r="N122" s="268" t="s">
        <v>43</v>
      </c>
      <c r="O122" s="84"/>
      <c r="P122" s="220">
        <f>O122*H122</f>
        <v>0</v>
      </c>
      <c r="Q122" s="220">
        <v>0</v>
      </c>
      <c r="R122" s="220">
        <f>Q122*H122</f>
        <v>0</v>
      </c>
      <c r="S122" s="220">
        <v>0</v>
      </c>
      <c r="T122" s="221">
        <f>S122*H122</f>
        <v>0</v>
      </c>
      <c r="AR122" s="222" t="s">
        <v>173</v>
      </c>
      <c r="AT122" s="222" t="s">
        <v>240</v>
      </c>
      <c r="AU122" s="222" t="s">
        <v>81</v>
      </c>
      <c r="AY122" s="18" t="s">
        <v>129</v>
      </c>
      <c r="BE122" s="223">
        <f>IF(N122="základní",J122,0)</f>
        <v>0</v>
      </c>
      <c r="BF122" s="223">
        <f>IF(N122="snížená",J122,0)</f>
        <v>0</v>
      </c>
      <c r="BG122" s="223">
        <f>IF(N122="zákl. přenesená",J122,0)</f>
        <v>0</v>
      </c>
      <c r="BH122" s="223">
        <f>IF(N122="sníž. přenesená",J122,0)</f>
        <v>0</v>
      </c>
      <c r="BI122" s="223">
        <f>IF(N122="nulová",J122,0)</f>
        <v>0</v>
      </c>
      <c r="BJ122" s="18" t="s">
        <v>8</v>
      </c>
      <c r="BK122" s="223">
        <f>ROUND(I122*H122,0)</f>
        <v>0</v>
      </c>
      <c r="BL122" s="18" t="s">
        <v>137</v>
      </c>
      <c r="BM122" s="222" t="s">
        <v>1100</v>
      </c>
    </row>
    <row r="123" spans="2:47" s="1" customFormat="1" ht="12">
      <c r="B123" s="39"/>
      <c r="C123" s="40"/>
      <c r="D123" s="224" t="s">
        <v>139</v>
      </c>
      <c r="E123" s="40"/>
      <c r="F123" s="225" t="s">
        <v>1099</v>
      </c>
      <c r="G123" s="40"/>
      <c r="H123" s="40"/>
      <c r="I123" s="136"/>
      <c r="J123" s="40"/>
      <c r="K123" s="40"/>
      <c r="L123" s="44"/>
      <c r="M123" s="226"/>
      <c r="N123" s="84"/>
      <c r="O123" s="84"/>
      <c r="P123" s="84"/>
      <c r="Q123" s="84"/>
      <c r="R123" s="84"/>
      <c r="S123" s="84"/>
      <c r="T123" s="85"/>
      <c r="AT123" s="18" t="s">
        <v>139</v>
      </c>
      <c r="AU123" s="18" t="s">
        <v>81</v>
      </c>
    </row>
    <row r="124" spans="2:65" s="1" customFormat="1" ht="14.4" customHeight="1">
      <c r="B124" s="39"/>
      <c r="C124" s="212" t="s">
        <v>26</v>
      </c>
      <c r="D124" s="212" t="s">
        <v>132</v>
      </c>
      <c r="E124" s="213" t="s">
        <v>990</v>
      </c>
      <c r="F124" s="214" t="s">
        <v>991</v>
      </c>
      <c r="G124" s="215" t="s">
        <v>146</v>
      </c>
      <c r="H124" s="216">
        <v>879.87</v>
      </c>
      <c r="I124" s="217"/>
      <c r="J124" s="216">
        <f>ROUND(I124*H124,0)</f>
        <v>0</v>
      </c>
      <c r="K124" s="214" t="s">
        <v>20</v>
      </c>
      <c r="L124" s="44"/>
      <c r="M124" s="218" t="s">
        <v>20</v>
      </c>
      <c r="N124" s="219" t="s">
        <v>43</v>
      </c>
      <c r="O124" s="84"/>
      <c r="P124" s="220">
        <f>O124*H124</f>
        <v>0</v>
      </c>
      <c r="Q124" s="220">
        <v>0.0231</v>
      </c>
      <c r="R124" s="220">
        <f>Q124*H124</f>
        <v>20.324997</v>
      </c>
      <c r="S124" s="220">
        <v>0</v>
      </c>
      <c r="T124" s="221">
        <f>S124*H124</f>
        <v>0</v>
      </c>
      <c r="AR124" s="222" t="s">
        <v>137</v>
      </c>
      <c r="AT124" s="222" t="s">
        <v>132</v>
      </c>
      <c r="AU124" s="222" t="s">
        <v>81</v>
      </c>
      <c r="AY124" s="18" t="s">
        <v>129</v>
      </c>
      <c r="BE124" s="223">
        <f>IF(N124="základní",J124,0)</f>
        <v>0</v>
      </c>
      <c r="BF124" s="223">
        <f>IF(N124="snížená",J124,0)</f>
        <v>0</v>
      </c>
      <c r="BG124" s="223">
        <f>IF(N124="zákl. přenesená",J124,0)</f>
        <v>0</v>
      </c>
      <c r="BH124" s="223">
        <f>IF(N124="sníž. přenesená",J124,0)</f>
        <v>0</v>
      </c>
      <c r="BI124" s="223">
        <f>IF(N124="nulová",J124,0)</f>
        <v>0</v>
      </c>
      <c r="BJ124" s="18" t="s">
        <v>8</v>
      </c>
      <c r="BK124" s="223">
        <f>ROUND(I124*H124,0)</f>
        <v>0</v>
      </c>
      <c r="BL124" s="18" t="s">
        <v>137</v>
      </c>
      <c r="BM124" s="222" t="s">
        <v>1101</v>
      </c>
    </row>
    <row r="125" spans="2:47" s="1" customFormat="1" ht="12">
      <c r="B125" s="39"/>
      <c r="C125" s="40"/>
      <c r="D125" s="224" t="s">
        <v>139</v>
      </c>
      <c r="E125" s="40"/>
      <c r="F125" s="225" t="s">
        <v>992</v>
      </c>
      <c r="G125" s="40"/>
      <c r="H125" s="40"/>
      <c r="I125" s="136"/>
      <c r="J125" s="40"/>
      <c r="K125" s="40"/>
      <c r="L125" s="44"/>
      <c r="M125" s="226"/>
      <c r="N125" s="84"/>
      <c r="O125" s="84"/>
      <c r="P125" s="84"/>
      <c r="Q125" s="84"/>
      <c r="R125" s="84"/>
      <c r="S125" s="84"/>
      <c r="T125" s="85"/>
      <c r="AT125" s="18" t="s">
        <v>139</v>
      </c>
      <c r="AU125" s="18" t="s">
        <v>81</v>
      </c>
    </row>
    <row r="126" spans="2:47" s="1" customFormat="1" ht="12">
      <c r="B126" s="39"/>
      <c r="C126" s="40"/>
      <c r="D126" s="224" t="s">
        <v>150</v>
      </c>
      <c r="E126" s="40"/>
      <c r="F126" s="227" t="s">
        <v>993</v>
      </c>
      <c r="G126" s="40"/>
      <c r="H126" s="40"/>
      <c r="I126" s="136"/>
      <c r="J126" s="40"/>
      <c r="K126" s="40"/>
      <c r="L126" s="44"/>
      <c r="M126" s="226"/>
      <c r="N126" s="84"/>
      <c r="O126" s="84"/>
      <c r="P126" s="84"/>
      <c r="Q126" s="84"/>
      <c r="R126" s="84"/>
      <c r="S126" s="84"/>
      <c r="T126" s="85"/>
      <c r="AT126" s="18" t="s">
        <v>150</v>
      </c>
      <c r="AU126" s="18" t="s">
        <v>81</v>
      </c>
    </row>
    <row r="127" spans="2:51" s="12" customFormat="1" ht="12">
      <c r="B127" s="228"/>
      <c r="C127" s="229"/>
      <c r="D127" s="224" t="s">
        <v>152</v>
      </c>
      <c r="E127" s="230" t="s">
        <v>20</v>
      </c>
      <c r="F127" s="231" t="s">
        <v>184</v>
      </c>
      <c r="G127" s="229"/>
      <c r="H127" s="230" t="s">
        <v>20</v>
      </c>
      <c r="I127" s="232"/>
      <c r="J127" s="229"/>
      <c r="K127" s="229"/>
      <c r="L127" s="233"/>
      <c r="M127" s="234"/>
      <c r="N127" s="235"/>
      <c r="O127" s="235"/>
      <c r="P127" s="235"/>
      <c r="Q127" s="235"/>
      <c r="R127" s="235"/>
      <c r="S127" s="235"/>
      <c r="T127" s="236"/>
      <c r="AT127" s="237" t="s">
        <v>152</v>
      </c>
      <c r="AU127" s="237" t="s">
        <v>81</v>
      </c>
      <c r="AV127" s="12" t="s">
        <v>8</v>
      </c>
      <c r="AW127" s="12" t="s">
        <v>33</v>
      </c>
      <c r="AX127" s="12" t="s">
        <v>72</v>
      </c>
      <c r="AY127" s="237" t="s">
        <v>129</v>
      </c>
    </row>
    <row r="128" spans="2:51" s="13" customFormat="1" ht="12">
      <c r="B128" s="238"/>
      <c r="C128" s="239"/>
      <c r="D128" s="224" t="s">
        <v>152</v>
      </c>
      <c r="E128" s="240" t="s">
        <v>20</v>
      </c>
      <c r="F128" s="241" t="s">
        <v>185</v>
      </c>
      <c r="G128" s="239"/>
      <c r="H128" s="242">
        <v>44.97</v>
      </c>
      <c r="I128" s="243"/>
      <c r="J128" s="239"/>
      <c r="K128" s="239"/>
      <c r="L128" s="244"/>
      <c r="M128" s="245"/>
      <c r="N128" s="246"/>
      <c r="O128" s="246"/>
      <c r="P128" s="246"/>
      <c r="Q128" s="246"/>
      <c r="R128" s="246"/>
      <c r="S128" s="246"/>
      <c r="T128" s="247"/>
      <c r="AT128" s="248" t="s">
        <v>152</v>
      </c>
      <c r="AU128" s="248" t="s">
        <v>81</v>
      </c>
      <c r="AV128" s="13" t="s">
        <v>81</v>
      </c>
      <c r="AW128" s="13" t="s">
        <v>33</v>
      </c>
      <c r="AX128" s="13" t="s">
        <v>72</v>
      </c>
      <c r="AY128" s="248" t="s">
        <v>129</v>
      </c>
    </row>
    <row r="129" spans="2:51" s="13" customFormat="1" ht="12">
      <c r="B129" s="238"/>
      <c r="C129" s="239"/>
      <c r="D129" s="224" t="s">
        <v>152</v>
      </c>
      <c r="E129" s="240" t="s">
        <v>20</v>
      </c>
      <c r="F129" s="241" t="s">
        <v>186</v>
      </c>
      <c r="G129" s="239"/>
      <c r="H129" s="242">
        <v>86.42</v>
      </c>
      <c r="I129" s="243"/>
      <c r="J129" s="239"/>
      <c r="K129" s="239"/>
      <c r="L129" s="244"/>
      <c r="M129" s="245"/>
      <c r="N129" s="246"/>
      <c r="O129" s="246"/>
      <c r="P129" s="246"/>
      <c r="Q129" s="246"/>
      <c r="R129" s="246"/>
      <c r="S129" s="246"/>
      <c r="T129" s="247"/>
      <c r="AT129" s="248" t="s">
        <v>152</v>
      </c>
      <c r="AU129" s="248" t="s">
        <v>81</v>
      </c>
      <c r="AV129" s="13" t="s">
        <v>81</v>
      </c>
      <c r="AW129" s="13" t="s">
        <v>33</v>
      </c>
      <c r="AX129" s="13" t="s">
        <v>72</v>
      </c>
      <c r="AY129" s="248" t="s">
        <v>129</v>
      </c>
    </row>
    <row r="130" spans="2:51" s="13" customFormat="1" ht="12">
      <c r="B130" s="238"/>
      <c r="C130" s="239"/>
      <c r="D130" s="224" t="s">
        <v>152</v>
      </c>
      <c r="E130" s="240" t="s">
        <v>20</v>
      </c>
      <c r="F130" s="241" t="s">
        <v>187</v>
      </c>
      <c r="G130" s="239"/>
      <c r="H130" s="242">
        <v>528.1</v>
      </c>
      <c r="I130" s="243"/>
      <c r="J130" s="239"/>
      <c r="K130" s="239"/>
      <c r="L130" s="244"/>
      <c r="M130" s="245"/>
      <c r="N130" s="246"/>
      <c r="O130" s="246"/>
      <c r="P130" s="246"/>
      <c r="Q130" s="246"/>
      <c r="R130" s="246"/>
      <c r="S130" s="246"/>
      <c r="T130" s="247"/>
      <c r="AT130" s="248" t="s">
        <v>152</v>
      </c>
      <c r="AU130" s="248" t="s">
        <v>81</v>
      </c>
      <c r="AV130" s="13" t="s">
        <v>81</v>
      </c>
      <c r="AW130" s="13" t="s">
        <v>33</v>
      </c>
      <c r="AX130" s="13" t="s">
        <v>72</v>
      </c>
      <c r="AY130" s="248" t="s">
        <v>129</v>
      </c>
    </row>
    <row r="131" spans="2:51" s="13" customFormat="1" ht="12">
      <c r="B131" s="238"/>
      <c r="C131" s="239"/>
      <c r="D131" s="224" t="s">
        <v>152</v>
      </c>
      <c r="E131" s="240" t="s">
        <v>20</v>
      </c>
      <c r="F131" s="241" t="s">
        <v>188</v>
      </c>
      <c r="G131" s="239"/>
      <c r="H131" s="242">
        <v>220.38</v>
      </c>
      <c r="I131" s="243"/>
      <c r="J131" s="239"/>
      <c r="K131" s="239"/>
      <c r="L131" s="244"/>
      <c r="M131" s="245"/>
      <c r="N131" s="246"/>
      <c r="O131" s="246"/>
      <c r="P131" s="246"/>
      <c r="Q131" s="246"/>
      <c r="R131" s="246"/>
      <c r="S131" s="246"/>
      <c r="T131" s="247"/>
      <c r="AT131" s="248" t="s">
        <v>152</v>
      </c>
      <c r="AU131" s="248" t="s">
        <v>81</v>
      </c>
      <c r="AV131" s="13" t="s">
        <v>81</v>
      </c>
      <c r="AW131" s="13" t="s">
        <v>33</v>
      </c>
      <c r="AX131" s="13" t="s">
        <v>72</v>
      </c>
      <c r="AY131" s="248" t="s">
        <v>129</v>
      </c>
    </row>
    <row r="132" spans="2:51" s="14" customFormat="1" ht="12">
      <c r="B132" s="249"/>
      <c r="C132" s="250"/>
      <c r="D132" s="224" t="s">
        <v>152</v>
      </c>
      <c r="E132" s="251" t="s">
        <v>20</v>
      </c>
      <c r="F132" s="252" t="s">
        <v>156</v>
      </c>
      <c r="G132" s="250"/>
      <c r="H132" s="253">
        <v>879.87</v>
      </c>
      <c r="I132" s="254"/>
      <c r="J132" s="250"/>
      <c r="K132" s="250"/>
      <c r="L132" s="255"/>
      <c r="M132" s="256"/>
      <c r="N132" s="257"/>
      <c r="O132" s="257"/>
      <c r="P132" s="257"/>
      <c r="Q132" s="257"/>
      <c r="R132" s="257"/>
      <c r="S132" s="257"/>
      <c r="T132" s="258"/>
      <c r="AT132" s="259" t="s">
        <v>152</v>
      </c>
      <c r="AU132" s="259" t="s">
        <v>81</v>
      </c>
      <c r="AV132" s="14" t="s">
        <v>137</v>
      </c>
      <c r="AW132" s="14" t="s">
        <v>33</v>
      </c>
      <c r="AX132" s="14" t="s">
        <v>8</v>
      </c>
      <c r="AY132" s="259" t="s">
        <v>129</v>
      </c>
    </row>
    <row r="133" spans="2:65" s="1" customFormat="1" ht="14.4" customHeight="1">
      <c r="B133" s="39"/>
      <c r="C133" s="212" t="s">
        <v>191</v>
      </c>
      <c r="D133" s="212" t="s">
        <v>132</v>
      </c>
      <c r="E133" s="213" t="s">
        <v>995</v>
      </c>
      <c r="F133" s="214" t="s">
        <v>996</v>
      </c>
      <c r="G133" s="215" t="s">
        <v>146</v>
      </c>
      <c r="H133" s="216">
        <v>879.87</v>
      </c>
      <c r="I133" s="217"/>
      <c r="J133" s="216">
        <f>ROUND(I133*H133,0)</f>
        <v>0</v>
      </c>
      <c r="K133" s="214" t="s">
        <v>20</v>
      </c>
      <c r="L133" s="44"/>
      <c r="M133" s="218" t="s">
        <v>20</v>
      </c>
      <c r="N133" s="219" t="s">
        <v>43</v>
      </c>
      <c r="O133" s="84"/>
      <c r="P133" s="220">
        <f>O133*H133</f>
        <v>0</v>
      </c>
      <c r="Q133" s="220">
        <v>0.00348</v>
      </c>
      <c r="R133" s="220">
        <f>Q133*H133</f>
        <v>3.0619476</v>
      </c>
      <c r="S133" s="220">
        <v>0</v>
      </c>
      <c r="T133" s="221">
        <f>S133*H133</f>
        <v>0</v>
      </c>
      <c r="AR133" s="222" t="s">
        <v>137</v>
      </c>
      <c r="AT133" s="222" t="s">
        <v>132</v>
      </c>
      <c r="AU133" s="222" t="s">
        <v>81</v>
      </c>
      <c r="AY133" s="18" t="s">
        <v>129</v>
      </c>
      <c r="BE133" s="223">
        <f>IF(N133="základní",J133,0)</f>
        <v>0</v>
      </c>
      <c r="BF133" s="223">
        <f>IF(N133="snížená",J133,0)</f>
        <v>0</v>
      </c>
      <c r="BG133" s="223">
        <f>IF(N133="zákl. přenesená",J133,0)</f>
        <v>0</v>
      </c>
      <c r="BH133" s="223">
        <f>IF(N133="sníž. přenesená",J133,0)</f>
        <v>0</v>
      </c>
      <c r="BI133" s="223">
        <f>IF(N133="nulová",J133,0)</f>
        <v>0</v>
      </c>
      <c r="BJ133" s="18" t="s">
        <v>8</v>
      </c>
      <c r="BK133" s="223">
        <f>ROUND(I133*H133,0)</f>
        <v>0</v>
      </c>
      <c r="BL133" s="18" t="s">
        <v>137</v>
      </c>
      <c r="BM133" s="222" t="s">
        <v>1102</v>
      </c>
    </row>
    <row r="134" spans="2:47" s="1" customFormat="1" ht="12">
      <c r="B134" s="39"/>
      <c r="C134" s="40"/>
      <c r="D134" s="224" t="s">
        <v>139</v>
      </c>
      <c r="E134" s="40"/>
      <c r="F134" s="225" t="s">
        <v>997</v>
      </c>
      <c r="G134" s="40"/>
      <c r="H134" s="40"/>
      <c r="I134" s="136"/>
      <c r="J134" s="40"/>
      <c r="K134" s="40"/>
      <c r="L134" s="44"/>
      <c r="M134" s="226"/>
      <c r="N134" s="84"/>
      <c r="O134" s="84"/>
      <c r="P134" s="84"/>
      <c r="Q134" s="84"/>
      <c r="R134" s="84"/>
      <c r="S134" s="84"/>
      <c r="T134" s="85"/>
      <c r="AT134" s="18" t="s">
        <v>139</v>
      </c>
      <c r="AU134" s="18" t="s">
        <v>81</v>
      </c>
    </row>
    <row r="135" spans="2:51" s="12" customFormat="1" ht="12">
      <c r="B135" s="228"/>
      <c r="C135" s="229"/>
      <c r="D135" s="224" t="s">
        <v>152</v>
      </c>
      <c r="E135" s="230" t="s">
        <v>20</v>
      </c>
      <c r="F135" s="231" t="s">
        <v>184</v>
      </c>
      <c r="G135" s="229"/>
      <c r="H135" s="230" t="s">
        <v>20</v>
      </c>
      <c r="I135" s="232"/>
      <c r="J135" s="229"/>
      <c r="K135" s="229"/>
      <c r="L135" s="233"/>
      <c r="M135" s="234"/>
      <c r="N135" s="235"/>
      <c r="O135" s="235"/>
      <c r="P135" s="235"/>
      <c r="Q135" s="235"/>
      <c r="R135" s="235"/>
      <c r="S135" s="235"/>
      <c r="T135" s="236"/>
      <c r="AT135" s="237" t="s">
        <v>152</v>
      </c>
      <c r="AU135" s="237" t="s">
        <v>81</v>
      </c>
      <c r="AV135" s="12" t="s">
        <v>8</v>
      </c>
      <c r="AW135" s="12" t="s">
        <v>33</v>
      </c>
      <c r="AX135" s="12" t="s">
        <v>72</v>
      </c>
      <c r="AY135" s="237" t="s">
        <v>129</v>
      </c>
    </row>
    <row r="136" spans="2:51" s="13" customFormat="1" ht="12">
      <c r="B136" s="238"/>
      <c r="C136" s="239"/>
      <c r="D136" s="224" t="s">
        <v>152</v>
      </c>
      <c r="E136" s="240" t="s">
        <v>20</v>
      </c>
      <c r="F136" s="241" t="s">
        <v>185</v>
      </c>
      <c r="G136" s="239"/>
      <c r="H136" s="242">
        <v>44.97</v>
      </c>
      <c r="I136" s="243"/>
      <c r="J136" s="239"/>
      <c r="K136" s="239"/>
      <c r="L136" s="244"/>
      <c r="M136" s="245"/>
      <c r="N136" s="246"/>
      <c r="O136" s="246"/>
      <c r="P136" s="246"/>
      <c r="Q136" s="246"/>
      <c r="R136" s="246"/>
      <c r="S136" s="246"/>
      <c r="T136" s="247"/>
      <c r="AT136" s="248" t="s">
        <v>152</v>
      </c>
      <c r="AU136" s="248" t="s">
        <v>81</v>
      </c>
      <c r="AV136" s="13" t="s">
        <v>81</v>
      </c>
      <c r="AW136" s="13" t="s">
        <v>33</v>
      </c>
      <c r="AX136" s="13" t="s">
        <v>72</v>
      </c>
      <c r="AY136" s="248" t="s">
        <v>129</v>
      </c>
    </row>
    <row r="137" spans="2:51" s="13" customFormat="1" ht="12">
      <c r="B137" s="238"/>
      <c r="C137" s="239"/>
      <c r="D137" s="224" t="s">
        <v>152</v>
      </c>
      <c r="E137" s="240" t="s">
        <v>20</v>
      </c>
      <c r="F137" s="241" t="s">
        <v>186</v>
      </c>
      <c r="G137" s="239"/>
      <c r="H137" s="242">
        <v>86.42</v>
      </c>
      <c r="I137" s="243"/>
      <c r="J137" s="239"/>
      <c r="K137" s="239"/>
      <c r="L137" s="244"/>
      <c r="M137" s="245"/>
      <c r="N137" s="246"/>
      <c r="O137" s="246"/>
      <c r="P137" s="246"/>
      <c r="Q137" s="246"/>
      <c r="R137" s="246"/>
      <c r="S137" s="246"/>
      <c r="T137" s="247"/>
      <c r="AT137" s="248" t="s">
        <v>152</v>
      </c>
      <c r="AU137" s="248" t="s">
        <v>81</v>
      </c>
      <c r="AV137" s="13" t="s">
        <v>81</v>
      </c>
      <c r="AW137" s="13" t="s">
        <v>33</v>
      </c>
      <c r="AX137" s="13" t="s">
        <v>72</v>
      </c>
      <c r="AY137" s="248" t="s">
        <v>129</v>
      </c>
    </row>
    <row r="138" spans="2:51" s="13" customFormat="1" ht="12">
      <c r="B138" s="238"/>
      <c r="C138" s="239"/>
      <c r="D138" s="224" t="s">
        <v>152</v>
      </c>
      <c r="E138" s="240" t="s">
        <v>20</v>
      </c>
      <c r="F138" s="241" t="s">
        <v>187</v>
      </c>
      <c r="G138" s="239"/>
      <c r="H138" s="242">
        <v>528.1</v>
      </c>
      <c r="I138" s="243"/>
      <c r="J138" s="239"/>
      <c r="K138" s="239"/>
      <c r="L138" s="244"/>
      <c r="M138" s="245"/>
      <c r="N138" s="246"/>
      <c r="O138" s="246"/>
      <c r="P138" s="246"/>
      <c r="Q138" s="246"/>
      <c r="R138" s="246"/>
      <c r="S138" s="246"/>
      <c r="T138" s="247"/>
      <c r="AT138" s="248" t="s">
        <v>152</v>
      </c>
      <c r="AU138" s="248" t="s">
        <v>81</v>
      </c>
      <c r="AV138" s="13" t="s">
        <v>81</v>
      </c>
      <c r="AW138" s="13" t="s">
        <v>33</v>
      </c>
      <c r="AX138" s="13" t="s">
        <v>72</v>
      </c>
      <c r="AY138" s="248" t="s">
        <v>129</v>
      </c>
    </row>
    <row r="139" spans="2:51" s="13" customFormat="1" ht="12">
      <c r="B139" s="238"/>
      <c r="C139" s="239"/>
      <c r="D139" s="224" t="s">
        <v>152</v>
      </c>
      <c r="E139" s="240" t="s">
        <v>20</v>
      </c>
      <c r="F139" s="241" t="s">
        <v>188</v>
      </c>
      <c r="G139" s="239"/>
      <c r="H139" s="242">
        <v>220.38</v>
      </c>
      <c r="I139" s="243"/>
      <c r="J139" s="239"/>
      <c r="K139" s="239"/>
      <c r="L139" s="244"/>
      <c r="M139" s="245"/>
      <c r="N139" s="246"/>
      <c r="O139" s="246"/>
      <c r="P139" s="246"/>
      <c r="Q139" s="246"/>
      <c r="R139" s="246"/>
      <c r="S139" s="246"/>
      <c r="T139" s="247"/>
      <c r="AT139" s="248" t="s">
        <v>152</v>
      </c>
      <c r="AU139" s="248" t="s">
        <v>81</v>
      </c>
      <c r="AV139" s="13" t="s">
        <v>81</v>
      </c>
      <c r="AW139" s="13" t="s">
        <v>33</v>
      </c>
      <c r="AX139" s="13" t="s">
        <v>72</v>
      </c>
      <c r="AY139" s="248" t="s">
        <v>129</v>
      </c>
    </row>
    <row r="140" spans="2:51" s="14" customFormat="1" ht="12">
      <c r="B140" s="249"/>
      <c r="C140" s="250"/>
      <c r="D140" s="224" t="s">
        <v>152</v>
      </c>
      <c r="E140" s="251" t="s">
        <v>20</v>
      </c>
      <c r="F140" s="252" t="s">
        <v>156</v>
      </c>
      <c r="G140" s="250"/>
      <c r="H140" s="253">
        <v>879.87</v>
      </c>
      <c r="I140" s="254"/>
      <c r="J140" s="250"/>
      <c r="K140" s="250"/>
      <c r="L140" s="255"/>
      <c r="M140" s="283"/>
      <c r="N140" s="284"/>
      <c r="O140" s="284"/>
      <c r="P140" s="284"/>
      <c r="Q140" s="284"/>
      <c r="R140" s="284"/>
      <c r="S140" s="284"/>
      <c r="T140" s="285"/>
      <c r="AT140" s="259" t="s">
        <v>152</v>
      </c>
      <c r="AU140" s="259" t="s">
        <v>81</v>
      </c>
      <c r="AV140" s="14" t="s">
        <v>137</v>
      </c>
      <c r="AW140" s="14" t="s">
        <v>33</v>
      </c>
      <c r="AX140" s="14" t="s">
        <v>8</v>
      </c>
      <c r="AY140" s="259" t="s">
        <v>129</v>
      </c>
    </row>
    <row r="141" spans="2:12" s="1" customFormat="1" ht="6.95" customHeight="1">
      <c r="B141" s="59"/>
      <c r="C141" s="60"/>
      <c r="D141" s="60"/>
      <c r="E141" s="60"/>
      <c r="F141" s="60"/>
      <c r="G141" s="60"/>
      <c r="H141" s="60"/>
      <c r="I141" s="162"/>
      <c r="J141" s="60"/>
      <c r="K141" s="60"/>
      <c r="L141" s="44"/>
    </row>
  </sheetData>
  <sheetProtection password="CC35" sheet="1" objects="1" scenarios="1" formatColumns="0" formatRows="0" autoFilter="0"/>
  <autoFilter ref="C80:K140"/>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ht="37.5" customHeight="1"/>
    <row r="2" spans="2:11" ht="7.5" customHeight="1">
      <c r="B2" s="287"/>
      <c r="C2" s="288"/>
      <c r="D2" s="288"/>
      <c r="E2" s="288"/>
      <c r="F2" s="288"/>
      <c r="G2" s="288"/>
      <c r="H2" s="288"/>
      <c r="I2" s="288"/>
      <c r="J2" s="288"/>
      <c r="K2" s="289"/>
    </row>
    <row r="3" spans="2:11" s="16" customFormat="1" ht="45" customHeight="1">
      <c r="B3" s="290"/>
      <c r="C3" s="291" t="s">
        <v>1103</v>
      </c>
      <c r="D3" s="291"/>
      <c r="E3" s="291"/>
      <c r="F3" s="291"/>
      <c r="G3" s="291"/>
      <c r="H3" s="291"/>
      <c r="I3" s="291"/>
      <c r="J3" s="291"/>
      <c r="K3" s="292"/>
    </row>
    <row r="4" spans="2:11" ht="25.5" customHeight="1">
      <c r="B4" s="293"/>
      <c r="C4" s="294" t="s">
        <v>1104</v>
      </c>
      <c r="D4" s="294"/>
      <c r="E4" s="294"/>
      <c r="F4" s="294"/>
      <c r="G4" s="294"/>
      <c r="H4" s="294"/>
      <c r="I4" s="294"/>
      <c r="J4" s="294"/>
      <c r="K4" s="295"/>
    </row>
    <row r="5" spans="2:11" ht="5.25" customHeight="1">
      <c r="B5" s="293"/>
      <c r="C5" s="296"/>
      <c r="D5" s="296"/>
      <c r="E5" s="296"/>
      <c r="F5" s="296"/>
      <c r="G5" s="296"/>
      <c r="H5" s="296"/>
      <c r="I5" s="296"/>
      <c r="J5" s="296"/>
      <c r="K5" s="295"/>
    </row>
    <row r="6" spans="2:11" ht="15" customHeight="1">
      <c r="B6" s="293"/>
      <c r="C6" s="297" t="s">
        <v>1105</v>
      </c>
      <c r="D6" s="297"/>
      <c r="E6" s="297"/>
      <c r="F6" s="297"/>
      <c r="G6" s="297"/>
      <c r="H6" s="297"/>
      <c r="I6" s="297"/>
      <c r="J6" s="297"/>
      <c r="K6" s="295"/>
    </row>
    <row r="7" spans="2:11" ht="15" customHeight="1">
      <c r="B7" s="298"/>
      <c r="C7" s="297" t="s">
        <v>1106</v>
      </c>
      <c r="D7" s="297"/>
      <c r="E7" s="297"/>
      <c r="F7" s="297"/>
      <c r="G7" s="297"/>
      <c r="H7" s="297"/>
      <c r="I7" s="297"/>
      <c r="J7" s="297"/>
      <c r="K7" s="295"/>
    </row>
    <row r="8" spans="2:11" ht="12.75" customHeight="1">
      <c r="B8" s="298"/>
      <c r="C8" s="297"/>
      <c r="D8" s="297"/>
      <c r="E8" s="297"/>
      <c r="F8" s="297"/>
      <c r="G8" s="297"/>
      <c r="H8" s="297"/>
      <c r="I8" s="297"/>
      <c r="J8" s="297"/>
      <c r="K8" s="295"/>
    </row>
    <row r="9" spans="2:11" ht="15" customHeight="1">
      <c r="B9" s="298"/>
      <c r="C9" s="297" t="s">
        <v>1107</v>
      </c>
      <c r="D9" s="297"/>
      <c r="E9" s="297"/>
      <c r="F9" s="297"/>
      <c r="G9" s="297"/>
      <c r="H9" s="297"/>
      <c r="I9" s="297"/>
      <c r="J9" s="297"/>
      <c r="K9" s="295"/>
    </row>
    <row r="10" spans="2:11" ht="15" customHeight="1">
      <c r="B10" s="298"/>
      <c r="C10" s="297"/>
      <c r="D10" s="297" t="s">
        <v>1108</v>
      </c>
      <c r="E10" s="297"/>
      <c r="F10" s="297"/>
      <c r="G10" s="297"/>
      <c r="H10" s="297"/>
      <c r="I10" s="297"/>
      <c r="J10" s="297"/>
      <c r="K10" s="295"/>
    </row>
    <row r="11" spans="2:11" ht="15" customHeight="1">
      <c r="B11" s="298"/>
      <c r="C11" s="299"/>
      <c r="D11" s="297" t="s">
        <v>1109</v>
      </c>
      <c r="E11" s="297"/>
      <c r="F11" s="297"/>
      <c r="G11" s="297"/>
      <c r="H11" s="297"/>
      <c r="I11" s="297"/>
      <c r="J11" s="297"/>
      <c r="K11" s="295"/>
    </row>
    <row r="12" spans="2:11" ht="15" customHeight="1">
      <c r="B12" s="298"/>
      <c r="C12" s="299"/>
      <c r="D12" s="297"/>
      <c r="E12" s="297"/>
      <c r="F12" s="297"/>
      <c r="G12" s="297"/>
      <c r="H12" s="297"/>
      <c r="I12" s="297"/>
      <c r="J12" s="297"/>
      <c r="K12" s="295"/>
    </row>
    <row r="13" spans="2:11" ht="15" customHeight="1">
      <c r="B13" s="298"/>
      <c r="C13" s="299"/>
      <c r="D13" s="300" t="s">
        <v>1110</v>
      </c>
      <c r="E13" s="297"/>
      <c r="F13" s="297"/>
      <c r="G13" s="297"/>
      <c r="H13" s="297"/>
      <c r="I13" s="297"/>
      <c r="J13" s="297"/>
      <c r="K13" s="295"/>
    </row>
    <row r="14" spans="2:11" ht="12.75" customHeight="1">
      <c r="B14" s="298"/>
      <c r="C14" s="299"/>
      <c r="D14" s="299"/>
      <c r="E14" s="299"/>
      <c r="F14" s="299"/>
      <c r="G14" s="299"/>
      <c r="H14" s="299"/>
      <c r="I14" s="299"/>
      <c r="J14" s="299"/>
      <c r="K14" s="295"/>
    </row>
    <row r="15" spans="2:11" ht="15" customHeight="1">
      <c r="B15" s="298"/>
      <c r="C15" s="299"/>
      <c r="D15" s="297" t="s">
        <v>1111</v>
      </c>
      <c r="E15" s="297"/>
      <c r="F15" s="297"/>
      <c r="G15" s="297"/>
      <c r="H15" s="297"/>
      <c r="I15" s="297"/>
      <c r="J15" s="297"/>
      <c r="K15" s="295"/>
    </row>
    <row r="16" spans="2:11" ht="15" customHeight="1">
      <c r="B16" s="298"/>
      <c r="C16" s="299"/>
      <c r="D16" s="297" t="s">
        <v>1112</v>
      </c>
      <c r="E16" s="297"/>
      <c r="F16" s="297"/>
      <c r="G16" s="297"/>
      <c r="H16" s="297"/>
      <c r="I16" s="297"/>
      <c r="J16" s="297"/>
      <c r="K16" s="295"/>
    </row>
    <row r="17" spans="2:11" ht="15" customHeight="1">
      <c r="B17" s="298"/>
      <c r="C17" s="299"/>
      <c r="D17" s="297" t="s">
        <v>1113</v>
      </c>
      <c r="E17" s="297"/>
      <c r="F17" s="297"/>
      <c r="G17" s="297"/>
      <c r="H17" s="297"/>
      <c r="I17" s="297"/>
      <c r="J17" s="297"/>
      <c r="K17" s="295"/>
    </row>
    <row r="18" spans="2:11" ht="15" customHeight="1">
      <c r="B18" s="298"/>
      <c r="C18" s="299"/>
      <c r="D18" s="299"/>
      <c r="E18" s="301" t="s">
        <v>79</v>
      </c>
      <c r="F18" s="297" t="s">
        <v>1114</v>
      </c>
      <c r="G18" s="297"/>
      <c r="H18" s="297"/>
      <c r="I18" s="297"/>
      <c r="J18" s="297"/>
      <c r="K18" s="295"/>
    </row>
    <row r="19" spans="2:11" ht="15" customHeight="1">
      <c r="B19" s="298"/>
      <c r="C19" s="299"/>
      <c r="D19" s="299"/>
      <c r="E19" s="301" t="s">
        <v>1115</v>
      </c>
      <c r="F19" s="297" t="s">
        <v>1116</v>
      </c>
      <c r="G19" s="297"/>
      <c r="H19" s="297"/>
      <c r="I19" s="297"/>
      <c r="J19" s="297"/>
      <c r="K19" s="295"/>
    </row>
    <row r="20" spans="2:11" ht="15" customHeight="1">
      <c r="B20" s="298"/>
      <c r="C20" s="299"/>
      <c r="D20" s="299"/>
      <c r="E20" s="301" t="s">
        <v>1117</v>
      </c>
      <c r="F20" s="297" t="s">
        <v>1118</v>
      </c>
      <c r="G20" s="297"/>
      <c r="H20" s="297"/>
      <c r="I20" s="297"/>
      <c r="J20" s="297"/>
      <c r="K20" s="295"/>
    </row>
    <row r="21" spans="2:11" ht="15" customHeight="1">
      <c r="B21" s="298"/>
      <c r="C21" s="299"/>
      <c r="D21" s="299"/>
      <c r="E21" s="301" t="s">
        <v>1119</v>
      </c>
      <c r="F21" s="297" t="s">
        <v>1120</v>
      </c>
      <c r="G21" s="297"/>
      <c r="H21" s="297"/>
      <c r="I21" s="297"/>
      <c r="J21" s="297"/>
      <c r="K21" s="295"/>
    </row>
    <row r="22" spans="2:11" ht="15" customHeight="1">
      <c r="B22" s="298"/>
      <c r="C22" s="299"/>
      <c r="D22" s="299"/>
      <c r="E22" s="301" t="s">
        <v>1121</v>
      </c>
      <c r="F22" s="297" t="s">
        <v>1122</v>
      </c>
      <c r="G22" s="297"/>
      <c r="H22" s="297"/>
      <c r="I22" s="297"/>
      <c r="J22" s="297"/>
      <c r="K22" s="295"/>
    </row>
    <row r="23" spans="2:11" ht="15" customHeight="1">
      <c r="B23" s="298"/>
      <c r="C23" s="299"/>
      <c r="D23" s="299"/>
      <c r="E23" s="301" t="s">
        <v>1123</v>
      </c>
      <c r="F23" s="297" t="s">
        <v>1124</v>
      </c>
      <c r="G23" s="297"/>
      <c r="H23" s="297"/>
      <c r="I23" s="297"/>
      <c r="J23" s="297"/>
      <c r="K23" s="295"/>
    </row>
    <row r="24" spans="2:11" ht="12.75" customHeight="1">
      <c r="B24" s="298"/>
      <c r="C24" s="299"/>
      <c r="D24" s="299"/>
      <c r="E24" s="299"/>
      <c r="F24" s="299"/>
      <c r="G24" s="299"/>
      <c r="H24" s="299"/>
      <c r="I24" s="299"/>
      <c r="J24" s="299"/>
      <c r="K24" s="295"/>
    </row>
    <row r="25" spans="2:11" ht="15" customHeight="1">
      <c r="B25" s="298"/>
      <c r="C25" s="297" t="s">
        <v>1125</v>
      </c>
      <c r="D25" s="297"/>
      <c r="E25" s="297"/>
      <c r="F25" s="297"/>
      <c r="G25" s="297"/>
      <c r="H25" s="297"/>
      <c r="I25" s="297"/>
      <c r="J25" s="297"/>
      <c r="K25" s="295"/>
    </row>
    <row r="26" spans="2:11" ht="15" customHeight="1">
      <c r="B26" s="298"/>
      <c r="C26" s="297" t="s">
        <v>1126</v>
      </c>
      <c r="D26" s="297"/>
      <c r="E26" s="297"/>
      <c r="F26" s="297"/>
      <c r="G26" s="297"/>
      <c r="H26" s="297"/>
      <c r="I26" s="297"/>
      <c r="J26" s="297"/>
      <c r="K26" s="295"/>
    </row>
    <row r="27" spans="2:11" ht="15" customHeight="1">
      <c r="B27" s="298"/>
      <c r="C27" s="297"/>
      <c r="D27" s="297" t="s">
        <v>1127</v>
      </c>
      <c r="E27" s="297"/>
      <c r="F27" s="297"/>
      <c r="G27" s="297"/>
      <c r="H27" s="297"/>
      <c r="I27" s="297"/>
      <c r="J27" s="297"/>
      <c r="K27" s="295"/>
    </row>
    <row r="28" spans="2:11" ht="15" customHeight="1">
      <c r="B28" s="298"/>
      <c r="C28" s="299"/>
      <c r="D28" s="297" t="s">
        <v>1128</v>
      </c>
      <c r="E28" s="297"/>
      <c r="F28" s="297"/>
      <c r="G28" s="297"/>
      <c r="H28" s="297"/>
      <c r="I28" s="297"/>
      <c r="J28" s="297"/>
      <c r="K28" s="295"/>
    </row>
    <row r="29" spans="2:11" ht="12.75" customHeight="1">
      <c r="B29" s="298"/>
      <c r="C29" s="299"/>
      <c r="D29" s="299"/>
      <c r="E29" s="299"/>
      <c r="F29" s="299"/>
      <c r="G29" s="299"/>
      <c r="H29" s="299"/>
      <c r="I29" s="299"/>
      <c r="J29" s="299"/>
      <c r="K29" s="295"/>
    </row>
    <row r="30" spans="2:11" ht="15" customHeight="1">
      <c r="B30" s="298"/>
      <c r="C30" s="299"/>
      <c r="D30" s="297" t="s">
        <v>1129</v>
      </c>
      <c r="E30" s="297"/>
      <c r="F30" s="297"/>
      <c r="G30" s="297"/>
      <c r="H30" s="297"/>
      <c r="I30" s="297"/>
      <c r="J30" s="297"/>
      <c r="K30" s="295"/>
    </row>
    <row r="31" spans="2:11" ht="15" customHeight="1">
      <c r="B31" s="298"/>
      <c r="C31" s="299"/>
      <c r="D31" s="297" t="s">
        <v>1130</v>
      </c>
      <c r="E31" s="297"/>
      <c r="F31" s="297"/>
      <c r="G31" s="297"/>
      <c r="H31" s="297"/>
      <c r="I31" s="297"/>
      <c r="J31" s="297"/>
      <c r="K31" s="295"/>
    </row>
    <row r="32" spans="2:11" ht="12.75" customHeight="1">
      <c r="B32" s="298"/>
      <c r="C32" s="299"/>
      <c r="D32" s="299"/>
      <c r="E32" s="299"/>
      <c r="F32" s="299"/>
      <c r="G32" s="299"/>
      <c r="H32" s="299"/>
      <c r="I32" s="299"/>
      <c r="J32" s="299"/>
      <c r="K32" s="295"/>
    </row>
    <row r="33" spans="2:11" ht="15" customHeight="1">
      <c r="B33" s="298"/>
      <c r="C33" s="299"/>
      <c r="D33" s="297" t="s">
        <v>1131</v>
      </c>
      <c r="E33" s="297"/>
      <c r="F33" s="297"/>
      <c r="G33" s="297"/>
      <c r="H33" s="297"/>
      <c r="I33" s="297"/>
      <c r="J33" s="297"/>
      <c r="K33" s="295"/>
    </row>
    <row r="34" spans="2:11" ht="15" customHeight="1">
      <c r="B34" s="298"/>
      <c r="C34" s="299"/>
      <c r="D34" s="297" t="s">
        <v>1132</v>
      </c>
      <c r="E34" s="297"/>
      <c r="F34" s="297"/>
      <c r="G34" s="297"/>
      <c r="H34" s="297"/>
      <c r="I34" s="297"/>
      <c r="J34" s="297"/>
      <c r="K34" s="295"/>
    </row>
    <row r="35" spans="2:11" ht="15" customHeight="1">
      <c r="B35" s="298"/>
      <c r="C35" s="299"/>
      <c r="D35" s="297" t="s">
        <v>1133</v>
      </c>
      <c r="E35" s="297"/>
      <c r="F35" s="297"/>
      <c r="G35" s="297"/>
      <c r="H35" s="297"/>
      <c r="I35" s="297"/>
      <c r="J35" s="297"/>
      <c r="K35" s="295"/>
    </row>
    <row r="36" spans="2:11" ht="15" customHeight="1">
      <c r="B36" s="298"/>
      <c r="C36" s="299"/>
      <c r="D36" s="297"/>
      <c r="E36" s="300" t="s">
        <v>115</v>
      </c>
      <c r="F36" s="297"/>
      <c r="G36" s="297" t="s">
        <v>1134</v>
      </c>
      <c r="H36" s="297"/>
      <c r="I36" s="297"/>
      <c r="J36" s="297"/>
      <c r="K36" s="295"/>
    </row>
    <row r="37" spans="2:11" ht="30.75" customHeight="1">
      <c r="B37" s="298"/>
      <c r="C37" s="299"/>
      <c r="D37" s="297"/>
      <c r="E37" s="300" t="s">
        <v>1135</v>
      </c>
      <c r="F37" s="297"/>
      <c r="G37" s="297" t="s">
        <v>1136</v>
      </c>
      <c r="H37" s="297"/>
      <c r="I37" s="297"/>
      <c r="J37" s="297"/>
      <c r="K37" s="295"/>
    </row>
    <row r="38" spans="2:11" ht="15" customHeight="1">
      <c r="B38" s="298"/>
      <c r="C38" s="299"/>
      <c r="D38" s="297"/>
      <c r="E38" s="300" t="s">
        <v>53</v>
      </c>
      <c r="F38" s="297"/>
      <c r="G38" s="297" t="s">
        <v>1137</v>
      </c>
      <c r="H38" s="297"/>
      <c r="I38" s="297"/>
      <c r="J38" s="297"/>
      <c r="K38" s="295"/>
    </row>
    <row r="39" spans="2:11" ht="15" customHeight="1">
      <c r="B39" s="298"/>
      <c r="C39" s="299"/>
      <c r="D39" s="297"/>
      <c r="E39" s="300" t="s">
        <v>54</v>
      </c>
      <c r="F39" s="297"/>
      <c r="G39" s="297" t="s">
        <v>1138</v>
      </c>
      <c r="H39" s="297"/>
      <c r="I39" s="297"/>
      <c r="J39" s="297"/>
      <c r="K39" s="295"/>
    </row>
    <row r="40" spans="2:11" ht="15" customHeight="1">
      <c r="B40" s="298"/>
      <c r="C40" s="299"/>
      <c r="D40" s="297"/>
      <c r="E40" s="300" t="s">
        <v>116</v>
      </c>
      <c r="F40" s="297"/>
      <c r="G40" s="297" t="s">
        <v>1139</v>
      </c>
      <c r="H40" s="297"/>
      <c r="I40" s="297"/>
      <c r="J40" s="297"/>
      <c r="K40" s="295"/>
    </row>
    <row r="41" spans="2:11" ht="15" customHeight="1">
      <c r="B41" s="298"/>
      <c r="C41" s="299"/>
      <c r="D41" s="297"/>
      <c r="E41" s="300" t="s">
        <v>117</v>
      </c>
      <c r="F41" s="297"/>
      <c r="G41" s="297" t="s">
        <v>1140</v>
      </c>
      <c r="H41" s="297"/>
      <c r="I41" s="297"/>
      <c r="J41" s="297"/>
      <c r="K41" s="295"/>
    </row>
    <row r="42" spans="2:11" ht="15" customHeight="1">
      <c r="B42" s="298"/>
      <c r="C42" s="299"/>
      <c r="D42" s="297"/>
      <c r="E42" s="300" t="s">
        <v>1141</v>
      </c>
      <c r="F42" s="297"/>
      <c r="G42" s="297" t="s">
        <v>1142</v>
      </c>
      <c r="H42" s="297"/>
      <c r="I42" s="297"/>
      <c r="J42" s="297"/>
      <c r="K42" s="295"/>
    </row>
    <row r="43" spans="2:11" ht="15" customHeight="1">
      <c r="B43" s="298"/>
      <c r="C43" s="299"/>
      <c r="D43" s="297"/>
      <c r="E43" s="300"/>
      <c r="F43" s="297"/>
      <c r="G43" s="297" t="s">
        <v>1143</v>
      </c>
      <c r="H43" s="297"/>
      <c r="I43" s="297"/>
      <c r="J43" s="297"/>
      <c r="K43" s="295"/>
    </row>
    <row r="44" spans="2:11" ht="15" customHeight="1">
      <c r="B44" s="298"/>
      <c r="C44" s="299"/>
      <c r="D44" s="297"/>
      <c r="E44" s="300" t="s">
        <v>1144</v>
      </c>
      <c r="F44" s="297"/>
      <c r="G44" s="297" t="s">
        <v>1145</v>
      </c>
      <c r="H44" s="297"/>
      <c r="I44" s="297"/>
      <c r="J44" s="297"/>
      <c r="K44" s="295"/>
    </row>
    <row r="45" spans="2:11" ht="15" customHeight="1">
      <c r="B45" s="298"/>
      <c r="C45" s="299"/>
      <c r="D45" s="297"/>
      <c r="E45" s="300" t="s">
        <v>119</v>
      </c>
      <c r="F45" s="297"/>
      <c r="G45" s="297" t="s">
        <v>1146</v>
      </c>
      <c r="H45" s="297"/>
      <c r="I45" s="297"/>
      <c r="J45" s="297"/>
      <c r="K45" s="295"/>
    </row>
    <row r="46" spans="2:11" ht="12.75" customHeight="1">
      <c r="B46" s="298"/>
      <c r="C46" s="299"/>
      <c r="D46" s="297"/>
      <c r="E46" s="297"/>
      <c r="F46" s="297"/>
      <c r="G46" s="297"/>
      <c r="H46" s="297"/>
      <c r="I46" s="297"/>
      <c r="J46" s="297"/>
      <c r="K46" s="295"/>
    </row>
    <row r="47" spans="2:11" ht="15" customHeight="1">
      <c r="B47" s="298"/>
      <c r="C47" s="299"/>
      <c r="D47" s="297" t="s">
        <v>1147</v>
      </c>
      <c r="E47" s="297"/>
      <c r="F47" s="297"/>
      <c r="G47" s="297"/>
      <c r="H47" s="297"/>
      <c r="I47" s="297"/>
      <c r="J47" s="297"/>
      <c r="K47" s="295"/>
    </row>
    <row r="48" spans="2:11" ht="15" customHeight="1">
      <c r="B48" s="298"/>
      <c r="C48" s="299"/>
      <c r="D48" s="299"/>
      <c r="E48" s="297" t="s">
        <v>1148</v>
      </c>
      <c r="F48" s="297"/>
      <c r="G48" s="297"/>
      <c r="H48" s="297"/>
      <c r="I48" s="297"/>
      <c r="J48" s="297"/>
      <c r="K48" s="295"/>
    </row>
    <row r="49" spans="2:11" ht="15" customHeight="1">
      <c r="B49" s="298"/>
      <c r="C49" s="299"/>
      <c r="D49" s="299"/>
      <c r="E49" s="297" t="s">
        <v>1149</v>
      </c>
      <c r="F49" s="297"/>
      <c r="G49" s="297"/>
      <c r="H49" s="297"/>
      <c r="I49" s="297"/>
      <c r="J49" s="297"/>
      <c r="K49" s="295"/>
    </row>
    <row r="50" spans="2:11" ht="15" customHeight="1">
      <c r="B50" s="298"/>
      <c r="C50" s="299"/>
      <c r="D50" s="299"/>
      <c r="E50" s="297" t="s">
        <v>1150</v>
      </c>
      <c r="F50" s="297"/>
      <c r="G50" s="297"/>
      <c r="H50" s="297"/>
      <c r="I50" s="297"/>
      <c r="J50" s="297"/>
      <c r="K50" s="295"/>
    </row>
    <row r="51" spans="2:11" ht="15" customHeight="1">
      <c r="B51" s="298"/>
      <c r="C51" s="299"/>
      <c r="D51" s="297" t="s">
        <v>1151</v>
      </c>
      <c r="E51" s="297"/>
      <c r="F51" s="297"/>
      <c r="G51" s="297"/>
      <c r="H51" s="297"/>
      <c r="I51" s="297"/>
      <c r="J51" s="297"/>
      <c r="K51" s="295"/>
    </row>
    <row r="52" spans="2:11" ht="25.5" customHeight="1">
      <c r="B52" s="293"/>
      <c r="C52" s="294" t="s">
        <v>1152</v>
      </c>
      <c r="D52" s="294"/>
      <c r="E52" s="294"/>
      <c r="F52" s="294"/>
      <c r="G52" s="294"/>
      <c r="H52" s="294"/>
      <c r="I52" s="294"/>
      <c r="J52" s="294"/>
      <c r="K52" s="295"/>
    </row>
    <row r="53" spans="2:11" ht="5.25" customHeight="1">
      <c r="B53" s="293"/>
      <c r="C53" s="296"/>
      <c r="D53" s="296"/>
      <c r="E53" s="296"/>
      <c r="F53" s="296"/>
      <c r="G53" s="296"/>
      <c r="H53" s="296"/>
      <c r="I53" s="296"/>
      <c r="J53" s="296"/>
      <c r="K53" s="295"/>
    </row>
    <row r="54" spans="2:11" ht="15" customHeight="1">
      <c r="B54" s="293"/>
      <c r="C54" s="297" t="s">
        <v>1153</v>
      </c>
      <c r="D54" s="297"/>
      <c r="E54" s="297"/>
      <c r="F54" s="297"/>
      <c r="G54" s="297"/>
      <c r="H54" s="297"/>
      <c r="I54" s="297"/>
      <c r="J54" s="297"/>
      <c r="K54" s="295"/>
    </row>
    <row r="55" spans="2:11" ht="15" customHeight="1">
      <c r="B55" s="293"/>
      <c r="C55" s="297" t="s">
        <v>1154</v>
      </c>
      <c r="D55" s="297"/>
      <c r="E55" s="297"/>
      <c r="F55" s="297"/>
      <c r="G55" s="297"/>
      <c r="H55" s="297"/>
      <c r="I55" s="297"/>
      <c r="J55" s="297"/>
      <c r="K55" s="295"/>
    </row>
    <row r="56" spans="2:11" ht="12.75" customHeight="1">
      <c r="B56" s="293"/>
      <c r="C56" s="297"/>
      <c r="D56" s="297"/>
      <c r="E56" s="297"/>
      <c r="F56" s="297"/>
      <c r="G56" s="297"/>
      <c r="H56" s="297"/>
      <c r="I56" s="297"/>
      <c r="J56" s="297"/>
      <c r="K56" s="295"/>
    </row>
    <row r="57" spans="2:11" ht="15" customHeight="1">
      <c r="B57" s="293"/>
      <c r="C57" s="297" t="s">
        <v>1155</v>
      </c>
      <c r="D57" s="297"/>
      <c r="E57" s="297"/>
      <c r="F57" s="297"/>
      <c r="G57" s="297"/>
      <c r="H57" s="297"/>
      <c r="I57" s="297"/>
      <c r="J57" s="297"/>
      <c r="K57" s="295"/>
    </row>
    <row r="58" spans="2:11" ht="15" customHeight="1">
      <c r="B58" s="293"/>
      <c r="C58" s="299"/>
      <c r="D58" s="297" t="s">
        <v>1156</v>
      </c>
      <c r="E58" s="297"/>
      <c r="F58" s="297"/>
      <c r="G58" s="297"/>
      <c r="H58" s="297"/>
      <c r="I58" s="297"/>
      <c r="J58" s="297"/>
      <c r="K58" s="295"/>
    </row>
    <row r="59" spans="2:11" ht="15" customHeight="1">
      <c r="B59" s="293"/>
      <c r="C59" s="299"/>
      <c r="D59" s="297" t="s">
        <v>1157</v>
      </c>
      <c r="E59" s="297"/>
      <c r="F59" s="297"/>
      <c r="G59" s="297"/>
      <c r="H59" s="297"/>
      <c r="I59" s="297"/>
      <c r="J59" s="297"/>
      <c r="K59" s="295"/>
    </row>
    <row r="60" spans="2:11" ht="15" customHeight="1">
      <c r="B60" s="293"/>
      <c r="C60" s="299"/>
      <c r="D60" s="297" t="s">
        <v>1158</v>
      </c>
      <c r="E60" s="297"/>
      <c r="F60" s="297"/>
      <c r="G60" s="297"/>
      <c r="H60" s="297"/>
      <c r="I60" s="297"/>
      <c r="J60" s="297"/>
      <c r="K60" s="295"/>
    </row>
    <row r="61" spans="2:11" ht="15" customHeight="1">
      <c r="B61" s="293"/>
      <c r="C61" s="299"/>
      <c r="D61" s="297" t="s">
        <v>1159</v>
      </c>
      <c r="E61" s="297"/>
      <c r="F61" s="297"/>
      <c r="G61" s="297"/>
      <c r="H61" s="297"/>
      <c r="I61" s="297"/>
      <c r="J61" s="297"/>
      <c r="K61" s="295"/>
    </row>
    <row r="62" spans="2:11" ht="15" customHeight="1">
      <c r="B62" s="293"/>
      <c r="C62" s="299"/>
      <c r="D62" s="302" t="s">
        <v>1160</v>
      </c>
      <c r="E62" s="302"/>
      <c r="F62" s="302"/>
      <c r="G62" s="302"/>
      <c r="H62" s="302"/>
      <c r="I62" s="302"/>
      <c r="J62" s="302"/>
      <c r="K62" s="295"/>
    </row>
    <row r="63" spans="2:11" ht="15" customHeight="1">
      <c r="B63" s="293"/>
      <c r="C63" s="299"/>
      <c r="D63" s="297" t="s">
        <v>1161</v>
      </c>
      <c r="E63" s="297"/>
      <c r="F63" s="297"/>
      <c r="G63" s="297"/>
      <c r="H63" s="297"/>
      <c r="I63" s="297"/>
      <c r="J63" s="297"/>
      <c r="K63" s="295"/>
    </row>
    <row r="64" spans="2:11" ht="12.75" customHeight="1">
      <c r="B64" s="293"/>
      <c r="C64" s="299"/>
      <c r="D64" s="299"/>
      <c r="E64" s="303"/>
      <c r="F64" s="299"/>
      <c r="G64" s="299"/>
      <c r="H64" s="299"/>
      <c r="I64" s="299"/>
      <c r="J64" s="299"/>
      <c r="K64" s="295"/>
    </row>
    <row r="65" spans="2:11" ht="15" customHeight="1">
      <c r="B65" s="293"/>
      <c r="C65" s="299"/>
      <c r="D65" s="297" t="s">
        <v>1162</v>
      </c>
      <c r="E65" s="297"/>
      <c r="F65" s="297"/>
      <c r="G65" s="297"/>
      <c r="H65" s="297"/>
      <c r="I65" s="297"/>
      <c r="J65" s="297"/>
      <c r="K65" s="295"/>
    </row>
    <row r="66" spans="2:11" ht="15" customHeight="1">
      <c r="B66" s="293"/>
      <c r="C66" s="299"/>
      <c r="D66" s="302" t="s">
        <v>1163</v>
      </c>
      <c r="E66" s="302"/>
      <c r="F66" s="302"/>
      <c r="G66" s="302"/>
      <c r="H66" s="302"/>
      <c r="I66" s="302"/>
      <c r="J66" s="302"/>
      <c r="K66" s="295"/>
    </row>
    <row r="67" spans="2:11" ht="15" customHeight="1">
      <c r="B67" s="293"/>
      <c r="C67" s="299"/>
      <c r="D67" s="297" t="s">
        <v>1164</v>
      </c>
      <c r="E67" s="297"/>
      <c r="F67" s="297"/>
      <c r="G67" s="297"/>
      <c r="H67" s="297"/>
      <c r="I67" s="297"/>
      <c r="J67" s="297"/>
      <c r="K67" s="295"/>
    </row>
    <row r="68" spans="2:11" ht="15" customHeight="1">
      <c r="B68" s="293"/>
      <c r="C68" s="299"/>
      <c r="D68" s="297" t="s">
        <v>1165</v>
      </c>
      <c r="E68" s="297"/>
      <c r="F68" s="297"/>
      <c r="G68" s="297"/>
      <c r="H68" s="297"/>
      <c r="I68" s="297"/>
      <c r="J68" s="297"/>
      <c r="K68" s="295"/>
    </row>
    <row r="69" spans="2:11" ht="15" customHeight="1">
      <c r="B69" s="293"/>
      <c r="C69" s="299"/>
      <c r="D69" s="297" t="s">
        <v>1166</v>
      </c>
      <c r="E69" s="297"/>
      <c r="F69" s="297"/>
      <c r="G69" s="297"/>
      <c r="H69" s="297"/>
      <c r="I69" s="297"/>
      <c r="J69" s="297"/>
      <c r="K69" s="295"/>
    </row>
    <row r="70" spans="2:11" ht="15" customHeight="1">
      <c r="B70" s="293"/>
      <c r="C70" s="299"/>
      <c r="D70" s="297" t="s">
        <v>1167</v>
      </c>
      <c r="E70" s="297"/>
      <c r="F70" s="297"/>
      <c r="G70" s="297"/>
      <c r="H70" s="297"/>
      <c r="I70" s="297"/>
      <c r="J70" s="297"/>
      <c r="K70" s="295"/>
    </row>
    <row r="71" spans="2:11" ht="12.75" customHeight="1">
      <c r="B71" s="304"/>
      <c r="C71" s="305"/>
      <c r="D71" s="305"/>
      <c r="E71" s="305"/>
      <c r="F71" s="305"/>
      <c r="G71" s="305"/>
      <c r="H71" s="305"/>
      <c r="I71" s="305"/>
      <c r="J71" s="305"/>
      <c r="K71" s="306"/>
    </row>
    <row r="72" spans="2:11" ht="18.75" customHeight="1">
      <c r="B72" s="307"/>
      <c r="C72" s="307"/>
      <c r="D72" s="307"/>
      <c r="E72" s="307"/>
      <c r="F72" s="307"/>
      <c r="G72" s="307"/>
      <c r="H72" s="307"/>
      <c r="I72" s="307"/>
      <c r="J72" s="307"/>
      <c r="K72" s="308"/>
    </row>
    <row r="73" spans="2:11" ht="18.75" customHeight="1">
      <c r="B73" s="308"/>
      <c r="C73" s="308"/>
      <c r="D73" s="308"/>
      <c r="E73" s="308"/>
      <c r="F73" s="308"/>
      <c r="G73" s="308"/>
      <c r="H73" s="308"/>
      <c r="I73" s="308"/>
      <c r="J73" s="308"/>
      <c r="K73" s="308"/>
    </row>
    <row r="74" spans="2:11" ht="7.5" customHeight="1">
      <c r="B74" s="309"/>
      <c r="C74" s="310"/>
      <c r="D74" s="310"/>
      <c r="E74" s="310"/>
      <c r="F74" s="310"/>
      <c r="G74" s="310"/>
      <c r="H74" s="310"/>
      <c r="I74" s="310"/>
      <c r="J74" s="310"/>
      <c r="K74" s="311"/>
    </row>
    <row r="75" spans="2:11" ht="45" customHeight="1">
      <c r="B75" s="312"/>
      <c r="C75" s="313" t="s">
        <v>1168</v>
      </c>
      <c r="D75" s="313"/>
      <c r="E75" s="313"/>
      <c r="F75" s="313"/>
      <c r="G75" s="313"/>
      <c r="H75" s="313"/>
      <c r="I75" s="313"/>
      <c r="J75" s="313"/>
      <c r="K75" s="314"/>
    </row>
    <row r="76" spans="2:11" ht="17.25" customHeight="1">
      <c r="B76" s="312"/>
      <c r="C76" s="315" t="s">
        <v>1169</v>
      </c>
      <c r="D76" s="315"/>
      <c r="E76" s="315"/>
      <c r="F76" s="315" t="s">
        <v>1170</v>
      </c>
      <c r="G76" s="316"/>
      <c r="H76" s="315" t="s">
        <v>54</v>
      </c>
      <c r="I76" s="315" t="s">
        <v>57</v>
      </c>
      <c r="J76" s="315" t="s">
        <v>1171</v>
      </c>
      <c r="K76" s="314"/>
    </row>
    <row r="77" spans="2:11" ht="17.25" customHeight="1">
      <c r="B77" s="312"/>
      <c r="C77" s="317" t="s">
        <v>1172</v>
      </c>
      <c r="D77" s="317"/>
      <c r="E77" s="317"/>
      <c r="F77" s="318" t="s">
        <v>1173</v>
      </c>
      <c r="G77" s="319"/>
      <c r="H77" s="317"/>
      <c r="I77" s="317"/>
      <c r="J77" s="317" t="s">
        <v>1174</v>
      </c>
      <c r="K77" s="314"/>
    </row>
    <row r="78" spans="2:11" ht="5.25" customHeight="1">
      <c r="B78" s="312"/>
      <c r="C78" s="320"/>
      <c r="D78" s="320"/>
      <c r="E78" s="320"/>
      <c r="F78" s="320"/>
      <c r="G78" s="321"/>
      <c r="H78" s="320"/>
      <c r="I78" s="320"/>
      <c r="J78" s="320"/>
      <c r="K78" s="314"/>
    </row>
    <row r="79" spans="2:11" ht="15" customHeight="1">
      <c r="B79" s="312"/>
      <c r="C79" s="300" t="s">
        <v>53</v>
      </c>
      <c r="D79" s="320"/>
      <c r="E79" s="320"/>
      <c r="F79" s="322" t="s">
        <v>1175</v>
      </c>
      <c r="G79" s="321"/>
      <c r="H79" s="300" t="s">
        <v>1176</v>
      </c>
      <c r="I79" s="300" t="s">
        <v>1177</v>
      </c>
      <c r="J79" s="300">
        <v>20</v>
      </c>
      <c r="K79" s="314"/>
    </row>
    <row r="80" spans="2:11" ht="15" customHeight="1">
      <c r="B80" s="312"/>
      <c r="C80" s="300" t="s">
        <v>1178</v>
      </c>
      <c r="D80" s="300"/>
      <c r="E80" s="300"/>
      <c r="F80" s="322" t="s">
        <v>1175</v>
      </c>
      <c r="G80" s="321"/>
      <c r="H80" s="300" t="s">
        <v>1179</v>
      </c>
      <c r="I80" s="300" t="s">
        <v>1177</v>
      </c>
      <c r="J80" s="300">
        <v>120</v>
      </c>
      <c r="K80" s="314"/>
    </row>
    <row r="81" spans="2:11" ht="15" customHeight="1">
      <c r="B81" s="323"/>
      <c r="C81" s="300" t="s">
        <v>1180</v>
      </c>
      <c r="D81" s="300"/>
      <c r="E81" s="300"/>
      <c r="F81" s="322" t="s">
        <v>1181</v>
      </c>
      <c r="G81" s="321"/>
      <c r="H81" s="300" t="s">
        <v>1182</v>
      </c>
      <c r="I81" s="300" t="s">
        <v>1177</v>
      </c>
      <c r="J81" s="300">
        <v>50</v>
      </c>
      <c r="K81" s="314"/>
    </row>
    <row r="82" spans="2:11" ht="15" customHeight="1">
      <c r="B82" s="323"/>
      <c r="C82" s="300" t="s">
        <v>1183</v>
      </c>
      <c r="D82" s="300"/>
      <c r="E82" s="300"/>
      <c r="F82" s="322" t="s">
        <v>1175</v>
      </c>
      <c r="G82" s="321"/>
      <c r="H82" s="300" t="s">
        <v>1184</v>
      </c>
      <c r="I82" s="300" t="s">
        <v>1185</v>
      </c>
      <c r="J82" s="300"/>
      <c r="K82" s="314"/>
    </row>
    <row r="83" spans="2:11" ht="15" customHeight="1">
      <c r="B83" s="323"/>
      <c r="C83" s="324" t="s">
        <v>1186</v>
      </c>
      <c r="D83" s="324"/>
      <c r="E83" s="324"/>
      <c r="F83" s="325" t="s">
        <v>1181</v>
      </c>
      <c r="G83" s="324"/>
      <c r="H83" s="324" t="s">
        <v>1187</v>
      </c>
      <c r="I83" s="324" t="s">
        <v>1177</v>
      </c>
      <c r="J83" s="324">
        <v>15</v>
      </c>
      <c r="K83" s="314"/>
    </row>
    <row r="84" spans="2:11" ht="15" customHeight="1">
      <c r="B84" s="323"/>
      <c r="C84" s="324" t="s">
        <v>1188</v>
      </c>
      <c r="D84" s="324"/>
      <c r="E84" s="324"/>
      <c r="F84" s="325" t="s">
        <v>1181</v>
      </c>
      <c r="G84" s="324"/>
      <c r="H84" s="324" t="s">
        <v>1189</v>
      </c>
      <c r="I84" s="324" t="s">
        <v>1177</v>
      </c>
      <c r="J84" s="324">
        <v>15</v>
      </c>
      <c r="K84" s="314"/>
    </row>
    <row r="85" spans="2:11" ht="15" customHeight="1">
      <c r="B85" s="323"/>
      <c r="C85" s="324" t="s">
        <v>1190</v>
      </c>
      <c r="D85" s="324"/>
      <c r="E85" s="324"/>
      <c r="F85" s="325" t="s">
        <v>1181</v>
      </c>
      <c r="G85" s="324"/>
      <c r="H85" s="324" t="s">
        <v>1191</v>
      </c>
      <c r="I85" s="324" t="s">
        <v>1177</v>
      </c>
      <c r="J85" s="324">
        <v>20</v>
      </c>
      <c r="K85" s="314"/>
    </row>
    <row r="86" spans="2:11" ht="15" customHeight="1">
      <c r="B86" s="323"/>
      <c r="C86" s="324" t="s">
        <v>1192</v>
      </c>
      <c r="D86" s="324"/>
      <c r="E86" s="324"/>
      <c r="F86" s="325" t="s">
        <v>1181</v>
      </c>
      <c r="G86" s="324"/>
      <c r="H86" s="324" t="s">
        <v>1193</v>
      </c>
      <c r="I86" s="324" t="s">
        <v>1177</v>
      </c>
      <c r="J86" s="324">
        <v>20</v>
      </c>
      <c r="K86" s="314"/>
    </row>
    <row r="87" spans="2:11" ht="15" customHeight="1">
      <c r="B87" s="323"/>
      <c r="C87" s="300" t="s">
        <v>1194</v>
      </c>
      <c r="D87" s="300"/>
      <c r="E87" s="300"/>
      <c r="F87" s="322" t="s">
        <v>1181</v>
      </c>
      <c r="G87" s="321"/>
      <c r="H87" s="300" t="s">
        <v>1195</v>
      </c>
      <c r="I87" s="300" t="s">
        <v>1177</v>
      </c>
      <c r="J87" s="300">
        <v>50</v>
      </c>
      <c r="K87" s="314"/>
    </row>
    <row r="88" spans="2:11" ht="15" customHeight="1">
      <c r="B88" s="323"/>
      <c r="C88" s="300" t="s">
        <v>1196</v>
      </c>
      <c r="D88" s="300"/>
      <c r="E88" s="300"/>
      <c r="F88" s="322" t="s">
        <v>1181</v>
      </c>
      <c r="G88" s="321"/>
      <c r="H88" s="300" t="s">
        <v>1197</v>
      </c>
      <c r="I88" s="300" t="s">
        <v>1177</v>
      </c>
      <c r="J88" s="300">
        <v>20</v>
      </c>
      <c r="K88" s="314"/>
    </row>
    <row r="89" spans="2:11" ht="15" customHeight="1">
      <c r="B89" s="323"/>
      <c r="C89" s="300" t="s">
        <v>1198</v>
      </c>
      <c r="D89" s="300"/>
      <c r="E89" s="300"/>
      <c r="F89" s="322" t="s">
        <v>1181</v>
      </c>
      <c r="G89" s="321"/>
      <c r="H89" s="300" t="s">
        <v>1199</v>
      </c>
      <c r="I89" s="300" t="s">
        <v>1177</v>
      </c>
      <c r="J89" s="300">
        <v>20</v>
      </c>
      <c r="K89" s="314"/>
    </row>
    <row r="90" spans="2:11" ht="15" customHeight="1">
      <c r="B90" s="323"/>
      <c r="C90" s="300" t="s">
        <v>1200</v>
      </c>
      <c r="D90" s="300"/>
      <c r="E90" s="300"/>
      <c r="F90" s="322" t="s">
        <v>1181</v>
      </c>
      <c r="G90" s="321"/>
      <c r="H90" s="300" t="s">
        <v>1201</v>
      </c>
      <c r="I90" s="300" t="s">
        <v>1177</v>
      </c>
      <c r="J90" s="300">
        <v>50</v>
      </c>
      <c r="K90" s="314"/>
    </row>
    <row r="91" spans="2:11" ht="15" customHeight="1">
      <c r="B91" s="323"/>
      <c r="C91" s="300" t="s">
        <v>1202</v>
      </c>
      <c r="D91" s="300"/>
      <c r="E91" s="300"/>
      <c r="F91" s="322" t="s">
        <v>1181</v>
      </c>
      <c r="G91" s="321"/>
      <c r="H91" s="300" t="s">
        <v>1202</v>
      </c>
      <c r="I91" s="300" t="s">
        <v>1177</v>
      </c>
      <c r="J91" s="300">
        <v>50</v>
      </c>
      <c r="K91" s="314"/>
    </row>
    <row r="92" spans="2:11" ht="15" customHeight="1">
      <c r="B92" s="323"/>
      <c r="C92" s="300" t="s">
        <v>1203</v>
      </c>
      <c r="D92" s="300"/>
      <c r="E92" s="300"/>
      <c r="F92" s="322" t="s">
        <v>1181</v>
      </c>
      <c r="G92" s="321"/>
      <c r="H92" s="300" t="s">
        <v>1204</v>
      </c>
      <c r="I92" s="300" t="s">
        <v>1177</v>
      </c>
      <c r="J92" s="300">
        <v>255</v>
      </c>
      <c r="K92" s="314"/>
    </row>
    <row r="93" spans="2:11" ht="15" customHeight="1">
      <c r="B93" s="323"/>
      <c r="C93" s="300" t="s">
        <v>1205</v>
      </c>
      <c r="D93" s="300"/>
      <c r="E93" s="300"/>
      <c r="F93" s="322" t="s">
        <v>1175</v>
      </c>
      <c r="G93" s="321"/>
      <c r="H93" s="300" t="s">
        <v>1206</v>
      </c>
      <c r="I93" s="300" t="s">
        <v>1207</v>
      </c>
      <c r="J93" s="300"/>
      <c r="K93" s="314"/>
    </row>
    <row r="94" spans="2:11" ht="15" customHeight="1">
      <c r="B94" s="323"/>
      <c r="C94" s="300" t="s">
        <v>1208</v>
      </c>
      <c r="D94" s="300"/>
      <c r="E94" s="300"/>
      <c r="F94" s="322" t="s">
        <v>1175</v>
      </c>
      <c r="G94" s="321"/>
      <c r="H94" s="300" t="s">
        <v>1209</v>
      </c>
      <c r="I94" s="300" t="s">
        <v>1210</v>
      </c>
      <c r="J94" s="300"/>
      <c r="K94" s="314"/>
    </row>
    <row r="95" spans="2:11" ht="15" customHeight="1">
      <c r="B95" s="323"/>
      <c r="C95" s="300" t="s">
        <v>1211</v>
      </c>
      <c r="D95" s="300"/>
      <c r="E95" s="300"/>
      <c r="F95" s="322" t="s">
        <v>1175</v>
      </c>
      <c r="G95" s="321"/>
      <c r="H95" s="300" t="s">
        <v>1211</v>
      </c>
      <c r="I95" s="300" t="s">
        <v>1210</v>
      </c>
      <c r="J95" s="300"/>
      <c r="K95" s="314"/>
    </row>
    <row r="96" spans="2:11" ht="15" customHeight="1">
      <c r="B96" s="323"/>
      <c r="C96" s="300" t="s">
        <v>38</v>
      </c>
      <c r="D96" s="300"/>
      <c r="E96" s="300"/>
      <c r="F96" s="322" t="s">
        <v>1175</v>
      </c>
      <c r="G96" s="321"/>
      <c r="H96" s="300" t="s">
        <v>1212</v>
      </c>
      <c r="I96" s="300" t="s">
        <v>1210</v>
      </c>
      <c r="J96" s="300"/>
      <c r="K96" s="314"/>
    </row>
    <row r="97" spans="2:11" ht="15" customHeight="1">
      <c r="B97" s="323"/>
      <c r="C97" s="300" t="s">
        <v>48</v>
      </c>
      <c r="D97" s="300"/>
      <c r="E97" s="300"/>
      <c r="F97" s="322" t="s">
        <v>1175</v>
      </c>
      <c r="G97" s="321"/>
      <c r="H97" s="300" t="s">
        <v>1213</v>
      </c>
      <c r="I97" s="300" t="s">
        <v>1210</v>
      </c>
      <c r="J97" s="300"/>
      <c r="K97" s="314"/>
    </row>
    <row r="98" spans="2:11" ht="15" customHeight="1">
      <c r="B98" s="326"/>
      <c r="C98" s="327"/>
      <c r="D98" s="327"/>
      <c r="E98" s="327"/>
      <c r="F98" s="327"/>
      <c r="G98" s="327"/>
      <c r="H98" s="327"/>
      <c r="I98" s="327"/>
      <c r="J98" s="327"/>
      <c r="K98" s="328"/>
    </row>
    <row r="99" spans="2:11" ht="18.75" customHeight="1">
      <c r="B99" s="329"/>
      <c r="C99" s="330"/>
      <c r="D99" s="330"/>
      <c r="E99" s="330"/>
      <c r="F99" s="330"/>
      <c r="G99" s="330"/>
      <c r="H99" s="330"/>
      <c r="I99" s="330"/>
      <c r="J99" s="330"/>
      <c r="K99" s="329"/>
    </row>
    <row r="100" spans="2:11" ht="18.75" customHeight="1">
      <c r="B100" s="308"/>
      <c r="C100" s="308"/>
      <c r="D100" s="308"/>
      <c r="E100" s="308"/>
      <c r="F100" s="308"/>
      <c r="G100" s="308"/>
      <c r="H100" s="308"/>
      <c r="I100" s="308"/>
      <c r="J100" s="308"/>
      <c r="K100" s="308"/>
    </row>
    <row r="101" spans="2:11" ht="7.5" customHeight="1">
      <c r="B101" s="309"/>
      <c r="C101" s="310"/>
      <c r="D101" s="310"/>
      <c r="E101" s="310"/>
      <c r="F101" s="310"/>
      <c r="G101" s="310"/>
      <c r="H101" s="310"/>
      <c r="I101" s="310"/>
      <c r="J101" s="310"/>
      <c r="K101" s="311"/>
    </row>
    <row r="102" spans="2:11" ht="45" customHeight="1">
      <c r="B102" s="312"/>
      <c r="C102" s="313" t="s">
        <v>1214</v>
      </c>
      <c r="D102" s="313"/>
      <c r="E102" s="313"/>
      <c r="F102" s="313"/>
      <c r="G102" s="313"/>
      <c r="H102" s="313"/>
      <c r="I102" s="313"/>
      <c r="J102" s="313"/>
      <c r="K102" s="314"/>
    </row>
    <row r="103" spans="2:11" ht="17.25" customHeight="1">
      <c r="B103" s="312"/>
      <c r="C103" s="315" t="s">
        <v>1169</v>
      </c>
      <c r="D103" s="315"/>
      <c r="E103" s="315"/>
      <c r="F103" s="315" t="s">
        <v>1170</v>
      </c>
      <c r="G103" s="316"/>
      <c r="H103" s="315" t="s">
        <v>54</v>
      </c>
      <c r="I103" s="315" t="s">
        <v>57</v>
      </c>
      <c r="J103" s="315" t="s">
        <v>1171</v>
      </c>
      <c r="K103" s="314"/>
    </row>
    <row r="104" spans="2:11" ht="17.25" customHeight="1">
      <c r="B104" s="312"/>
      <c r="C104" s="317" t="s">
        <v>1172</v>
      </c>
      <c r="D104" s="317"/>
      <c r="E104" s="317"/>
      <c r="F104" s="318" t="s">
        <v>1173</v>
      </c>
      <c r="G104" s="319"/>
      <c r="H104" s="317"/>
      <c r="I104" s="317"/>
      <c r="J104" s="317" t="s">
        <v>1174</v>
      </c>
      <c r="K104" s="314"/>
    </row>
    <row r="105" spans="2:11" ht="5.25" customHeight="1">
      <c r="B105" s="312"/>
      <c r="C105" s="315"/>
      <c r="D105" s="315"/>
      <c r="E105" s="315"/>
      <c r="F105" s="315"/>
      <c r="G105" s="331"/>
      <c r="H105" s="315"/>
      <c r="I105" s="315"/>
      <c r="J105" s="315"/>
      <c r="K105" s="314"/>
    </row>
    <row r="106" spans="2:11" ht="15" customHeight="1">
      <c r="B106" s="312"/>
      <c r="C106" s="300" t="s">
        <v>53</v>
      </c>
      <c r="D106" s="320"/>
      <c r="E106" s="320"/>
      <c r="F106" s="322" t="s">
        <v>1175</v>
      </c>
      <c r="G106" s="331"/>
      <c r="H106" s="300" t="s">
        <v>1215</v>
      </c>
      <c r="I106" s="300" t="s">
        <v>1177</v>
      </c>
      <c r="J106" s="300">
        <v>20</v>
      </c>
      <c r="K106" s="314"/>
    </row>
    <row r="107" spans="2:11" ht="15" customHeight="1">
      <c r="B107" s="312"/>
      <c r="C107" s="300" t="s">
        <v>1178</v>
      </c>
      <c r="D107" s="300"/>
      <c r="E107" s="300"/>
      <c r="F107" s="322" t="s">
        <v>1175</v>
      </c>
      <c r="G107" s="300"/>
      <c r="H107" s="300" t="s">
        <v>1215</v>
      </c>
      <c r="I107" s="300" t="s">
        <v>1177</v>
      </c>
      <c r="J107" s="300">
        <v>120</v>
      </c>
      <c r="K107" s="314"/>
    </row>
    <row r="108" spans="2:11" ht="15" customHeight="1">
      <c r="B108" s="323"/>
      <c r="C108" s="300" t="s">
        <v>1180</v>
      </c>
      <c r="D108" s="300"/>
      <c r="E108" s="300"/>
      <c r="F108" s="322" t="s">
        <v>1181</v>
      </c>
      <c r="G108" s="300"/>
      <c r="H108" s="300" t="s">
        <v>1215</v>
      </c>
      <c r="I108" s="300" t="s">
        <v>1177</v>
      </c>
      <c r="J108" s="300">
        <v>50</v>
      </c>
      <c r="K108" s="314"/>
    </row>
    <row r="109" spans="2:11" ht="15" customHeight="1">
      <c r="B109" s="323"/>
      <c r="C109" s="300" t="s">
        <v>1183</v>
      </c>
      <c r="D109" s="300"/>
      <c r="E109" s="300"/>
      <c r="F109" s="322" t="s">
        <v>1175</v>
      </c>
      <c r="G109" s="300"/>
      <c r="H109" s="300" t="s">
        <v>1215</v>
      </c>
      <c r="I109" s="300" t="s">
        <v>1185</v>
      </c>
      <c r="J109" s="300"/>
      <c r="K109" s="314"/>
    </row>
    <row r="110" spans="2:11" ht="15" customHeight="1">
      <c r="B110" s="323"/>
      <c r="C110" s="300" t="s">
        <v>1194</v>
      </c>
      <c r="D110" s="300"/>
      <c r="E110" s="300"/>
      <c r="F110" s="322" t="s">
        <v>1181</v>
      </c>
      <c r="G110" s="300"/>
      <c r="H110" s="300" t="s">
        <v>1215</v>
      </c>
      <c r="I110" s="300" t="s">
        <v>1177</v>
      </c>
      <c r="J110" s="300">
        <v>50</v>
      </c>
      <c r="K110" s="314"/>
    </row>
    <row r="111" spans="2:11" ht="15" customHeight="1">
      <c r="B111" s="323"/>
      <c r="C111" s="300" t="s">
        <v>1202</v>
      </c>
      <c r="D111" s="300"/>
      <c r="E111" s="300"/>
      <c r="F111" s="322" t="s">
        <v>1181</v>
      </c>
      <c r="G111" s="300"/>
      <c r="H111" s="300" t="s">
        <v>1215</v>
      </c>
      <c r="I111" s="300" t="s">
        <v>1177</v>
      </c>
      <c r="J111" s="300">
        <v>50</v>
      </c>
      <c r="K111" s="314"/>
    </row>
    <row r="112" spans="2:11" ht="15" customHeight="1">
      <c r="B112" s="323"/>
      <c r="C112" s="300" t="s">
        <v>1200</v>
      </c>
      <c r="D112" s="300"/>
      <c r="E112" s="300"/>
      <c r="F112" s="322" t="s">
        <v>1181</v>
      </c>
      <c r="G112" s="300"/>
      <c r="H112" s="300" t="s">
        <v>1215</v>
      </c>
      <c r="I112" s="300" t="s">
        <v>1177</v>
      </c>
      <c r="J112" s="300">
        <v>50</v>
      </c>
      <c r="K112" s="314"/>
    </row>
    <row r="113" spans="2:11" ht="15" customHeight="1">
      <c r="B113" s="323"/>
      <c r="C113" s="300" t="s">
        <v>53</v>
      </c>
      <c r="D113" s="300"/>
      <c r="E113" s="300"/>
      <c r="F113" s="322" t="s">
        <v>1175</v>
      </c>
      <c r="G113" s="300"/>
      <c r="H113" s="300" t="s">
        <v>1216</v>
      </c>
      <c r="I113" s="300" t="s">
        <v>1177</v>
      </c>
      <c r="J113" s="300">
        <v>20</v>
      </c>
      <c r="K113" s="314"/>
    </row>
    <row r="114" spans="2:11" ht="15" customHeight="1">
      <c r="B114" s="323"/>
      <c r="C114" s="300" t="s">
        <v>1217</v>
      </c>
      <c r="D114" s="300"/>
      <c r="E114" s="300"/>
      <c r="F114" s="322" t="s">
        <v>1175</v>
      </c>
      <c r="G114" s="300"/>
      <c r="H114" s="300" t="s">
        <v>1218</v>
      </c>
      <c r="I114" s="300" t="s">
        <v>1177</v>
      </c>
      <c r="J114" s="300">
        <v>120</v>
      </c>
      <c r="K114" s="314"/>
    </row>
    <row r="115" spans="2:11" ht="15" customHeight="1">
      <c r="B115" s="323"/>
      <c r="C115" s="300" t="s">
        <v>38</v>
      </c>
      <c r="D115" s="300"/>
      <c r="E115" s="300"/>
      <c r="F115" s="322" t="s">
        <v>1175</v>
      </c>
      <c r="G115" s="300"/>
      <c r="H115" s="300" t="s">
        <v>1219</v>
      </c>
      <c r="I115" s="300" t="s">
        <v>1210</v>
      </c>
      <c r="J115" s="300"/>
      <c r="K115" s="314"/>
    </row>
    <row r="116" spans="2:11" ht="15" customHeight="1">
      <c r="B116" s="323"/>
      <c r="C116" s="300" t="s">
        <v>48</v>
      </c>
      <c r="D116" s="300"/>
      <c r="E116" s="300"/>
      <c r="F116" s="322" t="s">
        <v>1175</v>
      </c>
      <c r="G116" s="300"/>
      <c r="H116" s="300" t="s">
        <v>1220</v>
      </c>
      <c r="I116" s="300" t="s">
        <v>1210</v>
      </c>
      <c r="J116" s="300"/>
      <c r="K116" s="314"/>
    </row>
    <row r="117" spans="2:11" ht="15" customHeight="1">
      <c r="B117" s="323"/>
      <c r="C117" s="300" t="s">
        <v>57</v>
      </c>
      <c r="D117" s="300"/>
      <c r="E117" s="300"/>
      <c r="F117" s="322" t="s">
        <v>1175</v>
      </c>
      <c r="G117" s="300"/>
      <c r="H117" s="300" t="s">
        <v>1221</v>
      </c>
      <c r="I117" s="300" t="s">
        <v>1222</v>
      </c>
      <c r="J117" s="300"/>
      <c r="K117" s="314"/>
    </row>
    <row r="118" spans="2:11" ht="15" customHeight="1">
      <c r="B118" s="326"/>
      <c r="C118" s="332"/>
      <c r="D118" s="332"/>
      <c r="E118" s="332"/>
      <c r="F118" s="332"/>
      <c r="G118" s="332"/>
      <c r="H118" s="332"/>
      <c r="I118" s="332"/>
      <c r="J118" s="332"/>
      <c r="K118" s="328"/>
    </row>
    <row r="119" spans="2:11" ht="18.75" customHeight="1">
      <c r="B119" s="333"/>
      <c r="C119" s="297"/>
      <c r="D119" s="297"/>
      <c r="E119" s="297"/>
      <c r="F119" s="334"/>
      <c r="G119" s="297"/>
      <c r="H119" s="297"/>
      <c r="I119" s="297"/>
      <c r="J119" s="297"/>
      <c r="K119" s="333"/>
    </row>
    <row r="120" spans="2:11" ht="18.75" customHeight="1">
      <c r="B120" s="308"/>
      <c r="C120" s="308"/>
      <c r="D120" s="308"/>
      <c r="E120" s="308"/>
      <c r="F120" s="308"/>
      <c r="G120" s="308"/>
      <c r="H120" s="308"/>
      <c r="I120" s="308"/>
      <c r="J120" s="308"/>
      <c r="K120" s="308"/>
    </row>
    <row r="121" spans="2:11" ht="7.5" customHeight="1">
      <c r="B121" s="335"/>
      <c r="C121" s="336"/>
      <c r="D121" s="336"/>
      <c r="E121" s="336"/>
      <c r="F121" s="336"/>
      <c r="G121" s="336"/>
      <c r="H121" s="336"/>
      <c r="I121" s="336"/>
      <c r="J121" s="336"/>
      <c r="K121" s="337"/>
    </row>
    <row r="122" spans="2:11" ht="45" customHeight="1">
      <c r="B122" s="338"/>
      <c r="C122" s="291" t="s">
        <v>1223</v>
      </c>
      <c r="D122" s="291"/>
      <c r="E122" s="291"/>
      <c r="F122" s="291"/>
      <c r="G122" s="291"/>
      <c r="H122" s="291"/>
      <c r="I122" s="291"/>
      <c r="J122" s="291"/>
      <c r="K122" s="339"/>
    </row>
    <row r="123" spans="2:11" ht="17.25" customHeight="1">
      <c r="B123" s="340"/>
      <c r="C123" s="315" t="s">
        <v>1169</v>
      </c>
      <c r="D123" s="315"/>
      <c r="E123" s="315"/>
      <c r="F123" s="315" t="s">
        <v>1170</v>
      </c>
      <c r="G123" s="316"/>
      <c r="H123" s="315" t="s">
        <v>54</v>
      </c>
      <c r="I123" s="315" t="s">
        <v>57</v>
      </c>
      <c r="J123" s="315" t="s">
        <v>1171</v>
      </c>
      <c r="K123" s="341"/>
    </row>
    <row r="124" spans="2:11" ht="17.25" customHeight="1">
      <c r="B124" s="340"/>
      <c r="C124" s="317" t="s">
        <v>1172</v>
      </c>
      <c r="D124" s="317"/>
      <c r="E124" s="317"/>
      <c r="F124" s="318" t="s">
        <v>1173</v>
      </c>
      <c r="G124" s="319"/>
      <c r="H124" s="317"/>
      <c r="I124" s="317"/>
      <c r="J124" s="317" t="s">
        <v>1174</v>
      </c>
      <c r="K124" s="341"/>
    </row>
    <row r="125" spans="2:11" ht="5.25" customHeight="1">
      <c r="B125" s="342"/>
      <c r="C125" s="320"/>
      <c r="D125" s="320"/>
      <c r="E125" s="320"/>
      <c r="F125" s="320"/>
      <c r="G125" s="300"/>
      <c r="H125" s="320"/>
      <c r="I125" s="320"/>
      <c r="J125" s="320"/>
      <c r="K125" s="343"/>
    </row>
    <row r="126" spans="2:11" ht="15" customHeight="1">
      <c r="B126" s="342"/>
      <c r="C126" s="300" t="s">
        <v>1178</v>
      </c>
      <c r="D126" s="320"/>
      <c r="E126" s="320"/>
      <c r="F126" s="322" t="s">
        <v>1175</v>
      </c>
      <c r="G126" s="300"/>
      <c r="H126" s="300" t="s">
        <v>1215</v>
      </c>
      <c r="I126" s="300" t="s">
        <v>1177</v>
      </c>
      <c r="J126" s="300">
        <v>120</v>
      </c>
      <c r="K126" s="344"/>
    </row>
    <row r="127" spans="2:11" ht="15" customHeight="1">
      <c r="B127" s="342"/>
      <c r="C127" s="300" t="s">
        <v>1224</v>
      </c>
      <c r="D127" s="300"/>
      <c r="E127" s="300"/>
      <c r="F127" s="322" t="s">
        <v>1175</v>
      </c>
      <c r="G127" s="300"/>
      <c r="H127" s="300" t="s">
        <v>1225</v>
      </c>
      <c r="I127" s="300" t="s">
        <v>1177</v>
      </c>
      <c r="J127" s="300" t="s">
        <v>1226</v>
      </c>
      <c r="K127" s="344"/>
    </row>
    <row r="128" spans="2:11" ht="15" customHeight="1">
      <c r="B128" s="342"/>
      <c r="C128" s="300" t="s">
        <v>1123</v>
      </c>
      <c r="D128" s="300"/>
      <c r="E128" s="300"/>
      <c r="F128" s="322" t="s">
        <v>1175</v>
      </c>
      <c r="G128" s="300"/>
      <c r="H128" s="300" t="s">
        <v>1227</v>
      </c>
      <c r="I128" s="300" t="s">
        <v>1177</v>
      </c>
      <c r="J128" s="300" t="s">
        <v>1226</v>
      </c>
      <c r="K128" s="344"/>
    </row>
    <row r="129" spans="2:11" ht="15" customHeight="1">
      <c r="B129" s="342"/>
      <c r="C129" s="300" t="s">
        <v>1186</v>
      </c>
      <c r="D129" s="300"/>
      <c r="E129" s="300"/>
      <c r="F129" s="322" t="s">
        <v>1181</v>
      </c>
      <c r="G129" s="300"/>
      <c r="H129" s="300" t="s">
        <v>1187</v>
      </c>
      <c r="I129" s="300" t="s">
        <v>1177</v>
      </c>
      <c r="J129" s="300">
        <v>15</v>
      </c>
      <c r="K129" s="344"/>
    </row>
    <row r="130" spans="2:11" ht="15" customHeight="1">
      <c r="B130" s="342"/>
      <c r="C130" s="324" t="s">
        <v>1188</v>
      </c>
      <c r="D130" s="324"/>
      <c r="E130" s="324"/>
      <c r="F130" s="325" t="s">
        <v>1181</v>
      </c>
      <c r="G130" s="324"/>
      <c r="H130" s="324" t="s">
        <v>1189</v>
      </c>
      <c r="I130" s="324" t="s">
        <v>1177</v>
      </c>
      <c r="J130" s="324">
        <v>15</v>
      </c>
      <c r="K130" s="344"/>
    </row>
    <row r="131" spans="2:11" ht="15" customHeight="1">
      <c r="B131" s="342"/>
      <c r="C131" s="324" t="s">
        <v>1190</v>
      </c>
      <c r="D131" s="324"/>
      <c r="E131" s="324"/>
      <c r="F131" s="325" t="s">
        <v>1181</v>
      </c>
      <c r="G131" s="324"/>
      <c r="H131" s="324" t="s">
        <v>1191</v>
      </c>
      <c r="I131" s="324" t="s">
        <v>1177</v>
      </c>
      <c r="J131" s="324">
        <v>20</v>
      </c>
      <c r="K131" s="344"/>
    </row>
    <row r="132" spans="2:11" ht="15" customHeight="1">
      <c r="B132" s="342"/>
      <c r="C132" s="324" t="s">
        <v>1192</v>
      </c>
      <c r="D132" s="324"/>
      <c r="E132" s="324"/>
      <c r="F132" s="325" t="s">
        <v>1181</v>
      </c>
      <c r="G132" s="324"/>
      <c r="H132" s="324" t="s">
        <v>1193</v>
      </c>
      <c r="I132" s="324" t="s">
        <v>1177</v>
      </c>
      <c r="J132" s="324">
        <v>20</v>
      </c>
      <c r="K132" s="344"/>
    </row>
    <row r="133" spans="2:11" ht="15" customHeight="1">
      <c r="B133" s="342"/>
      <c r="C133" s="300" t="s">
        <v>1180</v>
      </c>
      <c r="D133" s="300"/>
      <c r="E133" s="300"/>
      <c r="F133" s="322" t="s">
        <v>1181</v>
      </c>
      <c r="G133" s="300"/>
      <c r="H133" s="300" t="s">
        <v>1215</v>
      </c>
      <c r="I133" s="300" t="s">
        <v>1177</v>
      </c>
      <c r="J133" s="300">
        <v>50</v>
      </c>
      <c r="K133" s="344"/>
    </row>
    <row r="134" spans="2:11" ht="15" customHeight="1">
      <c r="B134" s="342"/>
      <c r="C134" s="300" t="s">
        <v>1194</v>
      </c>
      <c r="D134" s="300"/>
      <c r="E134" s="300"/>
      <c r="F134" s="322" t="s">
        <v>1181</v>
      </c>
      <c r="G134" s="300"/>
      <c r="H134" s="300" t="s">
        <v>1215</v>
      </c>
      <c r="I134" s="300" t="s">
        <v>1177</v>
      </c>
      <c r="J134" s="300">
        <v>50</v>
      </c>
      <c r="K134" s="344"/>
    </row>
    <row r="135" spans="2:11" ht="15" customHeight="1">
      <c r="B135" s="342"/>
      <c r="C135" s="300" t="s">
        <v>1200</v>
      </c>
      <c r="D135" s="300"/>
      <c r="E135" s="300"/>
      <c r="F135" s="322" t="s">
        <v>1181</v>
      </c>
      <c r="G135" s="300"/>
      <c r="H135" s="300" t="s">
        <v>1215</v>
      </c>
      <c r="I135" s="300" t="s">
        <v>1177</v>
      </c>
      <c r="J135" s="300">
        <v>50</v>
      </c>
      <c r="K135" s="344"/>
    </row>
    <row r="136" spans="2:11" ht="15" customHeight="1">
      <c r="B136" s="342"/>
      <c r="C136" s="300" t="s">
        <v>1202</v>
      </c>
      <c r="D136" s="300"/>
      <c r="E136" s="300"/>
      <c r="F136" s="322" t="s">
        <v>1181</v>
      </c>
      <c r="G136" s="300"/>
      <c r="H136" s="300" t="s">
        <v>1215</v>
      </c>
      <c r="I136" s="300" t="s">
        <v>1177</v>
      </c>
      <c r="J136" s="300">
        <v>50</v>
      </c>
      <c r="K136" s="344"/>
    </row>
    <row r="137" spans="2:11" ht="15" customHeight="1">
      <c r="B137" s="342"/>
      <c r="C137" s="300" t="s">
        <v>1203</v>
      </c>
      <c r="D137" s="300"/>
      <c r="E137" s="300"/>
      <c r="F137" s="322" t="s">
        <v>1181</v>
      </c>
      <c r="G137" s="300"/>
      <c r="H137" s="300" t="s">
        <v>1228</v>
      </c>
      <c r="I137" s="300" t="s">
        <v>1177</v>
      </c>
      <c r="J137" s="300">
        <v>255</v>
      </c>
      <c r="K137" s="344"/>
    </row>
    <row r="138" spans="2:11" ht="15" customHeight="1">
      <c r="B138" s="342"/>
      <c r="C138" s="300" t="s">
        <v>1205</v>
      </c>
      <c r="D138" s="300"/>
      <c r="E138" s="300"/>
      <c r="F138" s="322" t="s">
        <v>1175</v>
      </c>
      <c r="G138" s="300"/>
      <c r="H138" s="300" t="s">
        <v>1229</v>
      </c>
      <c r="I138" s="300" t="s">
        <v>1207</v>
      </c>
      <c r="J138" s="300"/>
      <c r="K138" s="344"/>
    </row>
    <row r="139" spans="2:11" ht="15" customHeight="1">
      <c r="B139" s="342"/>
      <c r="C139" s="300" t="s">
        <v>1208</v>
      </c>
      <c r="D139" s="300"/>
      <c r="E139" s="300"/>
      <c r="F139" s="322" t="s">
        <v>1175</v>
      </c>
      <c r="G139" s="300"/>
      <c r="H139" s="300" t="s">
        <v>1230</v>
      </c>
      <c r="I139" s="300" t="s">
        <v>1210</v>
      </c>
      <c r="J139" s="300"/>
      <c r="K139" s="344"/>
    </row>
    <row r="140" spans="2:11" ht="15" customHeight="1">
      <c r="B140" s="342"/>
      <c r="C140" s="300" t="s">
        <v>1211</v>
      </c>
      <c r="D140" s="300"/>
      <c r="E140" s="300"/>
      <c r="F140" s="322" t="s">
        <v>1175</v>
      </c>
      <c r="G140" s="300"/>
      <c r="H140" s="300" t="s">
        <v>1211</v>
      </c>
      <c r="I140" s="300" t="s">
        <v>1210</v>
      </c>
      <c r="J140" s="300"/>
      <c r="K140" s="344"/>
    </row>
    <row r="141" spans="2:11" ht="15" customHeight="1">
      <c r="B141" s="342"/>
      <c r="C141" s="300" t="s">
        <v>38</v>
      </c>
      <c r="D141" s="300"/>
      <c r="E141" s="300"/>
      <c r="F141" s="322" t="s">
        <v>1175</v>
      </c>
      <c r="G141" s="300"/>
      <c r="H141" s="300" t="s">
        <v>1231</v>
      </c>
      <c r="I141" s="300" t="s">
        <v>1210</v>
      </c>
      <c r="J141" s="300"/>
      <c r="K141" s="344"/>
    </row>
    <row r="142" spans="2:11" ht="15" customHeight="1">
      <c r="B142" s="342"/>
      <c r="C142" s="300" t="s">
        <v>1232</v>
      </c>
      <c r="D142" s="300"/>
      <c r="E142" s="300"/>
      <c r="F142" s="322" t="s">
        <v>1175</v>
      </c>
      <c r="G142" s="300"/>
      <c r="H142" s="300" t="s">
        <v>1233</v>
      </c>
      <c r="I142" s="300" t="s">
        <v>1210</v>
      </c>
      <c r="J142" s="300"/>
      <c r="K142" s="344"/>
    </row>
    <row r="143" spans="2:11" ht="15" customHeight="1">
      <c r="B143" s="345"/>
      <c r="C143" s="346"/>
      <c r="D143" s="346"/>
      <c r="E143" s="346"/>
      <c r="F143" s="346"/>
      <c r="G143" s="346"/>
      <c r="H143" s="346"/>
      <c r="I143" s="346"/>
      <c r="J143" s="346"/>
      <c r="K143" s="347"/>
    </row>
    <row r="144" spans="2:11" ht="18.75" customHeight="1">
      <c r="B144" s="297"/>
      <c r="C144" s="297"/>
      <c r="D144" s="297"/>
      <c r="E144" s="297"/>
      <c r="F144" s="334"/>
      <c r="G144" s="297"/>
      <c r="H144" s="297"/>
      <c r="I144" s="297"/>
      <c r="J144" s="297"/>
      <c r="K144" s="297"/>
    </row>
    <row r="145" spans="2:11" ht="18.75" customHeight="1">
      <c r="B145" s="308"/>
      <c r="C145" s="308"/>
      <c r="D145" s="308"/>
      <c r="E145" s="308"/>
      <c r="F145" s="308"/>
      <c r="G145" s="308"/>
      <c r="H145" s="308"/>
      <c r="I145" s="308"/>
      <c r="J145" s="308"/>
      <c r="K145" s="308"/>
    </row>
    <row r="146" spans="2:11" ht="7.5" customHeight="1">
      <c r="B146" s="309"/>
      <c r="C146" s="310"/>
      <c r="D146" s="310"/>
      <c r="E146" s="310"/>
      <c r="F146" s="310"/>
      <c r="G146" s="310"/>
      <c r="H146" s="310"/>
      <c r="I146" s="310"/>
      <c r="J146" s="310"/>
      <c r="K146" s="311"/>
    </row>
    <row r="147" spans="2:11" ht="45" customHeight="1">
      <c r="B147" s="312"/>
      <c r="C147" s="313" t="s">
        <v>1234</v>
      </c>
      <c r="D147" s="313"/>
      <c r="E147" s="313"/>
      <c r="F147" s="313"/>
      <c r="G147" s="313"/>
      <c r="H147" s="313"/>
      <c r="I147" s="313"/>
      <c r="J147" s="313"/>
      <c r="K147" s="314"/>
    </row>
    <row r="148" spans="2:11" ht="17.25" customHeight="1">
      <c r="B148" s="312"/>
      <c r="C148" s="315" t="s">
        <v>1169</v>
      </c>
      <c r="D148" s="315"/>
      <c r="E148" s="315"/>
      <c r="F148" s="315" t="s">
        <v>1170</v>
      </c>
      <c r="G148" s="316"/>
      <c r="H148" s="315" t="s">
        <v>54</v>
      </c>
      <c r="I148" s="315" t="s">
        <v>57</v>
      </c>
      <c r="J148" s="315" t="s">
        <v>1171</v>
      </c>
      <c r="K148" s="314"/>
    </row>
    <row r="149" spans="2:11" ht="17.25" customHeight="1">
      <c r="B149" s="312"/>
      <c r="C149" s="317" t="s">
        <v>1172</v>
      </c>
      <c r="D149" s="317"/>
      <c r="E149" s="317"/>
      <c r="F149" s="318" t="s">
        <v>1173</v>
      </c>
      <c r="G149" s="319"/>
      <c r="H149" s="317"/>
      <c r="I149" s="317"/>
      <c r="J149" s="317" t="s">
        <v>1174</v>
      </c>
      <c r="K149" s="314"/>
    </row>
    <row r="150" spans="2:11" ht="5.25" customHeight="1">
      <c r="B150" s="323"/>
      <c r="C150" s="320"/>
      <c r="D150" s="320"/>
      <c r="E150" s="320"/>
      <c r="F150" s="320"/>
      <c r="G150" s="321"/>
      <c r="H150" s="320"/>
      <c r="I150" s="320"/>
      <c r="J150" s="320"/>
      <c r="K150" s="344"/>
    </row>
    <row r="151" spans="2:11" ht="15" customHeight="1">
      <c r="B151" s="323"/>
      <c r="C151" s="348" t="s">
        <v>1178</v>
      </c>
      <c r="D151" s="300"/>
      <c r="E151" s="300"/>
      <c r="F151" s="349" t="s">
        <v>1175</v>
      </c>
      <c r="G151" s="300"/>
      <c r="H151" s="348" t="s">
        <v>1215</v>
      </c>
      <c r="I151" s="348" t="s">
        <v>1177</v>
      </c>
      <c r="J151" s="348">
        <v>120</v>
      </c>
      <c r="K151" s="344"/>
    </row>
    <row r="152" spans="2:11" ht="15" customHeight="1">
      <c r="B152" s="323"/>
      <c r="C152" s="348" t="s">
        <v>1224</v>
      </c>
      <c r="D152" s="300"/>
      <c r="E152" s="300"/>
      <c r="F152" s="349" t="s">
        <v>1175</v>
      </c>
      <c r="G152" s="300"/>
      <c r="H152" s="348" t="s">
        <v>1235</v>
      </c>
      <c r="I152" s="348" t="s">
        <v>1177</v>
      </c>
      <c r="J152" s="348" t="s">
        <v>1226</v>
      </c>
      <c r="K152" s="344"/>
    </row>
    <row r="153" spans="2:11" ht="15" customHeight="1">
      <c r="B153" s="323"/>
      <c r="C153" s="348" t="s">
        <v>1123</v>
      </c>
      <c r="D153" s="300"/>
      <c r="E153" s="300"/>
      <c r="F153" s="349" t="s">
        <v>1175</v>
      </c>
      <c r="G153" s="300"/>
      <c r="H153" s="348" t="s">
        <v>1236</v>
      </c>
      <c r="I153" s="348" t="s">
        <v>1177</v>
      </c>
      <c r="J153" s="348" t="s">
        <v>1226</v>
      </c>
      <c r="K153" s="344"/>
    </row>
    <row r="154" spans="2:11" ht="15" customHeight="1">
      <c r="B154" s="323"/>
      <c r="C154" s="348" t="s">
        <v>1180</v>
      </c>
      <c r="D154" s="300"/>
      <c r="E154" s="300"/>
      <c r="F154" s="349" t="s">
        <v>1181</v>
      </c>
      <c r="G154" s="300"/>
      <c r="H154" s="348" t="s">
        <v>1215</v>
      </c>
      <c r="I154" s="348" t="s">
        <v>1177</v>
      </c>
      <c r="J154" s="348">
        <v>50</v>
      </c>
      <c r="K154" s="344"/>
    </row>
    <row r="155" spans="2:11" ht="15" customHeight="1">
      <c r="B155" s="323"/>
      <c r="C155" s="348" t="s">
        <v>1183</v>
      </c>
      <c r="D155" s="300"/>
      <c r="E155" s="300"/>
      <c r="F155" s="349" t="s">
        <v>1175</v>
      </c>
      <c r="G155" s="300"/>
      <c r="H155" s="348" t="s">
        <v>1215</v>
      </c>
      <c r="I155" s="348" t="s">
        <v>1185</v>
      </c>
      <c r="J155" s="348"/>
      <c r="K155" s="344"/>
    </row>
    <row r="156" spans="2:11" ht="15" customHeight="1">
      <c r="B156" s="323"/>
      <c r="C156" s="348" t="s">
        <v>1194</v>
      </c>
      <c r="D156" s="300"/>
      <c r="E156" s="300"/>
      <c r="F156" s="349" t="s">
        <v>1181</v>
      </c>
      <c r="G156" s="300"/>
      <c r="H156" s="348" t="s">
        <v>1215</v>
      </c>
      <c r="I156" s="348" t="s">
        <v>1177</v>
      </c>
      <c r="J156" s="348">
        <v>50</v>
      </c>
      <c r="K156" s="344"/>
    </row>
    <row r="157" spans="2:11" ht="15" customHeight="1">
      <c r="B157" s="323"/>
      <c r="C157" s="348" t="s">
        <v>1202</v>
      </c>
      <c r="D157" s="300"/>
      <c r="E157" s="300"/>
      <c r="F157" s="349" t="s">
        <v>1181</v>
      </c>
      <c r="G157" s="300"/>
      <c r="H157" s="348" t="s">
        <v>1215</v>
      </c>
      <c r="I157" s="348" t="s">
        <v>1177</v>
      </c>
      <c r="J157" s="348">
        <v>50</v>
      </c>
      <c r="K157" s="344"/>
    </row>
    <row r="158" spans="2:11" ht="15" customHeight="1">
      <c r="B158" s="323"/>
      <c r="C158" s="348" t="s">
        <v>1200</v>
      </c>
      <c r="D158" s="300"/>
      <c r="E158" s="300"/>
      <c r="F158" s="349" t="s">
        <v>1181</v>
      </c>
      <c r="G158" s="300"/>
      <c r="H158" s="348" t="s">
        <v>1215</v>
      </c>
      <c r="I158" s="348" t="s">
        <v>1177</v>
      </c>
      <c r="J158" s="348">
        <v>50</v>
      </c>
      <c r="K158" s="344"/>
    </row>
    <row r="159" spans="2:11" ht="15" customHeight="1">
      <c r="B159" s="323"/>
      <c r="C159" s="348" t="s">
        <v>95</v>
      </c>
      <c r="D159" s="300"/>
      <c r="E159" s="300"/>
      <c r="F159" s="349" t="s">
        <v>1175</v>
      </c>
      <c r="G159" s="300"/>
      <c r="H159" s="348" t="s">
        <v>1237</v>
      </c>
      <c r="I159" s="348" t="s">
        <v>1177</v>
      </c>
      <c r="J159" s="348" t="s">
        <v>1238</v>
      </c>
      <c r="K159" s="344"/>
    </row>
    <row r="160" spans="2:11" ht="15" customHeight="1">
      <c r="B160" s="323"/>
      <c r="C160" s="348" t="s">
        <v>1239</v>
      </c>
      <c r="D160" s="300"/>
      <c r="E160" s="300"/>
      <c r="F160" s="349" t="s">
        <v>1175</v>
      </c>
      <c r="G160" s="300"/>
      <c r="H160" s="348" t="s">
        <v>1240</v>
      </c>
      <c r="I160" s="348" t="s">
        <v>1210</v>
      </c>
      <c r="J160" s="348"/>
      <c r="K160" s="344"/>
    </row>
    <row r="161" spans="2:11" ht="15" customHeight="1">
      <c r="B161" s="350"/>
      <c r="C161" s="332"/>
      <c r="D161" s="332"/>
      <c r="E161" s="332"/>
      <c r="F161" s="332"/>
      <c r="G161" s="332"/>
      <c r="H161" s="332"/>
      <c r="I161" s="332"/>
      <c r="J161" s="332"/>
      <c r="K161" s="351"/>
    </row>
    <row r="162" spans="2:11" ht="18.75" customHeight="1">
      <c r="B162" s="297"/>
      <c r="C162" s="300"/>
      <c r="D162" s="300"/>
      <c r="E162" s="300"/>
      <c r="F162" s="322"/>
      <c r="G162" s="300"/>
      <c r="H162" s="300"/>
      <c r="I162" s="300"/>
      <c r="J162" s="300"/>
      <c r="K162" s="297"/>
    </row>
    <row r="163" spans="2:11" ht="18.75" customHeight="1">
      <c r="B163" s="308"/>
      <c r="C163" s="308"/>
      <c r="D163" s="308"/>
      <c r="E163" s="308"/>
      <c r="F163" s="308"/>
      <c r="G163" s="308"/>
      <c r="H163" s="308"/>
      <c r="I163" s="308"/>
      <c r="J163" s="308"/>
      <c r="K163" s="308"/>
    </row>
    <row r="164" spans="2:11" ht="7.5" customHeight="1">
      <c r="B164" s="287"/>
      <c r="C164" s="288"/>
      <c r="D164" s="288"/>
      <c r="E164" s="288"/>
      <c r="F164" s="288"/>
      <c r="G164" s="288"/>
      <c r="H164" s="288"/>
      <c r="I164" s="288"/>
      <c r="J164" s="288"/>
      <c r="K164" s="289"/>
    </row>
    <row r="165" spans="2:11" ht="45" customHeight="1">
      <c r="B165" s="290"/>
      <c r="C165" s="291" t="s">
        <v>1241</v>
      </c>
      <c r="D165" s="291"/>
      <c r="E165" s="291"/>
      <c r="F165" s="291"/>
      <c r="G165" s="291"/>
      <c r="H165" s="291"/>
      <c r="I165" s="291"/>
      <c r="J165" s="291"/>
      <c r="K165" s="292"/>
    </row>
    <row r="166" spans="2:11" ht="17.25" customHeight="1">
      <c r="B166" s="290"/>
      <c r="C166" s="315" t="s">
        <v>1169</v>
      </c>
      <c r="D166" s="315"/>
      <c r="E166" s="315"/>
      <c r="F166" s="315" t="s">
        <v>1170</v>
      </c>
      <c r="G166" s="352"/>
      <c r="H166" s="353" t="s">
        <v>54</v>
      </c>
      <c r="I166" s="353" t="s">
        <v>57</v>
      </c>
      <c r="J166" s="315" t="s">
        <v>1171</v>
      </c>
      <c r="K166" s="292"/>
    </row>
    <row r="167" spans="2:11" ht="17.25" customHeight="1">
      <c r="B167" s="293"/>
      <c r="C167" s="317" t="s">
        <v>1172</v>
      </c>
      <c r="D167" s="317"/>
      <c r="E167" s="317"/>
      <c r="F167" s="318" t="s">
        <v>1173</v>
      </c>
      <c r="G167" s="354"/>
      <c r="H167" s="355"/>
      <c r="I167" s="355"/>
      <c r="J167" s="317" t="s">
        <v>1174</v>
      </c>
      <c r="K167" s="295"/>
    </row>
    <row r="168" spans="2:11" ht="5.25" customHeight="1">
      <c r="B168" s="323"/>
      <c r="C168" s="320"/>
      <c r="D168" s="320"/>
      <c r="E168" s="320"/>
      <c r="F168" s="320"/>
      <c r="G168" s="321"/>
      <c r="H168" s="320"/>
      <c r="I168" s="320"/>
      <c r="J168" s="320"/>
      <c r="K168" s="344"/>
    </row>
    <row r="169" spans="2:11" ht="15" customHeight="1">
      <c r="B169" s="323"/>
      <c r="C169" s="300" t="s">
        <v>1178</v>
      </c>
      <c r="D169" s="300"/>
      <c r="E169" s="300"/>
      <c r="F169" s="322" t="s">
        <v>1175</v>
      </c>
      <c r="G169" s="300"/>
      <c r="H169" s="300" t="s">
        <v>1215</v>
      </c>
      <c r="I169" s="300" t="s">
        <v>1177</v>
      </c>
      <c r="J169" s="300">
        <v>120</v>
      </c>
      <c r="K169" s="344"/>
    </row>
    <row r="170" spans="2:11" ht="15" customHeight="1">
      <c r="B170" s="323"/>
      <c r="C170" s="300" t="s">
        <v>1224</v>
      </c>
      <c r="D170" s="300"/>
      <c r="E170" s="300"/>
      <c r="F170" s="322" t="s">
        <v>1175</v>
      </c>
      <c r="G170" s="300"/>
      <c r="H170" s="300" t="s">
        <v>1225</v>
      </c>
      <c r="I170" s="300" t="s">
        <v>1177</v>
      </c>
      <c r="J170" s="300" t="s">
        <v>1226</v>
      </c>
      <c r="K170" s="344"/>
    </row>
    <row r="171" spans="2:11" ht="15" customHeight="1">
      <c r="B171" s="323"/>
      <c r="C171" s="300" t="s">
        <v>1123</v>
      </c>
      <c r="D171" s="300"/>
      <c r="E171" s="300"/>
      <c r="F171" s="322" t="s">
        <v>1175</v>
      </c>
      <c r="G171" s="300"/>
      <c r="H171" s="300" t="s">
        <v>1242</v>
      </c>
      <c r="I171" s="300" t="s">
        <v>1177</v>
      </c>
      <c r="J171" s="300" t="s">
        <v>1226</v>
      </c>
      <c r="K171" s="344"/>
    </row>
    <row r="172" spans="2:11" ht="15" customHeight="1">
      <c r="B172" s="323"/>
      <c r="C172" s="300" t="s">
        <v>1180</v>
      </c>
      <c r="D172" s="300"/>
      <c r="E172" s="300"/>
      <c r="F172" s="322" t="s">
        <v>1181</v>
      </c>
      <c r="G172" s="300"/>
      <c r="H172" s="300" t="s">
        <v>1242</v>
      </c>
      <c r="I172" s="300" t="s">
        <v>1177</v>
      </c>
      <c r="J172" s="300">
        <v>50</v>
      </c>
      <c r="K172" s="344"/>
    </row>
    <row r="173" spans="2:11" ht="15" customHeight="1">
      <c r="B173" s="323"/>
      <c r="C173" s="300" t="s">
        <v>1183</v>
      </c>
      <c r="D173" s="300"/>
      <c r="E173" s="300"/>
      <c r="F173" s="322" t="s">
        <v>1175</v>
      </c>
      <c r="G173" s="300"/>
      <c r="H173" s="300" t="s">
        <v>1242</v>
      </c>
      <c r="I173" s="300" t="s">
        <v>1185</v>
      </c>
      <c r="J173" s="300"/>
      <c r="K173" s="344"/>
    </row>
    <row r="174" spans="2:11" ht="15" customHeight="1">
      <c r="B174" s="323"/>
      <c r="C174" s="300" t="s">
        <v>1194</v>
      </c>
      <c r="D174" s="300"/>
      <c r="E174" s="300"/>
      <c r="F174" s="322" t="s">
        <v>1181</v>
      </c>
      <c r="G174" s="300"/>
      <c r="H174" s="300" t="s">
        <v>1242</v>
      </c>
      <c r="I174" s="300" t="s">
        <v>1177</v>
      </c>
      <c r="J174" s="300">
        <v>50</v>
      </c>
      <c r="K174" s="344"/>
    </row>
    <row r="175" spans="2:11" ht="15" customHeight="1">
      <c r="B175" s="323"/>
      <c r="C175" s="300" t="s">
        <v>1202</v>
      </c>
      <c r="D175" s="300"/>
      <c r="E175" s="300"/>
      <c r="F175" s="322" t="s">
        <v>1181</v>
      </c>
      <c r="G175" s="300"/>
      <c r="H175" s="300" t="s">
        <v>1242</v>
      </c>
      <c r="I175" s="300" t="s">
        <v>1177</v>
      </c>
      <c r="J175" s="300">
        <v>50</v>
      </c>
      <c r="K175" s="344"/>
    </row>
    <row r="176" spans="2:11" ht="15" customHeight="1">
      <c r="B176" s="323"/>
      <c r="C176" s="300" t="s">
        <v>1200</v>
      </c>
      <c r="D176" s="300"/>
      <c r="E176" s="300"/>
      <c r="F176" s="322" t="s">
        <v>1181</v>
      </c>
      <c r="G176" s="300"/>
      <c r="H176" s="300" t="s">
        <v>1242</v>
      </c>
      <c r="I176" s="300" t="s">
        <v>1177</v>
      </c>
      <c r="J176" s="300">
        <v>50</v>
      </c>
      <c r="K176" s="344"/>
    </row>
    <row r="177" spans="2:11" ht="15" customHeight="1">
      <c r="B177" s="323"/>
      <c r="C177" s="300" t="s">
        <v>115</v>
      </c>
      <c r="D177" s="300"/>
      <c r="E177" s="300"/>
      <c r="F177" s="322" t="s">
        <v>1175</v>
      </c>
      <c r="G177" s="300"/>
      <c r="H177" s="300" t="s">
        <v>1243</v>
      </c>
      <c r="I177" s="300" t="s">
        <v>1244</v>
      </c>
      <c r="J177" s="300"/>
      <c r="K177" s="344"/>
    </row>
    <row r="178" spans="2:11" ht="15" customHeight="1">
      <c r="B178" s="323"/>
      <c r="C178" s="300" t="s">
        <v>57</v>
      </c>
      <c r="D178" s="300"/>
      <c r="E178" s="300"/>
      <c r="F178" s="322" t="s">
        <v>1175</v>
      </c>
      <c r="G178" s="300"/>
      <c r="H178" s="300" t="s">
        <v>1245</v>
      </c>
      <c r="I178" s="300" t="s">
        <v>1246</v>
      </c>
      <c r="J178" s="300">
        <v>1</v>
      </c>
      <c r="K178" s="344"/>
    </row>
    <row r="179" spans="2:11" ht="15" customHeight="1">
      <c r="B179" s="323"/>
      <c r="C179" s="300" t="s">
        <v>53</v>
      </c>
      <c r="D179" s="300"/>
      <c r="E179" s="300"/>
      <c r="F179" s="322" t="s">
        <v>1175</v>
      </c>
      <c r="G179" s="300"/>
      <c r="H179" s="300" t="s">
        <v>1247</v>
      </c>
      <c r="I179" s="300" t="s">
        <v>1177</v>
      </c>
      <c r="J179" s="300">
        <v>20</v>
      </c>
      <c r="K179" s="344"/>
    </row>
    <row r="180" spans="2:11" ht="15" customHeight="1">
      <c r="B180" s="323"/>
      <c r="C180" s="300" t="s">
        <v>54</v>
      </c>
      <c r="D180" s="300"/>
      <c r="E180" s="300"/>
      <c r="F180" s="322" t="s">
        <v>1175</v>
      </c>
      <c r="G180" s="300"/>
      <c r="H180" s="300" t="s">
        <v>1248</v>
      </c>
      <c r="I180" s="300" t="s">
        <v>1177</v>
      </c>
      <c r="J180" s="300">
        <v>255</v>
      </c>
      <c r="K180" s="344"/>
    </row>
    <row r="181" spans="2:11" ht="15" customHeight="1">
      <c r="B181" s="323"/>
      <c r="C181" s="300" t="s">
        <v>116</v>
      </c>
      <c r="D181" s="300"/>
      <c r="E181" s="300"/>
      <c r="F181" s="322" t="s">
        <v>1175</v>
      </c>
      <c r="G181" s="300"/>
      <c r="H181" s="300" t="s">
        <v>1139</v>
      </c>
      <c r="I181" s="300" t="s">
        <v>1177</v>
      </c>
      <c r="J181" s="300">
        <v>10</v>
      </c>
      <c r="K181" s="344"/>
    </row>
    <row r="182" spans="2:11" ht="15" customHeight="1">
      <c r="B182" s="323"/>
      <c r="C182" s="300" t="s">
        <v>117</v>
      </c>
      <c r="D182" s="300"/>
      <c r="E182" s="300"/>
      <c r="F182" s="322" t="s">
        <v>1175</v>
      </c>
      <c r="G182" s="300"/>
      <c r="H182" s="300" t="s">
        <v>1249</v>
      </c>
      <c r="I182" s="300" t="s">
        <v>1210</v>
      </c>
      <c r="J182" s="300"/>
      <c r="K182" s="344"/>
    </row>
    <row r="183" spans="2:11" ht="15" customHeight="1">
      <c r="B183" s="323"/>
      <c r="C183" s="300" t="s">
        <v>1250</v>
      </c>
      <c r="D183" s="300"/>
      <c r="E183" s="300"/>
      <c r="F183" s="322" t="s">
        <v>1175</v>
      </c>
      <c r="G183" s="300"/>
      <c r="H183" s="300" t="s">
        <v>1251</v>
      </c>
      <c r="I183" s="300" t="s">
        <v>1210</v>
      </c>
      <c r="J183" s="300"/>
      <c r="K183" s="344"/>
    </row>
    <row r="184" spans="2:11" ht="15" customHeight="1">
      <c r="B184" s="323"/>
      <c r="C184" s="300" t="s">
        <v>1239</v>
      </c>
      <c r="D184" s="300"/>
      <c r="E184" s="300"/>
      <c r="F184" s="322" t="s">
        <v>1175</v>
      </c>
      <c r="G184" s="300"/>
      <c r="H184" s="300" t="s">
        <v>1252</v>
      </c>
      <c r="I184" s="300" t="s">
        <v>1210</v>
      </c>
      <c r="J184" s="300"/>
      <c r="K184" s="344"/>
    </row>
    <row r="185" spans="2:11" ht="15" customHeight="1">
      <c r="B185" s="323"/>
      <c r="C185" s="300" t="s">
        <v>119</v>
      </c>
      <c r="D185" s="300"/>
      <c r="E185" s="300"/>
      <c r="F185" s="322" t="s">
        <v>1181</v>
      </c>
      <c r="G185" s="300"/>
      <c r="H185" s="300" t="s">
        <v>1253</v>
      </c>
      <c r="I185" s="300" t="s">
        <v>1177</v>
      </c>
      <c r="J185" s="300">
        <v>50</v>
      </c>
      <c r="K185" s="344"/>
    </row>
    <row r="186" spans="2:11" ht="15" customHeight="1">
      <c r="B186" s="323"/>
      <c r="C186" s="300" t="s">
        <v>1254</v>
      </c>
      <c r="D186" s="300"/>
      <c r="E186" s="300"/>
      <c r="F186" s="322" t="s">
        <v>1181</v>
      </c>
      <c r="G186" s="300"/>
      <c r="H186" s="300" t="s">
        <v>1255</v>
      </c>
      <c r="I186" s="300" t="s">
        <v>1256</v>
      </c>
      <c r="J186" s="300"/>
      <c r="K186" s="344"/>
    </row>
    <row r="187" spans="2:11" ht="15" customHeight="1">
      <c r="B187" s="323"/>
      <c r="C187" s="300" t="s">
        <v>1257</v>
      </c>
      <c r="D187" s="300"/>
      <c r="E187" s="300"/>
      <c r="F187" s="322" t="s">
        <v>1181</v>
      </c>
      <c r="G187" s="300"/>
      <c r="H187" s="300" t="s">
        <v>1258</v>
      </c>
      <c r="I187" s="300" t="s">
        <v>1256</v>
      </c>
      <c r="J187" s="300"/>
      <c r="K187" s="344"/>
    </row>
    <row r="188" spans="2:11" ht="15" customHeight="1">
      <c r="B188" s="323"/>
      <c r="C188" s="300" t="s">
        <v>1259</v>
      </c>
      <c r="D188" s="300"/>
      <c r="E188" s="300"/>
      <c r="F188" s="322" t="s">
        <v>1181</v>
      </c>
      <c r="G188" s="300"/>
      <c r="H188" s="300" t="s">
        <v>1260</v>
      </c>
      <c r="I188" s="300" t="s">
        <v>1256</v>
      </c>
      <c r="J188" s="300"/>
      <c r="K188" s="344"/>
    </row>
    <row r="189" spans="2:11" ht="15" customHeight="1">
      <c r="B189" s="323"/>
      <c r="C189" s="356" t="s">
        <v>1261</v>
      </c>
      <c r="D189" s="300"/>
      <c r="E189" s="300"/>
      <c r="F189" s="322" t="s">
        <v>1181</v>
      </c>
      <c r="G189" s="300"/>
      <c r="H189" s="300" t="s">
        <v>1262</v>
      </c>
      <c r="I189" s="300" t="s">
        <v>1263</v>
      </c>
      <c r="J189" s="357" t="s">
        <v>1264</v>
      </c>
      <c r="K189" s="344"/>
    </row>
    <row r="190" spans="2:11" ht="15" customHeight="1">
      <c r="B190" s="323"/>
      <c r="C190" s="307" t="s">
        <v>42</v>
      </c>
      <c r="D190" s="300"/>
      <c r="E190" s="300"/>
      <c r="F190" s="322" t="s">
        <v>1175</v>
      </c>
      <c r="G190" s="300"/>
      <c r="H190" s="297" t="s">
        <v>1265</v>
      </c>
      <c r="I190" s="300" t="s">
        <v>1266</v>
      </c>
      <c r="J190" s="300"/>
      <c r="K190" s="344"/>
    </row>
    <row r="191" spans="2:11" ht="15" customHeight="1">
      <c r="B191" s="323"/>
      <c r="C191" s="307" t="s">
        <v>1267</v>
      </c>
      <c r="D191" s="300"/>
      <c r="E191" s="300"/>
      <c r="F191" s="322" t="s">
        <v>1175</v>
      </c>
      <c r="G191" s="300"/>
      <c r="H191" s="300" t="s">
        <v>1268</v>
      </c>
      <c r="I191" s="300" t="s">
        <v>1210</v>
      </c>
      <c r="J191" s="300"/>
      <c r="K191" s="344"/>
    </row>
    <row r="192" spans="2:11" ht="15" customHeight="1">
      <c r="B192" s="323"/>
      <c r="C192" s="307" t="s">
        <v>1269</v>
      </c>
      <c r="D192" s="300"/>
      <c r="E192" s="300"/>
      <c r="F192" s="322" t="s">
        <v>1175</v>
      </c>
      <c r="G192" s="300"/>
      <c r="H192" s="300" t="s">
        <v>1270</v>
      </c>
      <c r="I192" s="300" t="s">
        <v>1210</v>
      </c>
      <c r="J192" s="300"/>
      <c r="K192" s="344"/>
    </row>
    <row r="193" spans="2:11" ht="15" customHeight="1">
      <c r="B193" s="323"/>
      <c r="C193" s="307" t="s">
        <v>1271</v>
      </c>
      <c r="D193" s="300"/>
      <c r="E193" s="300"/>
      <c r="F193" s="322" t="s">
        <v>1181</v>
      </c>
      <c r="G193" s="300"/>
      <c r="H193" s="300" t="s">
        <v>1272</v>
      </c>
      <c r="I193" s="300" t="s">
        <v>1210</v>
      </c>
      <c r="J193" s="300"/>
      <c r="K193" s="344"/>
    </row>
    <row r="194" spans="2:11" ht="15" customHeight="1">
      <c r="B194" s="350"/>
      <c r="C194" s="358"/>
      <c r="D194" s="332"/>
      <c r="E194" s="332"/>
      <c r="F194" s="332"/>
      <c r="G194" s="332"/>
      <c r="H194" s="332"/>
      <c r="I194" s="332"/>
      <c r="J194" s="332"/>
      <c r="K194" s="351"/>
    </row>
    <row r="195" spans="2:11" ht="18.75" customHeight="1">
      <c r="B195" s="297"/>
      <c r="C195" s="300"/>
      <c r="D195" s="300"/>
      <c r="E195" s="300"/>
      <c r="F195" s="322"/>
      <c r="G195" s="300"/>
      <c r="H195" s="300"/>
      <c r="I195" s="300"/>
      <c r="J195" s="300"/>
      <c r="K195" s="297"/>
    </row>
    <row r="196" spans="2:11" ht="18.75" customHeight="1">
      <c r="B196" s="297"/>
      <c r="C196" s="300"/>
      <c r="D196" s="300"/>
      <c r="E196" s="300"/>
      <c r="F196" s="322"/>
      <c r="G196" s="300"/>
      <c r="H196" s="300"/>
      <c r="I196" s="300"/>
      <c r="J196" s="300"/>
      <c r="K196" s="297"/>
    </row>
    <row r="197" spans="2:11" ht="18.75" customHeight="1">
      <c r="B197" s="308"/>
      <c r="C197" s="308"/>
      <c r="D197" s="308"/>
      <c r="E197" s="308"/>
      <c r="F197" s="308"/>
      <c r="G197" s="308"/>
      <c r="H197" s="308"/>
      <c r="I197" s="308"/>
      <c r="J197" s="308"/>
      <c r="K197" s="308"/>
    </row>
    <row r="198" spans="2:11" ht="13.5">
      <c r="B198" s="287"/>
      <c r="C198" s="288"/>
      <c r="D198" s="288"/>
      <c r="E198" s="288"/>
      <c r="F198" s="288"/>
      <c r="G198" s="288"/>
      <c r="H198" s="288"/>
      <c r="I198" s="288"/>
      <c r="J198" s="288"/>
      <c r="K198" s="289"/>
    </row>
    <row r="199" spans="2:11" ht="21">
      <c r="B199" s="290"/>
      <c r="C199" s="291" t="s">
        <v>1273</v>
      </c>
      <c r="D199" s="291"/>
      <c r="E199" s="291"/>
      <c r="F199" s="291"/>
      <c r="G199" s="291"/>
      <c r="H199" s="291"/>
      <c r="I199" s="291"/>
      <c r="J199" s="291"/>
      <c r="K199" s="292"/>
    </row>
    <row r="200" spans="2:11" ht="25.5" customHeight="1">
      <c r="B200" s="290"/>
      <c r="C200" s="359" t="s">
        <v>1274</v>
      </c>
      <c r="D200" s="359"/>
      <c r="E200" s="359"/>
      <c r="F200" s="359" t="s">
        <v>1275</v>
      </c>
      <c r="G200" s="360"/>
      <c r="H200" s="359" t="s">
        <v>1276</v>
      </c>
      <c r="I200" s="359"/>
      <c r="J200" s="359"/>
      <c r="K200" s="292"/>
    </row>
    <row r="201" spans="2:11" ht="5.25" customHeight="1">
      <c r="B201" s="323"/>
      <c r="C201" s="320"/>
      <c r="D201" s="320"/>
      <c r="E201" s="320"/>
      <c r="F201" s="320"/>
      <c r="G201" s="300"/>
      <c r="H201" s="320"/>
      <c r="I201" s="320"/>
      <c r="J201" s="320"/>
      <c r="K201" s="344"/>
    </row>
    <row r="202" spans="2:11" ht="15" customHeight="1">
      <c r="B202" s="323"/>
      <c r="C202" s="300" t="s">
        <v>1266</v>
      </c>
      <c r="D202" s="300"/>
      <c r="E202" s="300"/>
      <c r="F202" s="322" t="s">
        <v>43</v>
      </c>
      <c r="G202" s="300"/>
      <c r="H202" s="300" t="s">
        <v>1277</v>
      </c>
      <c r="I202" s="300"/>
      <c r="J202" s="300"/>
      <c r="K202" s="344"/>
    </row>
    <row r="203" spans="2:11" ht="15" customHeight="1">
      <c r="B203" s="323"/>
      <c r="C203" s="329"/>
      <c r="D203" s="300"/>
      <c r="E203" s="300"/>
      <c r="F203" s="322" t="s">
        <v>44</v>
      </c>
      <c r="G203" s="300"/>
      <c r="H203" s="300" t="s">
        <v>1278</v>
      </c>
      <c r="I203" s="300"/>
      <c r="J203" s="300"/>
      <c r="K203" s="344"/>
    </row>
    <row r="204" spans="2:11" ht="15" customHeight="1">
      <c r="B204" s="323"/>
      <c r="C204" s="329"/>
      <c r="D204" s="300"/>
      <c r="E204" s="300"/>
      <c r="F204" s="322" t="s">
        <v>47</v>
      </c>
      <c r="G204" s="300"/>
      <c r="H204" s="300" t="s">
        <v>1279</v>
      </c>
      <c r="I204" s="300"/>
      <c r="J204" s="300"/>
      <c r="K204" s="344"/>
    </row>
    <row r="205" spans="2:11" ht="15" customHeight="1">
      <c r="B205" s="323"/>
      <c r="C205" s="300"/>
      <c r="D205" s="300"/>
      <c r="E205" s="300"/>
      <c r="F205" s="322" t="s">
        <v>45</v>
      </c>
      <c r="G205" s="300"/>
      <c r="H205" s="300" t="s">
        <v>1280</v>
      </c>
      <c r="I205" s="300"/>
      <c r="J205" s="300"/>
      <c r="K205" s="344"/>
    </row>
    <row r="206" spans="2:11" ht="15" customHeight="1">
      <c r="B206" s="323"/>
      <c r="C206" s="300"/>
      <c r="D206" s="300"/>
      <c r="E206" s="300"/>
      <c r="F206" s="322" t="s">
        <v>46</v>
      </c>
      <c r="G206" s="300"/>
      <c r="H206" s="300" t="s">
        <v>1281</v>
      </c>
      <c r="I206" s="300"/>
      <c r="J206" s="300"/>
      <c r="K206" s="344"/>
    </row>
    <row r="207" spans="2:11" ht="15" customHeight="1">
      <c r="B207" s="323"/>
      <c r="C207" s="300"/>
      <c r="D207" s="300"/>
      <c r="E207" s="300"/>
      <c r="F207" s="322"/>
      <c r="G207" s="300"/>
      <c r="H207" s="300"/>
      <c r="I207" s="300"/>
      <c r="J207" s="300"/>
      <c r="K207" s="344"/>
    </row>
    <row r="208" spans="2:11" ht="15" customHeight="1">
      <c r="B208" s="323"/>
      <c r="C208" s="300" t="s">
        <v>1222</v>
      </c>
      <c r="D208" s="300"/>
      <c r="E208" s="300"/>
      <c r="F208" s="322" t="s">
        <v>79</v>
      </c>
      <c r="G208" s="300"/>
      <c r="H208" s="300" t="s">
        <v>1282</v>
      </c>
      <c r="I208" s="300"/>
      <c r="J208" s="300"/>
      <c r="K208" s="344"/>
    </row>
    <row r="209" spans="2:11" ht="15" customHeight="1">
      <c r="B209" s="323"/>
      <c r="C209" s="329"/>
      <c r="D209" s="300"/>
      <c r="E209" s="300"/>
      <c r="F209" s="322" t="s">
        <v>1117</v>
      </c>
      <c r="G209" s="300"/>
      <c r="H209" s="300" t="s">
        <v>1118</v>
      </c>
      <c r="I209" s="300"/>
      <c r="J209" s="300"/>
      <c r="K209" s="344"/>
    </row>
    <row r="210" spans="2:11" ht="15" customHeight="1">
      <c r="B210" s="323"/>
      <c r="C210" s="300"/>
      <c r="D210" s="300"/>
      <c r="E210" s="300"/>
      <c r="F210" s="322" t="s">
        <v>1115</v>
      </c>
      <c r="G210" s="300"/>
      <c r="H210" s="300" t="s">
        <v>1283</v>
      </c>
      <c r="I210" s="300"/>
      <c r="J210" s="300"/>
      <c r="K210" s="344"/>
    </row>
    <row r="211" spans="2:11" ht="15" customHeight="1">
      <c r="B211" s="361"/>
      <c r="C211" s="329"/>
      <c r="D211" s="329"/>
      <c r="E211" s="329"/>
      <c r="F211" s="322" t="s">
        <v>1119</v>
      </c>
      <c r="G211" s="307"/>
      <c r="H211" s="348" t="s">
        <v>1120</v>
      </c>
      <c r="I211" s="348"/>
      <c r="J211" s="348"/>
      <c r="K211" s="362"/>
    </row>
    <row r="212" spans="2:11" ht="15" customHeight="1">
      <c r="B212" s="361"/>
      <c r="C212" s="329"/>
      <c r="D212" s="329"/>
      <c r="E212" s="329"/>
      <c r="F212" s="322" t="s">
        <v>1121</v>
      </c>
      <c r="G212" s="307"/>
      <c r="H212" s="348" t="s">
        <v>1284</v>
      </c>
      <c r="I212" s="348"/>
      <c r="J212" s="348"/>
      <c r="K212" s="362"/>
    </row>
    <row r="213" spans="2:11" ht="15" customHeight="1">
      <c r="B213" s="361"/>
      <c r="C213" s="329"/>
      <c r="D213" s="329"/>
      <c r="E213" s="329"/>
      <c r="F213" s="363"/>
      <c r="G213" s="307"/>
      <c r="H213" s="364"/>
      <c r="I213" s="364"/>
      <c r="J213" s="364"/>
      <c r="K213" s="362"/>
    </row>
    <row r="214" spans="2:11" ht="15" customHeight="1">
      <c r="B214" s="361"/>
      <c r="C214" s="300" t="s">
        <v>1246</v>
      </c>
      <c r="D214" s="329"/>
      <c r="E214" s="329"/>
      <c r="F214" s="322">
        <v>1</v>
      </c>
      <c r="G214" s="307"/>
      <c r="H214" s="348" t="s">
        <v>1285</v>
      </c>
      <c r="I214" s="348"/>
      <c r="J214" s="348"/>
      <c r="K214" s="362"/>
    </row>
    <row r="215" spans="2:11" ht="15" customHeight="1">
      <c r="B215" s="361"/>
      <c r="C215" s="329"/>
      <c r="D215" s="329"/>
      <c r="E215" s="329"/>
      <c r="F215" s="322">
        <v>2</v>
      </c>
      <c r="G215" s="307"/>
      <c r="H215" s="348" t="s">
        <v>1286</v>
      </c>
      <c r="I215" s="348"/>
      <c r="J215" s="348"/>
      <c r="K215" s="362"/>
    </row>
    <row r="216" spans="2:11" ht="15" customHeight="1">
      <c r="B216" s="361"/>
      <c r="C216" s="329"/>
      <c r="D216" s="329"/>
      <c r="E216" s="329"/>
      <c r="F216" s="322">
        <v>3</v>
      </c>
      <c r="G216" s="307"/>
      <c r="H216" s="348" t="s">
        <v>1287</v>
      </c>
      <c r="I216" s="348"/>
      <c r="J216" s="348"/>
      <c r="K216" s="362"/>
    </row>
    <row r="217" spans="2:11" ht="15" customHeight="1">
      <c r="B217" s="361"/>
      <c r="C217" s="329"/>
      <c r="D217" s="329"/>
      <c r="E217" s="329"/>
      <c r="F217" s="322">
        <v>4</v>
      </c>
      <c r="G217" s="307"/>
      <c r="H217" s="348" t="s">
        <v>1288</v>
      </c>
      <c r="I217" s="348"/>
      <c r="J217" s="348"/>
      <c r="K217" s="362"/>
    </row>
    <row r="218" spans="2:1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2019-11-06T23:10:52Z</dcterms:created>
  <dcterms:modified xsi:type="dcterms:W3CDTF">2019-11-06T23:11:01Z</dcterms:modified>
  <cp:category/>
  <cp:version/>
  <cp:contentType/>
  <cp:contentStatus/>
</cp:coreProperties>
</file>