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101 - KOMUNIKACE" sheetId="2" r:id="rId2"/>
    <sheet name="SO401 - VEŘEJNÉ OSVĚTLENÍ" sheetId="3" r:id="rId3"/>
    <sheet name="Seznam figur" sheetId="4" r:id="rId4"/>
    <sheet name="Pokyny pro vyplnění" sheetId="5" r:id="rId5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'SO101 - KOMUNIKACE'!$C$91:$K$521</definedName>
    <definedName name="_xlnm.Print_Area" localSheetId="1">'SO101 - KOMUNIKACE'!$C$4:$J$39,'SO101 - KOMUNIKACE'!$C$45:$J$73,'SO101 - KOMUNIKACE'!$C$79:$K$521</definedName>
    <definedName name="_xlnm.Print_Titles" localSheetId="1">'SO101 - KOMUNIKACE'!$91:$91</definedName>
    <definedName name="_xlnm._FilterDatabase" localSheetId="2" hidden="1">'SO401 - VEŘEJNÉ OSVĚTLENÍ'!$C$94:$K$181</definedName>
    <definedName name="_xlnm.Print_Area" localSheetId="2">'SO401 - VEŘEJNÉ OSVĚTLENÍ'!$C$4:$J$39,'SO401 - VEŘEJNÉ OSVĚTLENÍ'!$C$45:$J$76,'SO401 - VEŘEJNÉ OSVĚTLENÍ'!$C$82:$K$181</definedName>
    <definedName name="_xlnm.Print_Titles" localSheetId="2">'SO401 - VEŘEJNÉ OSVĚTLENÍ'!$94:$94</definedName>
    <definedName name="_xlnm.Print_Area" localSheetId="3">'Seznam figur'!$C$4:$G$71</definedName>
    <definedName name="_xlnm.Print_Titles" localSheetId="3">'Seznam figur'!$9:$9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D7"/>
  <c i="3" r="J170"/>
  <c r="J37"/>
  <c r="J36"/>
  <c i="1" r="AY56"/>
  <c i="3" r="J35"/>
  <c i="1" r="AX56"/>
  <c i="3"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T173"/>
  <c r="R174"/>
  <c r="R173"/>
  <c r="P174"/>
  <c r="P173"/>
  <c r="BI172"/>
  <c r="BH172"/>
  <c r="BG172"/>
  <c r="BF172"/>
  <c r="T172"/>
  <c r="T171"/>
  <c r="R172"/>
  <c r="R171"/>
  <c r="P172"/>
  <c r="P171"/>
  <c r="J71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T164"/>
  <c r="R165"/>
  <c r="R164"/>
  <c r="P165"/>
  <c r="P164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6"/>
  <c r="BH106"/>
  <c r="BG106"/>
  <c r="BF106"/>
  <c r="T106"/>
  <c r="R106"/>
  <c r="P106"/>
  <c r="BI105"/>
  <c r="BH105"/>
  <c r="BG105"/>
  <c r="BF105"/>
  <c r="T105"/>
  <c r="R105"/>
  <c r="P105"/>
  <c r="BI103"/>
  <c r="BH103"/>
  <c r="BG103"/>
  <c r="BF103"/>
  <c r="T103"/>
  <c r="T102"/>
  <c r="R103"/>
  <c r="R102"/>
  <c r="P103"/>
  <c r="P102"/>
  <c r="BI101"/>
  <c r="BH101"/>
  <c r="BG101"/>
  <c r="BF101"/>
  <c r="T101"/>
  <c r="T100"/>
  <c r="R101"/>
  <c r="R100"/>
  <c r="P101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F89"/>
  <c r="E87"/>
  <c r="F52"/>
  <c r="E50"/>
  <c r="J24"/>
  <c r="E24"/>
  <c r="J92"/>
  <c r="J23"/>
  <c r="J21"/>
  <c r="E21"/>
  <c r="J91"/>
  <c r="J20"/>
  <c r="J18"/>
  <c r="E18"/>
  <c r="F92"/>
  <c r="J17"/>
  <c r="J15"/>
  <c r="E15"/>
  <c r="F91"/>
  <c r="J14"/>
  <c r="J12"/>
  <c r="J52"/>
  <c r="E7"/>
  <c r="E85"/>
  <c i="2" r="J37"/>
  <c r="J36"/>
  <c i="1" r="AY55"/>
  <c i="2" r="J35"/>
  <c i="1" r="AX55"/>
  <c i="2" r="BI521"/>
  <c r="BH521"/>
  <c r="BG521"/>
  <c r="BF521"/>
  <c r="T521"/>
  <c r="T520"/>
  <c r="R521"/>
  <c r="R520"/>
  <c r="P521"/>
  <c r="P520"/>
  <c r="BI519"/>
  <c r="BH519"/>
  <c r="BG519"/>
  <c r="BF519"/>
  <c r="T519"/>
  <c r="R519"/>
  <c r="P519"/>
  <c r="BI518"/>
  <c r="BH518"/>
  <c r="BG518"/>
  <c r="BF518"/>
  <c r="T518"/>
  <c r="R518"/>
  <c r="P518"/>
  <c r="BI517"/>
  <c r="BH517"/>
  <c r="BG517"/>
  <c r="BF517"/>
  <c r="T517"/>
  <c r="R517"/>
  <c r="P517"/>
  <c r="BI515"/>
  <c r="BH515"/>
  <c r="BG515"/>
  <c r="BF515"/>
  <c r="T515"/>
  <c r="R515"/>
  <c r="P515"/>
  <c r="BI513"/>
  <c r="BH513"/>
  <c r="BG513"/>
  <c r="BF513"/>
  <c r="T513"/>
  <c r="R513"/>
  <c r="P513"/>
  <c r="BI512"/>
  <c r="BH512"/>
  <c r="BG512"/>
  <c r="BF512"/>
  <c r="T512"/>
  <c r="R512"/>
  <c r="P512"/>
  <c r="BI509"/>
  <c r="BH509"/>
  <c r="BG509"/>
  <c r="BF509"/>
  <c r="T509"/>
  <c r="T508"/>
  <c r="R509"/>
  <c r="R508"/>
  <c r="P509"/>
  <c r="P508"/>
  <c r="BI488"/>
  <c r="BH488"/>
  <c r="BG488"/>
  <c r="BF488"/>
  <c r="T488"/>
  <c r="T487"/>
  <c r="R488"/>
  <c r="R487"/>
  <c r="P488"/>
  <c r="P487"/>
  <c r="BI482"/>
  <c r="BH482"/>
  <c r="BG482"/>
  <c r="BF482"/>
  <c r="T482"/>
  <c r="R482"/>
  <c r="P482"/>
  <c r="BI477"/>
  <c r="BH477"/>
  <c r="BG477"/>
  <c r="BF477"/>
  <c r="T477"/>
  <c r="R477"/>
  <c r="P477"/>
  <c r="BI473"/>
  <c r="BH473"/>
  <c r="BG473"/>
  <c r="BF473"/>
  <c r="T473"/>
  <c r="R473"/>
  <c r="P473"/>
  <c r="BI469"/>
  <c r="BH469"/>
  <c r="BG469"/>
  <c r="BF469"/>
  <c r="T469"/>
  <c r="R469"/>
  <c r="P469"/>
  <c r="BI466"/>
  <c r="BH466"/>
  <c r="BG466"/>
  <c r="BF466"/>
  <c r="T466"/>
  <c r="R466"/>
  <c r="P466"/>
  <c r="BI463"/>
  <c r="BH463"/>
  <c r="BG463"/>
  <c r="BF463"/>
  <c r="T463"/>
  <c r="R463"/>
  <c r="P463"/>
  <c r="BI459"/>
  <c r="BH459"/>
  <c r="BG459"/>
  <c r="BF459"/>
  <c r="T459"/>
  <c r="R459"/>
  <c r="P459"/>
  <c r="BI455"/>
  <c r="BH455"/>
  <c r="BG455"/>
  <c r="BF455"/>
  <c r="T455"/>
  <c r="R455"/>
  <c r="P455"/>
  <c r="BI451"/>
  <c r="BH451"/>
  <c r="BG451"/>
  <c r="BF451"/>
  <c r="T451"/>
  <c r="R451"/>
  <c r="P451"/>
  <c r="BI447"/>
  <c r="BH447"/>
  <c r="BG447"/>
  <c r="BF447"/>
  <c r="T447"/>
  <c r="R447"/>
  <c r="P447"/>
  <c r="BI443"/>
  <c r="BH443"/>
  <c r="BG443"/>
  <c r="BF443"/>
  <c r="T443"/>
  <c r="R443"/>
  <c r="P443"/>
  <c r="BI439"/>
  <c r="BH439"/>
  <c r="BG439"/>
  <c r="BF439"/>
  <c r="T439"/>
  <c r="R439"/>
  <c r="P439"/>
  <c r="BI435"/>
  <c r="BH435"/>
  <c r="BG435"/>
  <c r="BF435"/>
  <c r="T435"/>
  <c r="R435"/>
  <c r="P435"/>
  <c r="BI431"/>
  <c r="BH431"/>
  <c r="BG431"/>
  <c r="BF431"/>
  <c r="T431"/>
  <c r="R431"/>
  <c r="P431"/>
  <c r="BI427"/>
  <c r="BH427"/>
  <c r="BG427"/>
  <c r="BF427"/>
  <c r="T427"/>
  <c r="R427"/>
  <c r="P427"/>
  <c r="BI423"/>
  <c r="BH423"/>
  <c r="BG423"/>
  <c r="BF423"/>
  <c r="T423"/>
  <c r="R423"/>
  <c r="P423"/>
  <c r="BI419"/>
  <c r="BH419"/>
  <c r="BG419"/>
  <c r="BF419"/>
  <c r="T419"/>
  <c r="R419"/>
  <c r="P419"/>
  <c r="BI415"/>
  <c r="BH415"/>
  <c r="BG415"/>
  <c r="BF415"/>
  <c r="T415"/>
  <c r="R415"/>
  <c r="P415"/>
  <c r="BI411"/>
  <c r="BH411"/>
  <c r="BG411"/>
  <c r="BF411"/>
  <c r="T411"/>
  <c r="R411"/>
  <c r="P411"/>
  <c r="BI410"/>
  <c r="BH410"/>
  <c r="BG410"/>
  <c r="BF410"/>
  <c r="T410"/>
  <c r="R410"/>
  <c r="P410"/>
  <c r="BI409"/>
  <c r="BH409"/>
  <c r="BG409"/>
  <c r="BF409"/>
  <c r="T409"/>
  <c r="R409"/>
  <c r="P409"/>
  <c r="BI408"/>
  <c r="BH408"/>
  <c r="BG408"/>
  <c r="BF408"/>
  <c r="T408"/>
  <c r="R408"/>
  <c r="P408"/>
  <c r="BI404"/>
  <c r="BH404"/>
  <c r="BG404"/>
  <c r="BF404"/>
  <c r="T404"/>
  <c r="R404"/>
  <c r="P404"/>
  <c r="BI400"/>
  <c r="BH400"/>
  <c r="BG400"/>
  <c r="BF400"/>
  <c r="T400"/>
  <c r="R400"/>
  <c r="P400"/>
  <c r="BI396"/>
  <c r="BH396"/>
  <c r="BG396"/>
  <c r="BF396"/>
  <c r="T396"/>
  <c r="R396"/>
  <c r="P396"/>
  <c r="BI391"/>
  <c r="BH391"/>
  <c r="BG391"/>
  <c r="BF391"/>
  <c r="T391"/>
  <c r="R391"/>
  <c r="P391"/>
  <c r="BI387"/>
  <c r="BH387"/>
  <c r="BG387"/>
  <c r="BF387"/>
  <c r="T387"/>
  <c r="R387"/>
  <c r="P387"/>
  <c r="BI383"/>
  <c r="BH383"/>
  <c r="BG383"/>
  <c r="BF383"/>
  <c r="T383"/>
  <c r="R383"/>
  <c r="P383"/>
  <c r="BI379"/>
  <c r="BH379"/>
  <c r="BG379"/>
  <c r="BF379"/>
  <c r="T379"/>
  <c r="R379"/>
  <c r="P379"/>
  <c r="BI375"/>
  <c r="BH375"/>
  <c r="BG375"/>
  <c r="BF375"/>
  <c r="T375"/>
  <c r="R375"/>
  <c r="P375"/>
  <c r="BI371"/>
  <c r="BH371"/>
  <c r="BG371"/>
  <c r="BF371"/>
  <c r="T371"/>
  <c r="R371"/>
  <c r="P371"/>
  <c r="BI367"/>
  <c r="BH367"/>
  <c r="BG367"/>
  <c r="BF367"/>
  <c r="T367"/>
  <c r="R367"/>
  <c r="P367"/>
  <c r="BI363"/>
  <c r="BH363"/>
  <c r="BG363"/>
  <c r="BF363"/>
  <c r="T363"/>
  <c r="R363"/>
  <c r="P363"/>
  <c r="BI359"/>
  <c r="BH359"/>
  <c r="BG359"/>
  <c r="BF359"/>
  <c r="T359"/>
  <c r="R359"/>
  <c r="P359"/>
  <c r="BI355"/>
  <c r="BH355"/>
  <c r="BG355"/>
  <c r="BF355"/>
  <c r="T355"/>
  <c r="R355"/>
  <c r="P355"/>
  <c r="BI351"/>
  <c r="BH351"/>
  <c r="BG351"/>
  <c r="BF351"/>
  <c r="T351"/>
  <c r="R351"/>
  <c r="P351"/>
  <c r="BI347"/>
  <c r="BH347"/>
  <c r="BG347"/>
  <c r="BF347"/>
  <c r="T347"/>
  <c r="R347"/>
  <c r="P347"/>
  <c r="BI343"/>
  <c r="BH343"/>
  <c r="BG343"/>
  <c r="BF343"/>
  <c r="T343"/>
  <c r="R343"/>
  <c r="P343"/>
  <c r="BI339"/>
  <c r="BH339"/>
  <c r="BG339"/>
  <c r="BF339"/>
  <c r="T339"/>
  <c r="R339"/>
  <c r="P339"/>
  <c r="BI335"/>
  <c r="BH335"/>
  <c r="BG335"/>
  <c r="BF335"/>
  <c r="T335"/>
  <c r="R335"/>
  <c r="P335"/>
  <c r="BI331"/>
  <c r="BH331"/>
  <c r="BG331"/>
  <c r="BF331"/>
  <c r="T331"/>
  <c r="R331"/>
  <c r="P331"/>
  <c r="BI329"/>
  <c r="BH329"/>
  <c r="BG329"/>
  <c r="BF329"/>
  <c r="T329"/>
  <c r="R329"/>
  <c r="P329"/>
  <c r="BI325"/>
  <c r="BH325"/>
  <c r="BG325"/>
  <c r="BF325"/>
  <c r="T325"/>
  <c r="R325"/>
  <c r="P325"/>
  <c r="BI320"/>
  <c r="BH320"/>
  <c r="BG320"/>
  <c r="BF320"/>
  <c r="T320"/>
  <c r="R320"/>
  <c r="P320"/>
  <c r="BI316"/>
  <c r="BH316"/>
  <c r="BG316"/>
  <c r="BF316"/>
  <c r="T316"/>
  <c r="R316"/>
  <c r="P316"/>
  <c r="BI312"/>
  <c r="BH312"/>
  <c r="BG312"/>
  <c r="BF312"/>
  <c r="T312"/>
  <c r="R312"/>
  <c r="P312"/>
  <c r="BI308"/>
  <c r="BH308"/>
  <c r="BG308"/>
  <c r="BF308"/>
  <c r="T308"/>
  <c r="R308"/>
  <c r="P308"/>
  <c r="BI302"/>
  <c r="BH302"/>
  <c r="BG302"/>
  <c r="BF302"/>
  <c r="T302"/>
  <c r="R302"/>
  <c r="P302"/>
  <c r="BI298"/>
  <c r="BH298"/>
  <c r="BG298"/>
  <c r="BF298"/>
  <c r="T298"/>
  <c r="R298"/>
  <c r="P298"/>
  <c r="BI294"/>
  <c r="BH294"/>
  <c r="BG294"/>
  <c r="BF294"/>
  <c r="T294"/>
  <c r="R294"/>
  <c r="P294"/>
  <c r="BI290"/>
  <c r="BH290"/>
  <c r="BG290"/>
  <c r="BF290"/>
  <c r="T290"/>
  <c r="R290"/>
  <c r="P290"/>
  <c r="BI285"/>
  <c r="BH285"/>
  <c r="BG285"/>
  <c r="BF285"/>
  <c r="T285"/>
  <c r="R285"/>
  <c r="P285"/>
  <c r="BI281"/>
  <c r="BH281"/>
  <c r="BG281"/>
  <c r="BF281"/>
  <c r="T281"/>
  <c r="R281"/>
  <c r="P281"/>
  <c r="BI277"/>
  <c r="BH277"/>
  <c r="BG277"/>
  <c r="BF277"/>
  <c r="T277"/>
  <c r="R277"/>
  <c r="P277"/>
  <c r="BI273"/>
  <c r="BH273"/>
  <c r="BG273"/>
  <c r="BF273"/>
  <c r="T273"/>
  <c r="R273"/>
  <c r="P273"/>
  <c r="BI269"/>
  <c r="BH269"/>
  <c r="BG269"/>
  <c r="BF269"/>
  <c r="T269"/>
  <c r="R269"/>
  <c r="P269"/>
  <c r="BI261"/>
  <c r="BH261"/>
  <c r="BG261"/>
  <c r="BF261"/>
  <c r="T261"/>
  <c r="R261"/>
  <c r="P261"/>
  <c r="BI253"/>
  <c r="BH253"/>
  <c r="BG253"/>
  <c r="BF253"/>
  <c r="T253"/>
  <c r="R253"/>
  <c r="P253"/>
  <c r="BI248"/>
  <c r="BH248"/>
  <c r="BG248"/>
  <c r="BF248"/>
  <c r="T248"/>
  <c r="T247"/>
  <c r="R248"/>
  <c r="R247"/>
  <c r="P248"/>
  <c r="P247"/>
  <c r="BI243"/>
  <c r="BH243"/>
  <c r="BG243"/>
  <c r="BF243"/>
  <c r="T243"/>
  <c r="T242"/>
  <c r="R243"/>
  <c r="R242"/>
  <c r="P243"/>
  <c r="P242"/>
  <c r="BI232"/>
  <c r="BH232"/>
  <c r="BG232"/>
  <c r="BF232"/>
  <c r="T232"/>
  <c r="R232"/>
  <c r="P232"/>
  <c r="BI230"/>
  <c r="BH230"/>
  <c r="BG230"/>
  <c r="BF230"/>
  <c r="T230"/>
  <c r="R230"/>
  <c r="P230"/>
  <c r="BI226"/>
  <c r="BH226"/>
  <c r="BG226"/>
  <c r="BF226"/>
  <c r="T226"/>
  <c r="R226"/>
  <c r="P226"/>
  <c r="BI222"/>
  <c r="BH222"/>
  <c r="BG222"/>
  <c r="BF222"/>
  <c r="T222"/>
  <c r="R222"/>
  <c r="P222"/>
  <c r="BI218"/>
  <c r="BH218"/>
  <c r="BG218"/>
  <c r="BF218"/>
  <c r="T218"/>
  <c r="R218"/>
  <c r="P218"/>
  <c r="BI215"/>
  <c r="BH215"/>
  <c r="BG215"/>
  <c r="BF215"/>
  <c r="T215"/>
  <c r="R215"/>
  <c r="P215"/>
  <c r="BI211"/>
  <c r="BH211"/>
  <c r="BG211"/>
  <c r="BF211"/>
  <c r="T211"/>
  <c r="R211"/>
  <c r="P211"/>
  <c r="BI208"/>
  <c r="BH208"/>
  <c r="BG208"/>
  <c r="BF208"/>
  <c r="T208"/>
  <c r="R208"/>
  <c r="P208"/>
  <c r="BI202"/>
  <c r="BH202"/>
  <c r="BG202"/>
  <c r="BF202"/>
  <c r="T202"/>
  <c r="R202"/>
  <c r="P202"/>
  <c r="BI201"/>
  <c r="BH201"/>
  <c r="BG201"/>
  <c r="BF201"/>
  <c r="T201"/>
  <c r="R201"/>
  <c r="P201"/>
  <c r="BI198"/>
  <c r="BH198"/>
  <c r="BG198"/>
  <c r="BF198"/>
  <c r="T198"/>
  <c r="R198"/>
  <c r="P198"/>
  <c r="BI192"/>
  <c r="BH192"/>
  <c r="BG192"/>
  <c r="BF192"/>
  <c r="T192"/>
  <c r="R192"/>
  <c r="P192"/>
  <c r="BI186"/>
  <c r="BH186"/>
  <c r="BG186"/>
  <c r="BF186"/>
  <c r="T186"/>
  <c r="R186"/>
  <c r="P186"/>
  <c r="BI182"/>
  <c r="BH182"/>
  <c r="BG182"/>
  <c r="BF182"/>
  <c r="T182"/>
  <c r="R182"/>
  <c r="P182"/>
  <c r="BI178"/>
  <c r="BH178"/>
  <c r="BG178"/>
  <c r="BF178"/>
  <c r="T178"/>
  <c r="R178"/>
  <c r="P178"/>
  <c r="BI174"/>
  <c r="BH174"/>
  <c r="BG174"/>
  <c r="BF174"/>
  <c r="T174"/>
  <c r="R174"/>
  <c r="P174"/>
  <c r="BI162"/>
  <c r="BH162"/>
  <c r="BG162"/>
  <c r="BF162"/>
  <c r="T162"/>
  <c r="R162"/>
  <c r="P162"/>
  <c r="BI158"/>
  <c r="BH158"/>
  <c r="BG158"/>
  <c r="BF158"/>
  <c r="T158"/>
  <c r="R158"/>
  <c r="P158"/>
  <c r="BI153"/>
  <c r="BH153"/>
  <c r="BG153"/>
  <c r="BF153"/>
  <c r="T153"/>
  <c r="R153"/>
  <c r="P153"/>
  <c r="BI148"/>
  <c r="BH148"/>
  <c r="BG148"/>
  <c r="BF148"/>
  <c r="T148"/>
  <c r="R148"/>
  <c r="P148"/>
  <c r="BI143"/>
  <c r="BH143"/>
  <c r="BG143"/>
  <c r="BF143"/>
  <c r="T143"/>
  <c r="R143"/>
  <c r="P143"/>
  <c r="BI138"/>
  <c r="BH138"/>
  <c r="BG138"/>
  <c r="BF138"/>
  <c r="T138"/>
  <c r="R138"/>
  <c r="P138"/>
  <c r="BI133"/>
  <c r="BH133"/>
  <c r="BG133"/>
  <c r="BF133"/>
  <c r="T133"/>
  <c r="R133"/>
  <c r="P133"/>
  <c r="BI128"/>
  <c r="BH128"/>
  <c r="BG128"/>
  <c r="BF128"/>
  <c r="T128"/>
  <c r="R128"/>
  <c r="P128"/>
  <c r="BI123"/>
  <c r="BH123"/>
  <c r="BG123"/>
  <c r="BF123"/>
  <c r="T123"/>
  <c r="R123"/>
  <c r="P123"/>
  <c r="BI118"/>
  <c r="BH118"/>
  <c r="BG118"/>
  <c r="BF118"/>
  <c r="T118"/>
  <c r="R118"/>
  <c r="P118"/>
  <c r="BI113"/>
  <c r="BH113"/>
  <c r="BG113"/>
  <c r="BF113"/>
  <c r="T113"/>
  <c r="R113"/>
  <c r="P113"/>
  <c r="BI109"/>
  <c r="BH109"/>
  <c r="BG109"/>
  <c r="BF109"/>
  <c r="T109"/>
  <c r="R109"/>
  <c r="P109"/>
  <c r="BI104"/>
  <c r="BH104"/>
  <c r="BG104"/>
  <c r="BF104"/>
  <c r="T104"/>
  <c r="R104"/>
  <c r="P104"/>
  <c r="BI100"/>
  <c r="BH100"/>
  <c r="BG100"/>
  <c r="BF100"/>
  <c r="T100"/>
  <c r="R100"/>
  <c r="P100"/>
  <c r="BI95"/>
  <c r="BH95"/>
  <c r="BG95"/>
  <c r="BF95"/>
  <c r="T95"/>
  <c r="R95"/>
  <c r="P95"/>
  <c r="J88"/>
  <c r="F88"/>
  <c r="F86"/>
  <c r="E84"/>
  <c r="J54"/>
  <c r="F54"/>
  <c r="F52"/>
  <c r="E50"/>
  <c r="J24"/>
  <c r="E24"/>
  <c r="J89"/>
  <c r="J23"/>
  <c r="J18"/>
  <c r="E18"/>
  <c r="F89"/>
  <c r="J17"/>
  <c r="J12"/>
  <c r="J86"/>
  <c r="E7"/>
  <c r="E82"/>
  <c i="1" r="L50"/>
  <c r="AM50"/>
  <c r="AM49"/>
  <c r="L49"/>
  <c r="AM47"/>
  <c r="L47"/>
  <c r="L45"/>
  <c r="L44"/>
  <c i="3" r="BK108"/>
  <c r="BK105"/>
  <c r="J156"/>
  <c r="J133"/>
  <c i="2" r="J451"/>
  <c r="J396"/>
  <c r="J277"/>
  <c r="BK158"/>
  <c i="3" r="BK149"/>
  <c r="BK163"/>
  <c r="J158"/>
  <c r="J181"/>
  <c r="J138"/>
  <c r="J120"/>
  <c i="2" r="J435"/>
  <c r="BK312"/>
  <c r="BK273"/>
  <c r="J208"/>
  <c i="1" r="AS54"/>
  <c i="3" r="BK151"/>
  <c r="J134"/>
  <c r="BK120"/>
  <c i="2" r="J455"/>
  <c r="BK396"/>
  <c r="J273"/>
  <c r="BK174"/>
  <c r="BK482"/>
  <c r="J439"/>
  <c r="J404"/>
  <c r="J285"/>
  <c r="BK153"/>
  <c i="3" r="BK138"/>
  <c r="BK116"/>
  <c r="J109"/>
  <c r="J121"/>
  <c i="2" r="BK515"/>
  <c r="J419"/>
  <c r="J335"/>
  <c r="J192"/>
  <c r="J133"/>
  <c i="3" r="BK174"/>
  <c r="BK128"/>
  <c r="J136"/>
  <c i="2" r="BK513"/>
  <c r="BK443"/>
  <c r="J371"/>
  <c r="BK277"/>
  <c r="BK162"/>
  <c r="J521"/>
  <c r="BK435"/>
  <c r="BK325"/>
  <c r="J248"/>
  <c r="F36"/>
  <c r="J34"/>
  <c r="BK387"/>
  <c r="BK261"/>
  <c r="J138"/>
  <c i="3" r="J154"/>
  <c r="J130"/>
  <c r="BK97"/>
  <c i="2" r="BK519"/>
  <c r="J409"/>
  <c r="BK308"/>
  <c r="J174"/>
  <c r="BK113"/>
  <c i="3" r="BK152"/>
  <c r="BK167"/>
  <c r="BK126"/>
  <c r="J101"/>
  <c i="2" r="J400"/>
  <c r="BK335"/>
  <c r="BK211"/>
  <c r="BK95"/>
  <c r="BK451"/>
  <c r="BK404"/>
  <c r="BK182"/>
  <c i="3" r="BK168"/>
  <c r="BK106"/>
  <c r="J119"/>
  <c r="BK172"/>
  <c i="2" r="J427"/>
  <c r="BK355"/>
  <c r="J331"/>
  <c r="BK232"/>
  <c r="BK100"/>
  <c i="3" r="BK159"/>
  <c r="J150"/>
  <c r="BK155"/>
  <c r="J112"/>
  <c i="2" r="J519"/>
  <c r="J391"/>
  <c r="J290"/>
  <c r="BK192"/>
  <c i="3" r="BK121"/>
  <c r="BK143"/>
  <c r="J131"/>
  <c r="J129"/>
  <c r="J148"/>
  <c r="J149"/>
  <c i="2" r="BK477"/>
  <c r="BK408"/>
  <c r="J316"/>
  <c r="J186"/>
  <c r="J513"/>
  <c r="BK419"/>
  <c r="BK351"/>
  <c r="BK208"/>
  <c r="J100"/>
  <c i="3" r="BK103"/>
  <c r="J167"/>
  <c r="J151"/>
  <c r="J127"/>
  <c i="2" r="BK466"/>
  <c r="J375"/>
  <c r="BK215"/>
  <c i="3" r="J168"/>
  <c r="J177"/>
  <c r="J98"/>
  <c r="J162"/>
  <c i="2" r="BK469"/>
  <c r="BK415"/>
  <c r="J359"/>
  <c r="J261"/>
  <c r="J153"/>
  <c r="BK463"/>
  <c r="J339"/>
  <c r="BK285"/>
  <c r="J162"/>
  <c r="F34"/>
  <c r="J367"/>
  <c r="J198"/>
  <c i="3" r="J153"/>
  <c r="J111"/>
  <c r="BK153"/>
  <c r="J117"/>
  <c r="J152"/>
  <c i="2" r="J482"/>
  <c r="BK363"/>
  <c r="J281"/>
  <c r="J148"/>
  <c i="3" r="J141"/>
  <c r="J103"/>
  <c r="BK144"/>
  <c r="BK147"/>
  <c r="J106"/>
  <c i="2" r="BK409"/>
  <c r="BK294"/>
  <c r="BK186"/>
  <c r="J517"/>
  <c r="BK391"/>
  <c r="J308"/>
  <c r="J230"/>
  <c r="J128"/>
  <c i="3" r="BK139"/>
  <c r="J180"/>
  <c r="J174"/>
  <c r="J114"/>
  <c i="2" r="BK439"/>
  <c r="BK379"/>
  <c r="BK302"/>
  <c r="J222"/>
  <c r="BK123"/>
  <c i="3" r="J118"/>
  <c r="BK99"/>
  <c r="BK169"/>
  <c r="J145"/>
  <c r="BK142"/>
  <c r="BK119"/>
  <c i="2" r="J463"/>
  <c r="J411"/>
  <c r="J302"/>
  <c r="J253"/>
  <c r="J178"/>
  <c i="3" r="BK136"/>
  <c r="J99"/>
  <c r="J123"/>
  <c r="J139"/>
  <c r="BK117"/>
  <c r="J105"/>
  <c i="2" r="J443"/>
  <c r="BK371"/>
  <c r="J298"/>
  <c r="J158"/>
  <c r="F35"/>
  <c r="J351"/>
  <c r="BK201"/>
  <c r="J104"/>
  <c i="3" r="BK132"/>
  <c r="J172"/>
  <c r="BK131"/>
  <c i="2" r="J515"/>
  <c r="J473"/>
  <c r="BK367"/>
  <c r="BK253"/>
  <c r="BK178"/>
  <c i="3" r="J159"/>
  <c r="BK112"/>
  <c r="J128"/>
  <c r="BK134"/>
  <c r="BK178"/>
  <c r="BK141"/>
  <c i="2" r="J447"/>
  <c r="BK400"/>
  <c r="BK343"/>
  <c r="BK230"/>
  <c r="BK128"/>
  <c i="3" r="BK145"/>
  <c r="BK111"/>
  <c r="BK101"/>
  <c r="BK177"/>
  <c r="J97"/>
  <c i="2" r="J466"/>
  <c r="BK383"/>
  <c r="J329"/>
  <c r="J202"/>
  <c r="BK104"/>
  <c r="J459"/>
  <c r="BK331"/>
  <c r="BK243"/>
  <c r="J113"/>
  <c i="3" r="J142"/>
  <c r="J178"/>
  <c r="BK146"/>
  <c r="J115"/>
  <c i="2" r="J431"/>
  <c r="J347"/>
  <c r="BK269"/>
  <c r="J226"/>
  <c i="3" r="BK158"/>
  <c r="BK130"/>
  <c r="BK162"/>
  <c r="BK110"/>
  <c r="BK123"/>
  <c i="2" r="BK455"/>
  <c r="BK347"/>
  <c r="J243"/>
  <c r="J118"/>
  <c r="J477"/>
  <c r="BK410"/>
  <c r="J379"/>
  <c r="J269"/>
  <c r="BK143"/>
  <c i="3" r="J147"/>
  <c r="BK129"/>
  <c r="BK133"/>
  <c r="J116"/>
  <c i="2" r="BK459"/>
  <c r="J408"/>
  <c r="BK290"/>
  <c r="BK198"/>
  <c i="3" r="BK180"/>
  <c r="J143"/>
  <c r="J108"/>
  <c r="J169"/>
  <c r="BK109"/>
  <c i="2" r="BK473"/>
  <c r="BK375"/>
  <c r="BK329"/>
  <c r="BK148"/>
  <c i="3" r="BK160"/>
  <c r="BK98"/>
  <c r="BK165"/>
  <c r="J146"/>
  <c r="J163"/>
  <c i="2" r="BK512"/>
  <c r="J415"/>
  <c r="BK339"/>
  <c r="J232"/>
  <c r="BK138"/>
  <c r="BK518"/>
  <c r="J325"/>
  <c r="BK226"/>
  <c i="3" r="J160"/>
  <c r="BK156"/>
  <c r="BK127"/>
  <c r="BK124"/>
  <c r="BK176"/>
  <c i="2" r="BK509"/>
  <c r="J387"/>
  <c r="J294"/>
  <c r="BK202"/>
  <c i="3" r="J125"/>
  <c r="BK135"/>
  <c r="J113"/>
  <c r="J126"/>
  <c i="2" r="J518"/>
  <c r="BK431"/>
  <c r="BK320"/>
  <c r="J201"/>
  <c r="F37"/>
  <c r="BK118"/>
  <c i="3" r="J144"/>
  <c r="J132"/>
  <c i="2" r="BK521"/>
  <c r="J488"/>
  <c r="BK411"/>
  <c r="J343"/>
  <c r="BK316"/>
  <c r="J211"/>
  <c r="J143"/>
  <c i="3" r="J135"/>
  <c r="BK125"/>
  <c r="BK118"/>
  <c r="BK150"/>
  <c r="BK181"/>
  <c i="2" r="J512"/>
  <c r="BK423"/>
  <c r="BK359"/>
  <c r="BK218"/>
  <c r="BK109"/>
  <c i="3" r="J122"/>
  <c r="J155"/>
  <c r="BK122"/>
  <c r="BK114"/>
  <c i="2" r="BK517"/>
  <c r="BK427"/>
  <c r="J355"/>
  <c r="BK281"/>
  <c r="J218"/>
  <c r="J123"/>
  <c r="J469"/>
  <c r="J410"/>
  <c r="BK298"/>
  <c r="J182"/>
  <c i="3" r="J124"/>
  <c r="J176"/>
  <c r="BK148"/>
  <c r="J110"/>
  <c i="2" r="BK447"/>
  <c r="J320"/>
  <c r="BK248"/>
  <c r="J95"/>
  <c i="3" r="BK115"/>
  <c r="BK113"/>
  <c r="BK154"/>
  <c r="J165"/>
  <c i="2" r="J509"/>
  <c r="J383"/>
  <c r="J312"/>
  <c r="BK222"/>
  <c r="BK133"/>
  <c r="BK488"/>
  <c r="J423"/>
  <c r="J363"/>
  <c r="J215"/>
  <c r="J109"/>
  <c l="1" r="P94"/>
  <c r="P324"/>
  <c r="T94"/>
  <c r="T324"/>
  <c r="BK252"/>
  <c r="J252"/>
  <c r="J64"/>
  <c r="BK395"/>
  <c r="J395"/>
  <c r="J66"/>
  <c r="BK511"/>
  <c r="J511"/>
  <c r="J70"/>
  <c r="R516"/>
  <c i="3" r="BK104"/>
  <c r="J104"/>
  <c r="J63"/>
  <c r="R104"/>
  <c r="BK140"/>
  <c r="J140"/>
  <c r="J66"/>
  <c r="BK161"/>
  <c r="J161"/>
  <c r="J68"/>
  <c i="2" r="R94"/>
  <c r="R324"/>
  <c i="3" r="R96"/>
  <c r="BK107"/>
  <c r="J107"/>
  <c r="J64"/>
  <c r="BK137"/>
  <c r="J137"/>
  <c r="J65"/>
  <c r="T137"/>
  <c r="T157"/>
  <c i="2" r="BK324"/>
  <c r="J324"/>
  <c r="J65"/>
  <c r="T395"/>
  <c r="T511"/>
  <c r="T510"/>
  <c r="T516"/>
  <c i="3" r="BK96"/>
  <c r="J96"/>
  <c r="J60"/>
  <c r="T107"/>
  <c r="R140"/>
  <c r="R157"/>
  <c r="T166"/>
  <c r="R175"/>
  <c i="2" r="P252"/>
  <c i="3" r="T96"/>
  <c r="P104"/>
  <c r="T104"/>
  <c r="P137"/>
  <c r="R137"/>
  <c r="BK157"/>
  <c r="J157"/>
  <c r="J67"/>
  <c r="R161"/>
  <c r="BK166"/>
  <c r="J166"/>
  <c r="J70"/>
  <c r="BK175"/>
  <c r="J175"/>
  <c r="J74"/>
  <c r="P179"/>
  <c i="2" r="T252"/>
  <c r="P395"/>
  <c r="R511"/>
  <c r="R510"/>
  <c r="P516"/>
  <c i="3" r="P96"/>
  <c r="R107"/>
  <c r="T140"/>
  <c r="P161"/>
  <c r="P166"/>
  <c r="T175"/>
  <c r="R179"/>
  <c i="2" r="BK94"/>
  <c r="J94"/>
  <c r="J61"/>
  <c r="R252"/>
  <c r="R395"/>
  <c r="P511"/>
  <c r="P510"/>
  <c r="BK516"/>
  <c r="J516"/>
  <c r="J71"/>
  <c i="3" r="P107"/>
  <c r="P140"/>
  <c r="P157"/>
  <c r="T161"/>
  <c r="R166"/>
  <c r="P175"/>
  <c r="BK179"/>
  <c r="J179"/>
  <c r="J75"/>
  <c r="T179"/>
  <c r="BK171"/>
  <c r="J171"/>
  <c r="J72"/>
  <c i="2" r="BK247"/>
  <c r="J247"/>
  <c r="J63"/>
  <c i="3" r="BK173"/>
  <c r="J173"/>
  <c r="J73"/>
  <c i="2" r="BK242"/>
  <c r="J242"/>
  <c r="J62"/>
  <c r="BK508"/>
  <c r="J508"/>
  <c r="J68"/>
  <c i="3" r="BK164"/>
  <c r="J164"/>
  <c r="J69"/>
  <c r="BK102"/>
  <c r="J102"/>
  <c r="J62"/>
  <c i="2" r="BK487"/>
  <c r="J487"/>
  <c r="J67"/>
  <c r="BK520"/>
  <c r="J520"/>
  <c r="J72"/>
  <c i="3" r="BK100"/>
  <c r="J100"/>
  <c r="J61"/>
  <c i="2" r="BK510"/>
  <c r="J510"/>
  <c r="J69"/>
  <c i="3" r="J55"/>
  <c r="J89"/>
  <c r="BE124"/>
  <c r="BE128"/>
  <c r="BE138"/>
  <c r="BE146"/>
  <c r="BE162"/>
  <c r="BE168"/>
  <c r="BE178"/>
  <c r="F55"/>
  <c r="BE98"/>
  <c r="BE111"/>
  <c r="BE143"/>
  <c r="BE144"/>
  <c r="BE145"/>
  <c r="BE156"/>
  <c r="BE158"/>
  <c r="BE159"/>
  <c r="BE167"/>
  <c r="BE176"/>
  <c r="J54"/>
  <c r="BE99"/>
  <c r="BE106"/>
  <c r="BE108"/>
  <c r="BE122"/>
  <c r="BE123"/>
  <c r="BE125"/>
  <c r="BE127"/>
  <c r="BE134"/>
  <c r="BE142"/>
  <c r="BE172"/>
  <c r="BE174"/>
  <c r="F54"/>
  <c r="BE101"/>
  <c r="BE103"/>
  <c r="BE105"/>
  <c r="BE112"/>
  <c r="BE136"/>
  <c r="BE141"/>
  <c r="BE149"/>
  <c r="BE150"/>
  <c r="BE154"/>
  <c r="BE163"/>
  <c r="BE114"/>
  <c r="BE117"/>
  <c r="BE121"/>
  <c r="BE147"/>
  <c r="BE148"/>
  <c r="BE153"/>
  <c r="BE169"/>
  <c i="2" r="BK93"/>
  <c r="J93"/>
  <c r="J60"/>
  <c i="3" r="BE109"/>
  <c r="BE120"/>
  <c r="BE126"/>
  <c r="BE135"/>
  <c r="BE139"/>
  <c r="E48"/>
  <c r="BE118"/>
  <c r="BE119"/>
  <c r="BE129"/>
  <c r="BE130"/>
  <c r="BE131"/>
  <c r="BE133"/>
  <c r="BE160"/>
  <c r="BE177"/>
  <c r="BE180"/>
  <c r="BE181"/>
  <c r="BE97"/>
  <c r="BE110"/>
  <c r="BE113"/>
  <c r="BE115"/>
  <c r="BE116"/>
  <c r="BE132"/>
  <c r="BE151"/>
  <c r="BE152"/>
  <c r="BE155"/>
  <c r="BE165"/>
  <c i="1" r="BC55"/>
  <c r="BB55"/>
  <c r="BA55"/>
  <c i="2" r="E48"/>
  <c r="J52"/>
  <c r="F55"/>
  <c r="J55"/>
  <c r="BE95"/>
  <c r="BE100"/>
  <c r="BE104"/>
  <c r="BE109"/>
  <c r="BE113"/>
  <c r="BE118"/>
  <c r="BE123"/>
  <c r="BE128"/>
  <c r="BE133"/>
  <c r="BE138"/>
  <c r="BE143"/>
  <c r="BE148"/>
  <c r="BE153"/>
  <c r="BE158"/>
  <c r="BE162"/>
  <c r="BE174"/>
  <c r="BE178"/>
  <c r="BE182"/>
  <c r="BE186"/>
  <c r="BE192"/>
  <c r="BE198"/>
  <c r="BE201"/>
  <c r="BE202"/>
  <c r="BE208"/>
  <c r="BE211"/>
  <c r="BE215"/>
  <c r="BE218"/>
  <c r="BE222"/>
  <c r="BE226"/>
  <c r="BE230"/>
  <c r="BE232"/>
  <c r="BE243"/>
  <c r="BE248"/>
  <c r="BE253"/>
  <c r="BE261"/>
  <c r="BE269"/>
  <c r="BE273"/>
  <c r="BE277"/>
  <c r="BE281"/>
  <c r="BE285"/>
  <c r="BE290"/>
  <c r="BE294"/>
  <c r="BE298"/>
  <c r="BE302"/>
  <c r="BE308"/>
  <c r="BE312"/>
  <c r="BE316"/>
  <c r="BE320"/>
  <c r="BE325"/>
  <c r="BE329"/>
  <c r="BE331"/>
  <c r="BE335"/>
  <c r="BE339"/>
  <c r="BE343"/>
  <c r="BE347"/>
  <c r="BE351"/>
  <c r="BE355"/>
  <c r="BE359"/>
  <c r="BE363"/>
  <c r="BE367"/>
  <c r="BE371"/>
  <c r="BE375"/>
  <c r="BE379"/>
  <c r="BE383"/>
  <c r="BE387"/>
  <c r="BE391"/>
  <c r="BE396"/>
  <c r="BE400"/>
  <c r="BE404"/>
  <c r="BE408"/>
  <c r="BE409"/>
  <c r="BE410"/>
  <c r="BE411"/>
  <c r="BE415"/>
  <c r="BE419"/>
  <c r="BE423"/>
  <c r="BE427"/>
  <c r="BE431"/>
  <c r="BE435"/>
  <c r="BE439"/>
  <c r="BE443"/>
  <c r="BE447"/>
  <c r="BE451"/>
  <c r="BE455"/>
  <c r="BE459"/>
  <c r="BE463"/>
  <c r="BE466"/>
  <c r="BE469"/>
  <c r="BE473"/>
  <c r="BE477"/>
  <c r="BE482"/>
  <c r="BE488"/>
  <c r="BE509"/>
  <c r="BE512"/>
  <c r="BE513"/>
  <c r="BE515"/>
  <c r="BE517"/>
  <c r="BE518"/>
  <c r="BE519"/>
  <c r="BE521"/>
  <c i="1" r="AW55"/>
  <c r="BD55"/>
  <c i="3" r="F36"/>
  <c i="1" r="BC56"/>
  <c r="BC54"/>
  <c r="W32"/>
  <c i="3" r="F37"/>
  <c i="1" r="BD56"/>
  <c r="BD54"/>
  <c r="W33"/>
  <c i="3" r="F34"/>
  <c i="1" r="BA56"/>
  <c r="BA54"/>
  <c r="W30"/>
  <c i="3" r="J34"/>
  <c i="1" r="AW56"/>
  <c i="3" r="F35"/>
  <c i="1" r="BB56"/>
  <c r="BB54"/>
  <c r="W31"/>
  <c i="3" l="1" r="P95"/>
  <c i="1" r="AU56"/>
  <c i="2" r="R93"/>
  <c r="R92"/>
  <c r="T93"/>
  <c r="T92"/>
  <c i="3" r="T95"/>
  <c r="R95"/>
  <c i="2" r="P93"/>
  <c r="P92"/>
  <c i="1" r="AU55"/>
  <c i="3" r="BK95"/>
  <c r="J95"/>
  <c i="2" r="BK92"/>
  <c r="J92"/>
  <c r="J59"/>
  <c i="1" r="AY54"/>
  <c i="3" r="J30"/>
  <c i="1" r="AG56"/>
  <c i="2" r="J33"/>
  <c i="1" r="AV55"/>
  <c r="AT55"/>
  <c i="3" r="J33"/>
  <c i="1" r="AV56"/>
  <c r="AT56"/>
  <c r="AN56"/>
  <c r="AX54"/>
  <c r="AW54"/>
  <c r="AK30"/>
  <c i="3" r="F33"/>
  <c i="1" r="AZ56"/>
  <c i="2" r="F33"/>
  <c i="1" r="AZ55"/>
  <c i="3" l="1" r="J59"/>
  <c r="J39"/>
  <c i="1" r="AU54"/>
  <c i="2" r="J30"/>
  <c i="1" r="AG55"/>
  <c r="AG54"/>
  <c r="AK26"/>
  <c r="AZ54"/>
  <c r="W29"/>
  <c i="2" l="1" r="J39"/>
  <c i="1" r="AN55"/>
  <c r="AV54"/>
  <c r="AK29"/>
  <c r="AK35"/>
  <c l="1"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<sst xmlns="http://schemas.openxmlformats.org/spreadsheetml/2006/main">
  <si>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</si>
  <si>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</si>
  <si>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</si>
  <si>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</si>
  <si>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</si>
  <si>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{3f816571-2f80-461f-8e24-e307a0ccd60e}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</si>
  <si>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</si>
  <si>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</si>
  <si>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</si>
  <si>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</si>
  <si>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</si>
  <si>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</si>
  <si>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</si>
  <si>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</si>
  <si>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</si>
  <si>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</si>
  <si>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</si>
  <si>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Oprava povrchu komunikací v Klatovech 2026 - ulice Pod Vrškem II a Lesní</t>
  </si>
  <si>
    <t>KSO:</t>
  </si>
  <si>
    <t/>
  </si>
  <si>
    <t>CC-CZ:</t>
  </si>
  <si>
    <t>Místo:</t>
  </si>
  <si>
    <t xml:space="preserve">Klatovy </t>
  </si>
  <si>
    <t>Datum:</t>
  </si>
  <si>
    <t>27. 1. 2026</t>
  </si>
  <si>
    <t>Zadavatel:</t>
  </si>
  <si>
    <t>IČ:</t>
  </si>
  <si>
    <t>00255661</t>
  </si>
  <si>
    <t xml:space="preserve">město Klatovy </t>
  </si>
  <si>
    <t>DIČ:</t>
  </si>
  <si>
    <t>CZ00255661</t>
  </si>
  <si>
    <t>Účastník:</t>
  </si>
  <si>
    <t>Vyplň údaj</t>
  </si>
  <si>
    <t>Projektant:</t>
  </si>
  <si>
    <t>Ing. Tomáš Macán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</si>
  <si>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</si>
  <si>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</si>
  <si>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</si>
  <si>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</si>
  <si>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</si>
  <si>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</si>
  <si>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</si>
  <si>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</si>
  <si>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</si>
  <si>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</si>
  <si>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</si>
  <si>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</si>
  <si>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</si>
  <si>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</si>
  <si>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</si>
  <si>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</si>
  <si>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</si>
  <si>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</si>
  <si>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</si>
  <si>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</si>
  <si>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</si>
  <si>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</si>
  <si>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</si>
  <si>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</si>
  <si>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</si>
  <si>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</si>
  <si>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</si>
  <si>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</si>
  <si>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</si>
  <si>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</si>
  <si>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</si>
  <si>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</si>
  <si>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</si>
  <si>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</si>
  <si>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</si>
  <si>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</si>
  <si>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</si>
  <si>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</si>
  <si>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</si>
  <si>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</si>
  <si>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</si>
  <si>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</si>
  <si>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</si>
  <si>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</si>
  <si>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SO101</t>
  </si>
  <si>
    <t>KOMUNIKACE</t>
  </si>
  <si>
    <t>STA</t>
  </si>
  <si>
    <t>1</t>
  </si>
  <si>
    <t>{e6941f8f-c640-46d8-bb1b-767a03dd6208}</t>
  </si>
  <si>
    <t>2</t>
  </si>
  <si>
    <t>SO401</t>
  </si>
  <si>
    <t>VEŘEJNÉ OSVĚTLENÍ</t>
  </si>
  <si>
    <t>{c23f4b14-a271-4518-b79f-e9c59d64aa30}</t>
  </si>
  <si>
    <t>hloub_1</t>
  </si>
  <si>
    <t>hloubení rýh pro trativody</t>
  </si>
  <si>
    <t>m3</t>
  </si>
  <si>
    <t>54,225</t>
  </si>
  <si>
    <t>hloub_2</t>
  </si>
  <si>
    <t>hloubení pro přípojky UV</t>
  </si>
  <si>
    <t>86</t>
  </si>
  <si>
    <t>KRYCÍ LIST SOUPISU PRACÍ</t>
  </si>
  <si>
    <t>hloub_3</t>
  </si>
  <si>
    <t>hloubení jam pro UV</t>
  </si>
  <si>
    <t>22</t>
  </si>
  <si>
    <t>sanace</t>
  </si>
  <si>
    <t>sanace aktivní zóny komunikace</t>
  </si>
  <si>
    <t>1194</t>
  </si>
  <si>
    <t>odkop</t>
  </si>
  <si>
    <t>odkopávky</t>
  </si>
  <si>
    <t>2445,157</t>
  </si>
  <si>
    <t>obsyp</t>
  </si>
  <si>
    <t>obsyp potrubí</t>
  </si>
  <si>
    <t>19,35</t>
  </si>
  <si>
    <t>Objekt:</t>
  </si>
  <si>
    <t>lože</t>
  </si>
  <si>
    <t>lože pod potrubí</t>
  </si>
  <si>
    <t>6,45</t>
  </si>
  <si>
    <t>SO101 - KOMUNIKACE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</si>
  <si>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</si>
  <si>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</si>
  <si>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</si>
  <si>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</si>
  <si>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</si>
  <si>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</si>
  <si>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</si>
  <si>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</si>
  <si>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</si>
  <si>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</si>
  <si>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</si>
  <si>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</si>
  <si>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</si>
  <si>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</si>
  <si>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</si>
  <si>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</si>
  <si>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</si>
  <si>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</si>
  <si>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</si>
  <si>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</si>
  <si>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</si>
  <si>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</si>
  <si>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</si>
  <si>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</si>
  <si>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</si>
  <si>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</si>
  <si>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</si>
  <si>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</si>
  <si>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</si>
  <si>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</si>
  <si>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</si>
  <si>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</si>
  <si>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</si>
  <si>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</si>
  <si>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</si>
  <si>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001R</t>
  </si>
  <si>
    <t>Bourání uliční vpusti</t>
  </si>
  <si>
    <t>ks</t>
  </si>
  <si>
    <t>4</t>
  </si>
  <si>
    <t>572470395</t>
  </si>
  <si>
    <t>P</t>
  </si>
  <si>
    <t>Poznámka k položce:_x000d_
Přesun a likvidace viz položka 997211511R.</t>
  </si>
  <si>
    <t>VV</t>
  </si>
  <si>
    <t>bourání stávajících UV</t>
  </si>
  <si>
    <t>Součet</t>
  </si>
  <si>
    <t>001R.1</t>
  </si>
  <si>
    <t>Napojení přípojky UV na stávající kanalizaci</t>
  </si>
  <si>
    <t>1189255641</t>
  </si>
  <si>
    <t>napojení na stávající řad</t>
  </si>
  <si>
    <t>8</t>
  </si>
  <si>
    <t>3</t>
  </si>
  <si>
    <t>004R</t>
  </si>
  <si>
    <t>zrušení přípojky UV včetně zaslepení na stávajícím řadu, odvozu a likvidace suti</t>
  </si>
  <si>
    <t>m</t>
  </si>
  <si>
    <t>-1119225314</t>
  </si>
  <si>
    <t>Poznámka k položce:_x000d_
způsob zaslepení na stávajícím řadu bude konzutován s provozovatelem kanalizace</t>
  </si>
  <si>
    <t>zrušení a zaslepení přípojky UV</t>
  </si>
  <si>
    <t>111251101R</t>
  </si>
  <si>
    <t>Odstranění křovin a stromů s odstraněním kořenů strojně průměru kmene do 100 mm v rovině nebo ve svahu sklonu terénu do 1:5, při celkové ploše do 100 m2 včetně naložení odvozu a likvidace v souladu se zákonem o odpadech - zajišťuje zhotovitel</t>
  </si>
  <si>
    <t>m2</t>
  </si>
  <si>
    <t>-1402621060</t>
  </si>
  <si>
    <t>stávající křoviny</t>
  </si>
  <si>
    <t>45</t>
  </si>
  <si>
    <t>5</t>
  </si>
  <si>
    <t>113106171</t>
  </si>
  <si>
    <t>Rozebrání dlažeb vozovek a ploch s přemístěním hmot na skládku na vzdálenost do 3 m nebo s naložením na dopravní prostředek, s jakoukoliv výplní spár ručně ze zámkové dlažby s ložem z kameniva</t>
  </si>
  <si>
    <t>1817117838</t>
  </si>
  <si>
    <t>Poznámka k položce:_x000d_
dlažba bude očištěna a znovu osazena</t>
  </si>
  <si>
    <t>rozebrání stávající zámkové dlažby tl. 8 cm ve vjezdech - předpoklad</t>
  </si>
  <si>
    <t>130</t>
  </si>
  <si>
    <t>6</t>
  </si>
  <si>
    <t>113106183</t>
  </si>
  <si>
    <t>Rozebrání dlažeb vozovek a ploch s přemístěním hmot na skládku na vzdálenost do 3 m nebo s naložením na dopravní prostředek, s jakoukoliv výplní spár strojně plochy jednotlivě do 50 m2 z velkých kostek s ložem z kameniva</t>
  </si>
  <si>
    <t>-1938957097</t>
  </si>
  <si>
    <t>Poznámka k položce:_x000d_
kostky budou očištěny a znovu použity na stavbě.</t>
  </si>
  <si>
    <t>rozebrání stávajících žulových kostek velkých</t>
  </si>
  <si>
    <t>7</t>
  </si>
  <si>
    <t>113106187</t>
  </si>
  <si>
    <t>Rozebrání dlažeb vozovek a ploch s přemístěním hmot na skládku na vzdálenost do 3 m nebo s naložením na dopravní prostředek, s jakoukoliv výplní spár strojně plochy jednotlivě do 50 m2 ze zámkové dlažby s ložem z kameniva</t>
  </si>
  <si>
    <t>-1554691337</t>
  </si>
  <si>
    <t>rozebrání stávající zámkové dlažby tl. 6 cm</t>
  </si>
  <si>
    <t>113107241</t>
  </si>
  <si>
    <t>Odstranění podkladů nebo krytů strojně plochy jednotlivě přes 200 m2 s přemístěním hmot na skládku na vzdálenost do 20 m nebo s naložením na dopravní prostředek živičných, o tl. vrstvy do 50 mm</t>
  </si>
  <si>
    <t>-943889188</t>
  </si>
  <si>
    <t>odstranění stávajícího živičného krytu - chodníky</t>
  </si>
  <si>
    <t>650</t>
  </si>
  <si>
    <t>9</t>
  </si>
  <si>
    <t>113107330</t>
  </si>
  <si>
    <t>Odstranění podkladů nebo krytů strojně plochy jednotlivě do 50 m2 s přemístěním hmot na skládku na vzdálenost do 3 m nebo s naložením na dopravní prostředek z betonu prostého, o tl. vrstvy do 100 mm</t>
  </si>
  <si>
    <t>-1729523080</t>
  </si>
  <si>
    <t>odstranění stávajícího betonového krytu - chodníky</t>
  </si>
  <si>
    <t>10</t>
  </si>
  <si>
    <t>113154538</t>
  </si>
  <si>
    <t>Frézování živičného podkladu nebo krytu s naložením hmot na dopravní prostředek plochy přes 500 do 2 000 m2 pruhu šířky do 1 m, tloušťky vrstvy 100 mm</t>
  </si>
  <si>
    <t>-1561919495</t>
  </si>
  <si>
    <t>Poznámka k položce:_x000d_
Dle rozborů PAU ZAS-T1._x000d_
Bude odkoupeno zhotovitelem.</t>
  </si>
  <si>
    <t>frézování stávajícího krytu komunikace - předpoklad 50% plochy pro rýhy inženýrských sítí šířky do 1 m</t>
  </si>
  <si>
    <t>2010*0,5</t>
  </si>
  <si>
    <t>11</t>
  </si>
  <si>
    <t>113154548</t>
  </si>
  <si>
    <t>Frézování živičného podkladu nebo krytu s naložením hmot na dopravní prostředek plochy přes 500 do 2 000 m2 pruhu šířky přes 1 m, tloušťky vrstvy 100 mm</t>
  </si>
  <si>
    <t>1642146066</t>
  </si>
  <si>
    <t>frézování stávajícího krytu komunikace - předpoklad 50% plochy celoplošně</t>
  </si>
  <si>
    <t>113201112</t>
  </si>
  <si>
    <t>Vytrhání obrub s vybouráním lože, s přemístěním hmot na skládku na vzdálenost do 3 m nebo s naložením na dopravní prostředek silničních ležatých</t>
  </si>
  <si>
    <t>-2046755659</t>
  </si>
  <si>
    <t>vytrhání stávajících betonových silničních obrub ležatých</t>
  </si>
  <si>
    <t>188</t>
  </si>
  <si>
    <t>13</t>
  </si>
  <si>
    <t>113202111</t>
  </si>
  <si>
    <t>Vytrhání obrub s vybouráním lože, s přemístěním hmot na skládku na vzdálenost do 3 m nebo s naložením na dopravní prostředek z krajníků nebo obrubníků stojatých</t>
  </si>
  <si>
    <t>1795791698</t>
  </si>
  <si>
    <t>vytrhání stávajících betonových silničních obrub stojatých</t>
  </si>
  <si>
    <t>437</t>
  </si>
  <si>
    <t>14</t>
  </si>
  <si>
    <t>119001405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</si>
  <si>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do 200 mm</t>
  </si>
  <si>
    <t>-1800550594</t>
  </si>
  <si>
    <t>předpoklad</t>
  </si>
  <si>
    <t>15</t>
  </si>
  <si>
    <t>122252205</t>
  </si>
  <si>
    <t>Odkopávky a prokopávky nezapažené pro silnice a dálnice strojně v hornině třídy těžitelnosti I přes 500 do 1 000 m3</t>
  </si>
  <si>
    <t>1869282011</t>
  </si>
  <si>
    <t>komunikace - odkop pro spodní stavbu</t>
  </si>
  <si>
    <t>1990*0,37*1,2</t>
  </si>
  <si>
    <t>parkovací stání - odkop pro spodní stavbu</t>
  </si>
  <si>
    <t>91*0,47*1,1</t>
  </si>
  <si>
    <t>chodníky - odkop pro spodní stavbu</t>
  </si>
  <si>
    <t>408*0,25</t>
  </si>
  <si>
    <t>chodníky sjezdy - odkop pro spodní stavbu</t>
  </si>
  <si>
    <t>465*0,47</t>
  </si>
  <si>
    <t>sanace aktivní zony komunikace tl. 0,5m, předpoklad 100% plochy</t>
  </si>
  <si>
    <t>1990*1,2*0,5</t>
  </si>
  <si>
    <t>16</t>
  </si>
  <si>
    <t>131151103</t>
  </si>
  <si>
    <t>Hloubení nezapažených jam a zářezů strojně s urovnáním dna do předepsaného profilu a spádu v hornině třídy těžitelnosti I skupiny 1 a 2 přes 50 do 100 m3</t>
  </si>
  <si>
    <t>420603670</t>
  </si>
  <si>
    <t>hloubení pro UV</t>
  </si>
  <si>
    <t>11*2</t>
  </si>
  <si>
    <t>17</t>
  </si>
  <si>
    <t>132151104</t>
  </si>
  <si>
    <t>Hloubení nezapažených rýh šířky do 800 mm strojně s urovnáním dna do předepsaného profilu a spádu v hornině třídy těžitelnosti I skupiny 1 a 2 přes 100 m3</t>
  </si>
  <si>
    <t>-1197320930</t>
  </si>
  <si>
    <t>trativody</t>
  </si>
  <si>
    <t>0,45*0,5*241</t>
  </si>
  <si>
    <t>18</t>
  </si>
  <si>
    <t>132151254</t>
  </si>
  <si>
    <t>Hloubení nezapažených rýh šířky přes 800 do 2 000 mm strojně s urovnáním dna do předepsaného profilu a spádu v hornině třídy těžitelnosti I skupiny 1 a 2 přes 100 do 500 m3</t>
  </si>
  <si>
    <t>-420679524</t>
  </si>
  <si>
    <t>přípojky UV</t>
  </si>
  <si>
    <t>1*2*43</t>
  </si>
  <si>
    <t>19</t>
  </si>
  <si>
    <t>139001101</t>
  </si>
  <si>
    <t>Příplatek k cenám hloubených vykopávek za ztížení vykopávky v blízkosti podzemního vedení nebo výbušnin pro jakoukoliv třídu horniny</t>
  </si>
  <si>
    <t>-342187032</t>
  </si>
  <si>
    <t>ruční hloubení předpoklad 20% objemu hloubení</t>
  </si>
  <si>
    <t>hloub_1*0,2</t>
  </si>
  <si>
    <t>hloub_2*0,2</t>
  </si>
  <si>
    <t>hloub_3*0,2</t>
  </si>
  <si>
    <t>20</t>
  </si>
  <si>
    <t>162701105R</t>
  </si>
  <si>
    <t>Vodorovné přemístění výkopku nebo sypaniny po suchu na obvyklém dopravním prostředku, bez naložení výkopku, avšak se složením a rozhrnutím z horniny tř. 1 až 4 včetně likvidace v souladu se zákonem o odpadech - zajišťuje zhotovitel</t>
  </si>
  <si>
    <t>-1735281656</t>
  </si>
  <si>
    <t>171151112</t>
  </si>
  <si>
    <t>Uložení sypanin do násypů strojně s rozprostřením sypaniny ve vrstvách a s hrubým urovnáním zhutněných z hornin nesoudržných kamenitých</t>
  </si>
  <si>
    <t>-310837467</t>
  </si>
  <si>
    <t>M</t>
  </si>
  <si>
    <t>58344229</t>
  </si>
  <si>
    <t>Kamenná sypanina frakce 0/125 mm</t>
  </si>
  <si>
    <t>t</t>
  </si>
  <si>
    <t>-327816672</t>
  </si>
  <si>
    <t>23</t>
  </si>
  <si>
    <t>174151101</t>
  </si>
  <si>
    <t>Zásyp sypaninou z jakékoliv horniny strojně s uložením výkopku ve vrstvách se zhutněním jam, šachet, rýh nebo kolem objektů v těchto vykopávkách</t>
  </si>
  <si>
    <t>-1831111552</t>
  </si>
  <si>
    <t>hloub_3*0,5</t>
  </si>
  <si>
    <t>-lože</t>
  </si>
  <si>
    <t>-obsyp</t>
  </si>
  <si>
    <t>24</t>
  </si>
  <si>
    <t>58344171</t>
  </si>
  <si>
    <t>štěrkodrť frakce 0/32</t>
  </si>
  <si>
    <t>-1368782276</t>
  </si>
  <si>
    <t>Poznámka k položce:_x000d_
materiál pro zásyp</t>
  </si>
  <si>
    <t>71,2*2 "Přepočtené koeficientem množství</t>
  </si>
  <si>
    <t>25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</si>
  <si>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</si>
  <si>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</si>
  <si>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-1487519219</t>
  </si>
  <si>
    <t>přípojky UV DN 150</t>
  </si>
  <si>
    <t>1*0,45*43</t>
  </si>
  <si>
    <t>26</t>
  </si>
  <si>
    <t>58337303</t>
  </si>
  <si>
    <t>štěrkopísek frakce 0/8</t>
  </si>
  <si>
    <t>-1517819945</t>
  </si>
  <si>
    <t>Poznámka k položce:_x000d_
materiál pro obsyp</t>
  </si>
  <si>
    <t>19,35*2 "Přepočtené koeficientem množství</t>
  </si>
  <si>
    <t>27</t>
  </si>
  <si>
    <t>181351113</t>
  </si>
  <si>
    <t>Rozprostření a urovnání ornice v rovině nebo ve svahu sklonu do 1:5 strojně při souvislé ploše přes 500 m2, tl. vrstvy 150 mm</t>
  </si>
  <si>
    <t>-1557001141</t>
  </si>
  <si>
    <t>trávník nový</t>
  </si>
  <si>
    <t>95</t>
  </si>
  <si>
    <t>28</t>
  </si>
  <si>
    <t>10364101</t>
  </si>
  <si>
    <t>zemina pro terénní úpravy - ornice</t>
  </si>
  <si>
    <t>1108825424</t>
  </si>
  <si>
    <t>95*0,15*1,8</t>
  </si>
  <si>
    <t>29</t>
  </si>
  <si>
    <t>181451131</t>
  </si>
  <si>
    <t>Založení trávníku na půdě předem připravené plochy přes 1000 m2 výsevem včetně utažení parkového v rovině nebo na svahu do 1:5</t>
  </si>
  <si>
    <t>2046556782</t>
  </si>
  <si>
    <t>30</t>
  </si>
  <si>
    <t>00572410</t>
  </si>
  <si>
    <t>osivo směs travní parková</t>
  </si>
  <si>
    <t>kg</t>
  </si>
  <si>
    <t>-1524961555</t>
  </si>
  <si>
    <t>95*0,02 "Přepočtené koeficientem množství</t>
  </si>
  <si>
    <t>31</t>
  </si>
  <si>
    <t>181951112</t>
  </si>
  <si>
    <t>Úprava pláně vyrovnáním výškových rozdílů strojně v hornině třídy těžitelnosti I, skupiny 1 až 3 se zhutněním</t>
  </si>
  <si>
    <t>-1641496917</t>
  </si>
  <si>
    <t>komunikace</t>
  </si>
  <si>
    <t>1990*1,2</t>
  </si>
  <si>
    <t>parkovací stání</t>
  </si>
  <si>
    <t>91*1,1</t>
  </si>
  <si>
    <t>chodníky</t>
  </si>
  <si>
    <t>408</t>
  </si>
  <si>
    <t>chodníky sjezdy</t>
  </si>
  <si>
    <t>465</t>
  </si>
  <si>
    <t>Zakládání</t>
  </si>
  <si>
    <t>32</t>
  </si>
  <si>
    <t>212751106</t>
  </si>
  <si>
    <t>Trativody z drenážních trubek se zřízením štěrkového lože pod trubky a s jejich obsypem v otevřeném výkopu trubka flexibilní PVC-U SN 4 celoperforovaná 360° DN 160</t>
  </si>
  <si>
    <t>-1533811319</t>
  </si>
  <si>
    <t>241</t>
  </si>
  <si>
    <t>Vodorovné konstrukce</t>
  </si>
  <si>
    <t>33</t>
  </si>
  <si>
    <t>451573111</t>
  </si>
  <si>
    <t>Lože pod potrubí, stoky a drobné objekty v otevřeném výkopu ze štěrkopísku frakce do 22 mm</t>
  </si>
  <si>
    <t>2082129776</t>
  </si>
  <si>
    <t>1*0,15*43</t>
  </si>
  <si>
    <t>Komunikace pozemní</t>
  </si>
  <si>
    <t>34</t>
  </si>
  <si>
    <t>564861111</t>
  </si>
  <si>
    <t>Podklad ze štěrkodrti ŠD s rozprostřením a zhutněním plochy přes 100 m2, po zhutnění tl. 200 mm</t>
  </si>
  <si>
    <t>-997195414</t>
  </si>
  <si>
    <t>35</t>
  </si>
  <si>
    <t>564951313</t>
  </si>
  <si>
    <t>Podklad nebo podsyp z betonového recyklátu s rozprostřením a zhutněním plochy přes 100 m2, po zhutnění tl. 150 mm</t>
  </si>
  <si>
    <t>-1802780822</t>
  </si>
  <si>
    <t>91</t>
  </si>
  <si>
    <t>36</t>
  </si>
  <si>
    <t>564952111</t>
  </si>
  <si>
    <t>Podklad z mechanicky zpevněného kameniva MZK (minerální beton) s rozprostřením a s hutněním, po zhutnění tl. 150 mm</t>
  </si>
  <si>
    <t>270513028</t>
  </si>
  <si>
    <t>1990</t>
  </si>
  <si>
    <t>37</t>
  </si>
  <si>
    <t>565166021</t>
  </si>
  <si>
    <t>Asfaltový beton vrstva podkladní ACP 22 z nemodifikovaného asfaltu s rozprostřením a zhutněním ACP 22 + v pruhu šířky přes 3 m, po zhutnění tl. 80 mm</t>
  </si>
  <si>
    <t>2003757322</t>
  </si>
  <si>
    <t>38</t>
  </si>
  <si>
    <t>573231106</t>
  </si>
  <si>
    <t>Postřik spojovací PS bez posypu kamenivem ze silniční emulze, v množství 0,30 kg/m2</t>
  </si>
  <si>
    <t>-1686359387</t>
  </si>
  <si>
    <t>39</t>
  </si>
  <si>
    <t>577134121</t>
  </si>
  <si>
    <t>Asfaltový beton vrstva obrusná ACO 11 z nemodifikovaného asfaltu s rozprostřením a se zhutněním ACO 11+ v pruhu šířky přes 3 m, po zhutnění tl. 40 mm</t>
  </si>
  <si>
    <t>1109286093</t>
  </si>
  <si>
    <t>40</t>
  </si>
  <si>
    <t>591111111</t>
  </si>
  <si>
    <t>Kladení dlažby z kostek s provedením lože do tl. 50 mm, s vyplněním spár, s dvojím beraněním a se smetením přebytečného materiálu na krajnici velkých z kamene, do lože z kameniva</t>
  </si>
  <si>
    <t>1546810612</t>
  </si>
  <si>
    <t>Poznámka k položce:_x000d_
budou použity stávající očištěné kostky</t>
  </si>
  <si>
    <t>kladení stávajících očištěných kostek</t>
  </si>
  <si>
    <t>41</t>
  </si>
  <si>
    <t>596211113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</si>
  <si>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300 m2</t>
  </si>
  <si>
    <t>1114425976</t>
  </si>
  <si>
    <t>42</t>
  </si>
  <si>
    <t>59245018</t>
  </si>
  <si>
    <t>dlažba skladebná betonová 200x100mm tl 60mm přírodní</t>
  </si>
  <si>
    <t>-110371517</t>
  </si>
  <si>
    <t>chodníky - dlažba přírodní</t>
  </si>
  <si>
    <t>400*1,02</t>
  </si>
  <si>
    <t>43</t>
  </si>
  <si>
    <t>59245006</t>
  </si>
  <si>
    <t>dlažba pro nevidomé betonová 200x100mm tl 60mm barevná</t>
  </si>
  <si>
    <t>-1023664405</t>
  </si>
  <si>
    <t>chodníky - dlažba pro nevidomé</t>
  </si>
  <si>
    <t>8*1,02</t>
  </si>
  <si>
    <t>44</t>
  </si>
  <si>
    <t>596212213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</si>
  <si>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300 m2</t>
  </si>
  <si>
    <t>739260703</t>
  </si>
  <si>
    <t>pokládka stávající očištěné zámkové dlažby tl. 8 cm ve vjezdech - předpoklad</t>
  </si>
  <si>
    <t>59245020</t>
  </si>
  <si>
    <t>dlažba skladebná betonová 200x100mm tl 80mm přírodní</t>
  </si>
  <si>
    <t>-1366484317</t>
  </si>
  <si>
    <t>chodníky sjezdy - dlažba přírodní</t>
  </si>
  <si>
    <t>376*1,02</t>
  </si>
  <si>
    <t>46</t>
  </si>
  <si>
    <t>59245226</t>
  </si>
  <si>
    <t>dlažba pro nevidomé betonová 200x100mm tl 80mm barevná</t>
  </si>
  <si>
    <t>932585911</t>
  </si>
  <si>
    <t>chodníky sjezdy - dlažba pro nevidomé</t>
  </si>
  <si>
    <t>89*1,02</t>
  </si>
  <si>
    <t>47</t>
  </si>
  <si>
    <t>596412113</t>
  </si>
  <si>
    <t>Kladení dlažby z betonových vegetačních dlaždic pozemních komunikací s ložem z kameniva těženého nebo drceného tl. do 50 mm, s vyplněním spár a vegetačních otvorů, s hutněním vibrováním velikosti dlaždic do 0,09 m2 tl. 80 mm, pro plochy přes 50 do 100 m2</t>
  </si>
  <si>
    <t>-869989139</t>
  </si>
  <si>
    <t>48</t>
  </si>
  <si>
    <t>59246081</t>
  </si>
  <si>
    <t>dlažba plošná vegetační betonová 240x170mm tl 80mm přírodní</t>
  </si>
  <si>
    <t>-1231057548</t>
  </si>
  <si>
    <t>91*1,02</t>
  </si>
  <si>
    <t>Vedení trubní dálková a přípojná</t>
  </si>
  <si>
    <t>49</t>
  </si>
  <si>
    <t>871313121</t>
  </si>
  <si>
    <t>Montáž kanalizačního potrubí z tvrdého PVC-U hladkého plnostěnného tuhost SN 8 DN 160</t>
  </si>
  <si>
    <t>-198719763</t>
  </si>
  <si>
    <t>přípojky DN 150 mm</t>
  </si>
  <si>
    <t>50</t>
  </si>
  <si>
    <t>28611164</t>
  </si>
  <si>
    <t>trubka kanalizační PVC-U plnostěnná jednovrstvá DN 160x1000mm SN8</t>
  </si>
  <si>
    <t>1658403477</t>
  </si>
  <si>
    <t>43*1,03 "Přepočtené koeficientem množství</t>
  </si>
  <si>
    <t>51</t>
  </si>
  <si>
    <t>877310310</t>
  </si>
  <si>
    <t>Montáž kolen na kanalizačním potrubí z PP nebo tvrdého PVC trub hladkých plnostěnných DN 150</t>
  </si>
  <si>
    <t>kus</t>
  </si>
  <si>
    <t>1715283007</t>
  </si>
  <si>
    <t>3 kolena / 1 UV</t>
  </si>
  <si>
    <t>3*11</t>
  </si>
  <si>
    <t>52</t>
  </si>
  <si>
    <t>28611361</t>
  </si>
  <si>
    <t>koleno kanalizační PVC KG 160x45°</t>
  </si>
  <si>
    <t>2124553179</t>
  </si>
  <si>
    <t>53</t>
  </si>
  <si>
    <t>895941302</t>
  </si>
  <si>
    <t>Osazení vpusti uliční z betonových dílců DN 450 dno s kalištěm</t>
  </si>
  <si>
    <t>1170438798</t>
  </si>
  <si>
    <t>vpusti nové</t>
  </si>
  <si>
    <t>54</t>
  </si>
  <si>
    <t>59223852</t>
  </si>
  <si>
    <t>dno pro uliční vpusť s kalovou prohlubní betonové 450x300x50mm</t>
  </si>
  <si>
    <t>1119351682</t>
  </si>
  <si>
    <t>55</t>
  </si>
  <si>
    <t>895941313</t>
  </si>
  <si>
    <t>Osazení vpusti uliční z betonových dílců DN 450 skruž horní 295 mm</t>
  </si>
  <si>
    <t>1634544462</t>
  </si>
  <si>
    <t>56</t>
  </si>
  <si>
    <t>59224485</t>
  </si>
  <si>
    <t>vpusť uliční DN 450 skruž horní betonová 450/295x50mm</t>
  </si>
  <si>
    <t>-1073356415</t>
  </si>
  <si>
    <t>57</t>
  </si>
  <si>
    <t>895941323</t>
  </si>
  <si>
    <t>Osazení vpusti uliční z betonových dílců DN 450 skruž středová 570 mm</t>
  </si>
  <si>
    <t>-1889504190</t>
  </si>
  <si>
    <t>58</t>
  </si>
  <si>
    <t>59224488</t>
  </si>
  <si>
    <t>skruž betonová středová pro uliční vpusť 450x570x50mm</t>
  </si>
  <si>
    <t>166071430</t>
  </si>
  <si>
    <t>59</t>
  </si>
  <si>
    <t>895941332</t>
  </si>
  <si>
    <t>Osazení vpusti uliční z betonových dílců DN 450 skruž průběžná se zápachovou uzávěrkou</t>
  </si>
  <si>
    <t>-1785710249</t>
  </si>
  <si>
    <t>60</t>
  </si>
  <si>
    <t>59223330</t>
  </si>
  <si>
    <t>vpusť uliční DN 450 skruž průběžná 450/570x50mm betonová se zápachovou uzávěrkou 150mm PVC</t>
  </si>
  <si>
    <t>-1376374189</t>
  </si>
  <si>
    <t>61</t>
  </si>
  <si>
    <t>899132121</t>
  </si>
  <si>
    <t>Výměna (výšková úprava) poklopu kanalizačního s rámem pevným s ošetřením podkladních vrstev hloubky do 25 cm</t>
  </si>
  <si>
    <t>-950064178</t>
  </si>
  <si>
    <t>výšková úprava stávajících poklopů</t>
  </si>
  <si>
    <t>62</t>
  </si>
  <si>
    <t>899132212</t>
  </si>
  <si>
    <t>Výměna (výšková úprava) poklopu vodovodního samonivelačního nebo pevného šoupátkového</t>
  </si>
  <si>
    <t>-288651621</t>
  </si>
  <si>
    <t>63</t>
  </si>
  <si>
    <t>899204112</t>
  </si>
  <si>
    <t>Osazení mříží litinových včetně rámů a košů na bahno pro třídu zatížení D400, E600</t>
  </si>
  <si>
    <t>-2144172485</t>
  </si>
  <si>
    <t>64</t>
  </si>
  <si>
    <t>59223260</t>
  </si>
  <si>
    <t>mříž vtoková litinová k uliční vpusti C250/D400 500x500mm</t>
  </si>
  <si>
    <t>-893517266</t>
  </si>
  <si>
    <t>65</t>
  </si>
  <si>
    <t>59223871</t>
  </si>
  <si>
    <t>koš vysoký pro uliční vpusti žárově Pz plech pro rám 500/500mm</t>
  </si>
  <si>
    <t>-1500197977</t>
  </si>
  <si>
    <t>66</t>
  </si>
  <si>
    <t>59224483R</t>
  </si>
  <si>
    <t>vpusť uliční DN 450 vyrovnávací prstenec pro rám 500x500mm</t>
  </si>
  <si>
    <t>65194548</t>
  </si>
  <si>
    <t>Ostatní konstrukce a práce, bourání</t>
  </si>
  <si>
    <t>67</t>
  </si>
  <si>
    <t>914111111</t>
  </si>
  <si>
    <t>Montáž svislé dopravní značky základní velikosti do 1 m2 objímkami na sloupky nebo konzoly</t>
  </si>
  <si>
    <t>1388505137</t>
  </si>
  <si>
    <t>montáž stávajících DZ na sloupky</t>
  </si>
  <si>
    <t>68</t>
  </si>
  <si>
    <t>914111112</t>
  </si>
  <si>
    <t>Montáž svislé dopravní značky základní velikosti do 1 m2 páskováním na sloupy včetně dodání upevňovacího materiálu</t>
  </si>
  <si>
    <t>-709658664</t>
  </si>
  <si>
    <t>montáž stávajících DZ na sloupy VO</t>
  </si>
  <si>
    <t>69</t>
  </si>
  <si>
    <t>914511112</t>
  </si>
  <si>
    <t>Montáž sloupku dopravních značek délky do 3,5 m do hliníkové patky pro sloupek D 60 mm</t>
  </si>
  <si>
    <t>1021309292</t>
  </si>
  <si>
    <t>nové sloupky DZ</t>
  </si>
  <si>
    <t>70</t>
  </si>
  <si>
    <t>40445225</t>
  </si>
  <si>
    <t>sloupek pro dopravní značku Zn D 60mm v 3,5m</t>
  </si>
  <si>
    <t>-2114981814</t>
  </si>
  <si>
    <t>71</t>
  </si>
  <si>
    <t>40445240</t>
  </si>
  <si>
    <t>patka pro sloupek Al D 60mm</t>
  </si>
  <si>
    <t>-583186544</t>
  </si>
  <si>
    <t>72</t>
  </si>
  <si>
    <t>40445253</t>
  </si>
  <si>
    <t>víčko plastové na sloupek D 60mm</t>
  </si>
  <si>
    <t>-1875591292</t>
  </si>
  <si>
    <t>73</t>
  </si>
  <si>
    <t>40445256</t>
  </si>
  <si>
    <t>svorka upínací na sloupek dopravní značky D 60mm</t>
  </si>
  <si>
    <t>-463073540</t>
  </si>
  <si>
    <t>montáž stávajících DZ na sloupky (2 svorky na 1 DZ)</t>
  </si>
  <si>
    <t>2*2</t>
  </si>
  <si>
    <t>74</t>
  </si>
  <si>
    <t>915121121</t>
  </si>
  <si>
    <t>Vodorovné dopravní značení stříkané barvou vodící čára bílá šířky 250 mm přerušovaná základní</t>
  </si>
  <si>
    <t>33343777</t>
  </si>
  <si>
    <t>VDZ čára š. 250 mm přerušovaná</t>
  </si>
  <si>
    <t>75</t>
  </si>
  <si>
    <t>915221122</t>
  </si>
  <si>
    <t>Vodorovné dopravní značení stříkaným plastem vodící čára bílá šířky 250 mm přerušovaná retroreflexní</t>
  </si>
  <si>
    <t>815040505</t>
  </si>
  <si>
    <t>76</t>
  </si>
  <si>
    <t>916111123</t>
  </si>
  <si>
    <t>Osazení silniční obruby z betonových tvarovek v jedné řadě s ložem tl. přes 50 do 100 mm, s boční opěrou z betonu prostého, do lože z betonu prostého téže značky</t>
  </si>
  <si>
    <t>565673169</t>
  </si>
  <si>
    <t>přídlažba</t>
  </si>
  <si>
    <t>622</t>
  </si>
  <si>
    <t>77</t>
  </si>
  <si>
    <t>594551393</t>
  </si>
  <si>
    <t>622*0,1*1,02</t>
  </si>
  <si>
    <t>78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</si>
  <si>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</si>
  <si>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</si>
  <si>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1279992337</t>
  </si>
  <si>
    <t>silniční betonové obruby</t>
  </si>
  <si>
    <t>79</t>
  </si>
  <si>
    <t>59217031</t>
  </si>
  <si>
    <t>obrubník silniční betonový 1000x150x250mm</t>
  </si>
  <si>
    <t>-200137122</t>
  </si>
  <si>
    <t>silniční betonové obruby délky 1000 mm</t>
  </si>
  <si>
    <t>256*1,02</t>
  </si>
  <si>
    <t>80</t>
  </si>
  <si>
    <t>59217026</t>
  </si>
  <si>
    <t>obrubník silniční betonový 500x150x250mm</t>
  </si>
  <si>
    <t>-1424763875</t>
  </si>
  <si>
    <t>silniční betonové obruby délky 500 mm</t>
  </si>
  <si>
    <t>36*1,02</t>
  </si>
  <si>
    <t>81</t>
  </si>
  <si>
    <t>59217028</t>
  </si>
  <si>
    <t>obrubník silniční betonový nájezdový 500x150x150mm</t>
  </si>
  <si>
    <t>752748264</t>
  </si>
  <si>
    <t>silniční betonové obruby nájezdové délky 500 mm</t>
  </si>
  <si>
    <t>5*1,02</t>
  </si>
  <si>
    <t>82</t>
  </si>
  <si>
    <t>59217029</t>
  </si>
  <si>
    <t>obrubník silniční betonový nájezdový 1000x150x150mm</t>
  </si>
  <si>
    <t>-567373541</t>
  </si>
  <si>
    <t>silniční betonové obruby nájezdové délky 1000 mm</t>
  </si>
  <si>
    <t>289*1,02</t>
  </si>
  <si>
    <t>83</t>
  </si>
  <si>
    <t>59217076</t>
  </si>
  <si>
    <t>obrubník silniční betonový přechodový 1000x150x250mm</t>
  </si>
  <si>
    <t>1476465346</t>
  </si>
  <si>
    <t>silniční betonové obruby přechodové</t>
  </si>
  <si>
    <t>84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</si>
  <si>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</si>
  <si>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</si>
  <si>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1992726311</t>
  </si>
  <si>
    <t>chodníkové betonové obruby - předpoklad doplnění ve vjezdech</t>
  </si>
  <si>
    <t>85</t>
  </si>
  <si>
    <t>59217016</t>
  </si>
  <si>
    <t>obrubník betonový chodníkový 1000x80x250mm</t>
  </si>
  <si>
    <t>1154767250</t>
  </si>
  <si>
    <t>130*1,02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</si>
  <si>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</si>
  <si>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</si>
  <si>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-2031787775</t>
  </si>
  <si>
    <t>87</t>
  </si>
  <si>
    <t>919735112</t>
  </si>
  <si>
    <t>Řezání stávajícího živičného krytu nebo podkladu hloubky přes 50 do 100 mm</t>
  </si>
  <si>
    <t>456051790</t>
  </si>
  <si>
    <t>88</t>
  </si>
  <si>
    <t>966006132</t>
  </si>
  <si>
    <t>Odstranění dopravních nebo orientačních značek se sloupkem s uložením hmot na vzdálenost do 20 m nebo s naložením na dopravní prostředek, se zásypem jam a jeho zhutněním s betonovou patkou</t>
  </si>
  <si>
    <t>-1079343650</t>
  </si>
  <si>
    <t>odstranění stávajících dopravních značek</t>
  </si>
  <si>
    <t>89</t>
  </si>
  <si>
    <t>966006211</t>
  </si>
  <si>
    <t>Odstranění (demontáž) svislých dopravních značek s odklizením materiálu na skládku na vzdálenost do 20 m nebo s naložením na dopravní prostředek ze sloupů, sloupků nebo konzol</t>
  </si>
  <si>
    <t>601348945</t>
  </si>
  <si>
    <t>demontáž stávajících DZ ze sloupů VO</t>
  </si>
  <si>
    <t>90</t>
  </si>
  <si>
    <t>979054451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</si>
  <si>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</si>
  <si>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1358167292</t>
  </si>
  <si>
    <t>Poznámka k položce:_x000d_
Dlažba bude očištěna a znovu osazena.</t>
  </si>
  <si>
    <t>očištění stávající zámkové dlažby tl. 8 cm ve vjezdech - předpoklad</t>
  </si>
  <si>
    <t>979071111</t>
  </si>
  <si>
    <t>Očištění vybouraných dlažebních kostek od spojovacího materiálu, s uložením očištěných kostek na skládku, s odklizením odpadových hmot na hromady a s odklizením vybouraných kostek na vzdálenost do 3 m velkých, s původním vyplněním spár kamenivem těženým</t>
  </si>
  <si>
    <t>321845412</t>
  </si>
  <si>
    <t>očištění stávajících žulových kostek velkých</t>
  </si>
  <si>
    <t>997</t>
  </si>
  <si>
    <t>Doprava suti a vybouraných hmot</t>
  </si>
  <si>
    <t>92</t>
  </si>
  <si>
    <t>997211511R</t>
  </si>
  <si>
    <t xml:space="preserve">Vodorovná doprava suti nebo vybouraných hmot suti se složením a hrubým urovnáním, včetně likvidace v souladu se zákonem o odpadech - zajišťuje zhotovitel </t>
  </si>
  <si>
    <t>-1331771337</t>
  </si>
  <si>
    <t>z položky 113107241 odstranění podkladu živičného</t>
  </si>
  <si>
    <t>63,7</t>
  </si>
  <si>
    <t>z položky 113106187 rozebrání zámkové dlažby</t>
  </si>
  <si>
    <t>3,54</t>
  </si>
  <si>
    <t>z položky 113107330 odstranění podkladu z betonu</t>
  </si>
  <si>
    <t>1,2</t>
  </si>
  <si>
    <t>z položky 113201112 vytrhání betonových obrub ležatých</t>
  </si>
  <si>
    <t>54,52</t>
  </si>
  <si>
    <t>z položky 113202111 vytrhání betonových obrub stojatých</t>
  </si>
  <si>
    <t>89,585</t>
  </si>
  <si>
    <t>z položky 001R bourání uliční vpusti</t>
  </si>
  <si>
    <t>z položky 899132121 výšková úprava kanalizačních poklopů</t>
  </si>
  <si>
    <t>5,28</t>
  </si>
  <si>
    <t>z položky 899132212 výšková úprava poklopů šoupátkových</t>
  </si>
  <si>
    <t>z položky 966006132 odstranění dopravních značek s betonovými patkami</t>
  </si>
  <si>
    <t>0,164</t>
  </si>
  <si>
    <t>998</t>
  </si>
  <si>
    <t>Přesun hmot</t>
  </si>
  <si>
    <t>93</t>
  </si>
  <si>
    <t>998225111</t>
  </si>
  <si>
    <t>Přesun hmot pro komunikace s krytem z kameniva, monolitickým betonovým nebo živičným dopravní vzdálenost do 200 m jakékoliv délky objektu</t>
  </si>
  <si>
    <t>-1406676835</t>
  </si>
  <si>
    <t>VRN</t>
  </si>
  <si>
    <t>Vedlejší rozpočtové náklady</t>
  </si>
  <si>
    <t>VRN1</t>
  </si>
  <si>
    <t>Průzkumné, geodetické a projektové práce</t>
  </si>
  <si>
    <t>94</t>
  </si>
  <si>
    <t>012203000</t>
  </si>
  <si>
    <t>Geodetické práce při provádění stavby</t>
  </si>
  <si>
    <t>1024</t>
  </si>
  <si>
    <t>-692747442</t>
  </si>
  <si>
    <t>012303000</t>
  </si>
  <si>
    <t>Geodetické práce po výstavbě</t>
  </si>
  <si>
    <t>-1674637727</t>
  </si>
  <si>
    <t>Poznámka k položce:_x000d_
zaměření skutečného provedení stavby</t>
  </si>
  <si>
    <t>96</t>
  </si>
  <si>
    <t>013254000</t>
  </si>
  <si>
    <t>Dokumentace skutečného provedení stavby</t>
  </si>
  <si>
    <t>2047582280</t>
  </si>
  <si>
    <t>VRN3</t>
  </si>
  <si>
    <t>Zařízení staveniště</t>
  </si>
  <si>
    <t>97</t>
  </si>
  <si>
    <t>030001000</t>
  </si>
  <si>
    <t>-1925869228</t>
  </si>
  <si>
    <t>98</t>
  </si>
  <si>
    <t>034303000</t>
  </si>
  <si>
    <t>Dopravní značení na staveništi včetně inženýrské činnosti (projednání jedntlivých etap s úřady), včetně zajištění značení pro jednotlivé etapy DIO a kontroly a údržby DIO po celou dobu trvání uzavírky.</t>
  </si>
  <si>
    <t>kč</t>
  </si>
  <si>
    <t>984183434</t>
  </si>
  <si>
    <t>99</t>
  </si>
  <si>
    <t>039103000</t>
  </si>
  <si>
    <t>Rozebrání, bourání a odvoz zařízení staveniště</t>
  </si>
  <si>
    <t>1547057587</t>
  </si>
  <si>
    <t>VRN7</t>
  </si>
  <si>
    <t>Provozní vlivy</t>
  </si>
  <si>
    <t>100</t>
  </si>
  <si>
    <t>071203000</t>
  </si>
  <si>
    <t>Provoz dalšího subjektu - koordinace s ostatními stavbami iženýrských sítí v místě stavby</t>
  </si>
  <si>
    <t>kpl</t>
  </si>
  <si>
    <t>1283003248</t>
  </si>
  <si>
    <t>SO401 - VEŘEJNÉ OSVĚTLENÍ</t>
  </si>
  <si>
    <t>11 - Přípravné a přidružené práce</t>
  </si>
  <si>
    <t>56 - Podkladní vrstvy komunikací, letišť a ploch</t>
  </si>
  <si>
    <t>57 - Kryty pozemních komunikací, letišť a ploch z kameniva nebo živičné</t>
  </si>
  <si>
    <t>91 - Doplňující konstrukce a práce na pozemních komunikacích a zpevněných plochách</t>
  </si>
  <si>
    <t>M21 - Elektromontáže</t>
  </si>
  <si>
    <t>M22 - Montáže sdělovací a zabezpečovací techniky</t>
  </si>
  <si>
    <t>M46 - Zemní práce při montážích</t>
  </si>
  <si>
    <t>M65 - Elektroinstalace</t>
  </si>
  <si>
    <t>16 - Přemístění výkopku</t>
  </si>
  <si>
    <t>19 - Hloubení pro podzemní stěny, ražení a hloubení důlní</t>
  </si>
  <si>
    <t>S - Přesuny sutí</t>
  </si>
  <si>
    <t>VORN - Vedlejší a ostatní rozpočtové náklady</t>
  </si>
  <si>
    <t>01VRN - Průzkumy, geodetické a projektové práce</t>
  </si>
  <si>
    <t>03VRN - Zařízení staveniště</t>
  </si>
  <si>
    <t>04VRN - Inženýrské činnosti</t>
  </si>
  <si>
    <t>07VRN - Provozní vlivy</t>
  </si>
  <si>
    <t>Přípravné a přidružené práce</t>
  </si>
  <si>
    <t>919735113R00</t>
  </si>
  <si>
    <t>Řezání stávajícího živičného krytu tl. 10 - 15 cm</t>
  </si>
  <si>
    <t>113108310R00</t>
  </si>
  <si>
    <t>Odstranění asfaltové vrstvy pl. do 50 m2, tl.10 cm</t>
  </si>
  <si>
    <t>113107530R00</t>
  </si>
  <si>
    <t>Odstranění podkladu pl. 50 m2,kam.drcené tl.30 cm</t>
  </si>
  <si>
    <t>Podkladní vrstvy komunikací, letišť a ploch</t>
  </si>
  <si>
    <t>564782111R00</t>
  </si>
  <si>
    <t>Podklad z kam.drceného 32-63 po zhutnění 30 cm</t>
  </si>
  <si>
    <t>Kryty pozemních komunikací, letišť a ploch z kameniva nebo živičné</t>
  </si>
  <si>
    <t>578100010RA0</t>
  </si>
  <si>
    <t>Chodník z litého asfaltu</t>
  </si>
  <si>
    <t>Doplňující konstrukce a práce na pozemních komunikacích a zpevněných plochách</t>
  </si>
  <si>
    <t>917931132R00</t>
  </si>
  <si>
    <t>Osazení přídlažby,kostka malá</t>
  </si>
  <si>
    <t>58380056</t>
  </si>
  <si>
    <t>Mozaika dlažební žulová štípaná 40 až 60 mm</t>
  </si>
  <si>
    <t>M21</t>
  </si>
  <si>
    <t>Elektromontáže</t>
  </si>
  <si>
    <t>210202115R00</t>
  </si>
  <si>
    <t>Svítidlo veřejného osvětlení parkové</t>
  </si>
  <si>
    <t>348360222</t>
  </si>
  <si>
    <t>Svítidlo Guida-S-30W-2770</t>
  </si>
  <si>
    <t>210204002R00</t>
  </si>
  <si>
    <t>Stožár osvětlovací sadový - ocelový</t>
  </si>
  <si>
    <t>316735704</t>
  </si>
  <si>
    <t>Stožár TS-6 3° atyp. 159/89/60 vč.TPU nástřiku</t>
  </si>
  <si>
    <t>210204201R00</t>
  </si>
  <si>
    <t>Elektrovýzbroj stožáru pro 1 okruh</t>
  </si>
  <si>
    <t>31678610.A</t>
  </si>
  <si>
    <t>Stožárová rozvodnice SR 481/721 /E27 UN</t>
  </si>
  <si>
    <t>34111032</t>
  </si>
  <si>
    <t>Kabel silový s Cu jádrem 750 V CYKY 3 C x 1,5 mm2</t>
  </si>
  <si>
    <t>210010123R00</t>
  </si>
  <si>
    <t>Trubka ochranná z PE, uložená volně, DN do 47 mm</t>
  </si>
  <si>
    <t>3457114701</t>
  </si>
  <si>
    <t>Trubka kabelová chránička KOPOFLEX KF 09050</t>
  </si>
  <si>
    <t>210010125R00</t>
  </si>
  <si>
    <t>Trubka ochranná z PE, uložená volně, DN do 100 mm</t>
  </si>
  <si>
    <t>3457114705</t>
  </si>
  <si>
    <t>Trubka kabelová chránička KOPOFLEX KF 09110</t>
  </si>
  <si>
    <t>210220022R00</t>
  </si>
  <si>
    <t>Vedení uzemňovací v zemi FeZn, D 8 - 10 mm</t>
  </si>
  <si>
    <t>156112270000</t>
  </si>
  <si>
    <t xml:space="preserve">Drát ocelový pozinkovaný 426406  D 10 mm</t>
  </si>
  <si>
    <t>210220301R00</t>
  </si>
  <si>
    <t>Svorka hromosvodová do 2 šroubů /SS, SZ, SO/</t>
  </si>
  <si>
    <t>35441885</t>
  </si>
  <si>
    <t>Svorka spojovací SS pro lano d 8-10 mm</t>
  </si>
  <si>
    <t>35441895</t>
  </si>
  <si>
    <t xml:space="preserve">Svorka připojovací SP  kovových částí d 6-12 mm</t>
  </si>
  <si>
    <t>210810013R00</t>
  </si>
  <si>
    <t>Kabel CYKY-m 750 V 4 x 10 mm2 volně uložený</t>
  </si>
  <si>
    <t>34111076</t>
  </si>
  <si>
    <t>Kabel silový s Cu jádrem 750 V CYKY 4 x10 mm2</t>
  </si>
  <si>
    <t>210901071R00</t>
  </si>
  <si>
    <t>Kabel silový AYKY 1kV 4 x 35 mm2 volně uložený</t>
  </si>
  <si>
    <t>34113204</t>
  </si>
  <si>
    <t xml:space="preserve">Kabel silový s Al jádrem 1 kV 1-AYKY  4B x 35 mm2</t>
  </si>
  <si>
    <t>210100251R00</t>
  </si>
  <si>
    <t>Ukončení celoplast. kabelů zákl./pás.do 4x10 mm2</t>
  </si>
  <si>
    <t>210100253R00</t>
  </si>
  <si>
    <t>Ukončení celoplast. kabelů zákl./pás.do 4x50 mm2</t>
  </si>
  <si>
    <t>210100001R00</t>
  </si>
  <si>
    <t>Ukončení vodičů v rozvaděči + zapojení do 2,5 mm2</t>
  </si>
  <si>
    <t>210100003R00</t>
  </si>
  <si>
    <t>Ukončení vodičů v rozvaděči + zapojení do 16 mm2</t>
  </si>
  <si>
    <t>210100005R00</t>
  </si>
  <si>
    <t>Ukončení vodičů v rozvaděči + zapojení do 35 mm2</t>
  </si>
  <si>
    <t>210102101R00</t>
  </si>
  <si>
    <t>Spojka gelová 4x25 mm2</t>
  </si>
  <si>
    <t>35435475</t>
  </si>
  <si>
    <t>ETELEC Spojka SHARK 525 WS gelová se svorkovnicí</t>
  </si>
  <si>
    <t>211190003R00</t>
  </si>
  <si>
    <t>Osazení pilíře</t>
  </si>
  <si>
    <t>35711643</t>
  </si>
  <si>
    <t>Rozvaděč SR 620 NKV1 pilíř</t>
  </si>
  <si>
    <t>M22</t>
  </si>
  <si>
    <t>Montáže sdělovací a zabezpečovací techniky</t>
  </si>
  <si>
    <t>220890301R00</t>
  </si>
  <si>
    <t>Oživení, zapojení</t>
  </si>
  <si>
    <t>hod.</t>
  </si>
  <si>
    <t>220890202R00</t>
  </si>
  <si>
    <t>Revize</t>
  </si>
  <si>
    <t>M46</t>
  </si>
  <si>
    <t>Zemní práce při montážích</t>
  </si>
  <si>
    <t>460050704R00</t>
  </si>
  <si>
    <t>Jáma do 2 m3 pro stožár veř.osvětlení, hor.4</t>
  </si>
  <si>
    <t>460100023R00</t>
  </si>
  <si>
    <t>Pouzdrový základ 300x1500 mm v ose trasy kab.</t>
  </si>
  <si>
    <t>59221628</t>
  </si>
  <si>
    <t>Trouba betonová přímá TBP Q 300/1000/36 mm</t>
  </si>
  <si>
    <t>58922205</t>
  </si>
  <si>
    <t>Beton C 12/15</t>
  </si>
  <si>
    <t>58337320</t>
  </si>
  <si>
    <t>Štěrkopísek frakce 4-8 C</t>
  </si>
  <si>
    <t>460200164R00</t>
  </si>
  <si>
    <t>Výkop kabelové rýhy 35/80 cm hor.4</t>
  </si>
  <si>
    <t>460200304R00</t>
  </si>
  <si>
    <t>Výkop kabelové rýhy 50/120 cm hor.4</t>
  </si>
  <si>
    <t>460420018R00</t>
  </si>
  <si>
    <t>Zřízení kabelového lože v rýze š.do 35 cm z písku</t>
  </si>
  <si>
    <t>58330002.A</t>
  </si>
  <si>
    <t>Štěrkopísek k zásypu 0-4</t>
  </si>
  <si>
    <t>460490012R00</t>
  </si>
  <si>
    <t>Zakrytí kabelu výstražnou folií PVC, šířka 33 cm</t>
  </si>
  <si>
    <t>673909992034</t>
  </si>
  <si>
    <t>Fólie výstražná šířka 34 cm červená</t>
  </si>
  <si>
    <t>460560164R00</t>
  </si>
  <si>
    <t>Zához rýhy 35/80 cm, hornina třídy 4</t>
  </si>
  <si>
    <t>460560304R00</t>
  </si>
  <si>
    <t>Zához rýhy 50/120 cm, hornina třídy 4</t>
  </si>
  <si>
    <t>102</t>
  </si>
  <si>
    <t>979084113R00</t>
  </si>
  <si>
    <t>Vodorovná doprava hmot po suchu do 1000 m</t>
  </si>
  <si>
    <t>104</t>
  </si>
  <si>
    <t>979084119R00</t>
  </si>
  <si>
    <t>Příplatek k přesunu hmot za každých dalších 1000 m</t>
  </si>
  <si>
    <t>106</t>
  </si>
  <si>
    <t>460080101R00</t>
  </si>
  <si>
    <t>Rozbourání betonového základu</t>
  </si>
  <si>
    <t>108</t>
  </si>
  <si>
    <t>M65</t>
  </si>
  <si>
    <t>Elektroinstalace</t>
  </si>
  <si>
    <t>650106461R00</t>
  </si>
  <si>
    <t>Demontáž elektrovýzbroje stožáru pro 1 okruh</t>
  </si>
  <si>
    <t>110</t>
  </si>
  <si>
    <t>650106121R00</t>
  </si>
  <si>
    <t>Demontáž svítidla veřejného osvětlení na výložník</t>
  </si>
  <si>
    <t>112</t>
  </si>
  <si>
    <t>650106211R00</t>
  </si>
  <si>
    <t>Demontáž sadového osvětlovacího stožáru - betonový</t>
  </si>
  <si>
    <t>114</t>
  </si>
  <si>
    <t>Přemístění výkopku</t>
  </si>
  <si>
    <t>162301102R00</t>
  </si>
  <si>
    <t>Vodorovné přemístění výkopku z hor.1-4 do 1000 m</t>
  </si>
  <si>
    <t>116</t>
  </si>
  <si>
    <t>162701109R00</t>
  </si>
  <si>
    <t>Příplatek k vod. přemístění hor.1-4 za další 1 km</t>
  </si>
  <si>
    <t>118</t>
  </si>
  <si>
    <t>Hloubení pro podzemní stěny, ražení a hloubení důlní</t>
  </si>
  <si>
    <t>199000005R00</t>
  </si>
  <si>
    <t>Poplatek za skládku zeminy 1- 4</t>
  </si>
  <si>
    <t>120</t>
  </si>
  <si>
    <t>S</t>
  </si>
  <si>
    <t>Přesuny sutí</t>
  </si>
  <si>
    <t>979082213R00</t>
  </si>
  <si>
    <t>Vodorovná doprava suti po suchu do 1 km</t>
  </si>
  <si>
    <t>122</t>
  </si>
  <si>
    <t>979082219R00</t>
  </si>
  <si>
    <t>Příplatek za dopravu suti po suchu za další 1 km</t>
  </si>
  <si>
    <t>124</t>
  </si>
  <si>
    <t>979990108R00</t>
  </si>
  <si>
    <t>Poplatek za skládku suti</t>
  </si>
  <si>
    <t>126</t>
  </si>
  <si>
    <t>VORN</t>
  </si>
  <si>
    <t>Vedlejší a ostatní rozpočtové náklady</t>
  </si>
  <si>
    <t>01VRN</t>
  </si>
  <si>
    <t>Průzkumy, geodetické a projektové práce</t>
  </si>
  <si>
    <t>012002VRN</t>
  </si>
  <si>
    <t>Geodetické práce</t>
  </si>
  <si>
    <t>Soubor</t>
  </si>
  <si>
    <t>128</t>
  </si>
  <si>
    <t>03VRN</t>
  </si>
  <si>
    <t>031002VRN</t>
  </si>
  <si>
    <t>Přípravné práce</t>
  </si>
  <si>
    <t>04VRN</t>
  </si>
  <si>
    <t>Inženýrské činnosti</t>
  </si>
  <si>
    <t>040001VRN</t>
  </si>
  <si>
    <t>132</t>
  </si>
  <si>
    <t>045002VRN</t>
  </si>
  <si>
    <t>Koordinační činnost zhotovitele</t>
  </si>
  <si>
    <t>134</t>
  </si>
  <si>
    <t>043002VRN</t>
  </si>
  <si>
    <t>Dokumentace skutečného provedení</t>
  </si>
  <si>
    <t>136</t>
  </si>
  <si>
    <t>07VRN</t>
  </si>
  <si>
    <t>072002VRN</t>
  </si>
  <si>
    <t>Silniční provoz - DIO, DIR a dopravní značení</t>
  </si>
  <si>
    <t>138</t>
  </si>
  <si>
    <t>075002VRN</t>
  </si>
  <si>
    <t>Vytyčení inženýrských sítí</t>
  </si>
  <si>
    <t>140</t>
  </si>
  <si>
    <t>SEZNAM FIGUR</t>
  </si>
  <si>
    <t>Výměra</t>
  </si>
  <si>
    <t>Použití figury:</t>
  </si>
  <si>
    <t xml:space="preserve">Vodorovné přemístění výkopku nebo sypaniny po suchu  na obvyklém dopravním prostředku, bez naložení výkopku, avšak se složením a rozhrnutím z horniny tř. 1 až 4 včetně likvidace v souladu se zákonem o odpadech - zajišťuje zhotovitel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</si>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</sst>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7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3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9" fillId="0" borderId="17" xfId="0" applyFont="1" applyBorder="1" applyAlignment="1">
      <alignment horizontal="left" vertical="center" wrapText="1"/>
    </xf>
    <xf numFmtId="0" fontId="39" fillId="0" borderId="23" xfId="0" applyFont="1" applyBorder="1" applyAlignment="1">
      <alignment horizontal="left" vertical="center" wrapText="1"/>
    </xf>
    <xf numFmtId="0" fontId="39" fillId="0" borderId="23" xfId="0" applyFont="1" applyBorder="1" applyAlignment="1">
      <alignment horizontal="left" vertical="center"/>
    </xf>
    <xf numFmtId="167" fontId="39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30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32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32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32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35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36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37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38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39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40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41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42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43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44</v>
      </c>
      <c r="E29" s="49"/>
      <c r="F29" s="34" t="s">
        <v>45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46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47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48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49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50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51</v>
      </c>
      <c r="U35" s="56"/>
      <c r="V35" s="56"/>
      <c r="W35" s="56"/>
      <c r="X35" s="58" t="s">
        <v>52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53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01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Oprava povrchu komunikací v Klatovech 2026 - ulice Pod Vrškem II a Lesní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 xml:space="preserve">Klatovy 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27. 1. 2026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 xml:space="preserve">město Klatovy 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33</v>
      </c>
      <c r="AJ49" s="42"/>
      <c r="AK49" s="42"/>
      <c r="AL49" s="42"/>
      <c r="AM49" s="75" t="str">
        <f>IF(E17="","",E17)</f>
        <v>Ing. Tomáš Macán</v>
      </c>
      <c r="AN49" s="66"/>
      <c r="AO49" s="66"/>
      <c r="AP49" s="66"/>
      <c r="AQ49" s="42"/>
      <c r="AR49" s="46"/>
      <c r="AS49" s="76" t="s">
        <v>54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31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36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55</v>
      </c>
      <c r="D52" s="89"/>
      <c r="E52" s="89"/>
      <c r="F52" s="89"/>
      <c r="G52" s="89"/>
      <c r="H52" s="90"/>
      <c r="I52" s="91" t="s">
        <v>56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57</v>
      </c>
      <c r="AH52" s="89"/>
      <c r="AI52" s="89"/>
      <c r="AJ52" s="89"/>
      <c r="AK52" s="89"/>
      <c r="AL52" s="89"/>
      <c r="AM52" s="89"/>
      <c r="AN52" s="91" t="s">
        <v>58</v>
      </c>
      <c r="AO52" s="89"/>
      <c r="AP52" s="89"/>
      <c r="AQ52" s="93" t="s">
        <v>59</v>
      </c>
      <c r="AR52" s="46"/>
      <c r="AS52" s="94" t="s">
        <v>60</v>
      </c>
      <c r="AT52" s="95" t="s">
        <v>61</v>
      </c>
      <c r="AU52" s="95" t="s">
        <v>62</v>
      </c>
      <c r="AV52" s="95" t="s">
        <v>63</v>
      </c>
      <c r="AW52" s="95" t="s">
        <v>64</v>
      </c>
      <c r="AX52" s="95" t="s">
        <v>65</v>
      </c>
      <c r="AY52" s="95" t="s">
        <v>66</v>
      </c>
      <c r="AZ52" s="95" t="s">
        <v>67</v>
      </c>
      <c r="BA52" s="95" t="s">
        <v>68</v>
      </c>
      <c r="BB52" s="95" t="s">
        <v>69</v>
      </c>
      <c r="BC52" s="95" t="s">
        <v>70</v>
      </c>
      <c r="BD52" s="96" t="s">
        <v>71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72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ROUND(SUM(AG55:AG56),2)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ROUND(SUM(AS55:AS56),2)</f>
        <v>0</v>
      </c>
      <c r="AT54" s="108">
        <f>ROUND(SUM(AV54:AW54),2)</f>
        <v>0</v>
      </c>
      <c r="AU54" s="109">
        <f>ROUND(SUM(AU55:AU56),5)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ROUND(SUM(AZ55:AZ56),2)</f>
        <v>0</v>
      </c>
      <c r="BA54" s="108">
        <f>ROUND(SUM(BA55:BA56),2)</f>
        <v>0</v>
      </c>
      <c r="BB54" s="108">
        <f>ROUND(SUM(BB55:BB56),2)</f>
        <v>0</v>
      </c>
      <c r="BC54" s="108">
        <f>ROUND(SUM(BC55:BC56),2)</f>
        <v>0</v>
      </c>
      <c r="BD54" s="110">
        <f>ROUND(SUM(BD55:BD56),2)</f>
        <v>0</v>
      </c>
      <c r="BE54" s="6"/>
      <c r="BS54" s="111" t="s">
        <v>73</v>
      </c>
      <c r="BT54" s="111" t="s">
        <v>74</v>
      </c>
      <c r="BU54" s="112" t="s">
        <v>75</v>
      </c>
      <c r="BV54" s="111" t="s">
        <v>76</v>
      </c>
      <c r="BW54" s="111" t="s">
        <v>5</v>
      </c>
      <c r="BX54" s="111" t="s">
        <v>77</v>
      </c>
      <c r="CL54" s="111" t="s">
        <v>19</v>
      </c>
    </row>
    <row r="55" s="7" customFormat="1" ht="16.5" customHeight="1">
      <c r="A55" s="113" t="s">
        <v>78</v>
      </c>
      <c r="B55" s="114"/>
      <c r="C55" s="115"/>
      <c r="D55" s="116" t="s">
        <v>79</v>
      </c>
      <c r="E55" s="116"/>
      <c r="F55" s="116"/>
      <c r="G55" s="116"/>
      <c r="H55" s="116"/>
      <c r="I55" s="117"/>
      <c r="J55" s="116" t="s">
        <v>80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'SO101 - KOMUNIKACE'!J30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81</v>
      </c>
      <c r="AR55" s="120"/>
      <c r="AS55" s="121">
        <v>0</v>
      </c>
      <c r="AT55" s="122">
        <f>ROUND(SUM(AV55:AW55),2)</f>
        <v>0</v>
      </c>
      <c r="AU55" s="123">
        <f>'SO101 - KOMUNIKACE'!P92</f>
        <v>0</v>
      </c>
      <c r="AV55" s="122">
        <f>'SO101 - KOMUNIKACE'!J33</f>
        <v>0</v>
      </c>
      <c r="AW55" s="122">
        <f>'SO101 - KOMUNIKACE'!J34</f>
        <v>0</v>
      </c>
      <c r="AX55" s="122">
        <f>'SO101 - KOMUNIKACE'!J35</f>
        <v>0</v>
      </c>
      <c r="AY55" s="122">
        <f>'SO101 - KOMUNIKACE'!J36</f>
        <v>0</v>
      </c>
      <c r="AZ55" s="122">
        <f>'SO101 - KOMUNIKACE'!F33</f>
        <v>0</v>
      </c>
      <c r="BA55" s="122">
        <f>'SO101 - KOMUNIKACE'!F34</f>
        <v>0</v>
      </c>
      <c r="BB55" s="122">
        <f>'SO101 - KOMUNIKACE'!F35</f>
        <v>0</v>
      </c>
      <c r="BC55" s="122">
        <f>'SO101 - KOMUNIKACE'!F36</f>
        <v>0</v>
      </c>
      <c r="BD55" s="124">
        <f>'SO101 - KOMUNIKACE'!F37</f>
        <v>0</v>
      </c>
      <c r="BE55" s="7"/>
      <c r="BT55" s="125" t="s">
        <v>82</v>
      </c>
      <c r="BV55" s="125" t="s">
        <v>76</v>
      </c>
      <c r="BW55" s="125" t="s">
        <v>83</v>
      </c>
      <c r="BX55" s="125" t="s">
        <v>5</v>
      </c>
      <c r="CL55" s="125" t="s">
        <v>19</v>
      </c>
      <c r="CM55" s="125" t="s">
        <v>84</v>
      </c>
    </row>
    <row r="56" s="7" customFormat="1" ht="16.5" customHeight="1">
      <c r="A56" s="113" t="s">
        <v>78</v>
      </c>
      <c r="B56" s="114"/>
      <c r="C56" s="115"/>
      <c r="D56" s="116" t="s">
        <v>85</v>
      </c>
      <c r="E56" s="116"/>
      <c r="F56" s="116"/>
      <c r="G56" s="116"/>
      <c r="H56" s="116"/>
      <c r="I56" s="117"/>
      <c r="J56" s="116" t="s">
        <v>86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'SO401 - VEŘEJNÉ OSVĚTLENÍ'!J30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81</v>
      </c>
      <c r="AR56" s="120"/>
      <c r="AS56" s="126">
        <v>0</v>
      </c>
      <c r="AT56" s="127">
        <f>ROUND(SUM(AV56:AW56),2)</f>
        <v>0</v>
      </c>
      <c r="AU56" s="128">
        <f>'SO401 - VEŘEJNÉ OSVĚTLENÍ'!P95</f>
        <v>0</v>
      </c>
      <c r="AV56" s="127">
        <f>'SO401 - VEŘEJNÉ OSVĚTLENÍ'!J33</f>
        <v>0</v>
      </c>
      <c r="AW56" s="127">
        <f>'SO401 - VEŘEJNÉ OSVĚTLENÍ'!J34</f>
        <v>0</v>
      </c>
      <c r="AX56" s="127">
        <f>'SO401 - VEŘEJNÉ OSVĚTLENÍ'!J35</f>
        <v>0</v>
      </c>
      <c r="AY56" s="127">
        <f>'SO401 - VEŘEJNÉ OSVĚTLENÍ'!J36</f>
        <v>0</v>
      </c>
      <c r="AZ56" s="127">
        <f>'SO401 - VEŘEJNÉ OSVĚTLENÍ'!F33</f>
        <v>0</v>
      </c>
      <c r="BA56" s="127">
        <f>'SO401 - VEŘEJNÉ OSVĚTLENÍ'!F34</f>
        <v>0</v>
      </c>
      <c r="BB56" s="127">
        <f>'SO401 - VEŘEJNÉ OSVĚTLENÍ'!F35</f>
        <v>0</v>
      </c>
      <c r="BC56" s="127">
        <f>'SO401 - VEŘEJNÉ OSVĚTLENÍ'!F36</f>
        <v>0</v>
      </c>
      <c r="BD56" s="129">
        <f>'SO401 - VEŘEJNÉ OSVĚTLENÍ'!F37</f>
        <v>0</v>
      </c>
      <c r="BE56" s="7"/>
      <c r="BT56" s="125" t="s">
        <v>82</v>
      </c>
      <c r="BV56" s="125" t="s">
        <v>76</v>
      </c>
      <c r="BW56" s="125" t="s">
        <v>87</v>
      </c>
      <c r="BX56" s="125" t="s">
        <v>5</v>
      </c>
      <c r="CL56" s="125" t="s">
        <v>19</v>
      </c>
      <c r="CM56" s="125" t="s">
        <v>84</v>
      </c>
    </row>
    <row r="57" s="2" customFormat="1" ht="30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="2" customFormat="1" ht="6.96" customHeight="1">
      <c r="A58" s="40"/>
      <c r="B58" s="61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46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</sheetData>
  <sheetProtection sheet="1" formatColumns="0" formatRows="0" objects="1" scenarios="1" spinCount="100000" saltValue="ePvrJeXG/qXFanlIMVHHnCR5g2j9JD3soJuF4fXlzSLic7tj5NvZ/6LHShKoDL3PKbkEGi4ZleghMwJzNyu6og==" hashValue="ssPfsg3EmTeVRWNiVDribnUfVbvyBW9EsnOmfVQr6qRVIpKbbojtQjEnsg/vVvKg9QdObnwMe5eMbJQWWpQAMg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SO101 - KOMUNIKACE'!C2" display="/"/>
    <hyperlink ref="A56" location="'SO401 - VEŘEJNÉ OSVĚTLENÍ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83</v>
      </c>
      <c r="AZ2" s="130" t="s">
        <v>88</v>
      </c>
      <c r="BA2" s="130" t="s">
        <v>89</v>
      </c>
      <c r="BB2" s="130" t="s">
        <v>90</v>
      </c>
      <c r="BC2" s="130" t="s">
        <v>91</v>
      </c>
      <c r="BD2" s="130" t="s">
        <v>84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84</v>
      </c>
      <c r="AZ3" s="130" t="s">
        <v>92</v>
      </c>
      <c r="BA3" s="130" t="s">
        <v>93</v>
      </c>
      <c r="BB3" s="130" t="s">
        <v>90</v>
      </c>
      <c r="BC3" s="130" t="s">
        <v>94</v>
      </c>
      <c r="BD3" s="130" t="s">
        <v>84</v>
      </c>
    </row>
    <row r="4" s="1" customFormat="1" ht="24.96" customHeight="1">
      <c r="B4" s="22"/>
      <c r="D4" s="133" t="s">
        <v>95</v>
      </c>
      <c r="L4" s="22"/>
      <c r="M4" s="134" t="s">
        <v>10</v>
      </c>
      <c r="AT4" s="19" t="s">
        <v>4</v>
      </c>
      <c r="AZ4" s="130" t="s">
        <v>96</v>
      </c>
      <c r="BA4" s="130" t="s">
        <v>97</v>
      </c>
      <c r="BB4" s="130" t="s">
        <v>90</v>
      </c>
      <c r="BC4" s="130" t="s">
        <v>98</v>
      </c>
      <c r="BD4" s="130" t="s">
        <v>84</v>
      </c>
    </row>
    <row r="5" s="1" customFormat="1" ht="6.96" customHeight="1">
      <c r="B5" s="22"/>
      <c r="L5" s="22"/>
      <c r="AZ5" s="130" t="s">
        <v>99</v>
      </c>
      <c r="BA5" s="130" t="s">
        <v>100</v>
      </c>
      <c r="BB5" s="130" t="s">
        <v>90</v>
      </c>
      <c r="BC5" s="130" t="s">
        <v>101</v>
      </c>
      <c r="BD5" s="130" t="s">
        <v>84</v>
      </c>
    </row>
    <row r="6" s="1" customFormat="1" ht="12" customHeight="1">
      <c r="B6" s="22"/>
      <c r="D6" s="135" t="s">
        <v>16</v>
      </c>
      <c r="L6" s="22"/>
      <c r="AZ6" s="130" t="s">
        <v>102</v>
      </c>
      <c r="BA6" s="130" t="s">
        <v>103</v>
      </c>
      <c r="BB6" s="130" t="s">
        <v>90</v>
      </c>
      <c r="BC6" s="130" t="s">
        <v>104</v>
      </c>
      <c r="BD6" s="130" t="s">
        <v>84</v>
      </c>
    </row>
    <row r="7" s="1" customFormat="1" ht="16.5" customHeight="1">
      <c r="B7" s="22"/>
      <c r="E7" s="136" t="str">
        <f>'Rekapitulace stavby'!K6</f>
        <v>Oprava povrchu komunikací v Klatovech 2026 - ulice Pod Vrškem II a Lesní</v>
      </c>
      <c r="F7" s="135"/>
      <c r="G7" s="135"/>
      <c r="H7" s="135"/>
      <c r="L7" s="22"/>
      <c r="AZ7" s="130" t="s">
        <v>105</v>
      </c>
      <c r="BA7" s="130" t="s">
        <v>106</v>
      </c>
      <c r="BB7" s="130" t="s">
        <v>90</v>
      </c>
      <c r="BC7" s="130" t="s">
        <v>107</v>
      </c>
      <c r="BD7" s="130" t="s">
        <v>84</v>
      </c>
    </row>
    <row r="8" s="2" customFormat="1" ht="12" customHeight="1">
      <c r="A8" s="40"/>
      <c r="B8" s="46"/>
      <c r="C8" s="40"/>
      <c r="D8" s="135" t="s">
        <v>108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Z8" s="130" t="s">
        <v>109</v>
      </c>
      <c r="BA8" s="130" t="s">
        <v>110</v>
      </c>
      <c r="BB8" s="130" t="s">
        <v>90</v>
      </c>
      <c r="BC8" s="130" t="s">
        <v>111</v>
      </c>
      <c r="BD8" s="130" t="s">
        <v>84</v>
      </c>
    </row>
    <row r="9" s="2" customFormat="1" ht="16.5" customHeight="1">
      <c r="A9" s="40"/>
      <c r="B9" s="46"/>
      <c r="C9" s="40"/>
      <c r="D9" s="40"/>
      <c r="E9" s="138" t="s">
        <v>112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22</v>
      </c>
      <c r="G12" s="40"/>
      <c r="H12" s="40"/>
      <c r="I12" s="135" t="s">
        <v>23</v>
      </c>
      <c r="J12" s="140" t="str">
        <f>'Rekapitulace stavby'!AN8</f>
        <v>27. 1. 2026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">
        <v>27</v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">
        <v>28</v>
      </c>
      <c r="F15" s="40"/>
      <c r="G15" s="40"/>
      <c r="H15" s="40"/>
      <c r="I15" s="135" t="s">
        <v>29</v>
      </c>
      <c r="J15" s="139" t="s">
        <v>30</v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31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29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33</v>
      </c>
      <c r="E20" s="40"/>
      <c r="F20" s="40"/>
      <c r="G20" s="40"/>
      <c r="H20" s="40"/>
      <c r="I20" s="135" t="s">
        <v>26</v>
      </c>
      <c r="J20" s="139" t="s">
        <v>19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34</v>
      </c>
      <c r="F21" s="40"/>
      <c r="G21" s="40"/>
      <c r="H21" s="40"/>
      <c r="I21" s="135" t="s">
        <v>29</v>
      </c>
      <c r="J21" s="139" t="s">
        <v>19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36</v>
      </c>
      <c r="E23" s="40"/>
      <c r="F23" s="40"/>
      <c r="G23" s="40"/>
      <c r="H23" s="40"/>
      <c r="I23" s="135" t="s">
        <v>26</v>
      </c>
      <c r="J23" s="139" t="str">
        <f>IF('Rekapitulace stavby'!AN19="","",'Rekapitulace stavby'!AN19)</f>
        <v/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tr">
        <f>IF('Rekapitulace stavby'!E20="","",'Rekapitulace stavby'!E20)</f>
        <v xml:space="preserve"> </v>
      </c>
      <c r="F24" s="40"/>
      <c r="G24" s="40"/>
      <c r="H24" s="40"/>
      <c r="I24" s="135" t="s">
        <v>29</v>
      </c>
      <c r="J24" s="139" t="str">
        <f>IF('Rekapitulace stavby'!AN20="","",'Rekapitulace stavby'!AN20)</f>
        <v/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38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40</v>
      </c>
      <c r="E30" s="40"/>
      <c r="F30" s="40"/>
      <c r="G30" s="40"/>
      <c r="H30" s="40"/>
      <c r="I30" s="40"/>
      <c r="J30" s="147">
        <f>ROUND(J92,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42</v>
      </c>
      <c r="G32" s="40"/>
      <c r="H32" s="40"/>
      <c r="I32" s="148" t="s">
        <v>41</v>
      </c>
      <c r="J32" s="148" t="s">
        <v>43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44</v>
      </c>
      <c r="E33" s="135" t="s">
        <v>45</v>
      </c>
      <c r="F33" s="150">
        <f>ROUND((SUM(BE92:BE521)),  2)</f>
        <v>0</v>
      </c>
      <c r="G33" s="40"/>
      <c r="H33" s="40"/>
      <c r="I33" s="151">
        <v>0.20999999999999999</v>
      </c>
      <c r="J33" s="150">
        <f>ROUND(((SUM(BE92:BE521))*I33),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46</v>
      </c>
      <c r="F34" s="150">
        <f>ROUND((SUM(BF92:BF521)),  2)</f>
        <v>0</v>
      </c>
      <c r="G34" s="40"/>
      <c r="H34" s="40"/>
      <c r="I34" s="151">
        <v>0.12</v>
      </c>
      <c r="J34" s="150">
        <f>ROUND(((SUM(BF92:BF521))*I34),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47</v>
      </c>
      <c r="F35" s="150">
        <f>ROUND((SUM(BG92:BG521)),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48</v>
      </c>
      <c r="F36" s="150">
        <f>ROUND((SUM(BH92:BH521)),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49</v>
      </c>
      <c r="F37" s="150">
        <f>ROUND((SUM(BI92:BI521)),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50</v>
      </c>
      <c r="E39" s="154"/>
      <c r="F39" s="154"/>
      <c r="G39" s="155" t="s">
        <v>51</v>
      </c>
      <c r="H39" s="156" t="s">
        <v>52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113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3" t="str">
        <f>E7</f>
        <v>Oprava povrchu komunikací v Klatovech 2026 - ulice Pod Vrškem II a Lesní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108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SO101 - KOMUNIKACE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Klatovy </v>
      </c>
      <c r="G52" s="42"/>
      <c r="H52" s="42"/>
      <c r="I52" s="34" t="s">
        <v>23</v>
      </c>
      <c r="J52" s="74" t="str">
        <f>IF(J12="","",J12)</f>
        <v>27. 1. 2026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město Klatovy </v>
      </c>
      <c r="G54" s="42"/>
      <c r="H54" s="42"/>
      <c r="I54" s="34" t="s">
        <v>33</v>
      </c>
      <c r="J54" s="38" t="str">
        <f>E21</f>
        <v>Ing. Tomáš Macán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114</v>
      </c>
      <c r="D57" s="165"/>
      <c r="E57" s="165"/>
      <c r="F57" s="165"/>
      <c r="G57" s="165"/>
      <c r="H57" s="165"/>
      <c r="I57" s="165"/>
      <c r="J57" s="166" t="s">
        <v>115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72</v>
      </c>
      <c r="D59" s="42"/>
      <c r="E59" s="42"/>
      <c r="F59" s="42"/>
      <c r="G59" s="42"/>
      <c r="H59" s="42"/>
      <c r="I59" s="42"/>
      <c r="J59" s="104">
        <f>J92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116</v>
      </c>
    </row>
    <row r="60" s="9" customFormat="1" ht="24.96" customHeight="1">
      <c r="A60" s="9"/>
      <c r="B60" s="168"/>
      <c r="C60" s="169"/>
      <c r="D60" s="170" t="s">
        <v>117</v>
      </c>
      <c r="E60" s="171"/>
      <c r="F60" s="171"/>
      <c r="G60" s="171"/>
      <c r="H60" s="171"/>
      <c r="I60" s="171"/>
      <c r="J60" s="172">
        <f>J93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118</v>
      </c>
      <c r="E61" s="177"/>
      <c r="F61" s="177"/>
      <c r="G61" s="177"/>
      <c r="H61" s="177"/>
      <c r="I61" s="177"/>
      <c r="J61" s="178">
        <f>J94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119</v>
      </c>
      <c r="E62" s="177"/>
      <c r="F62" s="177"/>
      <c r="G62" s="177"/>
      <c r="H62" s="177"/>
      <c r="I62" s="177"/>
      <c r="J62" s="178">
        <f>J242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120</v>
      </c>
      <c r="E63" s="177"/>
      <c r="F63" s="177"/>
      <c r="G63" s="177"/>
      <c r="H63" s="177"/>
      <c r="I63" s="177"/>
      <c r="J63" s="178">
        <f>J247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121</v>
      </c>
      <c r="E64" s="177"/>
      <c r="F64" s="177"/>
      <c r="G64" s="177"/>
      <c r="H64" s="177"/>
      <c r="I64" s="177"/>
      <c r="J64" s="178">
        <f>J252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122</v>
      </c>
      <c r="E65" s="177"/>
      <c r="F65" s="177"/>
      <c r="G65" s="177"/>
      <c r="H65" s="177"/>
      <c r="I65" s="177"/>
      <c r="J65" s="178">
        <f>J324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123</v>
      </c>
      <c r="E66" s="177"/>
      <c r="F66" s="177"/>
      <c r="G66" s="177"/>
      <c r="H66" s="177"/>
      <c r="I66" s="177"/>
      <c r="J66" s="178">
        <f>J395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124</v>
      </c>
      <c r="E67" s="177"/>
      <c r="F67" s="177"/>
      <c r="G67" s="177"/>
      <c r="H67" s="177"/>
      <c r="I67" s="177"/>
      <c r="J67" s="178">
        <f>J487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125</v>
      </c>
      <c r="E68" s="177"/>
      <c r="F68" s="177"/>
      <c r="G68" s="177"/>
      <c r="H68" s="177"/>
      <c r="I68" s="177"/>
      <c r="J68" s="178">
        <f>J508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8"/>
      <c r="C69" s="169"/>
      <c r="D69" s="170" t="s">
        <v>126</v>
      </c>
      <c r="E69" s="171"/>
      <c r="F69" s="171"/>
      <c r="G69" s="171"/>
      <c r="H69" s="171"/>
      <c r="I69" s="171"/>
      <c r="J69" s="172">
        <f>J510</f>
        <v>0</v>
      </c>
      <c r="K69" s="169"/>
      <c r="L69" s="173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4"/>
      <c r="C70" s="175"/>
      <c r="D70" s="176" t="s">
        <v>127</v>
      </c>
      <c r="E70" s="177"/>
      <c r="F70" s="177"/>
      <c r="G70" s="177"/>
      <c r="H70" s="177"/>
      <c r="I70" s="177"/>
      <c r="J70" s="178">
        <f>J511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4"/>
      <c r="C71" s="175"/>
      <c r="D71" s="176" t="s">
        <v>128</v>
      </c>
      <c r="E71" s="177"/>
      <c r="F71" s="177"/>
      <c r="G71" s="177"/>
      <c r="H71" s="177"/>
      <c r="I71" s="177"/>
      <c r="J71" s="178">
        <f>J516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4"/>
      <c r="C72" s="175"/>
      <c r="D72" s="176" t="s">
        <v>129</v>
      </c>
      <c r="E72" s="177"/>
      <c r="F72" s="177"/>
      <c r="G72" s="177"/>
      <c r="H72" s="177"/>
      <c r="I72" s="177"/>
      <c r="J72" s="178">
        <f>J520</f>
        <v>0</v>
      </c>
      <c r="K72" s="175"/>
      <c r="L72" s="17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61"/>
      <c r="C74" s="62"/>
      <c r="D74" s="62"/>
      <c r="E74" s="62"/>
      <c r="F74" s="62"/>
      <c r="G74" s="62"/>
      <c r="H74" s="62"/>
      <c r="I74" s="62"/>
      <c r="J74" s="62"/>
      <c r="K74" s="62"/>
      <c r="L74" s="13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8" s="2" customFormat="1" ht="6.96" customHeight="1">
      <c r="A78" s="40"/>
      <c r="B78" s="63"/>
      <c r="C78" s="64"/>
      <c r="D78" s="64"/>
      <c r="E78" s="64"/>
      <c r="F78" s="64"/>
      <c r="G78" s="64"/>
      <c r="H78" s="64"/>
      <c r="I78" s="64"/>
      <c r="J78" s="64"/>
      <c r="K78" s="64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4.96" customHeight="1">
      <c r="A79" s="40"/>
      <c r="B79" s="41"/>
      <c r="C79" s="25" t="s">
        <v>130</v>
      </c>
      <c r="D79" s="42"/>
      <c r="E79" s="42"/>
      <c r="F79" s="42"/>
      <c r="G79" s="42"/>
      <c r="H79" s="42"/>
      <c r="I79" s="42"/>
      <c r="J79" s="42"/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16</v>
      </c>
      <c r="D81" s="42"/>
      <c r="E81" s="42"/>
      <c r="F81" s="42"/>
      <c r="G81" s="42"/>
      <c r="H81" s="42"/>
      <c r="I81" s="42"/>
      <c r="J81" s="42"/>
      <c r="K81" s="42"/>
      <c r="L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163" t="str">
        <f>E7</f>
        <v>Oprava povrchu komunikací v Klatovech 2026 - ulice Pod Vrškem II a Lesní</v>
      </c>
      <c r="F82" s="34"/>
      <c r="G82" s="34"/>
      <c r="H82" s="34"/>
      <c r="I82" s="42"/>
      <c r="J82" s="42"/>
      <c r="K82" s="42"/>
      <c r="L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108</v>
      </c>
      <c r="D83" s="42"/>
      <c r="E83" s="42"/>
      <c r="F83" s="42"/>
      <c r="G83" s="42"/>
      <c r="H83" s="42"/>
      <c r="I83" s="42"/>
      <c r="J83" s="42"/>
      <c r="K83" s="42"/>
      <c r="L83" s="13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6.5" customHeight="1">
      <c r="A84" s="40"/>
      <c r="B84" s="41"/>
      <c r="C84" s="42"/>
      <c r="D84" s="42"/>
      <c r="E84" s="71" t="str">
        <f>E9</f>
        <v>SO101 - KOMUNIKACE</v>
      </c>
      <c r="F84" s="42"/>
      <c r="G84" s="42"/>
      <c r="H84" s="42"/>
      <c r="I84" s="42"/>
      <c r="J84" s="42"/>
      <c r="K84" s="42"/>
      <c r="L84" s="13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21</v>
      </c>
      <c r="D86" s="42"/>
      <c r="E86" s="42"/>
      <c r="F86" s="29" t="str">
        <f>F12</f>
        <v xml:space="preserve">Klatovy </v>
      </c>
      <c r="G86" s="42"/>
      <c r="H86" s="42"/>
      <c r="I86" s="34" t="s">
        <v>23</v>
      </c>
      <c r="J86" s="74" t="str">
        <f>IF(J12="","",J12)</f>
        <v>27. 1. 2026</v>
      </c>
      <c r="K86" s="42"/>
      <c r="L86" s="13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25</v>
      </c>
      <c r="D88" s="42"/>
      <c r="E88" s="42"/>
      <c r="F88" s="29" t="str">
        <f>E15</f>
        <v xml:space="preserve">město Klatovy </v>
      </c>
      <c r="G88" s="42"/>
      <c r="H88" s="42"/>
      <c r="I88" s="34" t="s">
        <v>33</v>
      </c>
      <c r="J88" s="38" t="str">
        <f>E21</f>
        <v>Ing. Tomáš Macán</v>
      </c>
      <c r="K88" s="42"/>
      <c r="L88" s="13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31</v>
      </c>
      <c r="D89" s="42"/>
      <c r="E89" s="42"/>
      <c r="F89" s="29" t="str">
        <f>IF(E18="","",E18)</f>
        <v>Vyplň údaj</v>
      </c>
      <c r="G89" s="42"/>
      <c r="H89" s="42"/>
      <c r="I89" s="34" t="s">
        <v>36</v>
      </c>
      <c r="J89" s="38" t="str">
        <f>E24</f>
        <v xml:space="preserve"> </v>
      </c>
      <c r="K89" s="42"/>
      <c r="L89" s="13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0.32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3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1" customFormat="1" ht="29.28" customHeight="1">
      <c r="A91" s="180"/>
      <c r="B91" s="181"/>
      <c r="C91" s="182" t="s">
        <v>131</v>
      </c>
      <c r="D91" s="183" t="s">
        <v>59</v>
      </c>
      <c r="E91" s="183" t="s">
        <v>55</v>
      </c>
      <c r="F91" s="183" t="s">
        <v>56</v>
      </c>
      <c r="G91" s="183" t="s">
        <v>132</v>
      </c>
      <c r="H91" s="183" t="s">
        <v>133</v>
      </c>
      <c r="I91" s="183" t="s">
        <v>134</v>
      </c>
      <c r="J91" s="183" t="s">
        <v>115</v>
      </c>
      <c r="K91" s="184" t="s">
        <v>135</v>
      </c>
      <c r="L91" s="185"/>
      <c r="M91" s="94" t="s">
        <v>19</v>
      </c>
      <c r="N91" s="95" t="s">
        <v>44</v>
      </c>
      <c r="O91" s="95" t="s">
        <v>136</v>
      </c>
      <c r="P91" s="95" t="s">
        <v>137</v>
      </c>
      <c r="Q91" s="95" t="s">
        <v>138</v>
      </c>
      <c r="R91" s="95" t="s">
        <v>139</v>
      </c>
      <c r="S91" s="95" t="s">
        <v>140</v>
      </c>
      <c r="T91" s="96" t="s">
        <v>141</v>
      </c>
      <c r="U91" s="180"/>
      <c r="V91" s="180"/>
      <c r="W91" s="180"/>
      <c r="X91" s="180"/>
      <c r="Y91" s="180"/>
      <c r="Z91" s="180"/>
      <c r="AA91" s="180"/>
      <c r="AB91" s="180"/>
      <c r="AC91" s="180"/>
      <c r="AD91" s="180"/>
      <c r="AE91" s="180"/>
    </row>
    <row r="92" s="2" customFormat="1" ht="22.8" customHeight="1">
      <c r="A92" s="40"/>
      <c r="B92" s="41"/>
      <c r="C92" s="101" t="s">
        <v>142</v>
      </c>
      <c r="D92" s="42"/>
      <c r="E92" s="42"/>
      <c r="F92" s="42"/>
      <c r="G92" s="42"/>
      <c r="H92" s="42"/>
      <c r="I92" s="42"/>
      <c r="J92" s="186">
        <f>BK92</f>
        <v>0</v>
      </c>
      <c r="K92" s="42"/>
      <c r="L92" s="46"/>
      <c r="M92" s="97"/>
      <c r="N92" s="187"/>
      <c r="O92" s="98"/>
      <c r="P92" s="188">
        <f>P93+P510</f>
        <v>0</v>
      </c>
      <c r="Q92" s="98"/>
      <c r="R92" s="188">
        <f>R93+R510</f>
        <v>3183.9706722999999</v>
      </c>
      <c r="S92" s="98"/>
      <c r="T92" s="189">
        <f>T93+T510</f>
        <v>726.072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73</v>
      </c>
      <c r="AU92" s="19" t="s">
        <v>116</v>
      </c>
      <c r="BK92" s="190">
        <f>BK93+BK510</f>
        <v>0</v>
      </c>
    </row>
    <row r="93" s="12" customFormat="1" ht="25.92" customHeight="1">
      <c r="A93" s="12"/>
      <c r="B93" s="191"/>
      <c r="C93" s="192"/>
      <c r="D93" s="193" t="s">
        <v>73</v>
      </c>
      <c r="E93" s="194" t="s">
        <v>143</v>
      </c>
      <c r="F93" s="194" t="s">
        <v>144</v>
      </c>
      <c r="G93" s="192"/>
      <c r="H93" s="192"/>
      <c r="I93" s="195"/>
      <c r="J93" s="196">
        <f>BK93</f>
        <v>0</v>
      </c>
      <c r="K93" s="192"/>
      <c r="L93" s="197"/>
      <c r="M93" s="198"/>
      <c r="N93" s="199"/>
      <c r="O93" s="199"/>
      <c r="P93" s="200">
        <f>P94+P242+P247+P252+P324+P395+P487+P508</f>
        <v>0</v>
      </c>
      <c r="Q93" s="199"/>
      <c r="R93" s="200">
        <f>R94+R242+R247+R252+R324+R395+R487+R508</f>
        <v>3183.9706722999999</v>
      </c>
      <c r="S93" s="199"/>
      <c r="T93" s="201">
        <f>T94+T242+T247+T252+T324+T395+T487+T508</f>
        <v>726.072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2" t="s">
        <v>82</v>
      </c>
      <c r="AT93" s="203" t="s">
        <v>73</v>
      </c>
      <c r="AU93" s="203" t="s">
        <v>74</v>
      </c>
      <c r="AY93" s="202" t="s">
        <v>145</v>
      </c>
      <c r="BK93" s="204">
        <f>BK94+BK242+BK247+BK252+BK324+BK395+BK487+BK508</f>
        <v>0</v>
      </c>
    </row>
    <row r="94" s="12" customFormat="1" ht="22.8" customHeight="1">
      <c r="A94" s="12"/>
      <c r="B94" s="191"/>
      <c r="C94" s="192"/>
      <c r="D94" s="193" t="s">
        <v>73</v>
      </c>
      <c r="E94" s="205" t="s">
        <v>82</v>
      </c>
      <c r="F94" s="205" t="s">
        <v>146</v>
      </c>
      <c r="G94" s="192"/>
      <c r="H94" s="192"/>
      <c r="I94" s="195"/>
      <c r="J94" s="206">
        <f>BK94</f>
        <v>0</v>
      </c>
      <c r="K94" s="192"/>
      <c r="L94" s="197"/>
      <c r="M94" s="198"/>
      <c r="N94" s="199"/>
      <c r="O94" s="199"/>
      <c r="P94" s="200">
        <f>SUM(P95:P241)</f>
        <v>0</v>
      </c>
      <c r="Q94" s="199"/>
      <c r="R94" s="200">
        <f>SUM(R95:R241)</f>
        <v>2595.2181</v>
      </c>
      <c r="S94" s="199"/>
      <c r="T94" s="201">
        <f>SUM(T95:T241)</f>
        <v>717.61200000000008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2" t="s">
        <v>82</v>
      </c>
      <c r="AT94" s="203" t="s">
        <v>73</v>
      </c>
      <c r="AU94" s="203" t="s">
        <v>82</v>
      </c>
      <c r="AY94" s="202" t="s">
        <v>145</v>
      </c>
      <c r="BK94" s="204">
        <f>SUM(BK95:BK241)</f>
        <v>0</v>
      </c>
    </row>
    <row r="95" s="2" customFormat="1" ht="16.5" customHeight="1">
      <c r="A95" s="40"/>
      <c r="B95" s="41"/>
      <c r="C95" s="207" t="s">
        <v>82</v>
      </c>
      <c r="D95" s="207" t="s">
        <v>147</v>
      </c>
      <c r="E95" s="208" t="s">
        <v>148</v>
      </c>
      <c r="F95" s="209" t="s">
        <v>149</v>
      </c>
      <c r="G95" s="210" t="s">
        <v>150</v>
      </c>
      <c r="H95" s="211">
        <v>4</v>
      </c>
      <c r="I95" s="212"/>
      <c r="J95" s="213">
        <f>ROUND(I95*H95,2)</f>
        <v>0</v>
      </c>
      <c r="K95" s="209" t="s">
        <v>19</v>
      </c>
      <c r="L95" s="46"/>
      <c r="M95" s="214" t="s">
        <v>19</v>
      </c>
      <c r="N95" s="215" t="s">
        <v>45</v>
      </c>
      <c r="O95" s="86"/>
      <c r="P95" s="216">
        <f>O95*H95</f>
        <v>0</v>
      </c>
      <c r="Q95" s="216">
        <v>0</v>
      </c>
      <c r="R95" s="216">
        <f>Q95*H95</f>
        <v>0</v>
      </c>
      <c r="S95" s="216">
        <v>1</v>
      </c>
      <c r="T95" s="217">
        <f>S95*H95</f>
        <v>4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8" t="s">
        <v>151</v>
      </c>
      <c r="AT95" s="218" t="s">
        <v>147</v>
      </c>
      <c r="AU95" s="218" t="s">
        <v>84</v>
      </c>
      <c r="AY95" s="19" t="s">
        <v>145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19" t="s">
        <v>82</v>
      </c>
      <c r="BK95" s="219">
        <f>ROUND(I95*H95,2)</f>
        <v>0</v>
      </c>
      <c r="BL95" s="19" t="s">
        <v>151</v>
      </c>
      <c r="BM95" s="218" t="s">
        <v>152</v>
      </c>
    </row>
    <row r="96" s="2" customFormat="1">
      <c r="A96" s="40"/>
      <c r="B96" s="41"/>
      <c r="C96" s="42"/>
      <c r="D96" s="220" t="s">
        <v>153</v>
      </c>
      <c r="E96" s="42"/>
      <c r="F96" s="221" t="s">
        <v>154</v>
      </c>
      <c r="G96" s="42"/>
      <c r="H96" s="42"/>
      <c r="I96" s="222"/>
      <c r="J96" s="42"/>
      <c r="K96" s="42"/>
      <c r="L96" s="46"/>
      <c r="M96" s="223"/>
      <c r="N96" s="224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153</v>
      </c>
      <c r="AU96" s="19" t="s">
        <v>84</v>
      </c>
    </row>
    <row r="97" s="13" customFormat="1">
      <c r="A97" s="13"/>
      <c r="B97" s="225"/>
      <c r="C97" s="226"/>
      <c r="D97" s="220" t="s">
        <v>155</v>
      </c>
      <c r="E97" s="227" t="s">
        <v>19</v>
      </c>
      <c r="F97" s="228" t="s">
        <v>156</v>
      </c>
      <c r="G97" s="226"/>
      <c r="H97" s="227" t="s">
        <v>19</v>
      </c>
      <c r="I97" s="229"/>
      <c r="J97" s="226"/>
      <c r="K97" s="226"/>
      <c r="L97" s="230"/>
      <c r="M97" s="231"/>
      <c r="N97" s="232"/>
      <c r="O97" s="232"/>
      <c r="P97" s="232"/>
      <c r="Q97" s="232"/>
      <c r="R97" s="232"/>
      <c r="S97" s="232"/>
      <c r="T97" s="23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4" t="s">
        <v>155</v>
      </c>
      <c r="AU97" s="234" t="s">
        <v>84</v>
      </c>
      <c r="AV97" s="13" t="s">
        <v>82</v>
      </c>
      <c r="AW97" s="13" t="s">
        <v>35</v>
      </c>
      <c r="AX97" s="13" t="s">
        <v>74</v>
      </c>
      <c r="AY97" s="234" t="s">
        <v>145</v>
      </c>
    </row>
    <row r="98" s="14" customFormat="1">
      <c r="A98" s="14"/>
      <c r="B98" s="235"/>
      <c r="C98" s="236"/>
      <c r="D98" s="220" t="s">
        <v>155</v>
      </c>
      <c r="E98" s="237" t="s">
        <v>19</v>
      </c>
      <c r="F98" s="238" t="s">
        <v>151</v>
      </c>
      <c r="G98" s="236"/>
      <c r="H98" s="239">
        <v>4</v>
      </c>
      <c r="I98" s="240"/>
      <c r="J98" s="236"/>
      <c r="K98" s="236"/>
      <c r="L98" s="241"/>
      <c r="M98" s="242"/>
      <c r="N98" s="243"/>
      <c r="O98" s="243"/>
      <c r="P98" s="243"/>
      <c r="Q98" s="243"/>
      <c r="R98" s="243"/>
      <c r="S98" s="243"/>
      <c r="T98" s="24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5" t="s">
        <v>155</v>
      </c>
      <c r="AU98" s="245" t="s">
        <v>84</v>
      </c>
      <c r="AV98" s="14" t="s">
        <v>84</v>
      </c>
      <c r="AW98" s="14" t="s">
        <v>35</v>
      </c>
      <c r="AX98" s="14" t="s">
        <v>74</v>
      </c>
      <c r="AY98" s="245" t="s">
        <v>145</v>
      </c>
    </row>
    <row r="99" s="15" customFormat="1">
      <c r="A99" s="15"/>
      <c r="B99" s="246"/>
      <c r="C99" s="247"/>
      <c r="D99" s="220" t="s">
        <v>155</v>
      </c>
      <c r="E99" s="248" t="s">
        <v>19</v>
      </c>
      <c r="F99" s="249" t="s">
        <v>157</v>
      </c>
      <c r="G99" s="247"/>
      <c r="H99" s="250">
        <v>4</v>
      </c>
      <c r="I99" s="251"/>
      <c r="J99" s="247"/>
      <c r="K99" s="247"/>
      <c r="L99" s="252"/>
      <c r="M99" s="253"/>
      <c r="N99" s="254"/>
      <c r="O99" s="254"/>
      <c r="P99" s="254"/>
      <c r="Q99" s="254"/>
      <c r="R99" s="254"/>
      <c r="S99" s="254"/>
      <c r="T99" s="25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T99" s="256" t="s">
        <v>155</v>
      </c>
      <c r="AU99" s="256" t="s">
        <v>84</v>
      </c>
      <c r="AV99" s="15" t="s">
        <v>151</v>
      </c>
      <c r="AW99" s="15" t="s">
        <v>35</v>
      </c>
      <c r="AX99" s="15" t="s">
        <v>82</v>
      </c>
      <c r="AY99" s="256" t="s">
        <v>145</v>
      </c>
    </row>
    <row r="100" s="2" customFormat="1" ht="16.5" customHeight="1">
      <c r="A100" s="40"/>
      <c r="B100" s="41"/>
      <c r="C100" s="207" t="s">
        <v>84</v>
      </c>
      <c r="D100" s="207" t="s">
        <v>147</v>
      </c>
      <c r="E100" s="208" t="s">
        <v>158</v>
      </c>
      <c r="F100" s="209" t="s">
        <v>159</v>
      </c>
      <c r="G100" s="210" t="s">
        <v>150</v>
      </c>
      <c r="H100" s="211">
        <v>8</v>
      </c>
      <c r="I100" s="212"/>
      <c r="J100" s="213">
        <f>ROUND(I100*H100,2)</f>
        <v>0</v>
      </c>
      <c r="K100" s="209" t="s">
        <v>19</v>
      </c>
      <c r="L100" s="46"/>
      <c r="M100" s="214" t="s">
        <v>19</v>
      </c>
      <c r="N100" s="215" t="s">
        <v>45</v>
      </c>
      <c r="O100" s="86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8" t="s">
        <v>151</v>
      </c>
      <c r="AT100" s="218" t="s">
        <v>147</v>
      </c>
      <c r="AU100" s="218" t="s">
        <v>84</v>
      </c>
      <c r="AY100" s="19" t="s">
        <v>145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19" t="s">
        <v>82</v>
      </c>
      <c r="BK100" s="219">
        <f>ROUND(I100*H100,2)</f>
        <v>0</v>
      </c>
      <c r="BL100" s="19" t="s">
        <v>151</v>
      </c>
      <c r="BM100" s="218" t="s">
        <v>160</v>
      </c>
    </row>
    <row r="101" s="13" customFormat="1">
      <c r="A101" s="13"/>
      <c r="B101" s="225"/>
      <c r="C101" s="226"/>
      <c r="D101" s="220" t="s">
        <v>155</v>
      </c>
      <c r="E101" s="227" t="s">
        <v>19</v>
      </c>
      <c r="F101" s="228" t="s">
        <v>161</v>
      </c>
      <c r="G101" s="226"/>
      <c r="H101" s="227" t="s">
        <v>19</v>
      </c>
      <c r="I101" s="229"/>
      <c r="J101" s="226"/>
      <c r="K101" s="226"/>
      <c r="L101" s="230"/>
      <c r="M101" s="231"/>
      <c r="N101" s="232"/>
      <c r="O101" s="232"/>
      <c r="P101" s="232"/>
      <c r="Q101" s="232"/>
      <c r="R101" s="232"/>
      <c r="S101" s="232"/>
      <c r="T101" s="23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4" t="s">
        <v>155</v>
      </c>
      <c r="AU101" s="234" t="s">
        <v>84</v>
      </c>
      <c r="AV101" s="13" t="s">
        <v>82</v>
      </c>
      <c r="AW101" s="13" t="s">
        <v>35</v>
      </c>
      <c r="AX101" s="13" t="s">
        <v>74</v>
      </c>
      <c r="AY101" s="234" t="s">
        <v>145</v>
      </c>
    </row>
    <row r="102" s="14" customFormat="1">
      <c r="A102" s="14"/>
      <c r="B102" s="235"/>
      <c r="C102" s="236"/>
      <c r="D102" s="220" t="s">
        <v>155</v>
      </c>
      <c r="E102" s="237" t="s">
        <v>19</v>
      </c>
      <c r="F102" s="238" t="s">
        <v>162</v>
      </c>
      <c r="G102" s="236"/>
      <c r="H102" s="239">
        <v>8</v>
      </c>
      <c r="I102" s="240"/>
      <c r="J102" s="236"/>
      <c r="K102" s="236"/>
      <c r="L102" s="241"/>
      <c r="M102" s="242"/>
      <c r="N102" s="243"/>
      <c r="O102" s="243"/>
      <c r="P102" s="243"/>
      <c r="Q102" s="243"/>
      <c r="R102" s="243"/>
      <c r="S102" s="243"/>
      <c r="T102" s="24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5" t="s">
        <v>155</v>
      </c>
      <c r="AU102" s="245" t="s">
        <v>84</v>
      </c>
      <c r="AV102" s="14" t="s">
        <v>84</v>
      </c>
      <c r="AW102" s="14" t="s">
        <v>35</v>
      </c>
      <c r="AX102" s="14" t="s">
        <v>74</v>
      </c>
      <c r="AY102" s="245" t="s">
        <v>145</v>
      </c>
    </row>
    <row r="103" s="15" customFormat="1">
      <c r="A103" s="15"/>
      <c r="B103" s="246"/>
      <c r="C103" s="247"/>
      <c r="D103" s="220" t="s">
        <v>155</v>
      </c>
      <c r="E103" s="248" t="s">
        <v>19</v>
      </c>
      <c r="F103" s="249" t="s">
        <v>157</v>
      </c>
      <c r="G103" s="247"/>
      <c r="H103" s="250">
        <v>8</v>
      </c>
      <c r="I103" s="251"/>
      <c r="J103" s="247"/>
      <c r="K103" s="247"/>
      <c r="L103" s="252"/>
      <c r="M103" s="253"/>
      <c r="N103" s="254"/>
      <c r="O103" s="254"/>
      <c r="P103" s="254"/>
      <c r="Q103" s="254"/>
      <c r="R103" s="254"/>
      <c r="S103" s="254"/>
      <c r="T103" s="25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T103" s="256" t="s">
        <v>155</v>
      </c>
      <c r="AU103" s="256" t="s">
        <v>84</v>
      </c>
      <c r="AV103" s="15" t="s">
        <v>151</v>
      </c>
      <c r="AW103" s="15" t="s">
        <v>35</v>
      </c>
      <c r="AX103" s="15" t="s">
        <v>82</v>
      </c>
      <c r="AY103" s="256" t="s">
        <v>145</v>
      </c>
    </row>
    <row r="104" s="2" customFormat="1" ht="16.5" customHeight="1">
      <c r="A104" s="40"/>
      <c r="B104" s="41"/>
      <c r="C104" s="207" t="s">
        <v>163</v>
      </c>
      <c r="D104" s="207" t="s">
        <v>147</v>
      </c>
      <c r="E104" s="208" t="s">
        <v>164</v>
      </c>
      <c r="F104" s="209" t="s">
        <v>165</v>
      </c>
      <c r="G104" s="210" t="s">
        <v>166</v>
      </c>
      <c r="H104" s="211">
        <v>1</v>
      </c>
      <c r="I104" s="212"/>
      <c r="J104" s="213">
        <f>ROUND(I104*H104,2)</f>
        <v>0</v>
      </c>
      <c r="K104" s="209" t="s">
        <v>19</v>
      </c>
      <c r="L104" s="46"/>
      <c r="M104" s="214" t="s">
        <v>19</v>
      </c>
      <c r="N104" s="215" t="s">
        <v>45</v>
      </c>
      <c r="O104" s="86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8" t="s">
        <v>151</v>
      </c>
      <c r="AT104" s="218" t="s">
        <v>147</v>
      </c>
      <c r="AU104" s="218" t="s">
        <v>84</v>
      </c>
      <c r="AY104" s="19" t="s">
        <v>145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19" t="s">
        <v>82</v>
      </c>
      <c r="BK104" s="219">
        <f>ROUND(I104*H104,2)</f>
        <v>0</v>
      </c>
      <c r="BL104" s="19" t="s">
        <v>151</v>
      </c>
      <c r="BM104" s="218" t="s">
        <v>167</v>
      </c>
    </row>
    <row r="105" s="2" customFormat="1">
      <c r="A105" s="40"/>
      <c r="B105" s="41"/>
      <c r="C105" s="42"/>
      <c r="D105" s="220" t="s">
        <v>153</v>
      </c>
      <c r="E105" s="42"/>
      <c r="F105" s="221" t="s">
        <v>168</v>
      </c>
      <c r="G105" s="42"/>
      <c r="H105" s="42"/>
      <c r="I105" s="222"/>
      <c r="J105" s="42"/>
      <c r="K105" s="42"/>
      <c r="L105" s="46"/>
      <c r="M105" s="223"/>
      <c r="N105" s="224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153</v>
      </c>
      <c r="AU105" s="19" t="s">
        <v>84</v>
      </c>
    </row>
    <row r="106" s="13" customFormat="1">
      <c r="A106" s="13"/>
      <c r="B106" s="225"/>
      <c r="C106" s="226"/>
      <c r="D106" s="220" t="s">
        <v>155</v>
      </c>
      <c r="E106" s="227" t="s">
        <v>19</v>
      </c>
      <c r="F106" s="228" t="s">
        <v>169</v>
      </c>
      <c r="G106" s="226"/>
      <c r="H106" s="227" t="s">
        <v>19</v>
      </c>
      <c r="I106" s="229"/>
      <c r="J106" s="226"/>
      <c r="K106" s="226"/>
      <c r="L106" s="230"/>
      <c r="M106" s="231"/>
      <c r="N106" s="232"/>
      <c r="O106" s="232"/>
      <c r="P106" s="232"/>
      <c r="Q106" s="232"/>
      <c r="R106" s="232"/>
      <c r="S106" s="232"/>
      <c r="T106" s="23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4" t="s">
        <v>155</v>
      </c>
      <c r="AU106" s="234" t="s">
        <v>84</v>
      </c>
      <c r="AV106" s="13" t="s">
        <v>82</v>
      </c>
      <c r="AW106" s="13" t="s">
        <v>35</v>
      </c>
      <c r="AX106" s="13" t="s">
        <v>74</v>
      </c>
      <c r="AY106" s="234" t="s">
        <v>145</v>
      </c>
    </row>
    <row r="107" s="14" customFormat="1">
      <c r="A107" s="14"/>
      <c r="B107" s="235"/>
      <c r="C107" s="236"/>
      <c r="D107" s="220" t="s">
        <v>155</v>
      </c>
      <c r="E107" s="237" t="s">
        <v>19</v>
      </c>
      <c r="F107" s="238" t="s">
        <v>82</v>
      </c>
      <c r="G107" s="236"/>
      <c r="H107" s="239">
        <v>1</v>
      </c>
      <c r="I107" s="240"/>
      <c r="J107" s="236"/>
      <c r="K107" s="236"/>
      <c r="L107" s="241"/>
      <c r="M107" s="242"/>
      <c r="N107" s="243"/>
      <c r="O107" s="243"/>
      <c r="P107" s="243"/>
      <c r="Q107" s="243"/>
      <c r="R107" s="243"/>
      <c r="S107" s="243"/>
      <c r="T107" s="24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5" t="s">
        <v>155</v>
      </c>
      <c r="AU107" s="245" t="s">
        <v>84</v>
      </c>
      <c r="AV107" s="14" t="s">
        <v>84</v>
      </c>
      <c r="AW107" s="14" t="s">
        <v>35</v>
      </c>
      <c r="AX107" s="14" t="s">
        <v>74</v>
      </c>
      <c r="AY107" s="245" t="s">
        <v>145</v>
      </c>
    </row>
    <row r="108" s="15" customFormat="1">
      <c r="A108" s="15"/>
      <c r="B108" s="246"/>
      <c r="C108" s="247"/>
      <c r="D108" s="220" t="s">
        <v>155</v>
      </c>
      <c r="E108" s="248" t="s">
        <v>19</v>
      </c>
      <c r="F108" s="249" t="s">
        <v>157</v>
      </c>
      <c r="G108" s="247"/>
      <c r="H108" s="250">
        <v>1</v>
      </c>
      <c r="I108" s="251"/>
      <c r="J108" s="247"/>
      <c r="K108" s="247"/>
      <c r="L108" s="252"/>
      <c r="M108" s="253"/>
      <c r="N108" s="254"/>
      <c r="O108" s="254"/>
      <c r="P108" s="254"/>
      <c r="Q108" s="254"/>
      <c r="R108" s="254"/>
      <c r="S108" s="254"/>
      <c r="T108" s="25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56" t="s">
        <v>155</v>
      </c>
      <c r="AU108" s="256" t="s">
        <v>84</v>
      </c>
      <c r="AV108" s="15" t="s">
        <v>151</v>
      </c>
      <c r="AW108" s="15" t="s">
        <v>35</v>
      </c>
      <c r="AX108" s="15" t="s">
        <v>82</v>
      </c>
      <c r="AY108" s="256" t="s">
        <v>145</v>
      </c>
    </row>
    <row r="109" s="2" customFormat="1" ht="37.8" customHeight="1">
      <c r="A109" s="40"/>
      <c r="B109" s="41"/>
      <c r="C109" s="207" t="s">
        <v>151</v>
      </c>
      <c r="D109" s="207" t="s">
        <v>147</v>
      </c>
      <c r="E109" s="208" t="s">
        <v>170</v>
      </c>
      <c r="F109" s="209" t="s">
        <v>171</v>
      </c>
      <c r="G109" s="210" t="s">
        <v>172</v>
      </c>
      <c r="H109" s="211">
        <v>45</v>
      </c>
      <c r="I109" s="212"/>
      <c r="J109" s="213">
        <f>ROUND(I109*H109,2)</f>
        <v>0</v>
      </c>
      <c r="K109" s="209" t="s">
        <v>19</v>
      </c>
      <c r="L109" s="46"/>
      <c r="M109" s="214" t="s">
        <v>19</v>
      </c>
      <c r="N109" s="215" t="s">
        <v>45</v>
      </c>
      <c r="O109" s="86"/>
      <c r="P109" s="216">
        <f>O109*H109</f>
        <v>0</v>
      </c>
      <c r="Q109" s="216">
        <v>0</v>
      </c>
      <c r="R109" s="216">
        <f>Q109*H109</f>
        <v>0</v>
      </c>
      <c r="S109" s="216">
        <v>0</v>
      </c>
      <c r="T109" s="217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8" t="s">
        <v>151</v>
      </c>
      <c r="AT109" s="218" t="s">
        <v>147</v>
      </c>
      <c r="AU109" s="218" t="s">
        <v>84</v>
      </c>
      <c r="AY109" s="19" t="s">
        <v>145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19" t="s">
        <v>82</v>
      </c>
      <c r="BK109" s="219">
        <f>ROUND(I109*H109,2)</f>
        <v>0</v>
      </c>
      <c r="BL109" s="19" t="s">
        <v>151</v>
      </c>
      <c r="BM109" s="218" t="s">
        <v>173</v>
      </c>
    </row>
    <row r="110" s="13" customFormat="1">
      <c r="A110" s="13"/>
      <c r="B110" s="225"/>
      <c r="C110" s="226"/>
      <c r="D110" s="220" t="s">
        <v>155</v>
      </c>
      <c r="E110" s="227" t="s">
        <v>19</v>
      </c>
      <c r="F110" s="228" t="s">
        <v>174</v>
      </c>
      <c r="G110" s="226"/>
      <c r="H110" s="227" t="s">
        <v>19</v>
      </c>
      <c r="I110" s="229"/>
      <c r="J110" s="226"/>
      <c r="K110" s="226"/>
      <c r="L110" s="230"/>
      <c r="M110" s="231"/>
      <c r="N110" s="232"/>
      <c r="O110" s="232"/>
      <c r="P110" s="232"/>
      <c r="Q110" s="232"/>
      <c r="R110" s="232"/>
      <c r="S110" s="232"/>
      <c r="T110" s="23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4" t="s">
        <v>155</v>
      </c>
      <c r="AU110" s="234" t="s">
        <v>84</v>
      </c>
      <c r="AV110" s="13" t="s">
        <v>82</v>
      </c>
      <c r="AW110" s="13" t="s">
        <v>35</v>
      </c>
      <c r="AX110" s="13" t="s">
        <v>74</v>
      </c>
      <c r="AY110" s="234" t="s">
        <v>145</v>
      </c>
    </row>
    <row r="111" s="14" customFormat="1">
      <c r="A111" s="14"/>
      <c r="B111" s="235"/>
      <c r="C111" s="236"/>
      <c r="D111" s="220" t="s">
        <v>155</v>
      </c>
      <c r="E111" s="237" t="s">
        <v>19</v>
      </c>
      <c r="F111" s="238" t="s">
        <v>175</v>
      </c>
      <c r="G111" s="236"/>
      <c r="H111" s="239">
        <v>45</v>
      </c>
      <c r="I111" s="240"/>
      <c r="J111" s="236"/>
      <c r="K111" s="236"/>
      <c r="L111" s="241"/>
      <c r="M111" s="242"/>
      <c r="N111" s="243"/>
      <c r="O111" s="243"/>
      <c r="P111" s="243"/>
      <c r="Q111" s="243"/>
      <c r="R111" s="243"/>
      <c r="S111" s="243"/>
      <c r="T111" s="24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5" t="s">
        <v>155</v>
      </c>
      <c r="AU111" s="245" t="s">
        <v>84</v>
      </c>
      <c r="AV111" s="14" t="s">
        <v>84</v>
      </c>
      <c r="AW111" s="14" t="s">
        <v>35</v>
      </c>
      <c r="AX111" s="14" t="s">
        <v>74</v>
      </c>
      <c r="AY111" s="245" t="s">
        <v>145</v>
      </c>
    </row>
    <row r="112" s="15" customFormat="1">
      <c r="A112" s="15"/>
      <c r="B112" s="246"/>
      <c r="C112" s="247"/>
      <c r="D112" s="220" t="s">
        <v>155</v>
      </c>
      <c r="E112" s="248" t="s">
        <v>19</v>
      </c>
      <c r="F112" s="249" t="s">
        <v>157</v>
      </c>
      <c r="G112" s="247"/>
      <c r="H112" s="250">
        <v>45</v>
      </c>
      <c r="I112" s="251"/>
      <c r="J112" s="247"/>
      <c r="K112" s="247"/>
      <c r="L112" s="252"/>
      <c r="M112" s="253"/>
      <c r="N112" s="254"/>
      <c r="O112" s="254"/>
      <c r="P112" s="254"/>
      <c r="Q112" s="254"/>
      <c r="R112" s="254"/>
      <c r="S112" s="254"/>
      <c r="T112" s="25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T112" s="256" t="s">
        <v>155</v>
      </c>
      <c r="AU112" s="256" t="s">
        <v>84</v>
      </c>
      <c r="AV112" s="15" t="s">
        <v>151</v>
      </c>
      <c r="AW112" s="15" t="s">
        <v>35</v>
      </c>
      <c r="AX112" s="15" t="s">
        <v>82</v>
      </c>
      <c r="AY112" s="256" t="s">
        <v>145</v>
      </c>
    </row>
    <row r="113" s="2" customFormat="1" ht="33" customHeight="1">
      <c r="A113" s="40"/>
      <c r="B113" s="41"/>
      <c r="C113" s="207" t="s">
        <v>176</v>
      </c>
      <c r="D113" s="207" t="s">
        <v>147</v>
      </c>
      <c r="E113" s="208" t="s">
        <v>177</v>
      </c>
      <c r="F113" s="209" t="s">
        <v>178</v>
      </c>
      <c r="G113" s="210" t="s">
        <v>172</v>
      </c>
      <c r="H113" s="211">
        <v>130</v>
      </c>
      <c r="I113" s="212"/>
      <c r="J113" s="213">
        <f>ROUND(I113*H113,2)</f>
        <v>0</v>
      </c>
      <c r="K113" s="209" t="s">
        <v>19</v>
      </c>
      <c r="L113" s="46"/>
      <c r="M113" s="214" t="s">
        <v>19</v>
      </c>
      <c r="N113" s="215" t="s">
        <v>45</v>
      </c>
      <c r="O113" s="86"/>
      <c r="P113" s="216">
        <f>O113*H113</f>
        <v>0</v>
      </c>
      <c r="Q113" s="216">
        <v>0</v>
      </c>
      <c r="R113" s="216">
        <f>Q113*H113</f>
        <v>0</v>
      </c>
      <c r="S113" s="216">
        <v>0.29499999999999998</v>
      </c>
      <c r="T113" s="217">
        <f>S113*H113</f>
        <v>38.350000000000001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8" t="s">
        <v>151</v>
      </c>
      <c r="AT113" s="218" t="s">
        <v>147</v>
      </c>
      <c r="AU113" s="218" t="s">
        <v>84</v>
      </c>
      <c r="AY113" s="19" t="s">
        <v>145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19" t="s">
        <v>82</v>
      </c>
      <c r="BK113" s="219">
        <f>ROUND(I113*H113,2)</f>
        <v>0</v>
      </c>
      <c r="BL113" s="19" t="s">
        <v>151</v>
      </c>
      <c r="BM113" s="218" t="s">
        <v>179</v>
      </c>
    </row>
    <row r="114" s="2" customFormat="1">
      <c r="A114" s="40"/>
      <c r="B114" s="41"/>
      <c r="C114" s="42"/>
      <c r="D114" s="220" t="s">
        <v>153</v>
      </c>
      <c r="E114" s="42"/>
      <c r="F114" s="221" t="s">
        <v>180</v>
      </c>
      <c r="G114" s="42"/>
      <c r="H114" s="42"/>
      <c r="I114" s="222"/>
      <c r="J114" s="42"/>
      <c r="K114" s="42"/>
      <c r="L114" s="46"/>
      <c r="M114" s="223"/>
      <c r="N114" s="224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153</v>
      </c>
      <c r="AU114" s="19" t="s">
        <v>84</v>
      </c>
    </row>
    <row r="115" s="13" customFormat="1">
      <c r="A115" s="13"/>
      <c r="B115" s="225"/>
      <c r="C115" s="226"/>
      <c r="D115" s="220" t="s">
        <v>155</v>
      </c>
      <c r="E115" s="227" t="s">
        <v>19</v>
      </c>
      <c r="F115" s="228" t="s">
        <v>181</v>
      </c>
      <c r="G115" s="226"/>
      <c r="H115" s="227" t="s">
        <v>19</v>
      </c>
      <c r="I115" s="229"/>
      <c r="J115" s="226"/>
      <c r="K115" s="226"/>
      <c r="L115" s="230"/>
      <c r="M115" s="231"/>
      <c r="N115" s="232"/>
      <c r="O115" s="232"/>
      <c r="P115" s="232"/>
      <c r="Q115" s="232"/>
      <c r="R115" s="232"/>
      <c r="S115" s="232"/>
      <c r="T115" s="23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4" t="s">
        <v>155</v>
      </c>
      <c r="AU115" s="234" t="s">
        <v>84</v>
      </c>
      <c r="AV115" s="13" t="s">
        <v>82</v>
      </c>
      <c r="AW115" s="13" t="s">
        <v>35</v>
      </c>
      <c r="AX115" s="13" t="s">
        <v>74</v>
      </c>
      <c r="AY115" s="234" t="s">
        <v>145</v>
      </c>
    </row>
    <row r="116" s="14" customFormat="1">
      <c r="A116" s="14"/>
      <c r="B116" s="235"/>
      <c r="C116" s="236"/>
      <c r="D116" s="220" t="s">
        <v>155</v>
      </c>
      <c r="E116" s="237" t="s">
        <v>19</v>
      </c>
      <c r="F116" s="238" t="s">
        <v>182</v>
      </c>
      <c r="G116" s="236"/>
      <c r="H116" s="239">
        <v>130</v>
      </c>
      <c r="I116" s="240"/>
      <c r="J116" s="236"/>
      <c r="K116" s="236"/>
      <c r="L116" s="241"/>
      <c r="M116" s="242"/>
      <c r="N116" s="243"/>
      <c r="O116" s="243"/>
      <c r="P116" s="243"/>
      <c r="Q116" s="243"/>
      <c r="R116" s="243"/>
      <c r="S116" s="243"/>
      <c r="T116" s="24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5" t="s">
        <v>155</v>
      </c>
      <c r="AU116" s="245" t="s">
        <v>84</v>
      </c>
      <c r="AV116" s="14" t="s">
        <v>84</v>
      </c>
      <c r="AW116" s="14" t="s">
        <v>35</v>
      </c>
      <c r="AX116" s="14" t="s">
        <v>74</v>
      </c>
      <c r="AY116" s="245" t="s">
        <v>145</v>
      </c>
    </row>
    <row r="117" s="15" customFormat="1">
      <c r="A117" s="15"/>
      <c r="B117" s="246"/>
      <c r="C117" s="247"/>
      <c r="D117" s="220" t="s">
        <v>155</v>
      </c>
      <c r="E117" s="248" t="s">
        <v>19</v>
      </c>
      <c r="F117" s="249" t="s">
        <v>157</v>
      </c>
      <c r="G117" s="247"/>
      <c r="H117" s="250">
        <v>130</v>
      </c>
      <c r="I117" s="251"/>
      <c r="J117" s="247"/>
      <c r="K117" s="247"/>
      <c r="L117" s="252"/>
      <c r="M117" s="253"/>
      <c r="N117" s="254"/>
      <c r="O117" s="254"/>
      <c r="P117" s="254"/>
      <c r="Q117" s="254"/>
      <c r="R117" s="254"/>
      <c r="S117" s="254"/>
      <c r="T117" s="25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56" t="s">
        <v>155</v>
      </c>
      <c r="AU117" s="256" t="s">
        <v>84</v>
      </c>
      <c r="AV117" s="15" t="s">
        <v>151</v>
      </c>
      <c r="AW117" s="15" t="s">
        <v>35</v>
      </c>
      <c r="AX117" s="15" t="s">
        <v>82</v>
      </c>
      <c r="AY117" s="256" t="s">
        <v>145</v>
      </c>
    </row>
    <row r="118" s="2" customFormat="1" ht="37.8" customHeight="1">
      <c r="A118" s="40"/>
      <c r="B118" s="41"/>
      <c r="C118" s="207" t="s">
        <v>183</v>
      </c>
      <c r="D118" s="207" t="s">
        <v>147</v>
      </c>
      <c r="E118" s="208" t="s">
        <v>184</v>
      </c>
      <c r="F118" s="209" t="s">
        <v>185</v>
      </c>
      <c r="G118" s="210" t="s">
        <v>172</v>
      </c>
      <c r="H118" s="211">
        <v>1</v>
      </c>
      <c r="I118" s="212"/>
      <c r="J118" s="213">
        <f>ROUND(I118*H118,2)</f>
        <v>0</v>
      </c>
      <c r="K118" s="209" t="s">
        <v>19</v>
      </c>
      <c r="L118" s="46"/>
      <c r="M118" s="214" t="s">
        <v>19</v>
      </c>
      <c r="N118" s="215" t="s">
        <v>45</v>
      </c>
      <c r="O118" s="86"/>
      <c r="P118" s="216">
        <f>O118*H118</f>
        <v>0</v>
      </c>
      <c r="Q118" s="216">
        <v>0</v>
      </c>
      <c r="R118" s="216">
        <f>Q118*H118</f>
        <v>0</v>
      </c>
      <c r="S118" s="216">
        <v>0.41699999999999998</v>
      </c>
      <c r="T118" s="217">
        <f>S118*H118</f>
        <v>0.41699999999999998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8" t="s">
        <v>151</v>
      </c>
      <c r="AT118" s="218" t="s">
        <v>147</v>
      </c>
      <c r="AU118" s="218" t="s">
        <v>84</v>
      </c>
      <c r="AY118" s="19" t="s">
        <v>145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19" t="s">
        <v>82</v>
      </c>
      <c r="BK118" s="219">
        <f>ROUND(I118*H118,2)</f>
        <v>0</v>
      </c>
      <c r="BL118" s="19" t="s">
        <v>151</v>
      </c>
      <c r="BM118" s="218" t="s">
        <v>186</v>
      </c>
    </row>
    <row r="119" s="2" customFormat="1">
      <c r="A119" s="40"/>
      <c r="B119" s="41"/>
      <c r="C119" s="42"/>
      <c r="D119" s="220" t="s">
        <v>153</v>
      </c>
      <c r="E119" s="42"/>
      <c r="F119" s="221" t="s">
        <v>187</v>
      </c>
      <c r="G119" s="42"/>
      <c r="H119" s="42"/>
      <c r="I119" s="222"/>
      <c r="J119" s="42"/>
      <c r="K119" s="42"/>
      <c r="L119" s="46"/>
      <c r="M119" s="223"/>
      <c r="N119" s="224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153</v>
      </c>
      <c r="AU119" s="19" t="s">
        <v>84</v>
      </c>
    </row>
    <row r="120" s="13" customFormat="1">
      <c r="A120" s="13"/>
      <c r="B120" s="225"/>
      <c r="C120" s="226"/>
      <c r="D120" s="220" t="s">
        <v>155</v>
      </c>
      <c r="E120" s="227" t="s">
        <v>19</v>
      </c>
      <c r="F120" s="228" t="s">
        <v>188</v>
      </c>
      <c r="G120" s="226"/>
      <c r="H120" s="227" t="s">
        <v>19</v>
      </c>
      <c r="I120" s="229"/>
      <c r="J120" s="226"/>
      <c r="K120" s="226"/>
      <c r="L120" s="230"/>
      <c r="M120" s="231"/>
      <c r="N120" s="232"/>
      <c r="O120" s="232"/>
      <c r="P120" s="232"/>
      <c r="Q120" s="232"/>
      <c r="R120" s="232"/>
      <c r="S120" s="232"/>
      <c r="T120" s="23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4" t="s">
        <v>155</v>
      </c>
      <c r="AU120" s="234" t="s">
        <v>84</v>
      </c>
      <c r="AV120" s="13" t="s">
        <v>82</v>
      </c>
      <c r="AW120" s="13" t="s">
        <v>35</v>
      </c>
      <c r="AX120" s="13" t="s">
        <v>74</v>
      </c>
      <c r="AY120" s="234" t="s">
        <v>145</v>
      </c>
    </row>
    <row r="121" s="14" customFormat="1">
      <c r="A121" s="14"/>
      <c r="B121" s="235"/>
      <c r="C121" s="236"/>
      <c r="D121" s="220" t="s">
        <v>155</v>
      </c>
      <c r="E121" s="237" t="s">
        <v>19</v>
      </c>
      <c r="F121" s="238" t="s">
        <v>82</v>
      </c>
      <c r="G121" s="236"/>
      <c r="H121" s="239">
        <v>1</v>
      </c>
      <c r="I121" s="240"/>
      <c r="J121" s="236"/>
      <c r="K121" s="236"/>
      <c r="L121" s="241"/>
      <c r="M121" s="242"/>
      <c r="N121" s="243"/>
      <c r="O121" s="243"/>
      <c r="P121" s="243"/>
      <c r="Q121" s="243"/>
      <c r="R121" s="243"/>
      <c r="S121" s="243"/>
      <c r="T121" s="24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5" t="s">
        <v>155</v>
      </c>
      <c r="AU121" s="245" t="s">
        <v>84</v>
      </c>
      <c r="AV121" s="14" t="s">
        <v>84</v>
      </c>
      <c r="AW121" s="14" t="s">
        <v>35</v>
      </c>
      <c r="AX121" s="14" t="s">
        <v>74</v>
      </c>
      <c r="AY121" s="245" t="s">
        <v>145</v>
      </c>
    </row>
    <row r="122" s="15" customFormat="1">
      <c r="A122" s="15"/>
      <c r="B122" s="246"/>
      <c r="C122" s="247"/>
      <c r="D122" s="220" t="s">
        <v>155</v>
      </c>
      <c r="E122" s="248" t="s">
        <v>19</v>
      </c>
      <c r="F122" s="249" t="s">
        <v>157</v>
      </c>
      <c r="G122" s="247"/>
      <c r="H122" s="250">
        <v>1</v>
      </c>
      <c r="I122" s="251"/>
      <c r="J122" s="247"/>
      <c r="K122" s="247"/>
      <c r="L122" s="252"/>
      <c r="M122" s="253"/>
      <c r="N122" s="254"/>
      <c r="O122" s="254"/>
      <c r="P122" s="254"/>
      <c r="Q122" s="254"/>
      <c r="R122" s="254"/>
      <c r="S122" s="254"/>
      <c r="T122" s="25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56" t="s">
        <v>155</v>
      </c>
      <c r="AU122" s="256" t="s">
        <v>84</v>
      </c>
      <c r="AV122" s="15" t="s">
        <v>151</v>
      </c>
      <c r="AW122" s="15" t="s">
        <v>35</v>
      </c>
      <c r="AX122" s="15" t="s">
        <v>82</v>
      </c>
      <c r="AY122" s="256" t="s">
        <v>145</v>
      </c>
    </row>
    <row r="123" s="2" customFormat="1" ht="37.8" customHeight="1">
      <c r="A123" s="40"/>
      <c r="B123" s="41"/>
      <c r="C123" s="207" t="s">
        <v>189</v>
      </c>
      <c r="D123" s="207" t="s">
        <v>147</v>
      </c>
      <c r="E123" s="208" t="s">
        <v>190</v>
      </c>
      <c r="F123" s="209" t="s">
        <v>191</v>
      </c>
      <c r="G123" s="210" t="s">
        <v>172</v>
      </c>
      <c r="H123" s="211">
        <v>12</v>
      </c>
      <c r="I123" s="212"/>
      <c r="J123" s="213">
        <f>ROUND(I123*H123,2)</f>
        <v>0</v>
      </c>
      <c r="K123" s="209" t="s">
        <v>19</v>
      </c>
      <c r="L123" s="46"/>
      <c r="M123" s="214" t="s">
        <v>19</v>
      </c>
      <c r="N123" s="215" t="s">
        <v>45</v>
      </c>
      <c r="O123" s="86"/>
      <c r="P123" s="216">
        <f>O123*H123</f>
        <v>0</v>
      </c>
      <c r="Q123" s="216">
        <v>0</v>
      </c>
      <c r="R123" s="216">
        <f>Q123*H123</f>
        <v>0</v>
      </c>
      <c r="S123" s="216">
        <v>0.29499999999999998</v>
      </c>
      <c r="T123" s="217">
        <f>S123*H123</f>
        <v>3.54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8" t="s">
        <v>151</v>
      </c>
      <c r="AT123" s="218" t="s">
        <v>147</v>
      </c>
      <c r="AU123" s="218" t="s">
        <v>84</v>
      </c>
      <c r="AY123" s="19" t="s">
        <v>145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19" t="s">
        <v>82</v>
      </c>
      <c r="BK123" s="219">
        <f>ROUND(I123*H123,2)</f>
        <v>0</v>
      </c>
      <c r="BL123" s="19" t="s">
        <v>151</v>
      </c>
      <c r="BM123" s="218" t="s">
        <v>192</v>
      </c>
    </row>
    <row r="124" s="2" customFormat="1">
      <c r="A124" s="40"/>
      <c r="B124" s="41"/>
      <c r="C124" s="42"/>
      <c r="D124" s="220" t="s">
        <v>153</v>
      </c>
      <c r="E124" s="42"/>
      <c r="F124" s="221" t="s">
        <v>154</v>
      </c>
      <c r="G124" s="42"/>
      <c r="H124" s="42"/>
      <c r="I124" s="222"/>
      <c r="J124" s="42"/>
      <c r="K124" s="42"/>
      <c r="L124" s="46"/>
      <c r="M124" s="223"/>
      <c r="N124" s="224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153</v>
      </c>
      <c r="AU124" s="19" t="s">
        <v>84</v>
      </c>
    </row>
    <row r="125" s="13" customFormat="1">
      <c r="A125" s="13"/>
      <c r="B125" s="225"/>
      <c r="C125" s="226"/>
      <c r="D125" s="220" t="s">
        <v>155</v>
      </c>
      <c r="E125" s="227" t="s">
        <v>19</v>
      </c>
      <c r="F125" s="228" t="s">
        <v>193</v>
      </c>
      <c r="G125" s="226"/>
      <c r="H125" s="227" t="s">
        <v>19</v>
      </c>
      <c r="I125" s="229"/>
      <c r="J125" s="226"/>
      <c r="K125" s="226"/>
      <c r="L125" s="230"/>
      <c r="M125" s="231"/>
      <c r="N125" s="232"/>
      <c r="O125" s="232"/>
      <c r="P125" s="232"/>
      <c r="Q125" s="232"/>
      <c r="R125" s="232"/>
      <c r="S125" s="232"/>
      <c r="T125" s="23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4" t="s">
        <v>155</v>
      </c>
      <c r="AU125" s="234" t="s">
        <v>84</v>
      </c>
      <c r="AV125" s="13" t="s">
        <v>82</v>
      </c>
      <c r="AW125" s="13" t="s">
        <v>35</v>
      </c>
      <c r="AX125" s="13" t="s">
        <v>74</v>
      </c>
      <c r="AY125" s="234" t="s">
        <v>145</v>
      </c>
    </row>
    <row r="126" s="14" customFormat="1">
      <c r="A126" s="14"/>
      <c r="B126" s="235"/>
      <c r="C126" s="236"/>
      <c r="D126" s="220" t="s">
        <v>155</v>
      </c>
      <c r="E126" s="237" t="s">
        <v>19</v>
      </c>
      <c r="F126" s="238" t="s">
        <v>8</v>
      </c>
      <c r="G126" s="236"/>
      <c r="H126" s="239">
        <v>12</v>
      </c>
      <c r="I126" s="240"/>
      <c r="J126" s="236"/>
      <c r="K126" s="236"/>
      <c r="L126" s="241"/>
      <c r="M126" s="242"/>
      <c r="N126" s="243"/>
      <c r="O126" s="243"/>
      <c r="P126" s="243"/>
      <c r="Q126" s="243"/>
      <c r="R126" s="243"/>
      <c r="S126" s="243"/>
      <c r="T126" s="24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5" t="s">
        <v>155</v>
      </c>
      <c r="AU126" s="245" t="s">
        <v>84</v>
      </c>
      <c r="AV126" s="14" t="s">
        <v>84</v>
      </c>
      <c r="AW126" s="14" t="s">
        <v>35</v>
      </c>
      <c r="AX126" s="14" t="s">
        <v>74</v>
      </c>
      <c r="AY126" s="245" t="s">
        <v>145</v>
      </c>
    </row>
    <row r="127" s="15" customFormat="1">
      <c r="A127" s="15"/>
      <c r="B127" s="246"/>
      <c r="C127" s="247"/>
      <c r="D127" s="220" t="s">
        <v>155</v>
      </c>
      <c r="E127" s="248" t="s">
        <v>19</v>
      </c>
      <c r="F127" s="249" t="s">
        <v>157</v>
      </c>
      <c r="G127" s="247"/>
      <c r="H127" s="250">
        <v>12</v>
      </c>
      <c r="I127" s="251"/>
      <c r="J127" s="247"/>
      <c r="K127" s="247"/>
      <c r="L127" s="252"/>
      <c r="M127" s="253"/>
      <c r="N127" s="254"/>
      <c r="O127" s="254"/>
      <c r="P127" s="254"/>
      <c r="Q127" s="254"/>
      <c r="R127" s="254"/>
      <c r="S127" s="254"/>
      <c r="T127" s="25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56" t="s">
        <v>155</v>
      </c>
      <c r="AU127" s="256" t="s">
        <v>84</v>
      </c>
      <c r="AV127" s="15" t="s">
        <v>151</v>
      </c>
      <c r="AW127" s="15" t="s">
        <v>35</v>
      </c>
      <c r="AX127" s="15" t="s">
        <v>82</v>
      </c>
      <c r="AY127" s="256" t="s">
        <v>145</v>
      </c>
    </row>
    <row r="128" s="2" customFormat="1" ht="33" customHeight="1">
      <c r="A128" s="40"/>
      <c r="B128" s="41"/>
      <c r="C128" s="207" t="s">
        <v>162</v>
      </c>
      <c r="D128" s="207" t="s">
        <v>147</v>
      </c>
      <c r="E128" s="208" t="s">
        <v>194</v>
      </c>
      <c r="F128" s="209" t="s">
        <v>195</v>
      </c>
      <c r="G128" s="210" t="s">
        <v>172</v>
      </c>
      <c r="H128" s="211">
        <v>650</v>
      </c>
      <c r="I128" s="212"/>
      <c r="J128" s="213">
        <f>ROUND(I128*H128,2)</f>
        <v>0</v>
      </c>
      <c r="K128" s="209" t="s">
        <v>19</v>
      </c>
      <c r="L128" s="46"/>
      <c r="M128" s="214" t="s">
        <v>19</v>
      </c>
      <c r="N128" s="215" t="s">
        <v>45</v>
      </c>
      <c r="O128" s="86"/>
      <c r="P128" s="216">
        <f>O128*H128</f>
        <v>0</v>
      </c>
      <c r="Q128" s="216">
        <v>0</v>
      </c>
      <c r="R128" s="216">
        <f>Q128*H128</f>
        <v>0</v>
      </c>
      <c r="S128" s="216">
        <v>0.098000000000000004</v>
      </c>
      <c r="T128" s="217">
        <f>S128*H128</f>
        <v>63.700000000000003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8" t="s">
        <v>151</v>
      </c>
      <c r="AT128" s="218" t="s">
        <v>147</v>
      </c>
      <c r="AU128" s="218" t="s">
        <v>84</v>
      </c>
      <c r="AY128" s="19" t="s">
        <v>145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19" t="s">
        <v>82</v>
      </c>
      <c r="BK128" s="219">
        <f>ROUND(I128*H128,2)</f>
        <v>0</v>
      </c>
      <c r="BL128" s="19" t="s">
        <v>151</v>
      </c>
      <c r="BM128" s="218" t="s">
        <v>196</v>
      </c>
    </row>
    <row r="129" s="2" customFormat="1">
      <c r="A129" s="40"/>
      <c r="B129" s="41"/>
      <c r="C129" s="42"/>
      <c r="D129" s="220" t="s">
        <v>153</v>
      </c>
      <c r="E129" s="42"/>
      <c r="F129" s="221" t="s">
        <v>154</v>
      </c>
      <c r="G129" s="42"/>
      <c r="H129" s="42"/>
      <c r="I129" s="222"/>
      <c r="J129" s="42"/>
      <c r="K129" s="42"/>
      <c r="L129" s="46"/>
      <c r="M129" s="223"/>
      <c r="N129" s="224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153</v>
      </c>
      <c r="AU129" s="19" t="s">
        <v>84</v>
      </c>
    </row>
    <row r="130" s="13" customFormat="1">
      <c r="A130" s="13"/>
      <c r="B130" s="225"/>
      <c r="C130" s="226"/>
      <c r="D130" s="220" t="s">
        <v>155</v>
      </c>
      <c r="E130" s="227" t="s">
        <v>19</v>
      </c>
      <c r="F130" s="228" t="s">
        <v>197</v>
      </c>
      <c r="G130" s="226"/>
      <c r="H130" s="227" t="s">
        <v>19</v>
      </c>
      <c r="I130" s="229"/>
      <c r="J130" s="226"/>
      <c r="K130" s="226"/>
      <c r="L130" s="230"/>
      <c r="M130" s="231"/>
      <c r="N130" s="232"/>
      <c r="O130" s="232"/>
      <c r="P130" s="232"/>
      <c r="Q130" s="232"/>
      <c r="R130" s="232"/>
      <c r="S130" s="232"/>
      <c r="T130" s="23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4" t="s">
        <v>155</v>
      </c>
      <c r="AU130" s="234" t="s">
        <v>84</v>
      </c>
      <c r="AV130" s="13" t="s">
        <v>82</v>
      </c>
      <c r="AW130" s="13" t="s">
        <v>35</v>
      </c>
      <c r="AX130" s="13" t="s">
        <v>74</v>
      </c>
      <c r="AY130" s="234" t="s">
        <v>145</v>
      </c>
    </row>
    <row r="131" s="14" customFormat="1">
      <c r="A131" s="14"/>
      <c r="B131" s="235"/>
      <c r="C131" s="236"/>
      <c r="D131" s="220" t="s">
        <v>155</v>
      </c>
      <c r="E131" s="237" t="s">
        <v>19</v>
      </c>
      <c r="F131" s="238" t="s">
        <v>198</v>
      </c>
      <c r="G131" s="236"/>
      <c r="H131" s="239">
        <v>650</v>
      </c>
      <c r="I131" s="240"/>
      <c r="J131" s="236"/>
      <c r="K131" s="236"/>
      <c r="L131" s="241"/>
      <c r="M131" s="242"/>
      <c r="N131" s="243"/>
      <c r="O131" s="243"/>
      <c r="P131" s="243"/>
      <c r="Q131" s="243"/>
      <c r="R131" s="243"/>
      <c r="S131" s="243"/>
      <c r="T131" s="24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5" t="s">
        <v>155</v>
      </c>
      <c r="AU131" s="245" t="s">
        <v>84</v>
      </c>
      <c r="AV131" s="14" t="s">
        <v>84</v>
      </c>
      <c r="AW131" s="14" t="s">
        <v>35</v>
      </c>
      <c r="AX131" s="14" t="s">
        <v>74</v>
      </c>
      <c r="AY131" s="245" t="s">
        <v>145</v>
      </c>
    </row>
    <row r="132" s="15" customFormat="1">
      <c r="A132" s="15"/>
      <c r="B132" s="246"/>
      <c r="C132" s="247"/>
      <c r="D132" s="220" t="s">
        <v>155</v>
      </c>
      <c r="E132" s="248" t="s">
        <v>19</v>
      </c>
      <c r="F132" s="249" t="s">
        <v>157</v>
      </c>
      <c r="G132" s="247"/>
      <c r="H132" s="250">
        <v>650</v>
      </c>
      <c r="I132" s="251"/>
      <c r="J132" s="247"/>
      <c r="K132" s="247"/>
      <c r="L132" s="252"/>
      <c r="M132" s="253"/>
      <c r="N132" s="254"/>
      <c r="O132" s="254"/>
      <c r="P132" s="254"/>
      <c r="Q132" s="254"/>
      <c r="R132" s="254"/>
      <c r="S132" s="254"/>
      <c r="T132" s="25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56" t="s">
        <v>155</v>
      </c>
      <c r="AU132" s="256" t="s">
        <v>84</v>
      </c>
      <c r="AV132" s="15" t="s">
        <v>151</v>
      </c>
      <c r="AW132" s="15" t="s">
        <v>35</v>
      </c>
      <c r="AX132" s="15" t="s">
        <v>82</v>
      </c>
      <c r="AY132" s="256" t="s">
        <v>145</v>
      </c>
    </row>
    <row r="133" s="2" customFormat="1" ht="33" customHeight="1">
      <c r="A133" s="40"/>
      <c r="B133" s="41"/>
      <c r="C133" s="207" t="s">
        <v>199</v>
      </c>
      <c r="D133" s="207" t="s">
        <v>147</v>
      </c>
      <c r="E133" s="208" t="s">
        <v>200</v>
      </c>
      <c r="F133" s="209" t="s">
        <v>201</v>
      </c>
      <c r="G133" s="210" t="s">
        <v>172</v>
      </c>
      <c r="H133" s="211">
        <v>5</v>
      </c>
      <c r="I133" s="212"/>
      <c r="J133" s="213">
        <f>ROUND(I133*H133,2)</f>
        <v>0</v>
      </c>
      <c r="K133" s="209" t="s">
        <v>19</v>
      </c>
      <c r="L133" s="46"/>
      <c r="M133" s="214" t="s">
        <v>19</v>
      </c>
      <c r="N133" s="215" t="s">
        <v>45</v>
      </c>
      <c r="O133" s="86"/>
      <c r="P133" s="216">
        <f>O133*H133</f>
        <v>0</v>
      </c>
      <c r="Q133" s="216">
        <v>0</v>
      </c>
      <c r="R133" s="216">
        <f>Q133*H133</f>
        <v>0</v>
      </c>
      <c r="S133" s="216">
        <v>0.23999999999999999</v>
      </c>
      <c r="T133" s="217">
        <f>S133*H133</f>
        <v>1.2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8" t="s">
        <v>151</v>
      </c>
      <c r="AT133" s="218" t="s">
        <v>147</v>
      </c>
      <c r="AU133" s="218" t="s">
        <v>84</v>
      </c>
      <c r="AY133" s="19" t="s">
        <v>145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19" t="s">
        <v>82</v>
      </c>
      <c r="BK133" s="219">
        <f>ROUND(I133*H133,2)</f>
        <v>0</v>
      </c>
      <c r="BL133" s="19" t="s">
        <v>151</v>
      </c>
      <c r="BM133" s="218" t="s">
        <v>202</v>
      </c>
    </row>
    <row r="134" s="2" customFormat="1">
      <c r="A134" s="40"/>
      <c r="B134" s="41"/>
      <c r="C134" s="42"/>
      <c r="D134" s="220" t="s">
        <v>153</v>
      </c>
      <c r="E134" s="42"/>
      <c r="F134" s="221" t="s">
        <v>154</v>
      </c>
      <c r="G134" s="42"/>
      <c r="H134" s="42"/>
      <c r="I134" s="222"/>
      <c r="J134" s="42"/>
      <c r="K134" s="42"/>
      <c r="L134" s="46"/>
      <c r="M134" s="223"/>
      <c r="N134" s="224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153</v>
      </c>
      <c r="AU134" s="19" t="s">
        <v>84</v>
      </c>
    </row>
    <row r="135" s="13" customFormat="1">
      <c r="A135" s="13"/>
      <c r="B135" s="225"/>
      <c r="C135" s="226"/>
      <c r="D135" s="220" t="s">
        <v>155</v>
      </c>
      <c r="E135" s="227" t="s">
        <v>19</v>
      </c>
      <c r="F135" s="228" t="s">
        <v>203</v>
      </c>
      <c r="G135" s="226"/>
      <c r="H135" s="227" t="s">
        <v>19</v>
      </c>
      <c r="I135" s="229"/>
      <c r="J135" s="226"/>
      <c r="K135" s="226"/>
      <c r="L135" s="230"/>
      <c r="M135" s="231"/>
      <c r="N135" s="232"/>
      <c r="O135" s="232"/>
      <c r="P135" s="232"/>
      <c r="Q135" s="232"/>
      <c r="R135" s="232"/>
      <c r="S135" s="232"/>
      <c r="T135" s="23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4" t="s">
        <v>155</v>
      </c>
      <c r="AU135" s="234" t="s">
        <v>84</v>
      </c>
      <c r="AV135" s="13" t="s">
        <v>82</v>
      </c>
      <c r="AW135" s="13" t="s">
        <v>35</v>
      </c>
      <c r="AX135" s="13" t="s">
        <v>74</v>
      </c>
      <c r="AY135" s="234" t="s">
        <v>145</v>
      </c>
    </row>
    <row r="136" s="14" customFormat="1">
      <c r="A136" s="14"/>
      <c r="B136" s="235"/>
      <c r="C136" s="236"/>
      <c r="D136" s="220" t="s">
        <v>155</v>
      </c>
      <c r="E136" s="237" t="s">
        <v>19</v>
      </c>
      <c r="F136" s="238" t="s">
        <v>176</v>
      </c>
      <c r="G136" s="236"/>
      <c r="H136" s="239">
        <v>5</v>
      </c>
      <c r="I136" s="240"/>
      <c r="J136" s="236"/>
      <c r="K136" s="236"/>
      <c r="L136" s="241"/>
      <c r="M136" s="242"/>
      <c r="N136" s="243"/>
      <c r="O136" s="243"/>
      <c r="P136" s="243"/>
      <c r="Q136" s="243"/>
      <c r="R136" s="243"/>
      <c r="S136" s="243"/>
      <c r="T136" s="24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5" t="s">
        <v>155</v>
      </c>
      <c r="AU136" s="245" t="s">
        <v>84</v>
      </c>
      <c r="AV136" s="14" t="s">
        <v>84</v>
      </c>
      <c r="AW136" s="14" t="s">
        <v>35</v>
      </c>
      <c r="AX136" s="14" t="s">
        <v>74</v>
      </c>
      <c r="AY136" s="245" t="s">
        <v>145</v>
      </c>
    </row>
    <row r="137" s="15" customFormat="1">
      <c r="A137" s="15"/>
      <c r="B137" s="246"/>
      <c r="C137" s="247"/>
      <c r="D137" s="220" t="s">
        <v>155</v>
      </c>
      <c r="E137" s="248" t="s">
        <v>19</v>
      </c>
      <c r="F137" s="249" t="s">
        <v>157</v>
      </c>
      <c r="G137" s="247"/>
      <c r="H137" s="250">
        <v>5</v>
      </c>
      <c r="I137" s="251"/>
      <c r="J137" s="247"/>
      <c r="K137" s="247"/>
      <c r="L137" s="252"/>
      <c r="M137" s="253"/>
      <c r="N137" s="254"/>
      <c r="O137" s="254"/>
      <c r="P137" s="254"/>
      <c r="Q137" s="254"/>
      <c r="R137" s="254"/>
      <c r="S137" s="254"/>
      <c r="T137" s="25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56" t="s">
        <v>155</v>
      </c>
      <c r="AU137" s="256" t="s">
        <v>84</v>
      </c>
      <c r="AV137" s="15" t="s">
        <v>151</v>
      </c>
      <c r="AW137" s="15" t="s">
        <v>35</v>
      </c>
      <c r="AX137" s="15" t="s">
        <v>82</v>
      </c>
      <c r="AY137" s="256" t="s">
        <v>145</v>
      </c>
    </row>
    <row r="138" s="2" customFormat="1" ht="24.15" customHeight="1">
      <c r="A138" s="40"/>
      <c r="B138" s="41"/>
      <c r="C138" s="207" t="s">
        <v>204</v>
      </c>
      <c r="D138" s="207" t="s">
        <v>147</v>
      </c>
      <c r="E138" s="208" t="s">
        <v>205</v>
      </c>
      <c r="F138" s="209" t="s">
        <v>206</v>
      </c>
      <c r="G138" s="210" t="s">
        <v>172</v>
      </c>
      <c r="H138" s="211">
        <v>1005</v>
      </c>
      <c r="I138" s="212"/>
      <c r="J138" s="213">
        <f>ROUND(I138*H138,2)</f>
        <v>0</v>
      </c>
      <c r="K138" s="209" t="s">
        <v>19</v>
      </c>
      <c r="L138" s="46"/>
      <c r="M138" s="214" t="s">
        <v>19</v>
      </c>
      <c r="N138" s="215" t="s">
        <v>45</v>
      </c>
      <c r="O138" s="86"/>
      <c r="P138" s="216">
        <f>O138*H138</f>
        <v>0</v>
      </c>
      <c r="Q138" s="216">
        <v>3.0000000000000001E-05</v>
      </c>
      <c r="R138" s="216">
        <f>Q138*H138</f>
        <v>0.03015</v>
      </c>
      <c r="S138" s="216">
        <v>0.23000000000000001</v>
      </c>
      <c r="T138" s="217">
        <f>S138*H138</f>
        <v>231.15000000000001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8" t="s">
        <v>151</v>
      </c>
      <c r="AT138" s="218" t="s">
        <v>147</v>
      </c>
      <c r="AU138" s="218" t="s">
        <v>84</v>
      </c>
      <c r="AY138" s="19" t="s">
        <v>145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19" t="s">
        <v>82</v>
      </c>
      <c r="BK138" s="219">
        <f>ROUND(I138*H138,2)</f>
        <v>0</v>
      </c>
      <c r="BL138" s="19" t="s">
        <v>151</v>
      </c>
      <c r="BM138" s="218" t="s">
        <v>207</v>
      </c>
    </row>
    <row r="139" s="2" customFormat="1">
      <c r="A139" s="40"/>
      <c r="B139" s="41"/>
      <c r="C139" s="42"/>
      <c r="D139" s="220" t="s">
        <v>153</v>
      </c>
      <c r="E139" s="42"/>
      <c r="F139" s="221" t="s">
        <v>208</v>
      </c>
      <c r="G139" s="42"/>
      <c r="H139" s="42"/>
      <c r="I139" s="222"/>
      <c r="J139" s="42"/>
      <c r="K139" s="42"/>
      <c r="L139" s="46"/>
      <c r="M139" s="223"/>
      <c r="N139" s="224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153</v>
      </c>
      <c r="AU139" s="19" t="s">
        <v>84</v>
      </c>
    </row>
    <row r="140" s="13" customFormat="1">
      <c r="A140" s="13"/>
      <c r="B140" s="225"/>
      <c r="C140" s="226"/>
      <c r="D140" s="220" t="s">
        <v>155</v>
      </c>
      <c r="E140" s="227" t="s">
        <v>19</v>
      </c>
      <c r="F140" s="228" t="s">
        <v>209</v>
      </c>
      <c r="G140" s="226"/>
      <c r="H140" s="227" t="s">
        <v>19</v>
      </c>
      <c r="I140" s="229"/>
      <c r="J140" s="226"/>
      <c r="K140" s="226"/>
      <c r="L140" s="230"/>
      <c r="M140" s="231"/>
      <c r="N140" s="232"/>
      <c r="O140" s="232"/>
      <c r="P140" s="232"/>
      <c r="Q140" s="232"/>
      <c r="R140" s="232"/>
      <c r="S140" s="232"/>
      <c r="T140" s="23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4" t="s">
        <v>155</v>
      </c>
      <c r="AU140" s="234" t="s">
        <v>84</v>
      </c>
      <c r="AV140" s="13" t="s">
        <v>82</v>
      </c>
      <c r="AW140" s="13" t="s">
        <v>35</v>
      </c>
      <c r="AX140" s="13" t="s">
        <v>74</v>
      </c>
      <c r="AY140" s="234" t="s">
        <v>145</v>
      </c>
    </row>
    <row r="141" s="14" customFormat="1">
      <c r="A141" s="14"/>
      <c r="B141" s="235"/>
      <c r="C141" s="236"/>
      <c r="D141" s="220" t="s">
        <v>155</v>
      </c>
      <c r="E141" s="237" t="s">
        <v>19</v>
      </c>
      <c r="F141" s="238" t="s">
        <v>210</v>
      </c>
      <c r="G141" s="236"/>
      <c r="H141" s="239">
        <v>1005</v>
      </c>
      <c r="I141" s="240"/>
      <c r="J141" s="236"/>
      <c r="K141" s="236"/>
      <c r="L141" s="241"/>
      <c r="M141" s="242"/>
      <c r="N141" s="243"/>
      <c r="O141" s="243"/>
      <c r="P141" s="243"/>
      <c r="Q141" s="243"/>
      <c r="R141" s="243"/>
      <c r="S141" s="243"/>
      <c r="T141" s="24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5" t="s">
        <v>155</v>
      </c>
      <c r="AU141" s="245" t="s">
        <v>84</v>
      </c>
      <c r="AV141" s="14" t="s">
        <v>84</v>
      </c>
      <c r="AW141" s="14" t="s">
        <v>35</v>
      </c>
      <c r="AX141" s="14" t="s">
        <v>74</v>
      </c>
      <c r="AY141" s="245" t="s">
        <v>145</v>
      </c>
    </row>
    <row r="142" s="15" customFormat="1">
      <c r="A142" s="15"/>
      <c r="B142" s="246"/>
      <c r="C142" s="247"/>
      <c r="D142" s="220" t="s">
        <v>155</v>
      </c>
      <c r="E142" s="248" t="s">
        <v>19</v>
      </c>
      <c r="F142" s="249" t="s">
        <v>157</v>
      </c>
      <c r="G142" s="247"/>
      <c r="H142" s="250">
        <v>1005</v>
      </c>
      <c r="I142" s="251"/>
      <c r="J142" s="247"/>
      <c r="K142" s="247"/>
      <c r="L142" s="252"/>
      <c r="M142" s="253"/>
      <c r="N142" s="254"/>
      <c r="O142" s="254"/>
      <c r="P142" s="254"/>
      <c r="Q142" s="254"/>
      <c r="R142" s="254"/>
      <c r="S142" s="254"/>
      <c r="T142" s="25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56" t="s">
        <v>155</v>
      </c>
      <c r="AU142" s="256" t="s">
        <v>84</v>
      </c>
      <c r="AV142" s="15" t="s">
        <v>151</v>
      </c>
      <c r="AW142" s="15" t="s">
        <v>35</v>
      </c>
      <c r="AX142" s="15" t="s">
        <v>82</v>
      </c>
      <c r="AY142" s="256" t="s">
        <v>145</v>
      </c>
    </row>
    <row r="143" s="2" customFormat="1" ht="24.15" customHeight="1">
      <c r="A143" s="40"/>
      <c r="B143" s="41"/>
      <c r="C143" s="207" t="s">
        <v>211</v>
      </c>
      <c r="D143" s="207" t="s">
        <v>147</v>
      </c>
      <c r="E143" s="208" t="s">
        <v>212</v>
      </c>
      <c r="F143" s="209" t="s">
        <v>213</v>
      </c>
      <c r="G143" s="210" t="s">
        <v>172</v>
      </c>
      <c r="H143" s="211">
        <v>1005</v>
      </c>
      <c r="I143" s="212"/>
      <c r="J143" s="213">
        <f>ROUND(I143*H143,2)</f>
        <v>0</v>
      </c>
      <c r="K143" s="209" t="s">
        <v>19</v>
      </c>
      <c r="L143" s="46"/>
      <c r="M143" s="214" t="s">
        <v>19</v>
      </c>
      <c r="N143" s="215" t="s">
        <v>45</v>
      </c>
      <c r="O143" s="86"/>
      <c r="P143" s="216">
        <f>O143*H143</f>
        <v>0</v>
      </c>
      <c r="Q143" s="216">
        <v>3.0000000000000001E-05</v>
      </c>
      <c r="R143" s="216">
        <f>Q143*H143</f>
        <v>0.03015</v>
      </c>
      <c r="S143" s="216">
        <v>0.23000000000000001</v>
      </c>
      <c r="T143" s="217">
        <f>S143*H143</f>
        <v>231.15000000000001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8" t="s">
        <v>151</v>
      </c>
      <c r="AT143" s="218" t="s">
        <v>147</v>
      </c>
      <c r="AU143" s="218" t="s">
        <v>84</v>
      </c>
      <c r="AY143" s="19" t="s">
        <v>145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19" t="s">
        <v>82</v>
      </c>
      <c r="BK143" s="219">
        <f>ROUND(I143*H143,2)</f>
        <v>0</v>
      </c>
      <c r="BL143" s="19" t="s">
        <v>151</v>
      </c>
      <c r="BM143" s="218" t="s">
        <v>214</v>
      </c>
    </row>
    <row r="144" s="2" customFormat="1">
      <c r="A144" s="40"/>
      <c r="B144" s="41"/>
      <c r="C144" s="42"/>
      <c r="D144" s="220" t="s">
        <v>153</v>
      </c>
      <c r="E144" s="42"/>
      <c r="F144" s="221" t="s">
        <v>208</v>
      </c>
      <c r="G144" s="42"/>
      <c r="H144" s="42"/>
      <c r="I144" s="222"/>
      <c r="J144" s="42"/>
      <c r="K144" s="42"/>
      <c r="L144" s="46"/>
      <c r="M144" s="223"/>
      <c r="N144" s="224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153</v>
      </c>
      <c r="AU144" s="19" t="s">
        <v>84</v>
      </c>
    </row>
    <row r="145" s="13" customFormat="1">
      <c r="A145" s="13"/>
      <c r="B145" s="225"/>
      <c r="C145" s="226"/>
      <c r="D145" s="220" t="s">
        <v>155</v>
      </c>
      <c r="E145" s="227" t="s">
        <v>19</v>
      </c>
      <c r="F145" s="228" t="s">
        <v>215</v>
      </c>
      <c r="G145" s="226"/>
      <c r="H145" s="227" t="s">
        <v>19</v>
      </c>
      <c r="I145" s="229"/>
      <c r="J145" s="226"/>
      <c r="K145" s="226"/>
      <c r="L145" s="230"/>
      <c r="M145" s="231"/>
      <c r="N145" s="232"/>
      <c r="O145" s="232"/>
      <c r="P145" s="232"/>
      <c r="Q145" s="232"/>
      <c r="R145" s="232"/>
      <c r="S145" s="232"/>
      <c r="T145" s="23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4" t="s">
        <v>155</v>
      </c>
      <c r="AU145" s="234" t="s">
        <v>84</v>
      </c>
      <c r="AV145" s="13" t="s">
        <v>82</v>
      </c>
      <c r="AW145" s="13" t="s">
        <v>35</v>
      </c>
      <c r="AX145" s="13" t="s">
        <v>74</v>
      </c>
      <c r="AY145" s="234" t="s">
        <v>145</v>
      </c>
    </row>
    <row r="146" s="14" customFormat="1">
      <c r="A146" s="14"/>
      <c r="B146" s="235"/>
      <c r="C146" s="236"/>
      <c r="D146" s="220" t="s">
        <v>155</v>
      </c>
      <c r="E146" s="237" t="s">
        <v>19</v>
      </c>
      <c r="F146" s="238" t="s">
        <v>210</v>
      </c>
      <c r="G146" s="236"/>
      <c r="H146" s="239">
        <v>1005</v>
      </c>
      <c r="I146" s="240"/>
      <c r="J146" s="236"/>
      <c r="K146" s="236"/>
      <c r="L146" s="241"/>
      <c r="M146" s="242"/>
      <c r="N146" s="243"/>
      <c r="O146" s="243"/>
      <c r="P146" s="243"/>
      <c r="Q146" s="243"/>
      <c r="R146" s="243"/>
      <c r="S146" s="243"/>
      <c r="T146" s="24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5" t="s">
        <v>155</v>
      </c>
      <c r="AU146" s="245" t="s">
        <v>84</v>
      </c>
      <c r="AV146" s="14" t="s">
        <v>84</v>
      </c>
      <c r="AW146" s="14" t="s">
        <v>35</v>
      </c>
      <c r="AX146" s="14" t="s">
        <v>74</v>
      </c>
      <c r="AY146" s="245" t="s">
        <v>145</v>
      </c>
    </row>
    <row r="147" s="15" customFormat="1">
      <c r="A147" s="15"/>
      <c r="B147" s="246"/>
      <c r="C147" s="247"/>
      <c r="D147" s="220" t="s">
        <v>155</v>
      </c>
      <c r="E147" s="248" t="s">
        <v>19</v>
      </c>
      <c r="F147" s="249" t="s">
        <v>157</v>
      </c>
      <c r="G147" s="247"/>
      <c r="H147" s="250">
        <v>1005</v>
      </c>
      <c r="I147" s="251"/>
      <c r="J147" s="247"/>
      <c r="K147" s="247"/>
      <c r="L147" s="252"/>
      <c r="M147" s="253"/>
      <c r="N147" s="254"/>
      <c r="O147" s="254"/>
      <c r="P147" s="254"/>
      <c r="Q147" s="254"/>
      <c r="R147" s="254"/>
      <c r="S147" s="254"/>
      <c r="T147" s="25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56" t="s">
        <v>155</v>
      </c>
      <c r="AU147" s="256" t="s">
        <v>84</v>
      </c>
      <c r="AV147" s="15" t="s">
        <v>151</v>
      </c>
      <c r="AW147" s="15" t="s">
        <v>35</v>
      </c>
      <c r="AX147" s="15" t="s">
        <v>82</v>
      </c>
      <c r="AY147" s="256" t="s">
        <v>145</v>
      </c>
    </row>
    <row r="148" s="2" customFormat="1" ht="24.15" customHeight="1">
      <c r="A148" s="40"/>
      <c r="B148" s="41"/>
      <c r="C148" s="207" t="s">
        <v>8</v>
      </c>
      <c r="D148" s="207" t="s">
        <v>147</v>
      </c>
      <c r="E148" s="208" t="s">
        <v>216</v>
      </c>
      <c r="F148" s="209" t="s">
        <v>217</v>
      </c>
      <c r="G148" s="210" t="s">
        <v>166</v>
      </c>
      <c r="H148" s="211">
        <v>188</v>
      </c>
      <c r="I148" s="212"/>
      <c r="J148" s="213">
        <f>ROUND(I148*H148,2)</f>
        <v>0</v>
      </c>
      <c r="K148" s="209" t="s">
        <v>19</v>
      </c>
      <c r="L148" s="46"/>
      <c r="M148" s="214" t="s">
        <v>19</v>
      </c>
      <c r="N148" s="215" t="s">
        <v>45</v>
      </c>
      <c r="O148" s="86"/>
      <c r="P148" s="216">
        <f>O148*H148</f>
        <v>0</v>
      </c>
      <c r="Q148" s="216">
        <v>0</v>
      </c>
      <c r="R148" s="216">
        <f>Q148*H148</f>
        <v>0</v>
      </c>
      <c r="S148" s="216">
        <v>0.28999999999999998</v>
      </c>
      <c r="T148" s="217">
        <f>S148*H148</f>
        <v>54.519999999999996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8" t="s">
        <v>151</v>
      </c>
      <c r="AT148" s="218" t="s">
        <v>147</v>
      </c>
      <c r="AU148" s="218" t="s">
        <v>84</v>
      </c>
      <c r="AY148" s="19" t="s">
        <v>145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19" t="s">
        <v>82</v>
      </c>
      <c r="BK148" s="219">
        <f>ROUND(I148*H148,2)</f>
        <v>0</v>
      </c>
      <c r="BL148" s="19" t="s">
        <v>151</v>
      </c>
      <c r="BM148" s="218" t="s">
        <v>218</v>
      </c>
    </row>
    <row r="149" s="2" customFormat="1">
      <c r="A149" s="40"/>
      <c r="B149" s="41"/>
      <c r="C149" s="42"/>
      <c r="D149" s="220" t="s">
        <v>153</v>
      </c>
      <c r="E149" s="42"/>
      <c r="F149" s="221" t="s">
        <v>154</v>
      </c>
      <c r="G149" s="42"/>
      <c r="H149" s="42"/>
      <c r="I149" s="222"/>
      <c r="J149" s="42"/>
      <c r="K149" s="42"/>
      <c r="L149" s="46"/>
      <c r="M149" s="223"/>
      <c r="N149" s="224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153</v>
      </c>
      <c r="AU149" s="19" t="s">
        <v>84</v>
      </c>
    </row>
    <row r="150" s="13" customFormat="1">
      <c r="A150" s="13"/>
      <c r="B150" s="225"/>
      <c r="C150" s="226"/>
      <c r="D150" s="220" t="s">
        <v>155</v>
      </c>
      <c r="E150" s="227" t="s">
        <v>19</v>
      </c>
      <c r="F150" s="228" t="s">
        <v>219</v>
      </c>
      <c r="G150" s="226"/>
      <c r="H150" s="227" t="s">
        <v>19</v>
      </c>
      <c r="I150" s="229"/>
      <c r="J150" s="226"/>
      <c r="K150" s="226"/>
      <c r="L150" s="230"/>
      <c r="M150" s="231"/>
      <c r="N150" s="232"/>
      <c r="O150" s="232"/>
      <c r="P150" s="232"/>
      <c r="Q150" s="232"/>
      <c r="R150" s="232"/>
      <c r="S150" s="232"/>
      <c r="T150" s="23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4" t="s">
        <v>155</v>
      </c>
      <c r="AU150" s="234" t="s">
        <v>84</v>
      </c>
      <c r="AV150" s="13" t="s">
        <v>82</v>
      </c>
      <c r="AW150" s="13" t="s">
        <v>35</v>
      </c>
      <c r="AX150" s="13" t="s">
        <v>74</v>
      </c>
      <c r="AY150" s="234" t="s">
        <v>145</v>
      </c>
    </row>
    <row r="151" s="14" customFormat="1">
      <c r="A151" s="14"/>
      <c r="B151" s="235"/>
      <c r="C151" s="236"/>
      <c r="D151" s="220" t="s">
        <v>155</v>
      </c>
      <c r="E151" s="237" t="s">
        <v>19</v>
      </c>
      <c r="F151" s="238" t="s">
        <v>220</v>
      </c>
      <c r="G151" s="236"/>
      <c r="H151" s="239">
        <v>188</v>
      </c>
      <c r="I151" s="240"/>
      <c r="J151" s="236"/>
      <c r="K151" s="236"/>
      <c r="L151" s="241"/>
      <c r="M151" s="242"/>
      <c r="N151" s="243"/>
      <c r="O151" s="243"/>
      <c r="P151" s="243"/>
      <c r="Q151" s="243"/>
      <c r="R151" s="243"/>
      <c r="S151" s="243"/>
      <c r="T151" s="24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5" t="s">
        <v>155</v>
      </c>
      <c r="AU151" s="245" t="s">
        <v>84</v>
      </c>
      <c r="AV151" s="14" t="s">
        <v>84</v>
      </c>
      <c r="AW151" s="14" t="s">
        <v>35</v>
      </c>
      <c r="AX151" s="14" t="s">
        <v>74</v>
      </c>
      <c r="AY151" s="245" t="s">
        <v>145</v>
      </c>
    </row>
    <row r="152" s="15" customFormat="1">
      <c r="A152" s="15"/>
      <c r="B152" s="246"/>
      <c r="C152" s="247"/>
      <c r="D152" s="220" t="s">
        <v>155</v>
      </c>
      <c r="E152" s="248" t="s">
        <v>19</v>
      </c>
      <c r="F152" s="249" t="s">
        <v>157</v>
      </c>
      <c r="G152" s="247"/>
      <c r="H152" s="250">
        <v>188</v>
      </c>
      <c r="I152" s="251"/>
      <c r="J152" s="247"/>
      <c r="K152" s="247"/>
      <c r="L152" s="252"/>
      <c r="M152" s="253"/>
      <c r="N152" s="254"/>
      <c r="O152" s="254"/>
      <c r="P152" s="254"/>
      <c r="Q152" s="254"/>
      <c r="R152" s="254"/>
      <c r="S152" s="254"/>
      <c r="T152" s="25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56" t="s">
        <v>155</v>
      </c>
      <c r="AU152" s="256" t="s">
        <v>84</v>
      </c>
      <c r="AV152" s="15" t="s">
        <v>151</v>
      </c>
      <c r="AW152" s="15" t="s">
        <v>35</v>
      </c>
      <c r="AX152" s="15" t="s">
        <v>82</v>
      </c>
      <c r="AY152" s="256" t="s">
        <v>145</v>
      </c>
    </row>
    <row r="153" s="2" customFormat="1" ht="24.15" customHeight="1">
      <c r="A153" s="40"/>
      <c r="B153" s="41"/>
      <c r="C153" s="207" t="s">
        <v>221</v>
      </c>
      <c r="D153" s="207" t="s">
        <v>147</v>
      </c>
      <c r="E153" s="208" t="s">
        <v>222</v>
      </c>
      <c r="F153" s="209" t="s">
        <v>223</v>
      </c>
      <c r="G153" s="210" t="s">
        <v>166</v>
      </c>
      <c r="H153" s="211">
        <v>437</v>
      </c>
      <c r="I153" s="212"/>
      <c r="J153" s="213">
        <f>ROUND(I153*H153,2)</f>
        <v>0</v>
      </c>
      <c r="K153" s="209" t="s">
        <v>19</v>
      </c>
      <c r="L153" s="46"/>
      <c r="M153" s="214" t="s">
        <v>19</v>
      </c>
      <c r="N153" s="215" t="s">
        <v>45</v>
      </c>
      <c r="O153" s="86"/>
      <c r="P153" s="216">
        <f>O153*H153</f>
        <v>0</v>
      </c>
      <c r="Q153" s="216">
        <v>0</v>
      </c>
      <c r="R153" s="216">
        <f>Q153*H153</f>
        <v>0</v>
      </c>
      <c r="S153" s="216">
        <v>0.20499999999999999</v>
      </c>
      <c r="T153" s="217">
        <f>S153*H153</f>
        <v>89.584999999999994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8" t="s">
        <v>151</v>
      </c>
      <c r="AT153" s="218" t="s">
        <v>147</v>
      </c>
      <c r="AU153" s="218" t="s">
        <v>84</v>
      </c>
      <c r="AY153" s="19" t="s">
        <v>145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19" t="s">
        <v>82</v>
      </c>
      <c r="BK153" s="219">
        <f>ROUND(I153*H153,2)</f>
        <v>0</v>
      </c>
      <c r="BL153" s="19" t="s">
        <v>151</v>
      </c>
      <c r="BM153" s="218" t="s">
        <v>224</v>
      </c>
    </row>
    <row r="154" s="2" customFormat="1">
      <c r="A154" s="40"/>
      <c r="B154" s="41"/>
      <c r="C154" s="42"/>
      <c r="D154" s="220" t="s">
        <v>153</v>
      </c>
      <c r="E154" s="42"/>
      <c r="F154" s="221" t="s">
        <v>154</v>
      </c>
      <c r="G154" s="42"/>
      <c r="H154" s="42"/>
      <c r="I154" s="222"/>
      <c r="J154" s="42"/>
      <c r="K154" s="42"/>
      <c r="L154" s="46"/>
      <c r="M154" s="223"/>
      <c r="N154" s="224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153</v>
      </c>
      <c r="AU154" s="19" t="s">
        <v>84</v>
      </c>
    </row>
    <row r="155" s="13" customFormat="1">
      <c r="A155" s="13"/>
      <c r="B155" s="225"/>
      <c r="C155" s="226"/>
      <c r="D155" s="220" t="s">
        <v>155</v>
      </c>
      <c r="E155" s="227" t="s">
        <v>19</v>
      </c>
      <c r="F155" s="228" t="s">
        <v>225</v>
      </c>
      <c r="G155" s="226"/>
      <c r="H155" s="227" t="s">
        <v>19</v>
      </c>
      <c r="I155" s="229"/>
      <c r="J155" s="226"/>
      <c r="K155" s="226"/>
      <c r="L155" s="230"/>
      <c r="M155" s="231"/>
      <c r="N155" s="232"/>
      <c r="O155" s="232"/>
      <c r="P155" s="232"/>
      <c r="Q155" s="232"/>
      <c r="R155" s="232"/>
      <c r="S155" s="232"/>
      <c r="T155" s="23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4" t="s">
        <v>155</v>
      </c>
      <c r="AU155" s="234" t="s">
        <v>84</v>
      </c>
      <c r="AV155" s="13" t="s">
        <v>82</v>
      </c>
      <c r="AW155" s="13" t="s">
        <v>35</v>
      </c>
      <c r="AX155" s="13" t="s">
        <v>74</v>
      </c>
      <c r="AY155" s="234" t="s">
        <v>145</v>
      </c>
    </row>
    <row r="156" s="14" customFormat="1">
      <c r="A156" s="14"/>
      <c r="B156" s="235"/>
      <c r="C156" s="236"/>
      <c r="D156" s="220" t="s">
        <v>155</v>
      </c>
      <c r="E156" s="237" t="s">
        <v>19</v>
      </c>
      <c r="F156" s="238" t="s">
        <v>226</v>
      </c>
      <c r="G156" s="236"/>
      <c r="H156" s="239">
        <v>437</v>
      </c>
      <c r="I156" s="240"/>
      <c r="J156" s="236"/>
      <c r="K156" s="236"/>
      <c r="L156" s="241"/>
      <c r="M156" s="242"/>
      <c r="N156" s="243"/>
      <c r="O156" s="243"/>
      <c r="P156" s="243"/>
      <c r="Q156" s="243"/>
      <c r="R156" s="243"/>
      <c r="S156" s="243"/>
      <c r="T156" s="24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5" t="s">
        <v>155</v>
      </c>
      <c r="AU156" s="245" t="s">
        <v>84</v>
      </c>
      <c r="AV156" s="14" t="s">
        <v>84</v>
      </c>
      <c r="AW156" s="14" t="s">
        <v>35</v>
      </c>
      <c r="AX156" s="14" t="s">
        <v>74</v>
      </c>
      <c r="AY156" s="245" t="s">
        <v>145</v>
      </c>
    </row>
    <row r="157" s="15" customFormat="1">
      <c r="A157" s="15"/>
      <c r="B157" s="246"/>
      <c r="C157" s="247"/>
      <c r="D157" s="220" t="s">
        <v>155</v>
      </c>
      <c r="E157" s="248" t="s">
        <v>19</v>
      </c>
      <c r="F157" s="249" t="s">
        <v>157</v>
      </c>
      <c r="G157" s="247"/>
      <c r="H157" s="250">
        <v>437</v>
      </c>
      <c r="I157" s="251"/>
      <c r="J157" s="247"/>
      <c r="K157" s="247"/>
      <c r="L157" s="252"/>
      <c r="M157" s="253"/>
      <c r="N157" s="254"/>
      <c r="O157" s="254"/>
      <c r="P157" s="254"/>
      <c r="Q157" s="254"/>
      <c r="R157" s="254"/>
      <c r="S157" s="254"/>
      <c r="T157" s="25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56" t="s">
        <v>155</v>
      </c>
      <c r="AU157" s="256" t="s">
        <v>84</v>
      </c>
      <c r="AV157" s="15" t="s">
        <v>151</v>
      </c>
      <c r="AW157" s="15" t="s">
        <v>35</v>
      </c>
      <c r="AX157" s="15" t="s">
        <v>82</v>
      </c>
      <c r="AY157" s="256" t="s">
        <v>145</v>
      </c>
    </row>
    <row r="158" s="2" customFormat="1" ht="49.05" customHeight="1">
      <c r="A158" s="40"/>
      <c r="B158" s="41"/>
      <c r="C158" s="207" t="s">
        <v>227</v>
      </c>
      <c r="D158" s="207" t="s">
        <v>147</v>
      </c>
      <c r="E158" s="208" t="s">
        <v>228</v>
      </c>
      <c r="F158" s="209" t="s">
        <v>229</v>
      </c>
      <c r="G158" s="210" t="s">
        <v>166</v>
      </c>
      <c r="H158" s="211">
        <v>11</v>
      </c>
      <c r="I158" s="212"/>
      <c r="J158" s="213">
        <f>ROUND(I158*H158,2)</f>
        <v>0</v>
      </c>
      <c r="K158" s="209" t="s">
        <v>19</v>
      </c>
      <c r="L158" s="46"/>
      <c r="M158" s="214" t="s">
        <v>19</v>
      </c>
      <c r="N158" s="215" t="s">
        <v>45</v>
      </c>
      <c r="O158" s="86"/>
      <c r="P158" s="216">
        <f>O158*H158</f>
        <v>0</v>
      </c>
      <c r="Q158" s="216">
        <v>0.036900000000000002</v>
      </c>
      <c r="R158" s="216">
        <f>Q158*H158</f>
        <v>0.40590000000000004</v>
      </c>
      <c r="S158" s="216">
        <v>0</v>
      </c>
      <c r="T158" s="217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8" t="s">
        <v>151</v>
      </c>
      <c r="AT158" s="218" t="s">
        <v>147</v>
      </c>
      <c r="AU158" s="218" t="s">
        <v>84</v>
      </c>
      <c r="AY158" s="19" t="s">
        <v>145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19" t="s">
        <v>82</v>
      </c>
      <c r="BK158" s="219">
        <f>ROUND(I158*H158,2)</f>
        <v>0</v>
      </c>
      <c r="BL158" s="19" t="s">
        <v>151</v>
      </c>
      <c r="BM158" s="218" t="s">
        <v>230</v>
      </c>
    </row>
    <row r="159" s="13" customFormat="1">
      <c r="A159" s="13"/>
      <c r="B159" s="225"/>
      <c r="C159" s="226"/>
      <c r="D159" s="220" t="s">
        <v>155</v>
      </c>
      <c r="E159" s="227" t="s">
        <v>19</v>
      </c>
      <c r="F159" s="228" t="s">
        <v>231</v>
      </c>
      <c r="G159" s="226"/>
      <c r="H159" s="227" t="s">
        <v>19</v>
      </c>
      <c r="I159" s="229"/>
      <c r="J159" s="226"/>
      <c r="K159" s="226"/>
      <c r="L159" s="230"/>
      <c r="M159" s="231"/>
      <c r="N159" s="232"/>
      <c r="O159" s="232"/>
      <c r="P159" s="232"/>
      <c r="Q159" s="232"/>
      <c r="R159" s="232"/>
      <c r="S159" s="232"/>
      <c r="T159" s="23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4" t="s">
        <v>155</v>
      </c>
      <c r="AU159" s="234" t="s">
        <v>84</v>
      </c>
      <c r="AV159" s="13" t="s">
        <v>82</v>
      </c>
      <c r="AW159" s="13" t="s">
        <v>35</v>
      </c>
      <c r="AX159" s="13" t="s">
        <v>74</v>
      </c>
      <c r="AY159" s="234" t="s">
        <v>145</v>
      </c>
    </row>
    <row r="160" s="14" customFormat="1">
      <c r="A160" s="14"/>
      <c r="B160" s="235"/>
      <c r="C160" s="236"/>
      <c r="D160" s="220" t="s">
        <v>155</v>
      </c>
      <c r="E160" s="237" t="s">
        <v>19</v>
      </c>
      <c r="F160" s="238" t="s">
        <v>211</v>
      </c>
      <c r="G160" s="236"/>
      <c r="H160" s="239">
        <v>11</v>
      </c>
      <c r="I160" s="240"/>
      <c r="J160" s="236"/>
      <c r="K160" s="236"/>
      <c r="L160" s="241"/>
      <c r="M160" s="242"/>
      <c r="N160" s="243"/>
      <c r="O160" s="243"/>
      <c r="P160" s="243"/>
      <c r="Q160" s="243"/>
      <c r="R160" s="243"/>
      <c r="S160" s="243"/>
      <c r="T160" s="24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5" t="s">
        <v>155</v>
      </c>
      <c r="AU160" s="245" t="s">
        <v>84</v>
      </c>
      <c r="AV160" s="14" t="s">
        <v>84</v>
      </c>
      <c r="AW160" s="14" t="s">
        <v>35</v>
      </c>
      <c r="AX160" s="14" t="s">
        <v>74</v>
      </c>
      <c r="AY160" s="245" t="s">
        <v>145</v>
      </c>
    </row>
    <row r="161" s="15" customFormat="1">
      <c r="A161" s="15"/>
      <c r="B161" s="246"/>
      <c r="C161" s="247"/>
      <c r="D161" s="220" t="s">
        <v>155</v>
      </c>
      <c r="E161" s="248" t="s">
        <v>19</v>
      </c>
      <c r="F161" s="249" t="s">
        <v>157</v>
      </c>
      <c r="G161" s="247"/>
      <c r="H161" s="250">
        <v>11</v>
      </c>
      <c r="I161" s="251"/>
      <c r="J161" s="247"/>
      <c r="K161" s="247"/>
      <c r="L161" s="252"/>
      <c r="M161" s="253"/>
      <c r="N161" s="254"/>
      <c r="O161" s="254"/>
      <c r="P161" s="254"/>
      <c r="Q161" s="254"/>
      <c r="R161" s="254"/>
      <c r="S161" s="254"/>
      <c r="T161" s="25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56" t="s">
        <v>155</v>
      </c>
      <c r="AU161" s="256" t="s">
        <v>84</v>
      </c>
      <c r="AV161" s="15" t="s">
        <v>151</v>
      </c>
      <c r="AW161" s="15" t="s">
        <v>35</v>
      </c>
      <c r="AX161" s="15" t="s">
        <v>82</v>
      </c>
      <c r="AY161" s="256" t="s">
        <v>145</v>
      </c>
    </row>
    <row r="162" s="2" customFormat="1" ht="24.15" customHeight="1">
      <c r="A162" s="40"/>
      <c r="B162" s="41"/>
      <c r="C162" s="207" t="s">
        <v>232</v>
      </c>
      <c r="D162" s="207" t="s">
        <v>147</v>
      </c>
      <c r="E162" s="208" t="s">
        <v>233</v>
      </c>
      <c r="F162" s="209" t="s">
        <v>234</v>
      </c>
      <c r="G162" s="210" t="s">
        <v>90</v>
      </c>
      <c r="H162" s="211">
        <v>2445.1570000000002</v>
      </c>
      <c r="I162" s="212"/>
      <c r="J162" s="213">
        <f>ROUND(I162*H162,2)</f>
        <v>0</v>
      </c>
      <c r="K162" s="209" t="s">
        <v>19</v>
      </c>
      <c r="L162" s="46"/>
      <c r="M162" s="214" t="s">
        <v>19</v>
      </c>
      <c r="N162" s="215" t="s">
        <v>45</v>
      </c>
      <c r="O162" s="86"/>
      <c r="P162" s="216">
        <f>O162*H162</f>
        <v>0</v>
      </c>
      <c r="Q162" s="216">
        <v>0</v>
      </c>
      <c r="R162" s="216">
        <f>Q162*H162</f>
        <v>0</v>
      </c>
      <c r="S162" s="216">
        <v>0</v>
      </c>
      <c r="T162" s="217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8" t="s">
        <v>151</v>
      </c>
      <c r="AT162" s="218" t="s">
        <v>147</v>
      </c>
      <c r="AU162" s="218" t="s">
        <v>84</v>
      </c>
      <c r="AY162" s="19" t="s">
        <v>145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19" t="s">
        <v>82</v>
      </c>
      <c r="BK162" s="219">
        <f>ROUND(I162*H162,2)</f>
        <v>0</v>
      </c>
      <c r="BL162" s="19" t="s">
        <v>151</v>
      </c>
      <c r="BM162" s="218" t="s">
        <v>235</v>
      </c>
    </row>
    <row r="163" s="13" customFormat="1">
      <c r="A163" s="13"/>
      <c r="B163" s="225"/>
      <c r="C163" s="226"/>
      <c r="D163" s="220" t="s">
        <v>155</v>
      </c>
      <c r="E163" s="227" t="s">
        <v>19</v>
      </c>
      <c r="F163" s="228" t="s">
        <v>236</v>
      </c>
      <c r="G163" s="226"/>
      <c r="H163" s="227" t="s">
        <v>19</v>
      </c>
      <c r="I163" s="229"/>
      <c r="J163" s="226"/>
      <c r="K163" s="226"/>
      <c r="L163" s="230"/>
      <c r="M163" s="231"/>
      <c r="N163" s="232"/>
      <c r="O163" s="232"/>
      <c r="P163" s="232"/>
      <c r="Q163" s="232"/>
      <c r="R163" s="232"/>
      <c r="S163" s="232"/>
      <c r="T163" s="23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4" t="s">
        <v>155</v>
      </c>
      <c r="AU163" s="234" t="s">
        <v>84</v>
      </c>
      <c r="AV163" s="13" t="s">
        <v>82</v>
      </c>
      <c r="AW163" s="13" t="s">
        <v>35</v>
      </c>
      <c r="AX163" s="13" t="s">
        <v>74</v>
      </c>
      <c r="AY163" s="234" t="s">
        <v>145</v>
      </c>
    </row>
    <row r="164" s="14" customFormat="1">
      <c r="A164" s="14"/>
      <c r="B164" s="235"/>
      <c r="C164" s="236"/>
      <c r="D164" s="220" t="s">
        <v>155</v>
      </c>
      <c r="E164" s="237" t="s">
        <v>19</v>
      </c>
      <c r="F164" s="238" t="s">
        <v>237</v>
      </c>
      <c r="G164" s="236"/>
      <c r="H164" s="239">
        <v>883.55999999999995</v>
      </c>
      <c r="I164" s="240"/>
      <c r="J164" s="236"/>
      <c r="K164" s="236"/>
      <c r="L164" s="241"/>
      <c r="M164" s="242"/>
      <c r="N164" s="243"/>
      <c r="O164" s="243"/>
      <c r="P164" s="243"/>
      <c r="Q164" s="243"/>
      <c r="R164" s="243"/>
      <c r="S164" s="243"/>
      <c r="T164" s="24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5" t="s">
        <v>155</v>
      </c>
      <c r="AU164" s="245" t="s">
        <v>84</v>
      </c>
      <c r="AV164" s="14" t="s">
        <v>84</v>
      </c>
      <c r="AW164" s="14" t="s">
        <v>35</v>
      </c>
      <c r="AX164" s="14" t="s">
        <v>74</v>
      </c>
      <c r="AY164" s="245" t="s">
        <v>145</v>
      </c>
    </row>
    <row r="165" s="13" customFormat="1">
      <c r="A165" s="13"/>
      <c r="B165" s="225"/>
      <c r="C165" s="226"/>
      <c r="D165" s="220" t="s">
        <v>155</v>
      </c>
      <c r="E165" s="227" t="s">
        <v>19</v>
      </c>
      <c r="F165" s="228" t="s">
        <v>238</v>
      </c>
      <c r="G165" s="226"/>
      <c r="H165" s="227" t="s">
        <v>19</v>
      </c>
      <c r="I165" s="229"/>
      <c r="J165" s="226"/>
      <c r="K165" s="226"/>
      <c r="L165" s="230"/>
      <c r="M165" s="231"/>
      <c r="N165" s="232"/>
      <c r="O165" s="232"/>
      <c r="P165" s="232"/>
      <c r="Q165" s="232"/>
      <c r="R165" s="232"/>
      <c r="S165" s="232"/>
      <c r="T165" s="23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4" t="s">
        <v>155</v>
      </c>
      <c r="AU165" s="234" t="s">
        <v>84</v>
      </c>
      <c r="AV165" s="13" t="s">
        <v>82</v>
      </c>
      <c r="AW165" s="13" t="s">
        <v>35</v>
      </c>
      <c r="AX165" s="13" t="s">
        <v>74</v>
      </c>
      <c r="AY165" s="234" t="s">
        <v>145</v>
      </c>
    </row>
    <row r="166" s="14" customFormat="1">
      <c r="A166" s="14"/>
      <c r="B166" s="235"/>
      <c r="C166" s="236"/>
      <c r="D166" s="220" t="s">
        <v>155</v>
      </c>
      <c r="E166" s="237" t="s">
        <v>19</v>
      </c>
      <c r="F166" s="238" t="s">
        <v>239</v>
      </c>
      <c r="G166" s="236"/>
      <c r="H166" s="239">
        <v>47.046999999999997</v>
      </c>
      <c r="I166" s="240"/>
      <c r="J166" s="236"/>
      <c r="K166" s="236"/>
      <c r="L166" s="241"/>
      <c r="M166" s="242"/>
      <c r="N166" s="243"/>
      <c r="O166" s="243"/>
      <c r="P166" s="243"/>
      <c r="Q166" s="243"/>
      <c r="R166" s="243"/>
      <c r="S166" s="243"/>
      <c r="T166" s="24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5" t="s">
        <v>155</v>
      </c>
      <c r="AU166" s="245" t="s">
        <v>84</v>
      </c>
      <c r="AV166" s="14" t="s">
        <v>84</v>
      </c>
      <c r="AW166" s="14" t="s">
        <v>35</v>
      </c>
      <c r="AX166" s="14" t="s">
        <v>74</v>
      </c>
      <c r="AY166" s="245" t="s">
        <v>145</v>
      </c>
    </row>
    <row r="167" s="13" customFormat="1">
      <c r="A167" s="13"/>
      <c r="B167" s="225"/>
      <c r="C167" s="226"/>
      <c r="D167" s="220" t="s">
        <v>155</v>
      </c>
      <c r="E167" s="227" t="s">
        <v>19</v>
      </c>
      <c r="F167" s="228" t="s">
        <v>240</v>
      </c>
      <c r="G167" s="226"/>
      <c r="H167" s="227" t="s">
        <v>19</v>
      </c>
      <c r="I167" s="229"/>
      <c r="J167" s="226"/>
      <c r="K167" s="226"/>
      <c r="L167" s="230"/>
      <c r="M167" s="231"/>
      <c r="N167" s="232"/>
      <c r="O167" s="232"/>
      <c r="P167" s="232"/>
      <c r="Q167" s="232"/>
      <c r="R167" s="232"/>
      <c r="S167" s="232"/>
      <c r="T167" s="23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4" t="s">
        <v>155</v>
      </c>
      <c r="AU167" s="234" t="s">
        <v>84</v>
      </c>
      <c r="AV167" s="13" t="s">
        <v>82</v>
      </c>
      <c r="AW167" s="13" t="s">
        <v>35</v>
      </c>
      <c r="AX167" s="13" t="s">
        <v>74</v>
      </c>
      <c r="AY167" s="234" t="s">
        <v>145</v>
      </c>
    </row>
    <row r="168" s="14" customFormat="1">
      <c r="A168" s="14"/>
      <c r="B168" s="235"/>
      <c r="C168" s="236"/>
      <c r="D168" s="220" t="s">
        <v>155</v>
      </c>
      <c r="E168" s="237" t="s">
        <v>19</v>
      </c>
      <c r="F168" s="238" t="s">
        <v>241</v>
      </c>
      <c r="G168" s="236"/>
      <c r="H168" s="239">
        <v>102</v>
      </c>
      <c r="I168" s="240"/>
      <c r="J168" s="236"/>
      <c r="K168" s="236"/>
      <c r="L168" s="241"/>
      <c r="M168" s="242"/>
      <c r="N168" s="243"/>
      <c r="O168" s="243"/>
      <c r="P168" s="243"/>
      <c r="Q168" s="243"/>
      <c r="R168" s="243"/>
      <c r="S168" s="243"/>
      <c r="T168" s="24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5" t="s">
        <v>155</v>
      </c>
      <c r="AU168" s="245" t="s">
        <v>84</v>
      </c>
      <c r="AV168" s="14" t="s">
        <v>84</v>
      </c>
      <c r="AW168" s="14" t="s">
        <v>35</v>
      </c>
      <c r="AX168" s="14" t="s">
        <v>74</v>
      </c>
      <c r="AY168" s="245" t="s">
        <v>145</v>
      </c>
    </row>
    <row r="169" s="13" customFormat="1">
      <c r="A169" s="13"/>
      <c r="B169" s="225"/>
      <c r="C169" s="226"/>
      <c r="D169" s="220" t="s">
        <v>155</v>
      </c>
      <c r="E169" s="227" t="s">
        <v>19</v>
      </c>
      <c r="F169" s="228" t="s">
        <v>242</v>
      </c>
      <c r="G169" s="226"/>
      <c r="H169" s="227" t="s">
        <v>19</v>
      </c>
      <c r="I169" s="229"/>
      <c r="J169" s="226"/>
      <c r="K169" s="226"/>
      <c r="L169" s="230"/>
      <c r="M169" s="231"/>
      <c r="N169" s="232"/>
      <c r="O169" s="232"/>
      <c r="P169" s="232"/>
      <c r="Q169" s="232"/>
      <c r="R169" s="232"/>
      <c r="S169" s="232"/>
      <c r="T169" s="23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4" t="s">
        <v>155</v>
      </c>
      <c r="AU169" s="234" t="s">
        <v>84</v>
      </c>
      <c r="AV169" s="13" t="s">
        <v>82</v>
      </c>
      <c r="AW169" s="13" t="s">
        <v>35</v>
      </c>
      <c r="AX169" s="13" t="s">
        <v>74</v>
      </c>
      <c r="AY169" s="234" t="s">
        <v>145</v>
      </c>
    </row>
    <row r="170" s="14" customFormat="1">
      <c r="A170" s="14"/>
      <c r="B170" s="235"/>
      <c r="C170" s="236"/>
      <c r="D170" s="220" t="s">
        <v>155</v>
      </c>
      <c r="E170" s="237" t="s">
        <v>19</v>
      </c>
      <c r="F170" s="238" t="s">
        <v>243</v>
      </c>
      <c r="G170" s="236"/>
      <c r="H170" s="239">
        <v>218.55000000000001</v>
      </c>
      <c r="I170" s="240"/>
      <c r="J170" s="236"/>
      <c r="K170" s="236"/>
      <c r="L170" s="241"/>
      <c r="M170" s="242"/>
      <c r="N170" s="243"/>
      <c r="O170" s="243"/>
      <c r="P170" s="243"/>
      <c r="Q170" s="243"/>
      <c r="R170" s="243"/>
      <c r="S170" s="243"/>
      <c r="T170" s="24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5" t="s">
        <v>155</v>
      </c>
      <c r="AU170" s="245" t="s">
        <v>84</v>
      </c>
      <c r="AV170" s="14" t="s">
        <v>84</v>
      </c>
      <c r="AW170" s="14" t="s">
        <v>35</v>
      </c>
      <c r="AX170" s="14" t="s">
        <v>74</v>
      </c>
      <c r="AY170" s="245" t="s">
        <v>145</v>
      </c>
    </row>
    <row r="171" s="13" customFormat="1">
      <c r="A171" s="13"/>
      <c r="B171" s="225"/>
      <c r="C171" s="226"/>
      <c r="D171" s="220" t="s">
        <v>155</v>
      </c>
      <c r="E171" s="227" t="s">
        <v>19</v>
      </c>
      <c r="F171" s="228" t="s">
        <v>244</v>
      </c>
      <c r="G171" s="226"/>
      <c r="H171" s="227" t="s">
        <v>19</v>
      </c>
      <c r="I171" s="229"/>
      <c r="J171" s="226"/>
      <c r="K171" s="226"/>
      <c r="L171" s="230"/>
      <c r="M171" s="231"/>
      <c r="N171" s="232"/>
      <c r="O171" s="232"/>
      <c r="P171" s="232"/>
      <c r="Q171" s="232"/>
      <c r="R171" s="232"/>
      <c r="S171" s="232"/>
      <c r="T171" s="23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4" t="s">
        <v>155</v>
      </c>
      <c r="AU171" s="234" t="s">
        <v>84</v>
      </c>
      <c r="AV171" s="13" t="s">
        <v>82</v>
      </c>
      <c r="AW171" s="13" t="s">
        <v>35</v>
      </c>
      <c r="AX171" s="13" t="s">
        <v>74</v>
      </c>
      <c r="AY171" s="234" t="s">
        <v>145</v>
      </c>
    </row>
    <row r="172" s="14" customFormat="1">
      <c r="A172" s="14"/>
      <c r="B172" s="235"/>
      <c r="C172" s="236"/>
      <c r="D172" s="220" t="s">
        <v>155</v>
      </c>
      <c r="E172" s="237" t="s">
        <v>99</v>
      </c>
      <c r="F172" s="238" t="s">
        <v>245</v>
      </c>
      <c r="G172" s="236"/>
      <c r="H172" s="239">
        <v>1194</v>
      </c>
      <c r="I172" s="240"/>
      <c r="J172" s="236"/>
      <c r="K172" s="236"/>
      <c r="L172" s="241"/>
      <c r="M172" s="242"/>
      <c r="N172" s="243"/>
      <c r="O172" s="243"/>
      <c r="P172" s="243"/>
      <c r="Q172" s="243"/>
      <c r="R172" s="243"/>
      <c r="S172" s="243"/>
      <c r="T172" s="24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5" t="s">
        <v>155</v>
      </c>
      <c r="AU172" s="245" t="s">
        <v>84</v>
      </c>
      <c r="AV172" s="14" t="s">
        <v>84</v>
      </c>
      <c r="AW172" s="14" t="s">
        <v>35</v>
      </c>
      <c r="AX172" s="14" t="s">
        <v>74</v>
      </c>
      <c r="AY172" s="245" t="s">
        <v>145</v>
      </c>
    </row>
    <row r="173" s="15" customFormat="1">
      <c r="A173" s="15"/>
      <c r="B173" s="246"/>
      <c r="C173" s="247"/>
      <c r="D173" s="220" t="s">
        <v>155</v>
      </c>
      <c r="E173" s="248" t="s">
        <v>102</v>
      </c>
      <c r="F173" s="249" t="s">
        <v>157</v>
      </c>
      <c r="G173" s="247"/>
      <c r="H173" s="250">
        <v>2445.1570000000002</v>
      </c>
      <c r="I173" s="251"/>
      <c r="J173" s="247"/>
      <c r="K173" s="247"/>
      <c r="L173" s="252"/>
      <c r="M173" s="253"/>
      <c r="N173" s="254"/>
      <c r="O173" s="254"/>
      <c r="P173" s="254"/>
      <c r="Q173" s="254"/>
      <c r="R173" s="254"/>
      <c r="S173" s="254"/>
      <c r="T173" s="25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56" t="s">
        <v>155</v>
      </c>
      <c r="AU173" s="256" t="s">
        <v>84</v>
      </c>
      <c r="AV173" s="15" t="s">
        <v>151</v>
      </c>
      <c r="AW173" s="15" t="s">
        <v>35</v>
      </c>
      <c r="AX173" s="15" t="s">
        <v>82</v>
      </c>
      <c r="AY173" s="256" t="s">
        <v>145</v>
      </c>
    </row>
    <row r="174" s="2" customFormat="1" ht="24.15" customHeight="1">
      <c r="A174" s="40"/>
      <c r="B174" s="41"/>
      <c r="C174" s="207" t="s">
        <v>246</v>
      </c>
      <c r="D174" s="207" t="s">
        <v>147</v>
      </c>
      <c r="E174" s="208" t="s">
        <v>247</v>
      </c>
      <c r="F174" s="209" t="s">
        <v>248</v>
      </c>
      <c r="G174" s="210" t="s">
        <v>90</v>
      </c>
      <c r="H174" s="211">
        <v>22</v>
      </c>
      <c r="I174" s="212"/>
      <c r="J174" s="213">
        <f>ROUND(I174*H174,2)</f>
        <v>0</v>
      </c>
      <c r="K174" s="209" t="s">
        <v>19</v>
      </c>
      <c r="L174" s="46"/>
      <c r="M174" s="214" t="s">
        <v>19</v>
      </c>
      <c r="N174" s="215" t="s">
        <v>45</v>
      </c>
      <c r="O174" s="86"/>
      <c r="P174" s="216">
        <f>O174*H174</f>
        <v>0</v>
      </c>
      <c r="Q174" s="216">
        <v>0</v>
      </c>
      <c r="R174" s="216">
        <f>Q174*H174</f>
        <v>0</v>
      </c>
      <c r="S174" s="216">
        <v>0</v>
      </c>
      <c r="T174" s="217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8" t="s">
        <v>151</v>
      </c>
      <c r="AT174" s="218" t="s">
        <v>147</v>
      </c>
      <c r="AU174" s="218" t="s">
        <v>84</v>
      </c>
      <c r="AY174" s="19" t="s">
        <v>145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19" t="s">
        <v>82</v>
      </c>
      <c r="BK174" s="219">
        <f>ROUND(I174*H174,2)</f>
        <v>0</v>
      </c>
      <c r="BL174" s="19" t="s">
        <v>151</v>
      </c>
      <c r="BM174" s="218" t="s">
        <v>249</v>
      </c>
    </row>
    <row r="175" s="13" customFormat="1">
      <c r="A175" s="13"/>
      <c r="B175" s="225"/>
      <c r="C175" s="226"/>
      <c r="D175" s="220" t="s">
        <v>155</v>
      </c>
      <c r="E175" s="227" t="s">
        <v>19</v>
      </c>
      <c r="F175" s="228" t="s">
        <v>250</v>
      </c>
      <c r="G175" s="226"/>
      <c r="H175" s="227" t="s">
        <v>19</v>
      </c>
      <c r="I175" s="229"/>
      <c r="J175" s="226"/>
      <c r="K175" s="226"/>
      <c r="L175" s="230"/>
      <c r="M175" s="231"/>
      <c r="N175" s="232"/>
      <c r="O175" s="232"/>
      <c r="P175" s="232"/>
      <c r="Q175" s="232"/>
      <c r="R175" s="232"/>
      <c r="S175" s="232"/>
      <c r="T175" s="23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4" t="s">
        <v>155</v>
      </c>
      <c r="AU175" s="234" t="s">
        <v>84</v>
      </c>
      <c r="AV175" s="13" t="s">
        <v>82</v>
      </c>
      <c r="AW175" s="13" t="s">
        <v>35</v>
      </c>
      <c r="AX175" s="13" t="s">
        <v>74</v>
      </c>
      <c r="AY175" s="234" t="s">
        <v>145</v>
      </c>
    </row>
    <row r="176" s="14" customFormat="1">
      <c r="A176" s="14"/>
      <c r="B176" s="235"/>
      <c r="C176" s="236"/>
      <c r="D176" s="220" t="s">
        <v>155</v>
      </c>
      <c r="E176" s="237" t="s">
        <v>19</v>
      </c>
      <c r="F176" s="238" t="s">
        <v>251</v>
      </c>
      <c r="G176" s="236"/>
      <c r="H176" s="239">
        <v>22</v>
      </c>
      <c r="I176" s="240"/>
      <c r="J176" s="236"/>
      <c r="K176" s="236"/>
      <c r="L176" s="241"/>
      <c r="M176" s="242"/>
      <c r="N176" s="243"/>
      <c r="O176" s="243"/>
      <c r="P176" s="243"/>
      <c r="Q176" s="243"/>
      <c r="R176" s="243"/>
      <c r="S176" s="243"/>
      <c r="T176" s="24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5" t="s">
        <v>155</v>
      </c>
      <c r="AU176" s="245" t="s">
        <v>84</v>
      </c>
      <c r="AV176" s="14" t="s">
        <v>84</v>
      </c>
      <c r="AW176" s="14" t="s">
        <v>35</v>
      </c>
      <c r="AX176" s="14" t="s">
        <v>74</v>
      </c>
      <c r="AY176" s="245" t="s">
        <v>145</v>
      </c>
    </row>
    <row r="177" s="15" customFormat="1">
      <c r="A177" s="15"/>
      <c r="B177" s="246"/>
      <c r="C177" s="247"/>
      <c r="D177" s="220" t="s">
        <v>155</v>
      </c>
      <c r="E177" s="248" t="s">
        <v>96</v>
      </c>
      <c r="F177" s="249" t="s">
        <v>157</v>
      </c>
      <c r="G177" s="247"/>
      <c r="H177" s="250">
        <v>22</v>
      </c>
      <c r="I177" s="251"/>
      <c r="J177" s="247"/>
      <c r="K177" s="247"/>
      <c r="L177" s="252"/>
      <c r="M177" s="253"/>
      <c r="N177" s="254"/>
      <c r="O177" s="254"/>
      <c r="P177" s="254"/>
      <c r="Q177" s="254"/>
      <c r="R177" s="254"/>
      <c r="S177" s="254"/>
      <c r="T177" s="25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56" t="s">
        <v>155</v>
      </c>
      <c r="AU177" s="256" t="s">
        <v>84</v>
      </c>
      <c r="AV177" s="15" t="s">
        <v>151</v>
      </c>
      <c r="AW177" s="15" t="s">
        <v>35</v>
      </c>
      <c r="AX177" s="15" t="s">
        <v>82</v>
      </c>
      <c r="AY177" s="256" t="s">
        <v>145</v>
      </c>
    </row>
    <row r="178" s="2" customFormat="1" ht="24.15" customHeight="1">
      <c r="A178" s="40"/>
      <c r="B178" s="41"/>
      <c r="C178" s="207" t="s">
        <v>252</v>
      </c>
      <c r="D178" s="207" t="s">
        <v>147</v>
      </c>
      <c r="E178" s="208" t="s">
        <v>253</v>
      </c>
      <c r="F178" s="209" t="s">
        <v>254</v>
      </c>
      <c r="G178" s="210" t="s">
        <v>90</v>
      </c>
      <c r="H178" s="211">
        <v>54.225000000000001</v>
      </c>
      <c r="I178" s="212"/>
      <c r="J178" s="213">
        <f>ROUND(I178*H178,2)</f>
        <v>0</v>
      </c>
      <c r="K178" s="209" t="s">
        <v>19</v>
      </c>
      <c r="L178" s="46"/>
      <c r="M178" s="214" t="s">
        <v>19</v>
      </c>
      <c r="N178" s="215" t="s">
        <v>45</v>
      </c>
      <c r="O178" s="86"/>
      <c r="P178" s="216">
        <f>O178*H178</f>
        <v>0</v>
      </c>
      <c r="Q178" s="216">
        <v>0</v>
      </c>
      <c r="R178" s="216">
        <f>Q178*H178</f>
        <v>0</v>
      </c>
      <c r="S178" s="216">
        <v>0</v>
      </c>
      <c r="T178" s="217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8" t="s">
        <v>151</v>
      </c>
      <c r="AT178" s="218" t="s">
        <v>147</v>
      </c>
      <c r="AU178" s="218" t="s">
        <v>84</v>
      </c>
      <c r="AY178" s="19" t="s">
        <v>145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19" t="s">
        <v>82</v>
      </c>
      <c r="BK178" s="219">
        <f>ROUND(I178*H178,2)</f>
        <v>0</v>
      </c>
      <c r="BL178" s="19" t="s">
        <v>151</v>
      </c>
      <c r="BM178" s="218" t="s">
        <v>255</v>
      </c>
    </row>
    <row r="179" s="13" customFormat="1">
      <c r="A179" s="13"/>
      <c r="B179" s="225"/>
      <c r="C179" s="226"/>
      <c r="D179" s="220" t="s">
        <v>155</v>
      </c>
      <c r="E179" s="227" t="s">
        <v>19</v>
      </c>
      <c r="F179" s="228" t="s">
        <v>256</v>
      </c>
      <c r="G179" s="226"/>
      <c r="H179" s="227" t="s">
        <v>19</v>
      </c>
      <c r="I179" s="229"/>
      <c r="J179" s="226"/>
      <c r="K179" s="226"/>
      <c r="L179" s="230"/>
      <c r="M179" s="231"/>
      <c r="N179" s="232"/>
      <c r="O179" s="232"/>
      <c r="P179" s="232"/>
      <c r="Q179" s="232"/>
      <c r="R179" s="232"/>
      <c r="S179" s="232"/>
      <c r="T179" s="23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4" t="s">
        <v>155</v>
      </c>
      <c r="AU179" s="234" t="s">
        <v>84</v>
      </c>
      <c r="AV179" s="13" t="s">
        <v>82</v>
      </c>
      <c r="AW179" s="13" t="s">
        <v>35</v>
      </c>
      <c r="AX179" s="13" t="s">
        <v>74</v>
      </c>
      <c r="AY179" s="234" t="s">
        <v>145</v>
      </c>
    </row>
    <row r="180" s="14" customFormat="1">
      <c r="A180" s="14"/>
      <c r="B180" s="235"/>
      <c r="C180" s="236"/>
      <c r="D180" s="220" t="s">
        <v>155</v>
      </c>
      <c r="E180" s="237" t="s">
        <v>19</v>
      </c>
      <c r="F180" s="238" t="s">
        <v>257</v>
      </c>
      <c r="G180" s="236"/>
      <c r="H180" s="239">
        <v>54.225000000000001</v>
      </c>
      <c r="I180" s="240"/>
      <c r="J180" s="236"/>
      <c r="K180" s="236"/>
      <c r="L180" s="241"/>
      <c r="M180" s="242"/>
      <c r="N180" s="243"/>
      <c r="O180" s="243"/>
      <c r="P180" s="243"/>
      <c r="Q180" s="243"/>
      <c r="R180" s="243"/>
      <c r="S180" s="243"/>
      <c r="T180" s="24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5" t="s">
        <v>155</v>
      </c>
      <c r="AU180" s="245" t="s">
        <v>84</v>
      </c>
      <c r="AV180" s="14" t="s">
        <v>84</v>
      </c>
      <c r="AW180" s="14" t="s">
        <v>35</v>
      </c>
      <c r="AX180" s="14" t="s">
        <v>74</v>
      </c>
      <c r="AY180" s="245" t="s">
        <v>145</v>
      </c>
    </row>
    <row r="181" s="15" customFormat="1">
      <c r="A181" s="15"/>
      <c r="B181" s="246"/>
      <c r="C181" s="247"/>
      <c r="D181" s="220" t="s">
        <v>155</v>
      </c>
      <c r="E181" s="248" t="s">
        <v>88</v>
      </c>
      <c r="F181" s="249" t="s">
        <v>157</v>
      </c>
      <c r="G181" s="247"/>
      <c r="H181" s="250">
        <v>54.225000000000001</v>
      </c>
      <c r="I181" s="251"/>
      <c r="J181" s="247"/>
      <c r="K181" s="247"/>
      <c r="L181" s="252"/>
      <c r="M181" s="253"/>
      <c r="N181" s="254"/>
      <c r="O181" s="254"/>
      <c r="P181" s="254"/>
      <c r="Q181" s="254"/>
      <c r="R181" s="254"/>
      <c r="S181" s="254"/>
      <c r="T181" s="25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56" t="s">
        <v>155</v>
      </c>
      <c r="AU181" s="256" t="s">
        <v>84</v>
      </c>
      <c r="AV181" s="15" t="s">
        <v>151</v>
      </c>
      <c r="AW181" s="15" t="s">
        <v>35</v>
      </c>
      <c r="AX181" s="15" t="s">
        <v>82</v>
      </c>
      <c r="AY181" s="256" t="s">
        <v>145</v>
      </c>
    </row>
    <row r="182" s="2" customFormat="1" ht="24.15" customHeight="1">
      <c r="A182" s="40"/>
      <c r="B182" s="41"/>
      <c r="C182" s="207" t="s">
        <v>258</v>
      </c>
      <c r="D182" s="207" t="s">
        <v>147</v>
      </c>
      <c r="E182" s="208" t="s">
        <v>259</v>
      </c>
      <c r="F182" s="209" t="s">
        <v>260</v>
      </c>
      <c r="G182" s="210" t="s">
        <v>90</v>
      </c>
      <c r="H182" s="211">
        <v>86</v>
      </c>
      <c r="I182" s="212"/>
      <c r="J182" s="213">
        <f>ROUND(I182*H182,2)</f>
        <v>0</v>
      </c>
      <c r="K182" s="209" t="s">
        <v>19</v>
      </c>
      <c r="L182" s="46"/>
      <c r="M182" s="214" t="s">
        <v>19</v>
      </c>
      <c r="N182" s="215" t="s">
        <v>45</v>
      </c>
      <c r="O182" s="86"/>
      <c r="P182" s="216">
        <f>O182*H182</f>
        <v>0</v>
      </c>
      <c r="Q182" s="216">
        <v>0</v>
      </c>
      <c r="R182" s="216">
        <f>Q182*H182</f>
        <v>0</v>
      </c>
      <c r="S182" s="216">
        <v>0</v>
      </c>
      <c r="T182" s="217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8" t="s">
        <v>151</v>
      </c>
      <c r="AT182" s="218" t="s">
        <v>147</v>
      </c>
      <c r="AU182" s="218" t="s">
        <v>84</v>
      </c>
      <c r="AY182" s="19" t="s">
        <v>145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19" t="s">
        <v>82</v>
      </c>
      <c r="BK182" s="219">
        <f>ROUND(I182*H182,2)</f>
        <v>0</v>
      </c>
      <c r="BL182" s="19" t="s">
        <v>151</v>
      </c>
      <c r="BM182" s="218" t="s">
        <v>261</v>
      </c>
    </row>
    <row r="183" s="13" customFormat="1">
      <c r="A183" s="13"/>
      <c r="B183" s="225"/>
      <c r="C183" s="226"/>
      <c r="D183" s="220" t="s">
        <v>155</v>
      </c>
      <c r="E183" s="227" t="s">
        <v>19</v>
      </c>
      <c r="F183" s="228" t="s">
        <v>262</v>
      </c>
      <c r="G183" s="226"/>
      <c r="H183" s="227" t="s">
        <v>19</v>
      </c>
      <c r="I183" s="229"/>
      <c r="J183" s="226"/>
      <c r="K183" s="226"/>
      <c r="L183" s="230"/>
      <c r="M183" s="231"/>
      <c r="N183" s="232"/>
      <c r="O183" s="232"/>
      <c r="P183" s="232"/>
      <c r="Q183" s="232"/>
      <c r="R183" s="232"/>
      <c r="S183" s="232"/>
      <c r="T183" s="23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4" t="s">
        <v>155</v>
      </c>
      <c r="AU183" s="234" t="s">
        <v>84</v>
      </c>
      <c r="AV183" s="13" t="s">
        <v>82</v>
      </c>
      <c r="AW183" s="13" t="s">
        <v>35</v>
      </c>
      <c r="AX183" s="13" t="s">
        <v>74</v>
      </c>
      <c r="AY183" s="234" t="s">
        <v>145</v>
      </c>
    </row>
    <row r="184" s="14" customFormat="1">
      <c r="A184" s="14"/>
      <c r="B184" s="235"/>
      <c r="C184" s="236"/>
      <c r="D184" s="220" t="s">
        <v>155</v>
      </c>
      <c r="E184" s="237" t="s">
        <v>19</v>
      </c>
      <c r="F184" s="238" t="s">
        <v>263</v>
      </c>
      <c r="G184" s="236"/>
      <c r="H184" s="239">
        <v>86</v>
      </c>
      <c r="I184" s="240"/>
      <c r="J184" s="236"/>
      <c r="K184" s="236"/>
      <c r="L184" s="241"/>
      <c r="M184" s="242"/>
      <c r="N184" s="243"/>
      <c r="O184" s="243"/>
      <c r="P184" s="243"/>
      <c r="Q184" s="243"/>
      <c r="R184" s="243"/>
      <c r="S184" s="243"/>
      <c r="T184" s="24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5" t="s">
        <v>155</v>
      </c>
      <c r="AU184" s="245" t="s">
        <v>84</v>
      </c>
      <c r="AV184" s="14" t="s">
        <v>84</v>
      </c>
      <c r="AW184" s="14" t="s">
        <v>35</v>
      </c>
      <c r="AX184" s="14" t="s">
        <v>74</v>
      </c>
      <c r="AY184" s="245" t="s">
        <v>145</v>
      </c>
    </row>
    <row r="185" s="15" customFormat="1">
      <c r="A185" s="15"/>
      <c r="B185" s="246"/>
      <c r="C185" s="247"/>
      <c r="D185" s="220" t="s">
        <v>155</v>
      </c>
      <c r="E185" s="248" t="s">
        <v>92</v>
      </c>
      <c r="F185" s="249" t="s">
        <v>157</v>
      </c>
      <c r="G185" s="247"/>
      <c r="H185" s="250">
        <v>86</v>
      </c>
      <c r="I185" s="251"/>
      <c r="J185" s="247"/>
      <c r="K185" s="247"/>
      <c r="L185" s="252"/>
      <c r="M185" s="253"/>
      <c r="N185" s="254"/>
      <c r="O185" s="254"/>
      <c r="P185" s="254"/>
      <c r="Q185" s="254"/>
      <c r="R185" s="254"/>
      <c r="S185" s="254"/>
      <c r="T185" s="25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56" t="s">
        <v>155</v>
      </c>
      <c r="AU185" s="256" t="s">
        <v>84</v>
      </c>
      <c r="AV185" s="15" t="s">
        <v>151</v>
      </c>
      <c r="AW185" s="15" t="s">
        <v>35</v>
      </c>
      <c r="AX185" s="15" t="s">
        <v>82</v>
      </c>
      <c r="AY185" s="256" t="s">
        <v>145</v>
      </c>
    </row>
    <row r="186" s="2" customFormat="1" ht="24.15" customHeight="1">
      <c r="A186" s="40"/>
      <c r="B186" s="41"/>
      <c r="C186" s="207" t="s">
        <v>264</v>
      </c>
      <c r="D186" s="207" t="s">
        <v>147</v>
      </c>
      <c r="E186" s="208" t="s">
        <v>265</v>
      </c>
      <c r="F186" s="209" t="s">
        <v>266</v>
      </c>
      <c r="G186" s="210" t="s">
        <v>90</v>
      </c>
      <c r="H186" s="211">
        <v>32.445</v>
      </c>
      <c r="I186" s="212"/>
      <c r="J186" s="213">
        <f>ROUND(I186*H186,2)</f>
        <v>0</v>
      </c>
      <c r="K186" s="209" t="s">
        <v>19</v>
      </c>
      <c r="L186" s="46"/>
      <c r="M186" s="214" t="s">
        <v>19</v>
      </c>
      <c r="N186" s="215" t="s">
        <v>45</v>
      </c>
      <c r="O186" s="86"/>
      <c r="P186" s="216">
        <f>O186*H186</f>
        <v>0</v>
      </c>
      <c r="Q186" s="216">
        <v>0</v>
      </c>
      <c r="R186" s="216">
        <f>Q186*H186</f>
        <v>0</v>
      </c>
      <c r="S186" s="216">
        <v>0</v>
      </c>
      <c r="T186" s="217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8" t="s">
        <v>151</v>
      </c>
      <c r="AT186" s="218" t="s">
        <v>147</v>
      </c>
      <c r="AU186" s="218" t="s">
        <v>84</v>
      </c>
      <c r="AY186" s="19" t="s">
        <v>145</v>
      </c>
      <c r="BE186" s="219">
        <f>IF(N186="základní",J186,0)</f>
        <v>0</v>
      </c>
      <c r="BF186" s="219">
        <f>IF(N186="snížená",J186,0)</f>
        <v>0</v>
      </c>
      <c r="BG186" s="219">
        <f>IF(N186="zákl. přenesená",J186,0)</f>
        <v>0</v>
      </c>
      <c r="BH186" s="219">
        <f>IF(N186="sníž. přenesená",J186,0)</f>
        <v>0</v>
      </c>
      <c r="BI186" s="219">
        <f>IF(N186="nulová",J186,0)</f>
        <v>0</v>
      </c>
      <c r="BJ186" s="19" t="s">
        <v>82</v>
      </c>
      <c r="BK186" s="219">
        <f>ROUND(I186*H186,2)</f>
        <v>0</v>
      </c>
      <c r="BL186" s="19" t="s">
        <v>151</v>
      </c>
      <c r="BM186" s="218" t="s">
        <v>267</v>
      </c>
    </row>
    <row r="187" s="13" customFormat="1">
      <c r="A187" s="13"/>
      <c r="B187" s="225"/>
      <c r="C187" s="226"/>
      <c r="D187" s="220" t="s">
        <v>155</v>
      </c>
      <c r="E187" s="227" t="s">
        <v>19</v>
      </c>
      <c r="F187" s="228" t="s">
        <v>268</v>
      </c>
      <c r="G187" s="226"/>
      <c r="H187" s="227" t="s">
        <v>19</v>
      </c>
      <c r="I187" s="229"/>
      <c r="J187" s="226"/>
      <c r="K187" s="226"/>
      <c r="L187" s="230"/>
      <c r="M187" s="231"/>
      <c r="N187" s="232"/>
      <c r="O187" s="232"/>
      <c r="P187" s="232"/>
      <c r="Q187" s="232"/>
      <c r="R187" s="232"/>
      <c r="S187" s="232"/>
      <c r="T187" s="23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4" t="s">
        <v>155</v>
      </c>
      <c r="AU187" s="234" t="s">
        <v>84</v>
      </c>
      <c r="AV187" s="13" t="s">
        <v>82</v>
      </c>
      <c r="AW187" s="13" t="s">
        <v>35</v>
      </c>
      <c r="AX187" s="13" t="s">
        <v>74</v>
      </c>
      <c r="AY187" s="234" t="s">
        <v>145</v>
      </c>
    </row>
    <row r="188" s="14" customFormat="1">
      <c r="A188" s="14"/>
      <c r="B188" s="235"/>
      <c r="C188" s="236"/>
      <c r="D188" s="220" t="s">
        <v>155</v>
      </c>
      <c r="E188" s="237" t="s">
        <v>19</v>
      </c>
      <c r="F188" s="238" t="s">
        <v>269</v>
      </c>
      <c r="G188" s="236"/>
      <c r="H188" s="239">
        <v>10.845000000000001</v>
      </c>
      <c r="I188" s="240"/>
      <c r="J188" s="236"/>
      <c r="K188" s="236"/>
      <c r="L188" s="241"/>
      <c r="M188" s="242"/>
      <c r="N188" s="243"/>
      <c r="O188" s="243"/>
      <c r="P188" s="243"/>
      <c r="Q188" s="243"/>
      <c r="R188" s="243"/>
      <c r="S188" s="243"/>
      <c r="T188" s="24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5" t="s">
        <v>155</v>
      </c>
      <c r="AU188" s="245" t="s">
        <v>84</v>
      </c>
      <c r="AV188" s="14" t="s">
        <v>84</v>
      </c>
      <c r="AW188" s="14" t="s">
        <v>35</v>
      </c>
      <c r="AX188" s="14" t="s">
        <v>74</v>
      </c>
      <c r="AY188" s="245" t="s">
        <v>145</v>
      </c>
    </row>
    <row r="189" s="14" customFormat="1">
      <c r="A189" s="14"/>
      <c r="B189" s="235"/>
      <c r="C189" s="236"/>
      <c r="D189" s="220" t="s">
        <v>155</v>
      </c>
      <c r="E189" s="237" t="s">
        <v>19</v>
      </c>
      <c r="F189" s="238" t="s">
        <v>270</v>
      </c>
      <c r="G189" s="236"/>
      <c r="H189" s="239">
        <v>17.199999999999999</v>
      </c>
      <c r="I189" s="240"/>
      <c r="J189" s="236"/>
      <c r="K189" s="236"/>
      <c r="L189" s="241"/>
      <c r="M189" s="242"/>
      <c r="N189" s="243"/>
      <c r="O189" s="243"/>
      <c r="P189" s="243"/>
      <c r="Q189" s="243"/>
      <c r="R189" s="243"/>
      <c r="S189" s="243"/>
      <c r="T189" s="24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5" t="s">
        <v>155</v>
      </c>
      <c r="AU189" s="245" t="s">
        <v>84</v>
      </c>
      <c r="AV189" s="14" t="s">
        <v>84</v>
      </c>
      <c r="AW189" s="14" t="s">
        <v>35</v>
      </c>
      <c r="AX189" s="14" t="s">
        <v>74</v>
      </c>
      <c r="AY189" s="245" t="s">
        <v>145</v>
      </c>
    </row>
    <row r="190" s="14" customFormat="1">
      <c r="A190" s="14"/>
      <c r="B190" s="235"/>
      <c r="C190" s="236"/>
      <c r="D190" s="220" t="s">
        <v>155</v>
      </c>
      <c r="E190" s="237" t="s">
        <v>19</v>
      </c>
      <c r="F190" s="238" t="s">
        <v>271</v>
      </c>
      <c r="G190" s="236"/>
      <c r="H190" s="239">
        <v>4.4000000000000004</v>
      </c>
      <c r="I190" s="240"/>
      <c r="J190" s="236"/>
      <c r="K190" s="236"/>
      <c r="L190" s="241"/>
      <c r="M190" s="242"/>
      <c r="N190" s="243"/>
      <c r="O190" s="243"/>
      <c r="P190" s="243"/>
      <c r="Q190" s="243"/>
      <c r="R190" s="243"/>
      <c r="S190" s="243"/>
      <c r="T190" s="24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5" t="s">
        <v>155</v>
      </c>
      <c r="AU190" s="245" t="s">
        <v>84</v>
      </c>
      <c r="AV190" s="14" t="s">
        <v>84</v>
      </c>
      <c r="AW190" s="14" t="s">
        <v>35</v>
      </c>
      <c r="AX190" s="14" t="s">
        <v>74</v>
      </c>
      <c r="AY190" s="245" t="s">
        <v>145</v>
      </c>
    </row>
    <row r="191" s="15" customFormat="1">
      <c r="A191" s="15"/>
      <c r="B191" s="246"/>
      <c r="C191" s="247"/>
      <c r="D191" s="220" t="s">
        <v>155</v>
      </c>
      <c r="E191" s="248" t="s">
        <v>19</v>
      </c>
      <c r="F191" s="249" t="s">
        <v>157</v>
      </c>
      <c r="G191" s="247"/>
      <c r="H191" s="250">
        <v>32.445</v>
      </c>
      <c r="I191" s="251"/>
      <c r="J191" s="247"/>
      <c r="K191" s="247"/>
      <c r="L191" s="252"/>
      <c r="M191" s="253"/>
      <c r="N191" s="254"/>
      <c r="O191" s="254"/>
      <c r="P191" s="254"/>
      <c r="Q191" s="254"/>
      <c r="R191" s="254"/>
      <c r="S191" s="254"/>
      <c r="T191" s="25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56" t="s">
        <v>155</v>
      </c>
      <c r="AU191" s="256" t="s">
        <v>84</v>
      </c>
      <c r="AV191" s="15" t="s">
        <v>151</v>
      </c>
      <c r="AW191" s="15" t="s">
        <v>35</v>
      </c>
      <c r="AX191" s="15" t="s">
        <v>82</v>
      </c>
      <c r="AY191" s="256" t="s">
        <v>145</v>
      </c>
    </row>
    <row r="192" s="2" customFormat="1" ht="37.8" customHeight="1">
      <c r="A192" s="40"/>
      <c r="B192" s="41"/>
      <c r="C192" s="207" t="s">
        <v>272</v>
      </c>
      <c r="D192" s="207" t="s">
        <v>147</v>
      </c>
      <c r="E192" s="208" t="s">
        <v>273</v>
      </c>
      <c r="F192" s="209" t="s">
        <v>274</v>
      </c>
      <c r="G192" s="210" t="s">
        <v>90</v>
      </c>
      <c r="H192" s="211">
        <v>2607.3820000000001</v>
      </c>
      <c r="I192" s="212"/>
      <c r="J192" s="213">
        <f>ROUND(I192*H192,2)</f>
        <v>0</v>
      </c>
      <c r="K192" s="209" t="s">
        <v>19</v>
      </c>
      <c r="L192" s="46"/>
      <c r="M192" s="214" t="s">
        <v>19</v>
      </c>
      <c r="N192" s="215" t="s">
        <v>45</v>
      </c>
      <c r="O192" s="86"/>
      <c r="P192" s="216">
        <f>O192*H192</f>
        <v>0</v>
      </c>
      <c r="Q192" s="216">
        <v>0</v>
      </c>
      <c r="R192" s="216">
        <f>Q192*H192</f>
        <v>0</v>
      </c>
      <c r="S192" s="216">
        <v>0</v>
      </c>
      <c r="T192" s="217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8" t="s">
        <v>151</v>
      </c>
      <c r="AT192" s="218" t="s">
        <v>147</v>
      </c>
      <c r="AU192" s="218" t="s">
        <v>84</v>
      </c>
      <c r="AY192" s="19" t="s">
        <v>145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19" t="s">
        <v>82</v>
      </c>
      <c r="BK192" s="219">
        <f>ROUND(I192*H192,2)</f>
        <v>0</v>
      </c>
      <c r="BL192" s="19" t="s">
        <v>151</v>
      </c>
      <c r="BM192" s="218" t="s">
        <v>275</v>
      </c>
    </row>
    <row r="193" s="14" customFormat="1">
      <c r="A193" s="14"/>
      <c r="B193" s="235"/>
      <c r="C193" s="236"/>
      <c r="D193" s="220" t="s">
        <v>155</v>
      </c>
      <c r="E193" s="237" t="s">
        <v>19</v>
      </c>
      <c r="F193" s="238" t="s">
        <v>102</v>
      </c>
      <c r="G193" s="236"/>
      <c r="H193" s="239">
        <v>2445.1570000000002</v>
      </c>
      <c r="I193" s="240"/>
      <c r="J193" s="236"/>
      <c r="K193" s="236"/>
      <c r="L193" s="241"/>
      <c r="M193" s="242"/>
      <c r="N193" s="243"/>
      <c r="O193" s="243"/>
      <c r="P193" s="243"/>
      <c r="Q193" s="243"/>
      <c r="R193" s="243"/>
      <c r="S193" s="243"/>
      <c r="T193" s="24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5" t="s">
        <v>155</v>
      </c>
      <c r="AU193" s="245" t="s">
        <v>84</v>
      </c>
      <c r="AV193" s="14" t="s">
        <v>84</v>
      </c>
      <c r="AW193" s="14" t="s">
        <v>35</v>
      </c>
      <c r="AX193" s="14" t="s">
        <v>74</v>
      </c>
      <c r="AY193" s="245" t="s">
        <v>145</v>
      </c>
    </row>
    <row r="194" s="14" customFormat="1">
      <c r="A194" s="14"/>
      <c r="B194" s="235"/>
      <c r="C194" s="236"/>
      <c r="D194" s="220" t="s">
        <v>155</v>
      </c>
      <c r="E194" s="237" t="s">
        <v>19</v>
      </c>
      <c r="F194" s="238" t="s">
        <v>88</v>
      </c>
      <c r="G194" s="236"/>
      <c r="H194" s="239">
        <v>54.225000000000001</v>
      </c>
      <c r="I194" s="240"/>
      <c r="J194" s="236"/>
      <c r="K194" s="236"/>
      <c r="L194" s="241"/>
      <c r="M194" s="242"/>
      <c r="N194" s="243"/>
      <c r="O194" s="243"/>
      <c r="P194" s="243"/>
      <c r="Q194" s="243"/>
      <c r="R194" s="243"/>
      <c r="S194" s="243"/>
      <c r="T194" s="24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5" t="s">
        <v>155</v>
      </c>
      <c r="AU194" s="245" t="s">
        <v>84</v>
      </c>
      <c r="AV194" s="14" t="s">
        <v>84</v>
      </c>
      <c r="AW194" s="14" t="s">
        <v>35</v>
      </c>
      <c r="AX194" s="14" t="s">
        <v>74</v>
      </c>
      <c r="AY194" s="245" t="s">
        <v>145</v>
      </c>
    </row>
    <row r="195" s="14" customFormat="1">
      <c r="A195" s="14"/>
      <c r="B195" s="235"/>
      <c r="C195" s="236"/>
      <c r="D195" s="220" t="s">
        <v>155</v>
      </c>
      <c r="E195" s="237" t="s">
        <v>19</v>
      </c>
      <c r="F195" s="238" t="s">
        <v>92</v>
      </c>
      <c r="G195" s="236"/>
      <c r="H195" s="239">
        <v>86</v>
      </c>
      <c r="I195" s="240"/>
      <c r="J195" s="236"/>
      <c r="K195" s="236"/>
      <c r="L195" s="241"/>
      <c r="M195" s="242"/>
      <c r="N195" s="243"/>
      <c r="O195" s="243"/>
      <c r="P195" s="243"/>
      <c r="Q195" s="243"/>
      <c r="R195" s="243"/>
      <c r="S195" s="243"/>
      <c r="T195" s="24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5" t="s">
        <v>155</v>
      </c>
      <c r="AU195" s="245" t="s">
        <v>84</v>
      </c>
      <c r="AV195" s="14" t="s">
        <v>84</v>
      </c>
      <c r="AW195" s="14" t="s">
        <v>35</v>
      </c>
      <c r="AX195" s="14" t="s">
        <v>74</v>
      </c>
      <c r="AY195" s="245" t="s">
        <v>145</v>
      </c>
    </row>
    <row r="196" s="14" customFormat="1">
      <c r="A196" s="14"/>
      <c r="B196" s="235"/>
      <c r="C196" s="236"/>
      <c r="D196" s="220" t="s">
        <v>155</v>
      </c>
      <c r="E196" s="237" t="s">
        <v>19</v>
      </c>
      <c r="F196" s="238" t="s">
        <v>96</v>
      </c>
      <c r="G196" s="236"/>
      <c r="H196" s="239">
        <v>22</v>
      </c>
      <c r="I196" s="240"/>
      <c r="J196" s="236"/>
      <c r="K196" s="236"/>
      <c r="L196" s="241"/>
      <c r="M196" s="242"/>
      <c r="N196" s="243"/>
      <c r="O196" s="243"/>
      <c r="P196" s="243"/>
      <c r="Q196" s="243"/>
      <c r="R196" s="243"/>
      <c r="S196" s="243"/>
      <c r="T196" s="24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5" t="s">
        <v>155</v>
      </c>
      <c r="AU196" s="245" t="s">
        <v>84</v>
      </c>
      <c r="AV196" s="14" t="s">
        <v>84</v>
      </c>
      <c r="AW196" s="14" t="s">
        <v>35</v>
      </c>
      <c r="AX196" s="14" t="s">
        <v>74</v>
      </c>
      <c r="AY196" s="245" t="s">
        <v>145</v>
      </c>
    </row>
    <row r="197" s="15" customFormat="1">
      <c r="A197" s="15"/>
      <c r="B197" s="246"/>
      <c r="C197" s="247"/>
      <c r="D197" s="220" t="s">
        <v>155</v>
      </c>
      <c r="E197" s="248" t="s">
        <v>19</v>
      </c>
      <c r="F197" s="249" t="s">
        <v>157</v>
      </c>
      <c r="G197" s="247"/>
      <c r="H197" s="250">
        <v>2607.3820000000001</v>
      </c>
      <c r="I197" s="251"/>
      <c r="J197" s="247"/>
      <c r="K197" s="247"/>
      <c r="L197" s="252"/>
      <c r="M197" s="253"/>
      <c r="N197" s="254"/>
      <c r="O197" s="254"/>
      <c r="P197" s="254"/>
      <c r="Q197" s="254"/>
      <c r="R197" s="254"/>
      <c r="S197" s="254"/>
      <c r="T197" s="25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56" t="s">
        <v>155</v>
      </c>
      <c r="AU197" s="256" t="s">
        <v>84</v>
      </c>
      <c r="AV197" s="15" t="s">
        <v>151</v>
      </c>
      <c r="AW197" s="15" t="s">
        <v>35</v>
      </c>
      <c r="AX197" s="15" t="s">
        <v>82</v>
      </c>
      <c r="AY197" s="256" t="s">
        <v>145</v>
      </c>
    </row>
    <row r="198" s="2" customFormat="1" ht="24.15" customHeight="1">
      <c r="A198" s="40"/>
      <c r="B198" s="41"/>
      <c r="C198" s="207" t="s">
        <v>7</v>
      </c>
      <c r="D198" s="207" t="s">
        <v>147</v>
      </c>
      <c r="E198" s="208" t="s">
        <v>276</v>
      </c>
      <c r="F198" s="209" t="s">
        <v>277</v>
      </c>
      <c r="G198" s="210" t="s">
        <v>90</v>
      </c>
      <c r="H198" s="211">
        <v>1194</v>
      </c>
      <c r="I198" s="212"/>
      <c r="J198" s="213">
        <f>ROUND(I198*H198,2)</f>
        <v>0</v>
      </c>
      <c r="K198" s="209" t="s">
        <v>19</v>
      </c>
      <c r="L198" s="46"/>
      <c r="M198" s="214" t="s">
        <v>19</v>
      </c>
      <c r="N198" s="215" t="s">
        <v>45</v>
      </c>
      <c r="O198" s="86"/>
      <c r="P198" s="216">
        <f>O198*H198</f>
        <v>0</v>
      </c>
      <c r="Q198" s="216">
        <v>0</v>
      </c>
      <c r="R198" s="216">
        <f>Q198*H198</f>
        <v>0</v>
      </c>
      <c r="S198" s="216">
        <v>0</v>
      </c>
      <c r="T198" s="217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8" t="s">
        <v>151</v>
      </c>
      <c r="AT198" s="218" t="s">
        <v>147</v>
      </c>
      <c r="AU198" s="218" t="s">
        <v>84</v>
      </c>
      <c r="AY198" s="19" t="s">
        <v>145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19" t="s">
        <v>82</v>
      </c>
      <c r="BK198" s="219">
        <f>ROUND(I198*H198,2)</f>
        <v>0</v>
      </c>
      <c r="BL198" s="19" t="s">
        <v>151</v>
      </c>
      <c r="BM198" s="218" t="s">
        <v>278</v>
      </c>
    </row>
    <row r="199" s="14" customFormat="1">
      <c r="A199" s="14"/>
      <c r="B199" s="235"/>
      <c r="C199" s="236"/>
      <c r="D199" s="220" t="s">
        <v>155</v>
      </c>
      <c r="E199" s="237" t="s">
        <v>19</v>
      </c>
      <c r="F199" s="238" t="s">
        <v>99</v>
      </c>
      <c r="G199" s="236"/>
      <c r="H199" s="239">
        <v>1194</v>
      </c>
      <c r="I199" s="240"/>
      <c r="J199" s="236"/>
      <c r="K199" s="236"/>
      <c r="L199" s="241"/>
      <c r="M199" s="242"/>
      <c r="N199" s="243"/>
      <c r="O199" s="243"/>
      <c r="P199" s="243"/>
      <c r="Q199" s="243"/>
      <c r="R199" s="243"/>
      <c r="S199" s="243"/>
      <c r="T199" s="24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5" t="s">
        <v>155</v>
      </c>
      <c r="AU199" s="245" t="s">
        <v>84</v>
      </c>
      <c r="AV199" s="14" t="s">
        <v>84</v>
      </c>
      <c r="AW199" s="14" t="s">
        <v>35</v>
      </c>
      <c r="AX199" s="14" t="s">
        <v>74</v>
      </c>
      <c r="AY199" s="245" t="s">
        <v>145</v>
      </c>
    </row>
    <row r="200" s="15" customFormat="1">
      <c r="A200" s="15"/>
      <c r="B200" s="246"/>
      <c r="C200" s="247"/>
      <c r="D200" s="220" t="s">
        <v>155</v>
      </c>
      <c r="E200" s="248" t="s">
        <v>19</v>
      </c>
      <c r="F200" s="249" t="s">
        <v>157</v>
      </c>
      <c r="G200" s="247"/>
      <c r="H200" s="250">
        <v>1194</v>
      </c>
      <c r="I200" s="251"/>
      <c r="J200" s="247"/>
      <c r="K200" s="247"/>
      <c r="L200" s="252"/>
      <c r="M200" s="253"/>
      <c r="N200" s="254"/>
      <c r="O200" s="254"/>
      <c r="P200" s="254"/>
      <c r="Q200" s="254"/>
      <c r="R200" s="254"/>
      <c r="S200" s="254"/>
      <c r="T200" s="25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56" t="s">
        <v>155</v>
      </c>
      <c r="AU200" s="256" t="s">
        <v>84</v>
      </c>
      <c r="AV200" s="15" t="s">
        <v>151</v>
      </c>
      <c r="AW200" s="15" t="s">
        <v>35</v>
      </c>
      <c r="AX200" s="15" t="s">
        <v>82</v>
      </c>
      <c r="AY200" s="256" t="s">
        <v>145</v>
      </c>
    </row>
    <row r="201" s="2" customFormat="1" ht="16.5" customHeight="1">
      <c r="A201" s="40"/>
      <c r="B201" s="41"/>
      <c r="C201" s="257" t="s">
        <v>98</v>
      </c>
      <c r="D201" s="257" t="s">
        <v>279</v>
      </c>
      <c r="E201" s="258" t="s">
        <v>280</v>
      </c>
      <c r="F201" s="259" t="s">
        <v>281</v>
      </c>
      <c r="G201" s="260" t="s">
        <v>282</v>
      </c>
      <c r="H201" s="261">
        <v>2388</v>
      </c>
      <c r="I201" s="262"/>
      <c r="J201" s="263">
        <f>ROUND(I201*H201,2)</f>
        <v>0</v>
      </c>
      <c r="K201" s="259" t="s">
        <v>19</v>
      </c>
      <c r="L201" s="264"/>
      <c r="M201" s="265" t="s">
        <v>19</v>
      </c>
      <c r="N201" s="266" t="s">
        <v>45</v>
      </c>
      <c r="O201" s="86"/>
      <c r="P201" s="216">
        <f>O201*H201</f>
        <v>0</v>
      </c>
      <c r="Q201" s="216">
        <v>1</v>
      </c>
      <c r="R201" s="216">
        <f>Q201*H201</f>
        <v>2388</v>
      </c>
      <c r="S201" s="216">
        <v>0</v>
      </c>
      <c r="T201" s="217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8" t="s">
        <v>162</v>
      </c>
      <c r="AT201" s="218" t="s">
        <v>279</v>
      </c>
      <c r="AU201" s="218" t="s">
        <v>84</v>
      </c>
      <c r="AY201" s="19" t="s">
        <v>145</v>
      </c>
      <c r="BE201" s="219">
        <f>IF(N201="základní",J201,0)</f>
        <v>0</v>
      </c>
      <c r="BF201" s="219">
        <f>IF(N201="snížená",J201,0)</f>
        <v>0</v>
      </c>
      <c r="BG201" s="219">
        <f>IF(N201="zákl. přenesená",J201,0)</f>
        <v>0</v>
      </c>
      <c r="BH201" s="219">
        <f>IF(N201="sníž. přenesená",J201,0)</f>
        <v>0</v>
      </c>
      <c r="BI201" s="219">
        <f>IF(N201="nulová",J201,0)</f>
        <v>0</v>
      </c>
      <c r="BJ201" s="19" t="s">
        <v>82</v>
      </c>
      <c r="BK201" s="219">
        <f>ROUND(I201*H201,2)</f>
        <v>0</v>
      </c>
      <c r="BL201" s="19" t="s">
        <v>151</v>
      </c>
      <c r="BM201" s="218" t="s">
        <v>283</v>
      </c>
    </row>
    <row r="202" s="2" customFormat="1" ht="24.15" customHeight="1">
      <c r="A202" s="40"/>
      <c r="B202" s="41"/>
      <c r="C202" s="207" t="s">
        <v>284</v>
      </c>
      <c r="D202" s="207" t="s">
        <v>147</v>
      </c>
      <c r="E202" s="208" t="s">
        <v>285</v>
      </c>
      <c r="F202" s="209" t="s">
        <v>286</v>
      </c>
      <c r="G202" s="210" t="s">
        <v>90</v>
      </c>
      <c r="H202" s="211">
        <v>71.200000000000003</v>
      </c>
      <c r="I202" s="212"/>
      <c r="J202" s="213">
        <f>ROUND(I202*H202,2)</f>
        <v>0</v>
      </c>
      <c r="K202" s="209" t="s">
        <v>19</v>
      </c>
      <c r="L202" s="46"/>
      <c r="M202" s="214" t="s">
        <v>19</v>
      </c>
      <c r="N202" s="215" t="s">
        <v>45</v>
      </c>
      <c r="O202" s="86"/>
      <c r="P202" s="216">
        <f>O202*H202</f>
        <v>0</v>
      </c>
      <c r="Q202" s="216">
        <v>0</v>
      </c>
      <c r="R202" s="216">
        <f>Q202*H202</f>
        <v>0</v>
      </c>
      <c r="S202" s="216">
        <v>0</v>
      </c>
      <c r="T202" s="217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8" t="s">
        <v>151</v>
      </c>
      <c r="AT202" s="218" t="s">
        <v>147</v>
      </c>
      <c r="AU202" s="218" t="s">
        <v>84</v>
      </c>
      <c r="AY202" s="19" t="s">
        <v>145</v>
      </c>
      <c r="BE202" s="219">
        <f>IF(N202="základní",J202,0)</f>
        <v>0</v>
      </c>
      <c r="BF202" s="219">
        <f>IF(N202="snížená",J202,0)</f>
        <v>0</v>
      </c>
      <c r="BG202" s="219">
        <f>IF(N202="zákl. přenesená",J202,0)</f>
        <v>0</v>
      </c>
      <c r="BH202" s="219">
        <f>IF(N202="sníž. přenesená",J202,0)</f>
        <v>0</v>
      </c>
      <c r="BI202" s="219">
        <f>IF(N202="nulová",J202,0)</f>
        <v>0</v>
      </c>
      <c r="BJ202" s="19" t="s">
        <v>82</v>
      </c>
      <c r="BK202" s="219">
        <f>ROUND(I202*H202,2)</f>
        <v>0</v>
      </c>
      <c r="BL202" s="19" t="s">
        <v>151</v>
      </c>
      <c r="BM202" s="218" t="s">
        <v>287</v>
      </c>
    </row>
    <row r="203" s="14" customFormat="1">
      <c r="A203" s="14"/>
      <c r="B203" s="235"/>
      <c r="C203" s="236"/>
      <c r="D203" s="220" t="s">
        <v>155</v>
      </c>
      <c r="E203" s="237" t="s">
        <v>19</v>
      </c>
      <c r="F203" s="238" t="s">
        <v>92</v>
      </c>
      <c r="G203" s="236"/>
      <c r="H203" s="239">
        <v>86</v>
      </c>
      <c r="I203" s="240"/>
      <c r="J203" s="236"/>
      <c r="K203" s="236"/>
      <c r="L203" s="241"/>
      <c r="M203" s="242"/>
      <c r="N203" s="243"/>
      <c r="O203" s="243"/>
      <c r="P203" s="243"/>
      <c r="Q203" s="243"/>
      <c r="R203" s="243"/>
      <c r="S203" s="243"/>
      <c r="T203" s="24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5" t="s">
        <v>155</v>
      </c>
      <c r="AU203" s="245" t="s">
        <v>84</v>
      </c>
      <c r="AV203" s="14" t="s">
        <v>84</v>
      </c>
      <c r="AW203" s="14" t="s">
        <v>35</v>
      </c>
      <c r="AX203" s="14" t="s">
        <v>74</v>
      </c>
      <c r="AY203" s="245" t="s">
        <v>145</v>
      </c>
    </row>
    <row r="204" s="14" customFormat="1">
      <c r="A204" s="14"/>
      <c r="B204" s="235"/>
      <c r="C204" s="236"/>
      <c r="D204" s="220" t="s">
        <v>155</v>
      </c>
      <c r="E204" s="237" t="s">
        <v>19</v>
      </c>
      <c r="F204" s="238" t="s">
        <v>288</v>
      </c>
      <c r="G204" s="236"/>
      <c r="H204" s="239">
        <v>11</v>
      </c>
      <c r="I204" s="240"/>
      <c r="J204" s="236"/>
      <c r="K204" s="236"/>
      <c r="L204" s="241"/>
      <c r="M204" s="242"/>
      <c r="N204" s="243"/>
      <c r="O204" s="243"/>
      <c r="P204" s="243"/>
      <c r="Q204" s="243"/>
      <c r="R204" s="243"/>
      <c r="S204" s="243"/>
      <c r="T204" s="24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5" t="s">
        <v>155</v>
      </c>
      <c r="AU204" s="245" t="s">
        <v>84</v>
      </c>
      <c r="AV204" s="14" t="s">
        <v>84</v>
      </c>
      <c r="AW204" s="14" t="s">
        <v>35</v>
      </c>
      <c r="AX204" s="14" t="s">
        <v>74</v>
      </c>
      <c r="AY204" s="245" t="s">
        <v>145</v>
      </c>
    </row>
    <row r="205" s="14" customFormat="1">
      <c r="A205" s="14"/>
      <c r="B205" s="235"/>
      <c r="C205" s="236"/>
      <c r="D205" s="220" t="s">
        <v>155</v>
      </c>
      <c r="E205" s="237" t="s">
        <v>19</v>
      </c>
      <c r="F205" s="238" t="s">
        <v>289</v>
      </c>
      <c r="G205" s="236"/>
      <c r="H205" s="239">
        <v>-6.4500000000000002</v>
      </c>
      <c r="I205" s="240"/>
      <c r="J205" s="236"/>
      <c r="K205" s="236"/>
      <c r="L205" s="241"/>
      <c r="M205" s="242"/>
      <c r="N205" s="243"/>
      <c r="O205" s="243"/>
      <c r="P205" s="243"/>
      <c r="Q205" s="243"/>
      <c r="R205" s="243"/>
      <c r="S205" s="243"/>
      <c r="T205" s="24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5" t="s">
        <v>155</v>
      </c>
      <c r="AU205" s="245" t="s">
        <v>84</v>
      </c>
      <c r="AV205" s="14" t="s">
        <v>84</v>
      </c>
      <c r="AW205" s="14" t="s">
        <v>35</v>
      </c>
      <c r="AX205" s="14" t="s">
        <v>74</v>
      </c>
      <c r="AY205" s="245" t="s">
        <v>145</v>
      </c>
    </row>
    <row r="206" s="14" customFormat="1">
      <c r="A206" s="14"/>
      <c r="B206" s="235"/>
      <c r="C206" s="236"/>
      <c r="D206" s="220" t="s">
        <v>155</v>
      </c>
      <c r="E206" s="237" t="s">
        <v>19</v>
      </c>
      <c r="F206" s="238" t="s">
        <v>290</v>
      </c>
      <c r="G206" s="236"/>
      <c r="H206" s="239">
        <v>-19.350000000000001</v>
      </c>
      <c r="I206" s="240"/>
      <c r="J206" s="236"/>
      <c r="K206" s="236"/>
      <c r="L206" s="241"/>
      <c r="M206" s="242"/>
      <c r="N206" s="243"/>
      <c r="O206" s="243"/>
      <c r="P206" s="243"/>
      <c r="Q206" s="243"/>
      <c r="R206" s="243"/>
      <c r="S206" s="243"/>
      <c r="T206" s="24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5" t="s">
        <v>155</v>
      </c>
      <c r="AU206" s="245" t="s">
        <v>84</v>
      </c>
      <c r="AV206" s="14" t="s">
        <v>84</v>
      </c>
      <c r="AW206" s="14" t="s">
        <v>35</v>
      </c>
      <c r="AX206" s="14" t="s">
        <v>74</v>
      </c>
      <c r="AY206" s="245" t="s">
        <v>145</v>
      </c>
    </row>
    <row r="207" s="15" customFormat="1">
      <c r="A207" s="15"/>
      <c r="B207" s="246"/>
      <c r="C207" s="247"/>
      <c r="D207" s="220" t="s">
        <v>155</v>
      </c>
      <c r="E207" s="248" t="s">
        <v>19</v>
      </c>
      <c r="F207" s="249" t="s">
        <v>157</v>
      </c>
      <c r="G207" s="247"/>
      <c r="H207" s="250">
        <v>71.200000000000003</v>
      </c>
      <c r="I207" s="251"/>
      <c r="J207" s="247"/>
      <c r="K207" s="247"/>
      <c r="L207" s="252"/>
      <c r="M207" s="253"/>
      <c r="N207" s="254"/>
      <c r="O207" s="254"/>
      <c r="P207" s="254"/>
      <c r="Q207" s="254"/>
      <c r="R207" s="254"/>
      <c r="S207" s="254"/>
      <c r="T207" s="25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56" t="s">
        <v>155</v>
      </c>
      <c r="AU207" s="256" t="s">
        <v>84</v>
      </c>
      <c r="AV207" s="15" t="s">
        <v>151</v>
      </c>
      <c r="AW207" s="15" t="s">
        <v>35</v>
      </c>
      <c r="AX207" s="15" t="s">
        <v>82</v>
      </c>
      <c r="AY207" s="256" t="s">
        <v>145</v>
      </c>
    </row>
    <row r="208" s="2" customFormat="1" ht="16.5" customHeight="1">
      <c r="A208" s="40"/>
      <c r="B208" s="41"/>
      <c r="C208" s="257" t="s">
        <v>291</v>
      </c>
      <c r="D208" s="257" t="s">
        <v>279</v>
      </c>
      <c r="E208" s="258" t="s">
        <v>292</v>
      </c>
      <c r="F208" s="259" t="s">
        <v>293</v>
      </c>
      <c r="G208" s="260" t="s">
        <v>282</v>
      </c>
      <c r="H208" s="261">
        <v>142.40000000000001</v>
      </c>
      <c r="I208" s="262"/>
      <c r="J208" s="263">
        <f>ROUND(I208*H208,2)</f>
        <v>0</v>
      </c>
      <c r="K208" s="259" t="s">
        <v>19</v>
      </c>
      <c r="L208" s="264"/>
      <c r="M208" s="265" t="s">
        <v>19</v>
      </c>
      <c r="N208" s="266" t="s">
        <v>45</v>
      </c>
      <c r="O208" s="86"/>
      <c r="P208" s="216">
        <f>O208*H208</f>
        <v>0</v>
      </c>
      <c r="Q208" s="216">
        <v>1</v>
      </c>
      <c r="R208" s="216">
        <f>Q208*H208</f>
        <v>142.40000000000001</v>
      </c>
      <c r="S208" s="216">
        <v>0</v>
      </c>
      <c r="T208" s="217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8" t="s">
        <v>162</v>
      </c>
      <c r="AT208" s="218" t="s">
        <v>279</v>
      </c>
      <c r="AU208" s="218" t="s">
        <v>84</v>
      </c>
      <c r="AY208" s="19" t="s">
        <v>145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19" t="s">
        <v>82</v>
      </c>
      <c r="BK208" s="219">
        <f>ROUND(I208*H208,2)</f>
        <v>0</v>
      </c>
      <c r="BL208" s="19" t="s">
        <v>151</v>
      </c>
      <c r="BM208" s="218" t="s">
        <v>294</v>
      </c>
    </row>
    <row r="209" s="2" customFormat="1">
      <c r="A209" s="40"/>
      <c r="B209" s="41"/>
      <c r="C209" s="42"/>
      <c r="D209" s="220" t="s">
        <v>153</v>
      </c>
      <c r="E209" s="42"/>
      <c r="F209" s="221" t="s">
        <v>295</v>
      </c>
      <c r="G209" s="42"/>
      <c r="H209" s="42"/>
      <c r="I209" s="222"/>
      <c r="J209" s="42"/>
      <c r="K209" s="42"/>
      <c r="L209" s="46"/>
      <c r="M209" s="223"/>
      <c r="N209" s="224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153</v>
      </c>
      <c r="AU209" s="19" t="s">
        <v>84</v>
      </c>
    </row>
    <row r="210" s="14" customFormat="1">
      <c r="A210" s="14"/>
      <c r="B210" s="235"/>
      <c r="C210" s="236"/>
      <c r="D210" s="220" t="s">
        <v>155</v>
      </c>
      <c r="E210" s="237" t="s">
        <v>19</v>
      </c>
      <c r="F210" s="238" t="s">
        <v>296</v>
      </c>
      <c r="G210" s="236"/>
      <c r="H210" s="239">
        <v>142.40000000000001</v>
      </c>
      <c r="I210" s="240"/>
      <c r="J210" s="236"/>
      <c r="K210" s="236"/>
      <c r="L210" s="241"/>
      <c r="M210" s="242"/>
      <c r="N210" s="243"/>
      <c r="O210" s="243"/>
      <c r="P210" s="243"/>
      <c r="Q210" s="243"/>
      <c r="R210" s="243"/>
      <c r="S210" s="243"/>
      <c r="T210" s="24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5" t="s">
        <v>155</v>
      </c>
      <c r="AU210" s="245" t="s">
        <v>84</v>
      </c>
      <c r="AV210" s="14" t="s">
        <v>84</v>
      </c>
      <c r="AW210" s="14" t="s">
        <v>35</v>
      </c>
      <c r="AX210" s="14" t="s">
        <v>82</v>
      </c>
      <c r="AY210" s="245" t="s">
        <v>145</v>
      </c>
    </row>
    <row r="211" s="2" customFormat="1" ht="37.8" customHeight="1">
      <c r="A211" s="40"/>
      <c r="B211" s="41"/>
      <c r="C211" s="207" t="s">
        <v>297</v>
      </c>
      <c r="D211" s="207" t="s">
        <v>147</v>
      </c>
      <c r="E211" s="208" t="s">
        <v>298</v>
      </c>
      <c r="F211" s="209" t="s">
        <v>299</v>
      </c>
      <c r="G211" s="210" t="s">
        <v>90</v>
      </c>
      <c r="H211" s="211">
        <v>19.350000000000001</v>
      </c>
      <c r="I211" s="212"/>
      <c r="J211" s="213">
        <f>ROUND(I211*H211,2)</f>
        <v>0</v>
      </c>
      <c r="K211" s="209" t="s">
        <v>19</v>
      </c>
      <c r="L211" s="46"/>
      <c r="M211" s="214" t="s">
        <v>19</v>
      </c>
      <c r="N211" s="215" t="s">
        <v>45</v>
      </c>
      <c r="O211" s="86"/>
      <c r="P211" s="216">
        <f>O211*H211</f>
        <v>0</v>
      </c>
      <c r="Q211" s="216">
        <v>0</v>
      </c>
      <c r="R211" s="216">
        <f>Q211*H211</f>
        <v>0</v>
      </c>
      <c r="S211" s="216">
        <v>0</v>
      </c>
      <c r="T211" s="217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8" t="s">
        <v>151</v>
      </c>
      <c r="AT211" s="218" t="s">
        <v>147</v>
      </c>
      <c r="AU211" s="218" t="s">
        <v>84</v>
      </c>
      <c r="AY211" s="19" t="s">
        <v>145</v>
      </c>
      <c r="BE211" s="219">
        <f>IF(N211="základní",J211,0)</f>
        <v>0</v>
      </c>
      <c r="BF211" s="219">
        <f>IF(N211="snížená",J211,0)</f>
        <v>0</v>
      </c>
      <c r="BG211" s="219">
        <f>IF(N211="zákl. přenesená",J211,0)</f>
        <v>0</v>
      </c>
      <c r="BH211" s="219">
        <f>IF(N211="sníž. přenesená",J211,0)</f>
        <v>0</v>
      </c>
      <c r="BI211" s="219">
        <f>IF(N211="nulová",J211,0)</f>
        <v>0</v>
      </c>
      <c r="BJ211" s="19" t="s">
        <v>82</v>
      </c>
      <c r="BK211" s="219">
        <f>ROUND(I211*H211,2)</f>
        <v>0</v>
      </c>
      <c r="BL211" s="19" t="s">
        <v>151</v>
      </c>
      <c r="BM211" s="218" t="s">
        <v>300</v>
      </c>
    </row>
    <row r="212" s="13" customFormat="1">
      <c r="A212" s="13"/>
      <c r="B212" s="225"/>
      <c r="C212" s="226"/>
      <c r="D212" s="220" t="s">
        <v>155</v>
      </c>
      <c r="E212" s="227" t="s">
        <v>19</v>
      </c>
      <c r="F212" s="228" t="s">
        <v>301</v>
      </c>
      <c r="G212" s="226"/>
      <c r="H212" s="227" t="s">
        <v>19</v>
      </c>
      <c r="I212" s="229"/>
      <c r="J212" s="226"/>
      <c r="K212" s="226"/>
      <c r="L212" s="230"/>
      <c r="M212" s="231"/>
      <c r="N212" s="232"/>
      <c r="O212" s="232"/>
      <c r="P212" s="232"/>
      <c r="Q212" s="232"/>
      <c r="R212" s="232"/>
      <c r="S212" s="232"/>
      <c r="T212" s="23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4" t="s">
        <v>155</v>
      </c>
      <c r="AU212" s="234" t="s">
        <v>84</v>
      </c>
      <c r="AV212" s="13" t="s">
        <v>82</v>
      </c>
      <c r="AW212" s="13" t="s">
        <v>35</v>
      </c>
      <c r="AX212" s="13" t="s">
        <v>74</v>
      </c>
      <c r="AY212" s="234" t="s">
        <v>145</v>
      </c>
    </row>
    <row r="213" s="14" customFormat="1">
      <c r="A213" s="14"/>
      <c r="B213" s="235"/>
      <c r="C213" s="236"/>
      <c r="D213" s="220" t="s">
        <v>155</v>
      </c>
      <c r="E213" s="237" t="s">
        <v>19</v>
      </c>
      <c r="F213" s="238" t="s">
        <v>302</v>
      </c>
      <c r="G213" s="236"/>
      <c r="H213" s="239">
        <v>19.350000000000001</v>
      </c>
      <c r="I213" s="240"/>
      <c r="J213" s="236"/>
      <c r="K213" s="236"/>
      <c r="L213" s="241"/>
      <c r="M213" s="242"/>
      <c r="N213" s="243"/>
      <c r="O213" s="243"/>
      <c r="P213" s="243"/>
      <c r="Q213" s="243"/>
      <c r="R213" s="243"/>
      <c r="S213" s="243"/>
      <c r="T213" s="24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5" t="s">
        <v>155</v>
      </c>
      <c r="AU213" s="245" t="s">
        <v>84</v>
      </c>
      <c r="AV213" s="14" t="s">
        <v>84</v>
      </c>
      <c r="AW213" s="14" t="s">
        <v>35</v>
      </c>
      <c r="AX213" s="14" t="s">
        <v>74</v>
      </c>
      <c r="AY213" s="245" t="s">
        <v>145</v>
      </c>
    </row>
    <row r="214" s="15" customFormat="1">
      <c r="A214" s="15"/>
      <c r="B214" s="246"/>
      <c r="C214" s="247"/>
      <c r="D214" s="220" t="s">
        <v>155</v>
      </c>
      <c r="E214" s="248" t="s">
        <v>105</v>
      </c>
      <c r="F214" s="249" t="s">
        <v>157</v>
      </c>
      <c r="G214" s="247"/>
      <c r="H214" s="250">
        <v>19.350000000000001</v>
      </c>
      <c r="I214" s="251"/>
      <c r="J214" s="247"/>
      <c r="K214" s="247"/>
      <c r="L214" s="252"/>
      <c r="M214" s="253"/>
      <c r="N214" s="254"/>
      <c r="O214" s="254"/>
      <c r="P214" s="254"/>
      <c r="Q214" s="254"/>
      <c r="R214" s="254"/>
      <c r="S214" s="254"/>
      <c r="T214" s="25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56" t="s">
        <v>155</v>
      </c>
      <c r="AU214" s="256" t="s">
        <v>84</v>
      </c>
      <c r="AV214" s="15" t="s">
        <v>151</v>
      </c>
      <c r="AW214" s="15" t="s">
        <v>35</v>
      </c>
      <c r="AX214" s="15" t="s">
        <v>82</v>
      </c>
      <c r="AY214" s="256" t="s">
        <v>145</v>
      </c>
    </row>
    <row r="215" s="2" customFormat="1" ht="16.5" customHeight="1">
      <c r="A215" s="40"/>
      <c r="B215" s="41"/>
      <c r="C215" s="257" t="s">
        <v>303</v>
      </c>
      <c r="D215" s="257" t="s">
        <v>279</v>
      </c>
      <c r="E215" s="258" t="s">
        <v>304</v>
      </c>
      <c r="F215" s="259" t="s">
        <v>305</v>
      </c>
      <c r="G215" s="260" t="s">
        <v>282</v>
      </c>
      <c r="H215" s="261">
        <v>38.700000000000003</v>
      </c>
      <c r="I215" s="262"/>
      <c r="J215" s="263">
        <f>ROUND(I215*H215,2)</f>
        <v>0</v>
      </c>
      <c r="K215" s="259" t="s">
        <v>19</v>
      </c>
      <c r="L215" s="264"/>
      <c r="M215" s="265" t="s">
        <v>19</v>
      </c>
      <c r="N215" s="266" t="s">
        <v>45</v>
      </c>
      <c r="O215" s="86"/>
      <c r="P215" s="216">
        <f>O215*H215</f>
        <v>0</v>
      </c>
      <c r="Q215" s="216">
        <v>1</v>
      </c>
      <c r="R215" s="216">
        <f>Q215*H215</f>
        <v>38.700000000000003</v>
      </c>
      <c r="S215" s="216">
        <v>0</v>
      </c>
      <c r="T215" s="217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8" t="s">
        <v>162</v>
      </c>
      <c r="AT215" s="218" t="s">
        <v>279</v>
      </c>
      <c r="AU215" s="218" t="s">
        <v>84</v>
      </c>
      <c r="AY215" s="19" t="s">
        <v>145</v>
      </c>
      <c r="BE215" s="219">
        <f>IF(N215="základní",J215,0)</f>
        <v>0</v>
      </c>
      <c r="BF215" s="219">
        <f>IF(N215="snížená",J215,0)</f>
        <v>0</v>
      </c>
      <c r="BG215" s="219">
        <f>IF(N215="zákl. přenesená",J215,0)</f>
        <v>0</v>
      </c>
      <c r="BH215" s="219">
        <f>IF(N215="sníž. přenesená",J215,0)</f>
        <v>0</v>
      </c>
      <c r="BI215" s="219">
        <f>IF(N215="nulová",J215,0)</f>
        <v>0</v>
      </c>
      <c r="BJ215" s="19" t="s">
        <v>82</v>
      </c>
      <c r="BK215" s="219">
        <f>ROUND(I215*H215,2)</f>
        <v>0</v>
      </c>
      <c r="BL215" s="19" t="s">
        <v>151</v>
      </c>
      <c r="BM215" s="218" t="s">
        <v>306</v>
      </c>
    </row>
    <row r="216" s="2" customFormat="1">
      <c r="A216" s="40"/>
      <c r="B216" s="41"/>
      <c r="C216" s="42"/>
      <c r="D216" s="220" t="s">
        <v>153</v>
      </c>
      <c r="E216" s="42"/>
      <c r="F216" s="221" t="s">
        <v>307</v>
      </c>
      <c r="G216" s="42"/>
      <c r="H216" s="42"/>
      <c r="I216" s="222"/>
      <c r="J216" s="42"/>
      <c r="K216" s="42"/>
      <c r="L216" s="46"/>
      <c r="M216" s="223"/>
      <c r="N216" s="224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153</v>
      </c>
      <c r="AU216" s="19" t="s">
        <v>84</v>
      </c>
    </row>
    <row r="217" s="14" customFormat="1">
      <c r="A217" s="14"/>
      <c r="B217" s="235"/>
      <c r="C217" s="236"/>
      <c r="D217" s="220" t="s">
        <v>155</v>
      </c>
      <c r="E217" s="237" t="s">
        <v>19</v>
      </c>
      <c r="F217" s="238" t="s">
        <v>308</v>
      </c>
      <c r="G217" s="236"/>
      <c r="H217" s="239">
        <v>38.700000000000003</v>
      </c>
      <c r="I217" s="240"/>
      <c r="J217" s="236"/>
      <c r="K217" s="236"/>
      <c r="L217" s="241"/>
      <c r="M217" s="242"/>
      <c r="N217" s="243"/>
      <c r="O217" s="243"/>
      <c r="P217" s="243"/>
      <c r="Q217" s="243"/>
      <c r="R217" s="243"/>
      <c r="S217" s="243"/>
      <c r="T217" s="24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5" t="s">
        <v>155</v>
      </c>
      <c r="AU217" s="245" t="s">
        <v>84</v>
      </c>
      <c r="AV217" s="14" t="s">
        <v>84</v>
      </c>
      <c r="AW217" s="14" t="s">
        <v>35</v>
      </c>
      <c r="AX217" s="14" t="s">
        <v>82</v>
      </c>
      <c r="AY217" s="245" t="s">
        <v>145</v>
      </c>
    </row>
    <row r="218" s="2" customFormat="1" ht="24.15" customHeight="1">
      <c r="A218" s="40"/>
      <c r="B218" s="41"/>
      <c r="C218" s="207" t="s">
        <v>309</v>
      </c>
      <c r="D218" s="207" t="s">
        <v>147</v>
      </c>
      <c r="E218" s="208" t="s">
        <v>310</v>
      </c>
      <c r="F218" s="209" t="s">
        <v>311</v>
      </c>
      <c r="G218" s="210" t="s">
        <v>172</v>
      </c>
      <c r="H218" s="211">
        <v>95</v>
      </c>
      <c r="I218" s="212"/>
      <c r="J218" s="213">
        <f>ROUND(I218*H218,2)</f>
        <v>0</v>
      </c>
      <c r="K218" s="209" t="s">
        <v>19</v>
      </c>
      <c r="L218" s="46"/>
      <c r="M218" s="214" t="s">
        <v>19</v>
      </c>
      <c r="N218" s="215" t="s">
        <v>45</v>
      </c>
      <c r="O218" s="86"/>
      <c r="P218" s="216">
        <f>O218*H218</f>
        <v>0</v>
      </c>
      <c r="Q218" s="216">
        <v>0</v>
      </c>
      <c r="R218" s="216">
        <f>Q218*H218</f>
        <v>0</v>
      </c>
      <c r="S218" s="216">
        <v>0</v>
      </c>
      <c r="T218" s="217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8" t="s">
        <v>151</v>
      </c>
      <c r="AT218" s="218" t="s">
        <v>147</v>
      </c>
      <c r="AU218" s="218" t="s">
        <v>84</v>
      </c>
      <c r="AY218" s="19" t="s">
        <v>145</v>
      </c>
      <c r="BE218" s="219">
        <f>IF(N218="základní",J218,0)</f>
        <v>0</v>
      </c>
      <c r="BF218" s="219">
        <f>IF(N218="snížená",J218,0)</f>
        <v>0</v>
      </c>
      <c r="BG218" s="219">
        <f>IF(N218="zákl. přenesená",J218,0)</f>
        <v>0</v>
      </c>
      <c r="BH218" s="219">
        <f>IF(N218="sníž. přenesená",J218,0)</f>
        <v>0</v>
      </c>
      <c r="BI218" s="219">
        <f>IF(N218="nulová",J218,0)</f>
        <v>0</v>
      </c>
      <c r="BJ218" s="19" t="s">
        <v>82</v>
      </c>
      <c r="BK218" s="219">
        <f>ROUND(I218*H218,2)</f>
        <v>0</v>
      </c>
      <c r="BL218" s="19" t="s">
        <v>151</v>
      </c>
      <c r="BM218" s="218" t="s">
        <v>312</v>
      </c>
    </row>
    <row r="219" s="13" customFormat="1">
      <c r="A219" s="13"/>
      <c r="B219" s="225"/>
      <c r="C219" s="226"/>
      <c r="D219" s="220" t="s">
        <v>155</v>
      </c>
      <c r="E219" s="227" t="s">
        <v>19</v>
      </c>
      <c r="F219" s="228" t="s">
        <v>313</v>
      </c>
      <c r="G219" s="226"/>
      <c r="H219" s="227" t="s">
        <v>19</v>
      </c>
      <c r="I219" s="229"/>
      <c r="J219" s="226"/>
      <c r="K219" s="226"/>
      <c r="L219" s="230"/>
      <c r="M219" s="231"/>
      <c r="N219" s="232"/>
      <c r="O219" s="232"/>
      <c r="P219" s="232"/>
      <c r="Q219" s="232"/>
      <c r="R219" s="232"/>
      <c r="S219" s="232"/>
      <c r="T219" s="23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4" t="s">
        <v>155</v>
      </c>
      <c r="AU219" s="234" t="s">
        <v>84</v>
      </c>
      <c r="AV219" s="13" t="s">
        <v>82</v>
      </c>
      <c r="AW219" s="13" t="s">
        <v>35</v>
      </c>
      <c r="AX219" s="13" t="s">
        <v>74</v>
      </c>
      <c r="AY219" s="234" t="s">
        <v>145</v>
      </c>
    </row>
    <row r="220" s="14" customFormat="1">
      <c r="A220" s="14"/>
      <c r="B220" s="235"/>
      <c r="C220" s="236"/>
      <c r="D220" s="220" t="s">
        <v>155</v>
      </c>
      <c r="E220" s="237" t="s">
        <v>19</v>
      </c>
      <c r="F220" s="238" t="s">
        <v>314</v>
      </c>
      <c r="G220" s="236"/>
      <c r="H220" s="239">
        <v>95</v>
      </c>
      <c r="I220" s="240"/>
      <c r="J220" s="236"/>
      <c r="K220" s="236"/>
      <c r="L220" s="241"/>
      <c r="M220" s="242"/>
      <c r="N220" s="243"/>
      <c r="O220" s="243"/>
      <c r="P220" s="243"/>
      <c r="Q220" s="243"/>
      <c r="R220" s="243"/>
      <c r="S220" s="243"/>
      <c r="T220" s="24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5" t="s">
        <v>155</v>
      </c>
      <c r="AU220" s="245" t="s">
        <v>84</v>
      </c>
      <c r="AV220" s="14" t="s">
        <v>84</v>
      </c>
      <c r="AW220" s="14" t="s">
        <v>35</v>
      </c>
      <c r="AX220" s="14" t="s">
        <v>74</v>
      </c>
      <c r="AY220" s="245" t="s">
        <v>145</v>
      </c>
    </row>
    <row r="221" s="15" customFormat="1">
      <c r="A221" s="15"/>
      <c r="B221" s="246"/>
      <c r="C221" s="247"/>
      <c r="D221" s="220" t="s">
        <v>155</v>
      </c>
      <c r="E221" s="248" t="s">
        <v>19</v>
      </c>
      <c r="F221" s="249" t="s">
        <v>157</v>
      </c>
      <c r="G221" s="247"/>
      <c r="H221" s="250">
        <v>95</v>
      </c>
      <c r="I221" s="251"/>
      <c r="J221" s="247"/>
      <c r="K221" s="247"/>
      <c r="L221" s="252"/>
      <c r="M221" s="253"/>
      <c r="N221" s="254"/>
      <c r="O221" s="254"/>
      <c r="P221" s="254"/>
      <c r="Q221" s="254"/>
      <c r="R221" s="254"/>
      <c r="S221" s="254"/>
      <c r="T221" s="25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56" t="s">
        <v>155</v>
      </c>
      <c r="AU221" s="256" t="s">
        <v>84</v>
      </c>
      <c r="AV221" s="15" t="s">
        <v>151</v>
      </c>
      <c r="AW221" s="15" t="s">
        <v>35</v>
      </c>
      <c r="AX221" s="15" t="s">
        <v>82</v>
      </c>
      <c r="AY221" s="256" t="s">
        <v>145</v>
      </c>
    </row>
    <row r="222" s="2" customFormat="1" ht="16.5" customHeight="1">
      <c r="A222" s="40"/>
      <c r="B222" s="41"/>
      <c r="C222" s="257" t="s">
        <v>315</v>
      </c>
      <c r="D222" s="257" t="s">
        <v>279</v>
      </c>
      <c r="E222" s="258" t="s">
        <v>316</v>
      </c>
      <c r="F222" s="259" t="s">
        <v>317</v>
      </c>
      <c r="G222" s="260" t="s">
        <v>282</v>
      </c>
      <c r="H222" s="261">
        <v>25.649999999999999</v>
      </c>
      <c r="I222" s="262"/>
      <c r="J222" s="263">
        <f>ROUND(I222*H222,2)</f>
        <v>0</v>
      </c>
      <c r="K222" s="259" t="s">
        <v>19</v>
      </c>
      <c r="L222" s="264"/>
      <c r="M222" s="265" t="s">
        <v>19</v>
      </c>
      <c r="N222" s="266" t="s">
        <v>45</v>
      </c>
      <c r="O222" s="86"/>
      <c r="P222" s="216">
        <f>O222*H222</f>
        <v>0</v>
      </c>
      <c r="Q222" s="216">
        <v>1</v>
      </c>
      <c r="R222" s="216">
        <f>Q222*H222</f>
        <v>25.649999999999999</v>
      </c>
      <c r="S222" s="216">
        <v>0</v>
      </c>
      <c r="T222" s="217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8" t="s">
        <v>162</v>
      </c>
      <c r="AT222" s="218" t="s">
        <v>279</v>
      </c>
      <c r="AU222" s="218" t="s">
        <v>84</v>
      </c>
      <c r="AY222" s="19" t="s">
        <v>145</v>
      </c>
      <c r="BE222" s="219">
        <f>IF(N222="základní",J222,0)</f>
        <v>0</v>
      </c>
      <c r="BF222" s="219">
        <f>IF(N222="snížená",J222,0)</f>
        <v>0</v>
      </c>
      <c r="BG222" s="219">
        <f>IF(N222="zákl. přenesená",J222,0)</f>
        <v>0</v>
      </c>
      <c r="BH222" s="219">
        <f>IF(N222="sníž. přenesená",J222,0)</f>
        <v>0</v>
      </c>
      <c r="BI222" s="219">
        <f>IF(N222="nulová",J222,0)</f>
        <v>0</v>
      </c>
      <c r="BJ222" s="19" t="s">
        <v>82</v>
      </c>
      <c r="BK222" s="219">
        <f>ROUND(I222*H222,2)</f>
        <v>0</v>
      </c>
      <c r="BL222" s="19" t="s">
        <v>151</v>
      </c>
      <c r="BM222" s="218" t="s">
        <v>318</v>
      </c>
    </row>
    <row r="223" s="13" customFormat="1">
      <c r="A223" s="13"/>
      <c r="B223" s="225"/>
      <c r="C223" s="226"/>
      <c r="D223" s="220" t="s">
        <v>155</v>
      </c>
      <c r="E223" s="227" t="s">
        <v>19</v>
      </c>
      <c r="F223" s="228" t="s">
        <v>313</v>
      </c>
      <c r="G223" s="226"/>
      <c r="H223" s="227" t="s">
        <v>19</v>
      </c>
      <c r="I223" s="229"/>
      <c r="J223" s="226"/>
      <c r="K223" s="226"/>
      <c r="L223" s="230"/>
      <c r="M223" s="231"/>
      <c r="N223" s="232"/>
      <c r="O223" s="232"/>
      <c r="P223" s="232"/>
      <c r="Q223" s="232"/>
      <c r="R223" s="232"/>
      <c r="S223" s="232"/>
      <c r="T223" s="23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4" t="s">
        <v>155</v>
      </c>
      <c r="AU223" s="234" t="s">
        <v>84</v>
      </c>
      <c r="AV223" s="13" t="s">
        <v>82</v>
      </c>
      <c r="AW223" s="13" t="s">
        <v>35</v>
      </c>
      <c r="AX223" s="13" t="s">
        <v>74</v>
      </c>
      <c r="AY223" s="234" t="s">
        <v>145</v>
      </c>
    </row>
    <row r="224" s="14" customFormat="1">
      <c r="A224" s="14"/>
      <c r="B224" s="235"/>
      <c r="C224" s="236"/>
      <c r="D224" s="220" t="s">
        <v>155</v>
      </c>
      <c r="E224" s="237" t="s">
        <v>19</v>
      </c>
      <c r="F224" s="238" t="s">
        <v>319</v>
      </c>
      <c r="G224" s="236"/>
      <c r="H224" s="239">
        <v>25.649999999999999</v>
      </c>
      <c r="I224" s="240"/>
      <c r="J224" s="236"/>
      <c r="K224" s="236"/>
      <c r="L224" s="241"/>
      <c r="M224" s="242"/>
      <c r="N224" s="243"/>
      <c r="O224" s="243"/>
      <c r="P224" s="243"/>
      <c r="Q224" s="243"/>
      <c r="R224" s="243"/>
      <c r="S224" s="243"/>
      <c r="T224" s="24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5" t="s">
        <v>155</v>
      </c>
      <c r="AU224" s="245" t="s">
        <v>84</v>
      </c>
      <c r="AV224" s="14" t="s">
        <v>84</v>
      </c>
      <c r="AW224" s="14" t="s">
        <v>35</v>
      </c>
      <c r="AX224" s="14" t="s">
        <v>74</v>
      </c>
      <c r="AY224" s="245" t="s">
        <v>145</v>
      </c>
    </row>
    <row r="225" s="15" customFormat="1">
      <c r="A225" s="15"/>
      <c r="B225" s="246"/>
      <c r="C225" s="247"/>
      <c r="D225" s="220" t="s">
        <v>155</v>
      </c>
      <c r="E225" s="248" t="s">
        <v>19</v>
      </c>
      <c r="F225" s="249" t="s">
        <v>157</v>
      </c>
      <c r="G225" s="247"/>
      <c r="H225" s="250">
        <v>25.649999999999999</v>
      </c>
      <c r="I225" s="251"/>
      <c r="J225" s="247"/>
      <c r="K225" s="247"/>
      <c r="L225" s="252"/>
      <c r="M225" s="253"/>
      <c r="N225" s="254"/>
      <c r="O225" s="254"/>
      <c r="P225" s="254"/>
      <c r="Q225" s="254"/>
      <c r="R225" s="254"/>
      <c r="S225" s="254"/>
      <c r="T225" s="25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56" t="s">
        <v>155</v>
      </c>
      <c r="AU225" s="256" t="s">
        <v>84</v>
      </c>
      <c r="AV225" s="15" t="s">
        <v>151</v>
      </c>
      <c r="AW225" s="15" t="s">
        <v>35</v>
      </c>
      <c r="AX225" s="15" t="s">
        <v>82</v>
      </c>
      <c r="AY225" s="256" t="s">
        <v>145</v>
      </c>
    </row>
    <row r="226" s="2" customFormat="1" ht="24.15" customHeight="1">
      <c r="A226" s="40"/>
      <c r="B226" s="41"/>
      <c r="C226" s="207" t="s">
        <v>320</v>
      </c>
      <c r="D226" s="207" t="s">
        <v>147</v>
      </c>
      <c r="E226" s="208" t="s">
        <v>321</v>
      </c>
      <c r="F226" s="209" t="s">
        <v>322</v>
      </c>
      <c r="G226" s="210" t="s">
        <v>172</v>
      </c>
      <c r="H226" s="211">
        <v>95</v>
      </c>
      <c r="I226" s="212"/>
      <c r="J226" s="213">
        <f>ROUND(I226*H226,2)</f>
        <v>0</v>
      </c>
      <c r="K226" s="209" t="s">
        <v>19</v>
      </c>
      <c r="L226" s="46"/>
      <c r="M226" s="214" t="s">
        <v>19</v>
      </c>
      <c r="N226" s="215" t="s">
        <v>45</v>
      </c>
      <c r="O226" s="86"/>
      <c r="P226" s="216">
        <f>O226*H226</f>
        <v>0</v>
      </c>
      <c r="Q226" s="216">
        <v>0</v>
      </c>
      <c r="R226" s="216">
        <f>Q226*H226</f>
        <v>0</v>
      </c>
      <c r="S226" s="216">
        <v>0</v>
      </c>
      <c r="T226" s="217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8" t="s">
        <v>151</v>
      </c>
      <c r="AT226" s="218" t="s">
        <v>147</v>
      </c>
      <c r="AU226" s="218" t="s">
        <v>84</v>
      </c>
      <c r="AY226" s="19" t="s">
        <v>145</v>
      </c>
      <c r="BE226" s="219">
        <f>IF(N226="základní",J226,0)</f>
        <v>0</v>
      </c>
      <c r="BF226" s="219">
        <f>IF(N226="snížená",J226,0)</f>
        <v>0</v>
      </c>
      <c r="BG226" s="219">
        <f>IF(N226="zákl. přenesená",J226,0)</f>
        <v>0</v>
      </c>
      <c r="BH226" s="219">
        <f>IF(N226="sníž. přenesená",J226,0)</f>
        <v>0</v>
      </c>
      <c r="BI226" s="219">
        <f>IF(N226="nulová",J226,0)</f>
        <v>0</v>
      </c>
      <c r="BJ226" s="19" t="s">
        <v>82</v>
      </c>
      <c r="BK226" s="219">
        <f>ROUND(I226*H226,2)</f>
        <v>0</v>
      </c>
      <c r="BL226" s="19" t="s">
        <v>151</v>
      </c>
      <c r="BM226" s="218" t="s">
        <v>323</v>
      </c>
    </row>
    <row r="227" s="13" customFormat="1">
      <c r="A227" s="13"/>
      <c r="B227" s="225"/>
      <c r="C227" s="226"/>
      <c r="D227" s="220" t="s">
        <v>155</v>
      </c>
      <c r="E227" s="227" t="s">
        <v>19</v>
      </c>
      <c r="F227" s="228" t="s">
        <v>313</v>
      </c>
      <c r="G227" s="226"/>
      <c r="H227" s="227" t="s">
        <v>19</v>
      </c>
      <c r="I227" s="229"/>
      <c r="J227" s="226"/>
      <c r="K227" s="226"/>
      <c r="L227" s="230"/>
      <c r="M227" s="231"/>
      <c r="N227" s="232"/>
      <c r="O227" s="232"/>
      <c r="P227" s="232"/>
      <c r="Q227" s="232"/>
      <c r="R227" s="232"/>
      <c r="S227" s="232"/>
      <c r="T227" s="23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4" t="s">
        <v>155</v>
      </c>
      <c r="AU227" s="234" t="s">
        <v>84</v>
      </c>
      <c r="AV227" s="13" t="s">
        <v>82</v>
      </c>
      <c r="AW227" s="13" t="s">
        <v>35</v>
      </c>
      <c r="AX227" s="13" t="s">
        <v>74</v>
      </c>
      <c r="AY227" s="234" t="s">
        <v>145</v>
      </c>
    </row>
    <row r="228" s="14" customFormat="1">
      <c r="A228" s="14"/>
      <c r="B228" s="235"/>
      <c r="C228" s="236"/>
      <c r="D228" s="220" t="s">
        <v>155</v>
      </c>
      <c r="E228" s="237" t="s">
        <v>19</v>
      </c>
      <c r="F228" s="238" t="s">
        <v>314</v>
      </c>
      <c r="G228" s="236"/>
      <c r="H228" s="239">
        <v>95</v>
      </c>
      <c r="I228" s="240"/>
      <c r="J228" s="236"/>
      <c r="K228" s="236"/>
      <c r="L228" s="241"/>
      <c r="M228" s="242"/>
      <c r="N228" s="243"/>
      <c r="O228" s="243"/>
      <c r="P228" s="243"/>
      <c r="Q228" s="243"/>
      <c r="R228" s="243"/>
      <c r="S228" s="243"/>
      <c r="T228" s="24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5" t="s">
        <v>155</v>
      </c>
      <c r="AU228" s="245" t="s">
        <v>84</v>
      </c>
      <c r="AV228" s="14" t="s">
        <v>84</v>
      </c>
      <c r="AW228" s="14" t="s">
        <v>35</v>
      </c>
      <c r="AX228" s="14" t="s">
        <v>74</v>
      </c>
      <c r="AY228" s="245" t="s">
        <v>145</v>
      </c>
    </row>
    <row r="229" s="15" customFormat="1">
      <c r="A229" s="15"/>
      <c r="B229" s="246"/>
      <c r="C229" s="247"/>
      <c r="D229" s="220" t="s">
        <v>155</v>
      </c>
      <c r="E229" s="248" t="s">
        <v>19</v>
      </c>
      <c r="F229" s="249" t="s">
        <v>157</v>
      </c>
      <c r="G229" s="247"/>
      <c r="H229" s="250">
        <v>95</v>
      </c>
      <c r="I229" s="251"/>
      <c r="J229" s="247"/>
      <c r="K229" s="247"/>
      <c r="L229" s="252"/>
      <c r="M229" s="253"/>
      <c r="N229" s="254"/>
      <c r="O229" s="254"/>
      <c r="P229" s="254"/>
      <c r="Q229" s="254"/>
      <c r="R229" s="254"/>
      <c r="S229" s="254"/>
      <c r="T229" s="25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56" t="s">
        <v>155</v>
      </c>
      <c r="AU229" s="256" t="s">
        <v>84</v>
      </c>
      <c r="AV229" s="15" t="s">
        <v>151</v>
      </c>
      <c r="AW229" s="15" t="s">
        <v>35</v>
      </c>
      <c r="AX229" s="15" t="s">
        <v>82</v>
      </c>
      <c r="AY229" s="256" t="s">
        <v>145</v>
      </c>
    </row>
    <row r="230" s="2" customFormat="1" ht="16.5" customHeight="1">
      <c r="A230" s="40"/>
      <c r="B230" s="41"/>
      <c r="C230" s="257" t="s">
        <v>324</v>
      </c>
      <c r="D230" s="257" t="s">
        <v>279</v>
      </c>
      <c r="E230" s="258" t="s">
        <v>325</v>
      </c>
      <c r="F230" s="259" t="s">
        <v>326</v>
      </c>
      <c r="G230" s="260" t="s">
        <v>327</v>
      </c>
      <c r="H230" s="261">
        <v>1.8999999999999999</v>
      </c>
      <c r="I230" s="262"/>
      <c r="J230" s="263">
        <f>ROUND(I230*H230,2)</f>
        <v>0</v>
      </c>
      <c r="K230" s="259" t="s">
        <v>19</v>
      </c>
      <c r="L230" s="264"/>
      <c r="M230" s="265" t="s">
        <v>19</v>
      </c>
      <c r="N230" s="266" t="s">
        <v>45</v>
      </c>
      <c r="O230" s="86"/>
      <c r="P230" s="216">
        <f>O230*H230</f>
        <v>0</v>
      </c>
      <c r="Q230" s="216">
        <v>0.001</v>
      </c>
      <c r="R230" s="216">
        <f>Q230*H230</f>
        <v>0.0019</v>
      </c>
      <c r="S230" s="216">
        <v>0</v>
      </c>
      <c r="T230" s="217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8" t="s">
        <v>162</v>
      </c>
      <c r="AT230" s="218" t="s">
        <v>279</v>
      </c>
      <c r="AU230" s="218" t="s">
        <v>84</v>
      </c>
      <c r="AY230" s="19" t="s">
        <v>145</v>
      </c>
      <c r="BE230" s="219">
        <f>IF(N230="základní",J230,0)</f>
        <v>0</v>
      </c>
      <c r="BF230" s="219">
        <f>IF(N230="snížená",J230,0)</f>
        <v>0</v>
      </c>
      <c r="BG230" s="219">
        <f>IF(N230="zákl. přenesená",J230,0)</f>
        <v>0</v>
      </c>
      <c r="BH230" s="219">
        <f>IF(N230="sníž. přenesená",J230,0)</f>
        <v>0</v>
      </c>
      <c r="BI230" s="219">
        <f>IF(N230="nulová",J230,0)</f>
        <v>0</v>
      </c>
      <c r="BJ230" s="19" t="s">
        <v>82</v>
      </c>
      <c r="BK230" s="219">
        <f>ROUND(I230*H230,2)</f>
        <v>0</v>
      </c>
      <c r="BL230" s="19" t="s">
        <v>151</v>
      </c>
      <c r="BM230" s="218" t="s">
        <v>328</v>
      </c>
    </row>
    <row r="231" s="14" customFormat="1">
      <c r="A231" s="14"/>
      <c r="B231" s="235"/>
      <c r="C231" s="236"/>
      <c r="D231" s="220" t="s">
        <v>155</v>
      </c>
      <c r="E231" s="237" t="s">
        <v>19</v>
      </c>
      <c r="F231" s="238" t="s">
        <v>329</v>
      </c>
      <c r="G231" s="236"/>
      <c r="H231" s="239">
        <v>1.8999999999999999</v>
      </c>
      <c r="I231" s="240"/>
      <c r="J231" s="236"/>
      <c r="K231" s="236"/>
      <c r="L231" s="241"/>
      <c r="M231" s="242"/>
      <c r="N231" s="243"/>
      <c r="O231" s="243"/>
      <c r="P231" s="243"/>
      <c r="Q231" s="243"/>
      <c r="R231" s="243"/>
      <c r="S231" s="243"/>
      <c r="T231" s="24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5" t="s">
        <v>155</v>
      </c>
      <c r="AU231" s="245" t="s">
        <v>84</v>
      </c>
      <c r="AV231" s="14" t="s">
        <v>84</v>
      </c>
      <c r="AW231" s="14" t="s">
        <v>35</v>
      </c>
      <c r="AX231" s="14" t="s">
        <v>82</v>
      </c>
      <c r="AY231" s="245" t="s">
        <v>145</v>
      </c>
    </row>
    <row r="232" s="2" customFormat="1" ht="21.75" customHeight="1">
      <c r="A232" s="40"/>
      <c r="B232" s="41"/>
      <c r="C232" s="207" t="s">
        <v>330</v>
      </c>
      <c r="D232" s="207" t="s">
        <v>147</v>
      </c>
      <c r="E232" s="208" t="s">
        <v>331</v>
      </c>
      <c r="F232" s="209" t="s">
        <v>332</v>
      </c>
      <c r="G232" s="210" t="s">
        <v>172</v>
      </c>
      <c r="H232" s="211">
        <v>3361.0999999999999</v>
      </c>
      <c r="I232" s="212"/>
      <c r="J232" s="213">
        <f>ROUND(I232*H232,2)</f>
        <v>0</v>
      </c>
      <c r="K232" s="209" t="s">
        <v>19</v>
      </c>
      <c r="L232" s="46"/>
      <c r="M232" s="214" t="s">
        <v>19</v>
      </c>
      <c r="N232" s="215" t="s">
        <v>45</v>
      </c>
      <c r="O232" s="86"/>
      <c r="P232" s="216">
        <f>O232*H232</f>
        <v>0</v>
      </c>
      <c r="Q232" s="216">
        <v>0</v>
      </c>
      <c r="R232" s="216">
        <f>Q232*H232</f>
        <v>0</v>
      </c>
      <c r="S232" s="216">
        <v>0</v>
      </c>
      <c r="T232" s="217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8" t="s">
        <v>151</v>
      </c>
      <c r="AT232" s="218" t="s">
        <v>147</v>
      </c>
      <c r="AU232" s="218" t="s">
        <v>84</v>
      </c>
      <c r="AY232" s="19" t="s">
        <v>145</v>
      </c>
      <c r="BE232" s="219">
        <f>IF(N232="základní",J232,0)</f>
        <v>0</v>
      </c>
      <c r="BF232" s="219">
        <f>IF(N232="snížená",J232,0)</f>
        <v>0</v>
      </c>
      <c r="BG232" s="219">
        <f>IF(N232="zákl. přenesená",J232,0)</f>
        <v>0</v>
      </c>
      <c r="BH232" s="219">
        <f>IF(N232="sníž. přenesená",J232,0)</f>
        <v>0</v>
      </c>
      <c r="BI232" s="219">
        <f>IF(N232="nulová",J232,0)</f>
        <v>0</v>
      </c>
      <c r="BJ232" s="19" t="s">
        <v>82</v>
      </c>
      <c r="BK232" s="219">
        <f>ROUND(I232*H232,2)</f>
        <v>0</v>
      </c>
      <c r="BL232" s="19" t="s">
        <v>151</v>
      </c>
      <c r="BM232" s="218" t="s">
        <v>333</v>
      </c>
    </row>
    <row r="233" s="13" customFormat="1">
      <c r="A233" s="13"/>
      <c r="B233" s="225"/>
      <c r="C233" s="226"/>
      <c r="D233" s="220" t="s">
        <v>155</v>
      </c>
      <c r="E233" s="227" t="s">
        <v>19</v>
      </c>
      <c r="F233" s="228" t="s">
        <v>334</v>
      </c>
      <c r="G233" s="226"/>
      <c r="H233" s="227" t="s">
        <v>19</v>
      </c>
      <c r="I233" s="229"/>
      <c r="J233" s="226"/>
      <c r="K233" s="226"/>
      <c r="L233" s="230"/>
      <c r="M233" s="231"/>
      <c r="N233" s="232"/>
      <c r="O233" s="232"/>
      <c r="P233" s="232"/>
      <c r="Q233" s="232"/>
      <c r="R233" s="232"/>
      <c r="S233" s="232"/>
      <c r="T233" s="23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4" t="s">
        <v>155</v>
      </c>
      <c r="AU233" s="234" t="s">
        <v>84</v>
      </c>
      <c r="AV233" s="13" t="s">
        <v>82</v>
      </c>
      <c r="AW233" s="13" t="s">
        <v>35</v>
      </c>
      <c r="AX233" s="13" t="s">
        <v>74</v>
      </c>
      <c r="AY233" s="234" t="s">
        <v>145</v>
      </c>
    </row>
    <row r="234" s="14" customFormat="1">
      <c r="A234" s="14"/>
      <c r="B234" s="235"/>
      <c r="C234" s="236"/>
      <c r="D234" s="220" t="s">
        <v>155</v>
      </c>
      <c r="E234" s="237" t="s">
        <v>19</v>
      </c>
      <c r="F234" s="238" t="s">
        <v>335</v>
      </c>
      <c r="G234" s="236"/>
      <c r="H234" s="239">
        <v>2388</v>
      </c>
      <c r="I234" s="240"/>
      <c r="J234" s="236"/>
      <c r="K234" s="236"/>
      <c r="L234" s="241"/>
      <c r="M234" s="242"/>
      <c r="N234" s="243"/>
      <c r="O234" s="243"/>
      <c r="P234" s="243"/>
      <c r="Q234" s="243"/>
      <c r="R234" s="243"/>
      <c r="S234" s="243"/>
      <c r="T234" s="24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5" t="s">
        <v>155</v>
      </c>
      <c r="AU234" s="245" t="s">
        <v>84</v>
      </c>
      <c r="AV234" s="14" t="s">
        <v>84</v>
      </c>
      <c r="AW234" s="14" t="s">
        <v>35</v>
      </c>
      <c r="AX234" s="14" t="s">
        <v>74</v>
      </c>
      <c r="AY234" s="245" t="s">
        <v>145</v>
      </c>
    </row>
    <row r="235" s="13" customFormat="1">
      <c r="A235" s="13"/>
      <c r="B235" s="225"/>
      <c r="C235" s="226"/>
      <c r="D235" s="220" t="s">
        <v>155</v>
      </c>
      <c r="E235" s="227" t="s">
        <v>19</v>
      </c>
      <c r="F235" s="228" t="s">
        <v>336</v>
      </c>
      <c r="G235" s="226"/>
      <c r="H235" s="227" t="s">
        <v>19</v>
      </c>
      <c r="I235" s="229"/>
      <c r="J235" s="226"/>
      <c r="K235" s="226"/>
      <c r="L235" s="230"/>
      <c r="M235" s="231"/>
      <c r="N235" s="232"/>
      <c r="O235" s="232"/>
      <c r="P235" s="232"/>
      <c r="Q235" s="232"/>
      <c r="R235" s="232"/>
      <c r="S235" s="232"/>
      <c r="T235" s="23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4" t="s">
        <v>155</v>
      </c>
      <c r="AU235" s="234" t="s">
        <v>84</v>
      </c>
      <c r="AV235" s="13" t="s">
        <v>82</v>
      </c>
      <c r="AW235" s="13" t="s">
        <v>35</v>
      </c>
      <c r="AX235" s="13" t="s">
        <v>74</v>
      </c>
      <c r="AY235" s="234" t="s">
        <v>145</v>
      </c>
    </row>
    <row r="236" s="14" customFormat="1">
      <c r="A236" s="14"/>
      <c r="B236" s="235"/>
      <c r="C236" s="236"/>
      <c r="D236" s="220" t="s">
        <v>155</v>
      </c>
      <c r="E236" s="237" t="s">
        <v>19</v>
      </c>
      <c r="F236" s="238" t="s">
        <v>337</v>
      </c>
      <c r="G236" s="236"/>
      <c r="H236" s="239">
        <v>100.09999999999999</v>
      </c>
      <c r="I236" s="240"/>
      <c r="J236" s="236"/>
      <c r="K236" s="236"/>
      <c r="L236" s="241"/>
      <c r="M236" s="242"/>
      <c r="N236" s="243"/>
      <c r="O236" s="243"/>
      <c r="P236" s="243"/>
      <c r="Q236" s="243"/>
      <c r="R236" s="243"/>
      <c r="S236" s="243"/>
      <c r="T236" s="24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5" t="s">
        <v>155</v>
      </c>
      <c r="AU236" s="245" t="s">
        <v>84</v>
      </c>
      <c r="AV236" s="14" t="s">
        <v>84</v>
      </c>
      <c r="AW236" s="14" t="s">
        <v>35</v>
      </c>
      <c r="AX236" s="14" t="s">
        <v>74</v>
      </c>
      <c r="AY236" s="245" t="s">
        <v>145</v>
      </c>
    </row>
    <row r="237" s="13" customFormat="1">
      <c r="A237" s="13"/>
      <c r="B237" s="225"/>
      <c r="C237" s="226"/>
      <c r="D237" s="220" t="s">
        <v>155</v>
      </c>
      <c r="E237" s="227" t="s">
        <v>19</v>
      </c>
      <c r="F237" s="228" t="s">
        <v>338</v>
      </c>
      <c r="G237" s="226"/>
      <c r="H237" s="227" t="s">
        <v>19</v>
      </c>
      <c r="I237" s="229"/>
      <c r="J237" s="226"/>
      <c r="K237" s="226"/>
      <c r="L237" s="230"/>
      <c r="M237" s="231"/>
      <c r="N237" s="232"/>
      <c r="O237" s="232"/>
      <c r="P237" s="232"/>
      <c r="Q237" s="232"/>
      <c r="R237" s="232"/>
      <c r="S237" s="232"/>
      <c r="T237" s="23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4" t="s">
        <v>155</v>
      </c>
      <c r="AU237" s="234" t="s">
        <v>84</v>
      </c>
      <c r="AV237" s="13" t="s">
        <v>82</v>
      </c>
      <c r="AW237" s="13" t="s">
        <v>35</v>
      </c>
      <c r="AX237" s="13" t="s">
        <v>74</v>
      </c>
      <c r="AY237" s="234" t="s">
        <v>145</v>
      </c>
    </row>
    <row r="238" s="14" customFormat="1">
      <c r="A238" s="14"/>
      <c r="B238" s="235"/>
      <c r="C238" s="236"/>
      <c r="D238" s="220" t="s">
        <v>155</v>
      </c>
      <c r="E238" s="237" t="s">
        <v>19</v>
      </c>
      <c r="F238" s="238" t="s">
        <v>339</v>
      </c>
      <c r="G238" s="236"/>
      <c r="H238" s="239">
        <v>408</v>
      </c>
      <c r="I238" s="240"/>
      <c r="J238" s="236"/>
      <c r="K238" s="236"/>
      <c r="L238" s="241"/>
      <c r="M238" s="242"/>
      <c r="N238" s="243"/>
      <c r="O238" s="243"/>
      <c r="P238" s="243"/>
      <c r="Q238" s="243"/>
      <c r="R238" s="243"/>
      <c r="S238" s="243"/>
      <c r="T238" s="24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5" t="s">
        <v>155</v>
      </c>
      <c r="AU238" s="245" t="s">
        <v>84</v>
      </c>
      <c r="AV238" s="14" t="s">
        <v>84</v>
      </c>
      <c r="AW238" s="14" t="s">
        <v>35</v>
      </c>
      <c r="AX238" s="14" t="s">
        <v>74</v>
      </c>
      <c r="AY238" s="245" t="s">
        <v>145</v>
      </c>
    </row>
    <row r="239" s="13" customFormat="1">
      <c r="A239" s="13"/>
      <c r="B239" s="225"/>
      <c r="C239" s="226"/>
      <c r="D239" s="220" t="s">
        <v>155</v>
      </c>
      <c r="E239" s="227" t="s">
        <v>19</v>
      </c>
      <c r="F239" s="228" t="s">
        <v>340</v>
      </c>
      <c r="G239" s="226"/>
      <c r="H239" s="227" t="s">
        <v>19</v>
      </c>
      <c r="I239" s="229"/>
      <c r="J239" s="226"/>
      <c r="K239" s="226"/>
      <c r="L239" s="230"/>
      <c r="M239" s="231"/>
      <c r="N239" s="232"/>
      <c r="O239" s="232"/>
      <c r="P239" s="232"/>
      <c r="Q239" s="232"/>
      <c r="R239" s="232"/>
      <c r="S239" s="232"/>
      <c r="T239" s="23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4" t="s">
        <v>155</v>
      </c>
      <c r="AU239" s="234" t="s">
        <v>84</v>
      </c>
      <c r="AV239" s="13" t="s">
        <v>82</v>
      </c>
      <c r="AW239" s="13" t="s">
        <v>35</v>
      </c>
      <c r="AX239" s="13" t="s">
        <v>74</v>
      </c>
      <c r="AY239" s="234" t="s">
        <v>145</v>
      </c>
    </row>
    <row r="240" s="14" customFormat="1">
      <c r="A240" s="14"/>
      <c r="B240" s="235"/>
      <c r="C240" s="236"/>
      <c r="D240" s="220" t="s">
        <v>155</v>
      </c>
      <c r="E240" s="237" t="s">
        <v>19</v>
      </c>
      <c r="F240" s="238" t="s">
        <v>341</v>
      </c>
      <c r="G240" s="236"/>
      <c r="H240" s="239">
        <v>465</v>
      </c>
      <c r="I240" s="240"/>
      <c r="J240" s="236"/>
      <c r="K240" s="236"/>
      <c r="L240" s="241"/>
      <c r="M240" s="242"/>
      <c r="N240" s="243"/>
      <c r="O240" s="243"/>
      <c r="P240" s="243"/>
      <c r="Q240" s="243"/>
      <c r="R240" s="243"/>
      <c r="S240" s="243"/>
      <c r="T240" s="24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5" t="s">
        <v>155</v>
      </c>
      <c r="AU240" s="245" t="s">
        <v>84</v>
      </c>
      <c r="AV240" s="14" t="s">
        <v>84</v>
      </c>
      <c r="AW240" s="14" t="s">
        <v>35</v>
      </c>
      <c r="AX240" s="14" t="s">
        <v>74</v>
      </c>
      <c r="AY240" s="245" t="s">
        <v>145</v>
      </c>
    </row>
    <row r="241" s="15" customFormat="1">
      <c r="A241" s="15"/>
      <c r="B241" s="246"/>
      <c r="C241" s="247"/>
      <c r="D241" s="220" t="s">
        <v>155</v>
      </c>
      <c r="E241" s="248" t="s">
        <v>19</v>
      </c>
      <c r="F241" s="249" t="s">
        <v>157</v>
      </c>
      <c r="G241" s="247"/>
      <c r="H241" s="250">
        <v>3361.0999999999999</v>
      </c>
      <c r="I241" s="251"/>
      <c r="J241" s="247"/>
      <c r="K241" s="247"/>
      <c r="L241" s="252"/>
      <c r="M241" s="253"/>
      <c r="N241" s="254"/>
      <c r="O241" s="254"/>
      <c r="P241" s="254"/>
      <c r="Q241" s="254"/>
      <c r="R241" s="254"/>
      <c r="S241" s="254"/>
      <c r="T241" s="25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56" t="s">
        <v>155</v>
      </c>
      <c r="AU241" s="256" t="s">
        <v>84</v>
      </c>
      <c r="AV241" s="15" t="s">
        <v>151</v>
      </c>
      <c r="AW241" s="15" t="s">
        <v>35</v>
      </c>
      <c r="AX241" s="15" t="s">
        <v>82</v>
      </c>
      <c r="AY241" s="256" t="s">
        <v>145</v>
      </c>
    </row>
    <row r="242" s="12" customFormat="1" ht="22.8" customHeight="1">
      <c r="A242" s="12"/>
      <c r="B242" s="191"/>
      <c r="C242" s="192"/>
      <c r="D242" s="193" t="s">
        <v>73</v>
      </c>
      <c r="E242" s="205" t="s">
        <v>84</v>
      </c>
      <c r="F242" s="205" t="s">
        <v>342</v>
      </c>
      <c r="G242" s="192"/>
      <c r="H242" s="192"/>
      <c r="I242" s="195"/>
      <c r="J242" s="206">
        <f>BK242</f>
        <v>0</v>
      </c>
      <c r="K242" s="192"/>
      <c r="L242" s="197"/>
      <c r="M242" s="198"/>
      <c r="N242" s="199"/>
      <c r="O242" s="199"/>
      <c r="P242" s="200">
        <f>SUM(P243:P246)</f>
        <v>0</v>
      </c>
      <c r="Q242" s="199"/>
      <c r="R242" s="200">
        <f>SUM(R243:R246)</f>
        <v>69.25376</v>
      </c>
      <c r="S242" s="199"/>
      <c r="T242" s="201">
        <f>SUM(T243:T246)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02" t="s">
        <v>82</v>
      </c>
      <c r="AT242" s="203" t="s">
        <v>73</v>
      </c>
      <c r="AU242" s="203" t="s">
        <v>82</v>
      </c>
      <c r="AY242" s="202" t="s">
        <v>145</v>
      </c>
      <c r="BK242" s="204">
        <f>SUM(BK243:BK246)</f>
        <v>0</v>
      </c>
    </row>
    <row r="243" s="2" customFormat="1" ht="24.15" customHeight="1">
      <c r="A243" s="40"/>
      <c r="B243" s="41"/>
      <c r="C243" s="207" t="s">
        <v>343</v>
      </c>
      <c r="D243" s="207" t="s">
        <v>147</v>
      </c>
      <c r="E243" s="208" t="s">
        <v>344</v>
      </c>
      <c r="F243" s="209" t="s">
        <v>345</v>
      </c>
      <c r="G243" s="210" t="s">
        <v>166</v>
      </c>
      <c r="H243" s="211">
        <v>241</v>
      </c>
      <c r="I243" s="212"/>
      <c r="J243" s="213">
        <f>ROUND(I243*H243,2)</f>
        <v>0</v>
      </c>
      <c r="K243" s="209" t="s">
        <v>19</v>
      </c>
      <c r="L243" s="46"/>
      <c r="M243" s="214" t="s">
        <v>19</v>
      </c>
      <c r="N243" s="215" t="s">
        <v>45</v>
      </c>
      <c r="O243" s="86"/>
      <c r="P243" s="216">
        <f>O243*H243</f>
        <v>0</v>
      </c>
      <c r="Q243" s="216">
        <v>0.28736</v>
      </c>
      <c r="R243" s="216">
        <f>Q243*H243</f>
        <v>69.25376</v>
      </c>
      <c r="S243" s="216">
        <v>0</v>
      </c>
      <c r="T243" s="217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18" t="s">
        <v>151</v>
      </c>
      <c r="AT243" s="218" t="s">
        <v>147</v>
      </c>
      <c r="AU243" s="218" t="s">
        <v>84</v>
      </c>
      <c r="AY243" s="19" t="s">
        <v>145</v>
      </c>
      <c r="BE243" s="219">
        <f>IF(N243="základní",J243,0)</f>
        <v>0</v>
      </c>
      <c r="BF243" s="219">
        <f>IF(N243="snížená",J243,0)</f>
        <v>0</v>
      </c>
      <c r="BG243" s="219">
        <f>IF(N243="zákl. přenesená",J243,0)</f>
        <v>0</v>
      </c>
      <c r="BH243" s="219">
        <f>IF(N243="sníž. přenesená",J243,0)</f>
        <v>0</v>
      </c>
      <c r="BI243" s="219">
        <f>IF(N243="nulová",J243,0)</f>
        <v>0</v>
      </c>
      <c r="BJ243" s="19" t="s">
        <v>82</v>
      </c>
      <c r="BK243" s="219">
        <f>ROUND(I243*H243,2)</f>
        <v>0</v>
      </c>
      <c r="BL243" s="19" t="s">
        <v>151</v>
      </c>
      <c r="BM243" s="218" t="s">
        <v>346</v>
      </c>
    </row>
    <row r="244" s="13" customFormat="1">
      <c r="A244" s="13"/>
      <c r="B244" s="225"/>
      <c r="C244" s="226"/>
      <c r="D244" s="220" t="s">
        <v>155</v>
      </c>
      <c r="E244" s="227" t="s">
        <v>19</v>
      </c>
      <c r="F244" s="228" t="s">
        <v>256</v>
      </c>
      <c r="G244" s="226"/>
      <c r="H244" s="227" t="s">
        <v>19</v>
      </c>
      <c r="I244" s="229"/>
      <c r="J244" s="226"/>
      <c r="K244" s="226"/>
      <c r="L244" s="230"/>
      <c r="M244" s="231"/>
      <c r="N244" s="232"/>
      <c r="O244" s="232"/>
      <c r="P244" s="232"/>
      <c r="Q244" s="232"/>
      <c r="R244" s="232"/>
      <c r="S244" s="232"/>
      <c r="T244" s="23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4" t="s">
        <v>155</v>
      </c>
      <c r="AU244" s="234" t="s">
        <v>84</v>
      </c>
      <c r="AV244" s="13" t="s">
        <v>82</v>
      </c>
      <c r="AW244" s="13" t="s">
        <v>35</v>
      </c>
      <c r="AX244" s="13" t="s">
        <v>74</v>
      </c>
      <c r="AY244" s="234" t="s">
        <v>145</v>
      </c>
    </row>
    <row r="245" s="14" customFormat="1">
      <c r="A245" s="14"/>
      <c r="B245" s="235"/>
      <c r="C245" s="236"/>
      <c r="D245" s="220" t="s">
        <v>155</v>
      </c>
      <c r="E245" s="237" t="s">
        <v>19</v>
      </c>
      <c r="F245" s="238" t="s">
        <v>347</v>
      </c>
      <c r="G245" s="236"/>
      <c r="H245" s="239">
        <v>241</v>
      </c>
      <c r="I245" s="240"/>
      <c r="J245" s="236"/>
      <c r="K245" s="236"/>
      <c r="L245" s="241"/>
      <c r="M245" s="242"/>
      <c r="N245" s="243"/>
      <c r="O245" s="243"/>
      <c r="P245" s="243"/>
      <c r="Q245" s="243"/>
      <c r="R245" s="243"/>
      <c r="S245" s="243"/>
      <c r="T245" s="24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5" t="s">
        <v>155</v>
      </c>
      <c r="AU245" s="245" t="s">
        <v>84</v>
      </c>
      <c r="AV245" s="14" t="s">
        <v>84</v>
      </c>
      <c r="AW245" s="14" t="s">
        <v>35</v>
      </c>
      <c r="AX245" s="14" t="s">
        <v>74</v>
      </c>
      <c r="AY245" s="245" t="s">
        <v>145</v>
      </c>
    </row>
    <row r="246" s="15" customFormat="1">
      <c r="A246" s="15"/>
      <c r="B246" s="246"/>
      <c r="C246" s="247"/>
      <c r="D246" s="220" t="s">
        <v>155</v>
      </c>
      <c r="E246" s="248" t="s">
        <v>19</v>
      </c>
      <c r="F246" s="249" t="s">
        <v>157</v>
      </c>
      <c r="G246" s="247"/>
      <c r="H246" s="250">
        <v>241</v>
      </c>
      <c r="I246" s="251"/>
      <c r="J246" s="247"/>
      <c r="K246" s="247"/>
      <c r="L246" s="252"/>
      <c r="M246" s="253"/>
      <c r="N246" s="254"/>
      <c r="O246" s="254"/>
      <c r="P246" s="254"/>
      <c r="Q246" s="254"/>
      <c r="R246" s="254"/>
      <c r="S246" s="254"/>
      <c r="T246" s="25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56" t="s">
        <v>155</v>
      </c>
      <c r="AU246" s="256" t="s">
        <v>84</v>
      </c>
      <c r="AV246" s="15" t="s">
        <v>151</v>
      </c>
      <c r="AW246" s="15" t="s">
        <v>35</v>
      </c>
      <c r="AX246" s="15" t="s">
        <v>82</v>
      </c>
      <c r="AY246" s="256" t="s">
        <v>145</v>
      </c>
    </row>
    <row r="247" s="12" customFormat="1" ht="22.8" customHeight="1">
      <c r="A247" s="12"/>
      <c r="B247" s="191"/>
      <c r="C247" s="192"/>
      <c r="D247" s="193" t="s">
        <v>73</v>
      </c>
      <c r="E247" s="205" t="s">
        <v>151</v>
      </c>
      <c r="F247" s="205" t="s">
        <v>348</v>
      </c>
      <c r="G247" s="192"/>
      <c r="H247" s="192"/>
      <c r="I247" s="195"/>
      <c r="J247" s="206">
        <f>BK247</f>
        <v>0</v>
      </c>
      <c r="K247" s="192"/>
      <c r="L247" s="197"/>
      <c r="M247" s="198"/>
      <c r="N247" s="199"/>
      <c r="O247" s="199"/>
      <c r="P247" s="200">
        <f>SUM(P248:P251)</f>
        <v>0</v>
      </c>
      <c r="Q247" s="199"/>
      <c r="R247" s="200">
        <f>SUM(R248:R251)</f>
        <v>0</v>
      </c>
      <c r="S247" s="199"/>
      <c r="T247" s="201">
        <f>SUM(T248:T251)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02" t="s">
        <v>82</v>
      </c>
      <c r="AT247" s="203" t="s">
        <v>73</v>
      </c>
      <c r="AU247" s="203" t="s">
        <v>82</v>
      </c>
      <c r="AY247" s="202" t="s">
        <v>145</v>
      </c>
      <c r="BK247" s="204">
        <f>SUM(BK248:BK251)</f>
        <v>0</v>
      </c>
    </row>
    <row r="248" s="2" customFormat="1" ht="16.5" customHeight="1">
      <c r="A248" s="40"/>
      <c r="B248" s="41"/>
      <c r="C248" s="207" t="s">
        <v>349</v>
      </c>
      <c r="D248" s="207" t="s">
        <v>147</v>
      </c>
      <c r="E248" s="208" t="s">
        <v>350</v>
      </c>
      <c r="F248" s="209" t="s">
        <v>351</v>
      </c>
      <c r="G248" s="210" t="s">
        <v>90</v>
      </c>
      <c r="H248" s="211">
        <v>6.4500000000000002</v>
      </c>
      <c r="I248" s="212"/>
      <c r="J248" s="213">
        <f>ROUND(I248*H248,2)</f>
        <v>0</v>
      </c>
      <c r="K248" s="209" t="s">
        <v>19</v>
      </c>
      <c r="L248" s="46"/>
      <c r="M248" s="214" t="s">
        <v>19</v>
      </c>
      <c r="N248" s="215" t="s">
        <v>45</v>
      </c>
      <c r="O248" s="86"/>
      <c r="P248" s="216">
        <f>O248*H248</f>
        <v>0</v>
      </c>
      <c r="Q248" s="216">
        <v>0</v>
      </c>
      <c r="R248" s="216">
        <f>Q248*H248</f>
        <v>0</v>
      </c>
      <c r="S248" s="216">
        <v>0</v>
      </c>
      <c r="T248" s="217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8" t="s">
        <v>151</v>
      </c>
      <c r="AT248" s="218" t="s">
        <v>147</v>
      </c>
      <c r="AU248" s="218" t="s">
        <v>84</v>
      </c>
      <c r="AY248" s="19" t="s">
        <v>145</v>
      </c>
      <c r="BE248" s="219">
        <f>IF(N248="základní",J248,0)</f>
        <v>0</v>
      </c>
      <c r="BF248" s="219">
        <f>IF(N248="snížená",J248,0)</f>
        <v>0</v>
      </c>
      <c r="BG248" s="219">
        <f>IF(N248="zákl. přenesená",J248,0)</f>
        <v>0</v>
      </c>
      <c r="BH248" s="219">
        <f>IF(N248="sníž. přenesená",J248,0)</f>
        <v>0</v>
      </c>
      <c r="BI248" s="219">
        <f>IF(N248="nulová",J248,0)</f>
        <v>0</v>
      </c>
      <c r="BJ248" s="19" t="s">
        <v>82</v>
      </c>
      <c r="BK248" s="219">
        <f>ROUND(I248*H248,2)</f>
        <v>0</v>
      </c>
      <c r="BL248" s="19" t="s">
        <v>151</v>
      </c>
      <c r="BM248" s="218" t="s">
        <v>352</v>
      </c>
    </row>
    <row r="249" s="13" customFormat="1">
      <c r="A249" s="13"/>
      <c r="B249" s="225"/>
      <c r="C249" s="226"/>
      <c r="D249" s="220" t="s">
        <v>155</v>
      </c>
      <c r="E249" s="227" t="s">
        <v>19</v>
      </c>
      <c r="F249" s="228" t="s">
        <v>262</v>
      </c>
      <c r="G249" s="226"/>
      <c r="H249" s="227" t="s">
        <v>19</v>
      </c>
      <c r="I249" s="229"/>
      <c r="J249" s="226"/>
      <c r="K249" s="226"/>
      <c r="L249" s="230"/>
      <c r="M249" s="231"/>
      <c r="N249" s="232"/>
      <c r="O249" s="232"/>
      <c r="P249" s="232"/>
      <c r="Q249" s="232"/>
      <c r="R249" s="232"/>
      <c r="S249" s="232"/>
      <c r="T249" s="23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4" t="s">
        <v>155</v>
      </c>
      <c r="AU249" s="234" t="s">
        <v>84</v>
      </c>
      <c r="AV249" s="13" t="s">
        <v>82</v>
      </c>
      <c r="AW249" s="13" t="s">
        <v>35</v>
      </c>
      <c r="AX249" s="13" t="s">
        <v>74</v>
      </c>
      <c r="AY249" s="234" t="s">
        <v>145</v>
      </c>
    </row>
    <row r="250" s="14" customFormat="1">
      <c r="A250" s="14"/>
      <c r="B250" s="235"/>
      <c r="C250" s="236"/>
      <c r="D250" s="220" t="s">
        <v>155</v>
      </c>
      <c r="E250" s="237" t="s">
        <v>19</v>
      </c>
      <c r="F250" s="238" t="s">
        <v>353</v>
      </c>
      <c r="G250" s="236"/>
      <c r="H250" s="239">
        <v>6.4500000000000002</v>
      </c>
      <c r="I250" s="240"/>
      <c r="J250" s="236"/>
      <c r="K250" s="236"/>
      <c r="L250" s="241"/>
      <c r="M250" s="242"/>
      <c r="N250" s="243"/>
      <c r="O250" s="243"/>
      <c r="P250" s="243"/>
      <c r="Q250" s="243"/>
      <c r="R250" s="243"/>
      <c r="S250" s="243"/>
      <c r="T250" s="24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5" t="s">
        <v>155</v>
      </c>
      <c r="AU250" s="245" t="s">
        <v>84</v>
      </c>
      <c r="AV250" s="14" t="s">
        <v>84</v>
      </c>
      <c r="AW250" s="14" t="s">
        <v>35</v>
      </c>
      <c r="AX250" s="14" t="s">
        <v>74</v>
      </c>
      <c r="AY250" s="245" t="s">
        <v>145</v>
      </c>
    </row>
    <row r="251" s="15" customFormat="1">
      <c r="A251" s="15"/>
      <c r="B251" s="246"/>
      <c r="C251" s="247"/>
      <c r="D251" s="220" t="s">
        <v>155</v>
      </c>
      <c r="E251" s="248" t="s">
        <v>109</v>
      </c>
      <c r="F251" s="249" t="s">
        <v>157</v>
      </c>
      <c r="G251" s="247"/>
      <c r="H251" s="250">
        <v>6.4500000000000002</v>
      </c>
      <c r="I251" s="251"/>
      <c r="J251" s="247"/>
      <c r="K251" s="247"/>
      <c r="L251" s="252"/>
      <c r="M251" s="253"/>
      <c r="N251" s="254"/>
      <c r="O251" s="254"/>
      <c r="P251" s="254"/>
      <c r="Q251" s="254"/>
      <c r="R251" s="254"/>
      <c r="S251" s="254"/>
      <c r="T251" s="25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56" t="s">
        <v>155</v>
      </c>
      <c r="AU251" s="256" t="s">
        <v>84</v>
      </c>
      <c r="AV251" s="15" t="s">
        <v>151</v>
      </c>
      <c r="AW251" s="15" t="s">
        <v>35</v>
      </c>
      <c r="AX251" s="15" t="s">
        <v>82</v>
      </c>
      <c r="AY251" s="256" t="s">
        <v>145</v>
      </c>
    </row>
    <row r="252" s="12" customFormat="1" ht="22.8" customHeight="1">
      <c r="A252" s="12"/>
      <c r="B252" s="191"/>
      <c r="C252" s="192"/>
      <c r="D252" s="193" t="s">
        <v>73</v>
      </c>
      <c r="E252" s="205" t="s">
        <v>176</v>
      </c>
      <c r="F252" s="205" t="s">
        <v>354</v>
      </c>
      <c r="G252" s="192"/>
      <c r="H252" s="192"/>
      <c r="I252" s="195"/>
      <c r="J252" s="206">
        <f>BK252</f>
        <v>0</v>
      </c>
      <c r="K252" s="192"/>
      <c r="L252" s="197"/>
      <c r="M252" s="198"/>
      <c r="N252" s="199"/>
      <c r="O252" s="199"/>
      <c r="P252" s="200">
        <f>SUM(P253:P323)</f>
        <v>0</v>
      </c>
      <c r="Q252" s="199"/>
      <c r="R252" s="200">
        <f>SUM(R253:R323)</f>
        <v>262.85185999999999</v>
      </c>
      <c r="S252" s="199"/>
      <c r="T252" s="201">
        <f>SUM(T253:T323)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02" t="s">
        <v>82</v>
      </c>
      <c r="AT252" s="203" t="s">
        <v>73</v>
      </c>
      <c r="AU252" s="203" t="s">
        <v>82</v>
      </c>
      <c r="AY252" s="202" t="s">
        <v>145</v>
      </c>
      <c r="BK252" s="204">
        <f>SUM(BK253:BK323)</f>
        <v>0</v>
      </c>
    </row>
    <row r="253" s="2" customFormat="1" ht="21.75" customHeight="1">
      <c r="A253" s="40"/>
      <c r="B253" s="41"/>
      <c r="C253" s="207" t="s">
        <v>355</v>
      </c>
      <c r="D253" s="207" t="s">
        <v>147</v>
      </c>
      <c r="E253" s="208" t="s">
        <v>356</v>
      </c>
      <c r="F253" s="209" t="s">
        <v>357</v>
      </c>
      <c r="G253" s="210" t="s">
        <v>172</v>
      </c>
      <c r="H253" s="211">
        <v>2953.0999999999999</v>
      </c>
      <c r="I253" s="212"/>
      <c r="J253" s="213">
        <f>ROUND(I253*H253,2)</f>
        <v>0</v>
      </c>
      <c r="K253" s="209" t="s">
        <v>19</v>
      </c>
      <c r="L253" s="46"/>
      <c r="M253" s="214" t="s">
        <v>19</v>
      </c>
      <c r="N253" s="215" t="s">
        <v>45</v>
      </c>
      <c r="O253" s="86"/>
      <c r="P253" s="216">
        <f>O253*H253</f>
        <v>0</v>
      </c>
      <c r="Q253" s="216">
        <v>0</v>
      </c>
      <c r="R253" s="216">
        <f>Q253*H253</f>
        <v>0</v>
      </c>
      <c r="S253" s="216">
        <v>0</v>
      </c>
      <c r="T253" s="217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8" t="s">
        <v>151</v>
      </c>
      <c r="AT253" s="218" t="s">
        <v>147</v>
      </c>
      <c r="AU253" s="218" t="s">
        <v>84</v>
      </c>
      <c r="AY253" s="19" t="s">
        <v>145</v>
      </c>
      <c r="BE253" s="219">
        <f>IF(N253="základní",J253,0)</f>
        <v>0</v>
      </c>
      <c r="BF253" s="219">
        <f>IF(N253="snížená",J253,0)</f>
        <v>0</v>
      </c>
      <c r="BG253" s="219">
        <f>IF(N253="zákl. přenesená",J253,0)</f>
        <v>0</v>
      </c>
      <c r="BH253" s="219">
        <f>IF(N253="sníž. přenesená",J253,0)</f>
        <v>0</v>
      </c>
      <c r="BI253" s="219">
        <f>IF(N253="nulová",J253,0)</f>
        <v>0</v>
      </c>
      <c r="BJ253" s="19" t="s">
        <v>82</v>
      </c>
      <c r="BK253" s="219">
        <f>ROUND(I253*H253,2)</f>
        <v>0</v>
      </c>
      <c r="BL253" s="19" t="s">
        <v>151</v>
      </c>
      <c r="BM253" s="218" t="s">
        <v>358</v>
      </c>
    </row>
    <row r="254" s="13" customFormat="1">
      <c r="A254" s="13"/>
      <c r="B254" s="225"/>
      <c r="C254" s="226"/>
      <c r="D254" s="220" t="s">
        <v>155</v>
      </c>
      <c r="E254" s="227" t="s">
        <v>19</v>
      </c>
      <c r="F254" s="228" t="s">
        <v>334</v>
      </c>
      <c r="G254" s="226"/>
      <c r="H254" s="227" t="s">
        <v>19</v>
      </c>
      <c r="I254" s="229"/>
      <c r="J254" s="226"/>
      <c r="K254" s="226"/>
      <c r="L254" s="230"/>
      <c r="M254" s="231"/>
      <c r="N254" s="232"/>
      <c r="O254" s="232"/>
      <c r="P254" s="232"/>
      <c r="Q254" s="232"/>
      <c r="R254" s="232"/>
      <c r="S254" s="232"/>
      <c r="T254" s="23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4" t="s">
        <v>155</v>
      </c>
      <c r="AU254" s="234" t="s">
        <v>84</v>
      </c>
      <c r="AV254" s="13" t="s">
        <v>82</v>
      </c>
      <c r="AW254" s="13" t="s">
        <v>35</v>
      </c>
      <c r="AX254" s="13" t="s">
        <v>74</v>
      </c>
      <c r="AY254" s="234" t="s">
        <v>145</v>
      </c>
    </row>
    <row r="255" s="14" customFormat="1">
      <c r="A255" s="14"/>
      <c r="B255" s="235"/>
      <c r="C255" s="236"/>
      <c r="D255" s="220" t="s">
        <v>155</v>
      </c>
      <c r="E255" s="237" t="s">
        <v>19</v>
      </c>
      <c r="F255" s="238" t="s">
        <v>335</v>
      </c>
      <c r="G255" s="236"/>
      <c r="H255" s="239">
        <v>2388</v>
      </c>
      <c r="I255" s="240"/>
      <c r="J255" s="236"/>
      <c r="K255" s="236"/>
      <c r="L255" s="241"/>
      <c r="M255" s="242"/>
      <c r="N255" s="243"/>
      <c r="O255" s="243"/>
      <c r="P255" s="243"/>
      <c r="Q255" s="243"/>
      <c r="R255" s="243"/>
      <c r="S255" s="243"/>
      <c r="T255" s="24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5" t="s">
        <v>155</v>
      </c>
      <c r="AU255" s="245" t="s">
        <v>84</v>
      </c>
      <c r="AV255" s="14" t="s">
        <v>84</v>
      </c>
      <c r="AW255" s="14" t="s">
        <v>35</v>
      </c>
      <c r="AX255" s="14" t="s">
        <v>74</v>
      </c>
      <c r="AY255" s="245" t="s">
        <v>145</v>
      </c>
    </row>
    <row r="256" s="13" customFormat="1">
      <c r="A256" s="13"/>
      <c r="B256" s="225"/>
      <c r="C256" s="226"/>
      <c r="D256" s="220" t="s">
        <v>155</v>
      </c>
      <c r="E256" s="227" t="s">
        <v>19</v>
      </c>
      <c r="F256" s="228" t="s">
        <v>336</v>
      </c>
      <c r="G256" s="226"/>
      <c r="H256" s="227" t="s">
        <v>19</v>
      </c>
      <c r="I256" s="229"/>
      <c r="J256" s="226"/>
      <c r="K256" s="226"/>
      <c r="L256" s="230"/>
      <c r="M256" s="231"/>
      <c r="N256" s="232"/>
      <c r="O256" s="232"/>
      <c r="P256" s="232"/>
      <c r="Q256" s="232"/>
      <c r="R256" s="232"/>
      <c r="S256" s="232"/>
      <c r="T256" s="23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4" t="s">
        <v>155</v>
      </c>
      <c r="AU256" s="234" t="s">
        <v>84</v>
      </c>
      <c r="AV256" s="13" t="s">
        <v>82</v>
      </c>
      <c r="AW256" s="13" t="s">
        <v>35</v>
      </c>
      <c r="AX256" s="13" t="s">
        <v>74</v>
      </c>
      <c r="AY256" s="234" t="s">
        <v>145</v>
      </c>
    </row>
    <row r="257" s="14" customFormat="1">
      <c r="A257" s="14"/>
      <c r="B257" s="235"/>
      <c r="C257" s="236"/>
      <c r="D257" s="220" t="s">
        <v>155</v>
      </c>
      <c r="E257" s="237" t="s">
        <v>19</v>
      </c>
      <c r="F257" s="238" t="s">
        <v>337</v>
      </c>
      <c r="G257" s="236"/>
      <c r="H257" s="239">
        <v>100.09999999999999</v>
      </c>
      <c r="I257" s="240"/>
      <c r="J257" s="236"/>
      <c r="K257" s="236"/>
      <c r="L257" s="241"/>
      <c r="M257" s="242"/>
      <c r="N257" s="243"/>
      <c r="O257" s="243"/>
      <c r="P257" s="243"/>
      <c r="Q257" s="243"/>
      <c r="R257" s="243"/>
      <c r="S257" s="243"/>
      <c r="T257" s="24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5" t="s">
        <v>155</v>
      </c>
      <c r="AU257" s="245" t="s">
        <v>84</v>
      </c>
      <c r="AV257" s="14" t="s">
        <v>84</v>
      </c>
      <c r="AW257" s="14" t="s">
        <v>35</v>
      </c>
      <c r="AX257" s="14" t="s">
        <v>74</v>
      </c>
      <c r="AY257" s="245" t="s">
        <v>145</v>
      </c>
    </row>
    <row r="258" s="13" customFormat="1">
      <c r="A258" s="13"/>
      <c r="B258" s="225"/>
      <c r="C258" s="226"/>
      <c r="D258" s="220" t="s">
        <v>155</v>
      </c>
      <c r="E258" s="227" t="s">
        <v>19</v>
      </c>
      <c r="F258" s="228" t="s">
        <v>340</v>
      </c>
      <c r="G258" s="226"/>
      <c r="H258" s="227" t="s">
        <v>19</v>
      </c>
      <c r="I258" s="229"/>
      <c r="J258" s="226"/>
      <c r="K258" s="226"/>
      <c r="L258" s="230"/>
      <c r="M258" s="231"/>
      <c r="N258" s="232"/>
      <c r="O258" s="232"/>
      <c r="P258" s="232"/>
      <c r="Q258" s="232"/>
      <c r="R258" s="232"/>
      <c r="S258" s="232"/>
      <c r="T258" s="23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4" t="s">
        <v>155</v>
      </c>
      <c r="AU258" s="234" t="s">
        <v>84</v>
      </c>
      <c r="AV258" s="13" t="s">
        <v>82</v>
      </c>
      <c r="AW258" s="13" t="s">
        <v>35</v>
      </c>
      <c r="AX258" s="13" t="s">
        <v>74</v>
      </c>
      <c r="AY258" s="234" t="s">
        <v>145</v>
      </c>
    </row>
    <row r="259" s="14" customFormat="1">
      <c r="A259" s="14"/>
      <c r="B259" s="235"/>
      <c r="C259" s="236"/>
      <c r="D259" s="220" t="s">
        <v>155</v>
      </c>
      <c r="E259" s="237" t="s">
        <v>19</v>
      </c>
      <c r="F259" s="238" t="s">
        <v>341</v>
      </c>
      <c r="G259" s="236"/>
      <c r="H259" s="239">
        <v>465</v>
      </c>
      <c r="I259" s="240"/>
      <c r="J259" s="236"/>
      <c r="K259" s="236"/>
      <c r="L259" s="241"/>
      <c r="M259" s="242"/>
      <c r="N259" s="243"/>
      <c r="O259" s="243"/>
      <c r="P259" s="243"/>
      <c r="Q259" s="243"/>
      <c r="R259" s="243"/>
      <c r="S259" s="243"/>
      <c r="T259" s="24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5" t="s">
        <v>155</v>
      </c>
      <c r="AU259" s="245" t="s">
        <v>84</v>
      </c>
      <c r="AV259" s="14" t="s">
        <v>84</v>
      </c>
      <c r="AW259" s="14" t="s">
        <v>35</v>
      </c>
      <c r="AX259" s="14" t="s">
        <v>74</v>
      </c>
      <c r="AY259" s="245" t="s">
        <v>145</v>
      </c>
    </row>
    <row r="260" s="15" customFormat="1">
      <c r="A260" s="15"/>
      <c r="B260" s="246"/>
      <c r="C260" s="247"/>
      <c r="D260" s="220" t="s">
        <v>155</v>
      </c>
      <c r="E260" s="248" t="s">
        <v>19</v>
      </c>
      <c r="F260" s="249" t="s">
        <v>157</v>
      </c>
      <c r="G260" s="247"/>
      <c r="H260" s="250">
        <v>2953.0999999999999</v>
      </c>
      <c r="I260" s="251"/>
      <c r="J260" s="247"/>
      <c r="K260" s="247"/>
      <c r="L260" s="252"/>
      <c r="M260" s="253"/>
      <c r="N260" s="254"/>
      <c r="O260" s="254"/>
      <c r="P260" s="254"/>
      <c r="Q260" s="254"/>
      <c r="R260" s="254"/>
      <c r="S260" s="254"/>
      <c r="T260" s="25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56" t="s">
        <v>155</v>
      </c>
      <c r="AU260" s="256" t="s">
        <v>84</v>
      </c>
      <c r="AV260" s="15" t="s">
        <v>151</v>
      </c>
      <c r="AW260" s="15" t="s">
        <v>35</v>
      </c>
      <c r="AX260" s="15" t="s">
        <v>82</v>
      </c>
      <c r="AY260" s="256" t="s">
        <v>145</v>
      </c>
    </row>
    <row r="261" s="2" customFormat="1" ht="24.15" customHeight="1">
      <c r="A261" s="40"/>
      <c r="B261" s="41"/>
      <c r="C261" s="207" t="s">
        <v>359</v>
      </c>
      <c r="D261" s="207" t="s">
        <v>147</v>
      </c>
      <c r="E261" s="208" t="s">
        <v>360</v>
      </c>
      <c r="F261" s="209" t="s">
        <v>361</v>
      </c>
      <c r="G261" s="210" t="s">
        <v>172</v>
      </c>
      <c r="H261" s="211">
        <v>964</v>
      </c>
      <c r="I261" s="212"/>
      <c r="J261" s="213">
        <f>ROUND(I261*H261,2)</f>
        <v>0</v>
      </c>
      <c r="K261" s="209" t="s">
        <v>19</v>
      </c>
      <c r="L261" s="46"/>
      <c r="M261" s="214" t="s">
        <v>19</v>
      </c>
      <c r="N261" s="215" t="s">
        <v>45</v>
      </c>
      <c r="O261" s="86"/>
      <c r="P261" s="216">
        <f>O261*H261</f>
        <v>0</v>
      </c>
      <c r="Q261" s="216">
        <v>0</v>
      </c>
      <c r="R261" s="216">
        <f>Q261*H261</f>
        <v>0</v>
      </c>
      <c r="S261" s="216">
        <v>0</v>
      </c>
      <c r="T261" s="217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8" t="s">
        <v>151</v>
      </c>
      <c r="AT261" s="218" t="s">
        <v>147</v>
      </c>
      <c r="AU261" s="218" t="s">
        <v>84</v>
      </c>
      <c r="AY261" s="19" t="s">
        <v>145</v>
      </c>
      <c r="BE261" s="219">
        <f>IF(N261="základní",J261,0)</f>
        <v>0</v>
      </c>
      <c r="BF261" s="219">
        <f>IF(N261="snížená",J261,0)</f>
        <v>0</v>
      </c>
      <c r="BG261" s="219">
        <f>IF(N261="zákl. přenesená",J261,0)</f>
        <v>0</v>
      </c>
      <c r="BH261" s="219">
        <f>IF(N261="sníž. přenesená",J261,0)</f>
        <v>0</v>
      </c>
      <c r="BI261" s="219">
        <f>IF(N261="nulová",J261,0)</f>
        <v>0</v>
      </c>
      <c r="BJ261" s="19" t="s">
        <v>82</v>
      </c>
      <c r="BK261" s="219">
        <f>ROUND(I261*H261,2)</f>
        <v>0</v>
      </c>
      <c r="BL261" s="19" t="s">
        <v>151</v>
      </c>
      <c r="BM261" s="218" t="s">
        <v>362</v>
      </c>
    </row>
    <row r="262" s="13" customFormat="1">
      <c r="A262" s="13"/>
      <c r="B262" s="225"/>
      <c r="C262" s="226"/>
      <c r="D262" s="220" t="s">
        <v>155</v>
      </c>
      <c r="E262" s="227" t="s">
        <v>19</v>
      </c>
      <c r="F262" s="228" t="s">
        <v>336</v>
      </c>
      <c r="G262" s="226"/>
      <c r="H262" s="227" t="s">
        <v>19</v>
      </c>
      <c r="I262" s="229"/>
      <c r="J262" s="226"/>
      <c r="K262" s="226"/>
      <c r="L262" s="230"/>
      <c r="M262" s="231"/>
      <c r="N262" s="232"/>
      <c r="O262" s="232"/>
      <c r="P262" s="232"/>
      <c r="Q262" s="232"/>
      <c r="R262" s="232"/>
      <c r="S262" s="232"/>
      <c r="T262" s="23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4" t="s">
        <v>155</v>
      </c>
      <c r="AU262" s="234" t="s">
        <v>84</v>
      </c>
      <c r="AV262" s="13" t="s">
        <v>82</v>
      </c>
      <c r="AW262" s="13" t="s">
        <v>35</v>
      </c>
      <c r="AX262" s="13" t="s">
        <v>74</v>
      </c>
      <c r="AY262" s="234" t="s">
        <v>145</v>
      </c>
    </row>
    <row r="263" s="14" customFormat="1">
      <c r="A263" s="14"/>
      <c r="B263" s="235"/>
      <c r="C263" s="236"/>
      <c r="D263" s="220" t="s">
        <v>155</v>
      </c>
      <c r="E263" s="237" t="s">
        <v>19</v>
      </c>
      <c r="F263" s="238" t="s">
        <v>363</v>
      </c>
      <c r="G263" s="236"/>
      <c r="H263" s="239">
        <v>91</v>
      </c>
      <c r="I263" s="240"/>
      <c r="J263" s="236"/>
      <c r="K263" s="236"/>
      <c r="L263" s="241"/>
      <c r="M263" s="242"/>
      <c r="N263" s="243"/>
      <c r="O263" s="243"/>
      <c r="P263" s="243"/>
      <c r="Q263" s="243"/>
      <c r="R263" s="243"/>
      <c r="S263" s="243"/>
      <c r="T263" s="24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5" t="s">
        <v>155</v>
      </c>
      <c r="AU263" s="245" t="s">
        <v>84</v>
      </c>
      <c r="AV263" s="14" t="s">
        <v>84</v>
      </c>
      <c r="AW263" s="14" t="s">
        <v>35</v>
      </c>
      <c r="AX263" s="14" t="s">
        <v>74</v>
      </c>
      <c r="AY263" s="245" t="s">
        <v>145</v>
      </c>
    </row>
    <row r="264" s="13" customFormat="1">
      <c r="A264" s="13"/>
      <c r="B264" s="225"/>
      <c r="C264" s="226"/>
      <c r="D264" s="220" t="s">
        <v>155</v>
      </c>
      <c r="E264" s="227" t="s">
        <v>19</v>
      </c>
      <c r="F264" s="228" t="s">
        <v>338</v>
      </c>
      <c r="G264" s="226"/>
      <c r="H264" s="227" t="s">
        <v>19</v>
      </c>
      <c r="I264" s="229"/>
      <c r="J264" s="226"/>
      <c r="K264" s="226"/>
      <c r="L264" s="230"/>
      <c r="M264" s="231"/>
      <c r="N264" s="232"/>
      <c r="O264" s="232"/>
      <c r="P264" s="232"/>
      <c r="Q264" s="232"/>
      <c r="R264" s="232"/>
      <c r="S264" s="232"/>
      <c r="T264" s="23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4" t="s">
        <v>155</v>
      </c>
      <c r="AU264" s="234" t="s">
        <v>84</v>
      </c>
      <c r="AV264" s="13" t="s">
        <v>82</v>
      </c>
      <c r="AW264" s="13" t="s">
        <v>35</v>
      </c>
      <c r="AX264" s="13" t="s">
        <v>74</v>
      </c>
      <c r="AY264" s="234" t="s">
        <v>145</v>
      </c>
    </row>
    <row r="265" s="14" customFormat="1">
      <c r="A265" s="14"/>
      <c r="B265" s="235"/>
      <c r="C265" s="236"/>
      <c r="D265" s="220" t="s">
        <v>155</v>
      </c>
      <c r="E265" s="237" t="s">
        <v>19</v>
      </c>
      <c r="F265" s="238" t="s">
        <v>339</v>
      </c>
      <c r="G265" s="236"/>
      <c r="H265" s="239">
        <v>408</v>
      </c>
      <c r="I265" s="240"/>
      <c r="J265" s="236"/>
      <c r="K265" s="236"/>
      <c r="L265" s="241"/>
      <c r="M265" s="242"/>
      <c r="N265" s="243"/>
      <c r="O265" s="243"/>
      <c r="P265" s="243"/>
      <c r="Q265" s="243"/>
      <c r="R265" s="243"/>
      <c r="S265" s="243"/>
      <c r="T265" s="24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5" t="s">
        <v>155</v>
      </c>
      <c r="AU265" s="245" t="s">
        <v>84</v>
      </c>
      <c r="AV265" s="14" t="s">
        <v>84</v>
      </c>
      <c r="AW265" s="14" t="s">
        <v>35</v>
      </c>
      <c r="AX265" s="14" t="s">
        <v>74</v>
      </c>
      <c r="AY265" s="245" t="s">
        <v>145</v>
      </c>
    </row>
    <row r="266" s="13" customFormat="1">
      <c r="A266" s="13"/>
      <c r="B266" s="225"/>
      <c r="C266" s="226"/>
      <c r="D266" s="220" t="s">
        <v>155</v>
      </c>
      <c r="E266" s="227" t="s">
        <v>19</v>
      </c>
      <c r="F266" s="228" t="s">
        <v>340</v>
      </c>
      <c r="G266" s="226"/>
      <c r="H266" s="227" t="s">
        <v>19</v>
      </c>
      <c r="I266" s="229"/>
      <c r="J266" s="226"/>
      <c r="K266" s="226"/>
      <c r="L266" s="230"/>
      <c r="M266" s="231"/>
      <c r="N266" s="232"/>
      <c r="O266" s="232"/>
      <c r="P266" s="232"/>
      <c r="Q266" s="232"/>
      <c r="R266" s="232"/>
      <c r="S266" s="232"/>
      <c r="T266" s="23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4" t="s">
        <v>155</v>
      </c>
      <c r="AU266" s="234" t="s">
        <v>84</v>
      </c>
      <c r="AV266" s="13" t="s">
        <v>82</v>
      </c>
      <c r="AW266" s="13" t="s">
        <v>35</v>
      </c>
      <c r="AX266" s="13" t="s">
        <v>74</v>
      </c>
      <c r="AY266" s="234" t="s">
        <v>145</v>
      </c>
    </row>
    <row r="267" s="14" customFormat="1">
      <c r="A267" s="14"/>
      <c r="B267" s="235"/>
      <c r="C267" s="236"/>
      <c r="D267" s="220" t="s">
        <v>155</v>
      </c>
      <c r="E267" s="237" t="s">
        <v>19</v>
      </c>
      <c r="F267" s="238" t="s">
        <v>341</v>
      </c>
      <c r="G267" s="236"/>
      <c r="H267" s="239">
        <v>465</v>
      </c>
      <c r="I267" s="240"/>
      <c r="J267" s="236"/>
      <c r="K267" s="236"/>
      <c r="L267" s="241"/>
      <c r="M267" s="242"/>
      <c r="N267" s="243"/>
      <c r="O267" s="243"/>
      <c r="P267" s="243"/>
      <c r="Q267" s="243"/>
      <c r="R267" s="243"/>
      <c r="S267" s="243"/>
      <c r="T267" s="24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5" t="s">
        <v>155</v>
      </c>
      <c r="AU267" s="245" t="s">
        <v>84</v>
      </c>
      <c r="AV267" s="14" t="s">
        <v>84</v>
      </c>
      <c r="AW267" s="14" t="s">
        <v>35</v>
      </c>
      <c r="AX267" s="14" t="s">
        <v>74</v>
      </c>
      <c r="AY267" s="245" t="s">
        <v>145</v>
      </c>
    </row>
    <row r="268" s="15" customFormat="1">
      <c r="A268" s="15"/>
      <c r="B268" s="246"/>
      <c r="C268" s="247"/>
      <c r="D268" s="220" t="s">
        <v>155</v>
      </c>
      <c r="E268" s="248" t="s">
        <v>19</v>
      </c>
      <c r="F268" s="249" t="s">
        <v>157</v>
      </c>
      <c r="G268" s="247"/>
      <c r="H268" s="250">
        <v>964</v>
      </c>
      <c r="I268" s="251"/>
      <c r="J268" s="247"/>
      <c r="K268" s="247"/>
      <c r="L268" s="252"/>
      <c r="M268" s="253"/>
      <c r="N268" s="254"/>
      <c r="O268" s="254"/>
      <c r="P268" s="254"/>
      <c r="Q268" s="254"/>
      <c r="R268" s="254"/>
      <c r="S268" s="254"/>
      <c r="T268" s="25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56" t="s">
        <v>155</v>
      </c>
      <c r="AU268" s="256" t="s">
        <v>84</v>
      </c>
      <c r="AV268" s="15" t="s">
        <v>151</v>
      </c>
      <c r="AW268" s="15" t="s">
        <v>35</v>
      </c>
      <c r="AX268" s="15" t="s">
        <v>82</v>
      </c>
      <c r="AY268" s="256" t="s">
        <v>145</v>
      </c>
    </row>
    <row r="269" s="2" customFormat="1" ht="24.15" customHeight="1">
      <c r="A269" s="40"/>
      <c r="B269" s="41"/>
      <c r="C269" s="207" t="s">
        <v>364</v>
      </c>
      <c r="D269" s="207" t="s">
        <v>147</v>
      </c>
      <c r="E269" s="208" t="s">
        <v>365</v>
      </c>
      <c r="F269" s="209" t="s">
        <v>366</v>
      </c>
      <c r="G269" s="210" t="s">
        <v>172</v>
      </c>
      <c r="H269" s="211">
        <v>1990</v>
      </c>
      <c r="I269" s="212"/>
      <c r="J269" s="213">
        <f>ROUND(I269*H269,2)</f>
        <v>0</v>
      </c>
      <c r="K269" s="209" t="s">
        <v>19</v>
      </c>
      <c r="L269" s="46"/>
      <c r="M269" s="214" t="s">
        <v>19</v>
      </c>
      <c r="N269" s="215" t="s">
        <v>45</v>
      </c>
      <c r="O269" s="86"/>
      <c r="P269" s="216">
        <f>O269*H269</f>
        <v>0</v>
      </c>
      <c r="Q269" s="216">
        <v>0</v>
      </c>
      <c r="R269" s="216">
        <f>Q269*H269</f>
        <v>0</v>
      </c>
      <c r="S269" s="216">
        <v>0</v>
      </c>
      <c r="T269" s="217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18" t="s">
        <v>151</v>
      </c>
      <c r="AT269" s="218" t="s">
        <v>147</v>
      </c>
      <c r="AU269" s="218" t="s">
        <v>84</v>
      </c>
      <c r="AY269" s="19" t="s">
        <v>145</v>
      </c>
      <c r="BE269" s="219">
        <f>IF(N269="základní",J269,0)</f>
        <v>0</v>
      </c>
      <c r="BF269" s="219">
        <f>IF(N269="snížená",J269,0)</f>
        <v>0</v>
      </c>
      <c r="BG269" s="219">
        <f>IF(N269="zákl. přenesená",J269,0)</f>
        <v>0</v>
      </c>
      <c r="BH269" s="219">
        <f>IF(N269="sníž. přenesená",J269,0)</f>
        <v>0</v>
      </c>
      <c r="BI269" s="219">
        <f>IF(N269="nulová",J269,0)</f>
        <v>0</v>
      </c>
      <c r="BJ269" s="19" t="s">
        <v>82</v>
      </c>
      <c r="BK269" s="219">
        <f>ROUND(I269*H269,2)</f>
        <v>0</v>
      </c>
      <c r="BL269" s="19" t="s">
        <v>151</v>
      </c>
      <c r="BM269" s="218" t="s">
        <v>367</v>
      </c>
    </row>
    <row r="270" s="13" customFormat="1">
      <c r="A270" s="13"/>
      <c r="B270" s="225"/>
      <c r="C270" s="226"/>
      <c r="D270" s="220" t="s">
        <v>155</v>
      </c>
      <c r="E270" s="227" t="s">
        <v>19</v>
      </c>
      <c r="F270" s="228" t="s">
        <v>334</v>
      </c>
      <c r="G270" s="226"/>
      <c r="H270" s="227" t="s">
        <v>19</v>
      </c>
      <c r="I270" s="229"/>
      <c r="J270" s="226"/>
      <c r="K270" s="226"/>
      <c r="L270" s="230"/>
      <c r="M270" s="231"/>
      <c r="N270" s="232"/>
      <c r="O270" s="232"/>
      <c r="P270" s="232"/>
      <c r="Q270" s="232"/>
      <c r="R270" s="232"/>
      <c r="S270" s="232"/>
      <c r="T270" s="23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4" t="s">
        <v>155</v>
      </c>
      <c r="AU270" s="234" t="s">
        <v>84</v>
      </c>
      <c r="AV270" s="13" t="s">
        <v>82</v>
      </c>
      <c r="AW270" s="13" t="s">
        <v>35</v>
      </c>
      <c r="AX270" s="13" t="s">
        <v>74</v>
      </c>
      <c r="AY270" s="234" t="s">
        <v>145</v>
      </c>
    </row>
    <row r="271" s="14" customFormat="1">
      <c r="A271" s="14"/>
      <c r="B271" s="235"/>
      <c r="C271" s="236"/>
      <c r="D271" s="220" t="s">
        <v>155</v>
      </c>
      <c r="E271" s="237" t="s">
        <v>19</v>
      </c>
      <c r="F271" s="238" t="s">
        <v>368</v>
      </c>
      <c r="G271" s="236"/>
      <c r="H271" s="239">
        <v>1990</v>
      </c>
      <c r="I271" s="240"/>
      <c r="J271" s="236"/>
      <c r="K271" s="236"/>
      <c r="L271" s="241"/>
      <c r="M271" s="242"/>
      <c r="N271" s="243"/>
      <c r="O271" s="243"/>
      <c r="P271" s="243"/>
      <c r="Q271" s="243"/>
      <c r="R271" s="243"/>
      <c r="S271" s="243"/>
      <c r="T271" s="24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45" t="s">
        <v>155</v>
      </c>
      <c r="AU271" s="245" t="s">
        <v>84</v>
      </c>
      <c r="AV271" s="14" t="s">
        <v>84</v>
      </c>
      <c r="AW271" s="14" t="s">
        <v>35</v>
      </c>
      <c r="AX271" s="14" t="s">
        <v>74</v>
      </c>
      <c r="AY271" s="245" t="s">
        <v>145</v>
      </c>
    </row>
    <row r="272" s="15" customFormat="1">
      <c r="A272" s="15"/>
      <c r="B272" s="246"/>
      <c r="C272" s="247"/>
      <c r="D272" s="220" t="s">
        <v>155</v>
      </c>
      <c r="E272" s="248" t="s">
        <v>19</v>
      </c>
      <c r="F272" s="249" t="s">
        <v>157</v>
      </c>
      <c r="G272" s="247"/>
      <c r="H272" s="250">
        <v>1990</v>
      </c>
      <c r="I272" s="251"/>
      <c r="J272" s="247"/>
      <c r="K272" s="247"/>
      <c r="L272" s="252"/>
      <c r="M272" s="253"/>
      <c r="N272" s="254"/>
      <c r="O272" s="254"/>
      <c r="P272" s="254"/>
      <c r="Q272" s="254"/>
      <c r="R272" s="254"/>
      <c r="S272" s="254"/>
      <c r="T272" s="25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56" t="s">
        <v>155</v>
      </c>
      <c r="AU272" s="256" t="s">
        <v>84</v>
      </c>
      <c r="AV272" s="15" t="s">
        <v>151</v>
      </c>
      <c r="AW272" s="15" t="s">
        <v>35</v>
      </c>
      <c r="AX272" s="15" t="s">
        <v>82</v>
      </c>
      <c r="AY272" s="256" t="s">
        <v>145</v>
      </c>
    </row>
    <row r="273" s="2" customFormat="1" ht="24.15" customHeight="1">
      <c r="A273" s="40"/>
      <c r="B273" s="41"/>
      <c r="C273" s="207" t="s">
        <v>369</v>
      </c>
      <c r="D273" s="207" t="s">
        <v>147</v>
      </c>
      <c r="E273" s="208" t="s">
        <v>370</v>
      </c>
      <c r="F273" s="209" t="s">
        <v>371</v>
      </c>
      <c r="G273" s="210" t="s">
        <v>172</v>
      </c>
      <c r="H273" s="211">
        <v>1990</v>
      </c>
      <c r="I273" s="212"/>
      <c r="J273" s="213">
        <f>ROUND(I273*H273,2)</f>
        <v>0</v>
      </c>
      <c r="K273" s="209" t="s">
        <v>19</v>
      </c>
      <c r="L273" s="46"/>
      <c r="M273" s="214" t="s">
        <v>19</v>
      </c>
      <c r="N273" s="215" t="s">
        <v>45</v>
      </c>
      <c r="O273" s="86"/>
      <c r="P273" s="216">
        <f>O273*H273</f>
        <v>0</v>
      </c>
      <c r="Q273" s="216">
        <v>0</v>
      </c>
      <c r="R273" s="216">
        <f>Q273*H273</f>
        <v>0</v>
      </c>
      <c r="S273" s="216">
        <v>0</v>
      </c>
      <c r="T273" s="217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18" t="s">
        <v>151</v>
      </c>
      <c r="AT273" s="218" t="s">
        <v>147</v>
      </c>
      <c r="AU273" s="218" t="s">
        <v>84</v>
      </c>
      <c r="AY273" s="19" t="s">
        <v>145</v>
      </c>
      <c r="BE273" s="219">
        <f>IF(N273="základní",J273,0)</f>
        <v>0</v>
      </c>
      <c r="BF273" s="219">
        <f>IF(N273="snížená",J273,0)</f>
        <v>0</v>
      </c>
      <c r="BG273" s="219">
        <f>IF(N273="zákl. přenesená",J273,0)</f>
        <v>0</v>
      </c>
      <c r="BH273" s="219">
        <f>IF(N273="sníž. přenesená",J273,0)</f>
        <v>0</v>
      </c>
      <c r="BI273" s="219">
        <f>IF(N273="nulová",J273,0)</f>
        <v>0</v>
      </c>
      <c r="BJ273" s="19" t="s">
        <v>82</v>
      </c>
      <c r="BK273" s="219">
        <f>ROUND(I273*H273,2)</f>
        <v>0</v>
      </c>
      <c r="BL273" s="19" t="s">
        <v>151</v>
      </c>
      <c r="BM273" s="218" t="s">
        <v>372</v>
      </c>
    </row>
    <row r="274" s="13" customFormat="1">
      <c r="A274" s="13"/>
      <c r="B274" s="225"/>
      <c r="C274" s="226"/>
      <c r="D274" s="220" t="s">
        <v>155</v>
      </c>
      <c r="E274" s="227" t="s">
        <v>19</v>
      </c>
      <c r="F274" s="228" t="s">
        <v>334</v>
      </c>
      <c r="G274" s="226"/>
      <c r="H274" s="227" t="s">
        <v>19</v>
      </c>
      <c r="I274" s="229"/>
      <c r="J274" s="226"/>
      <c r="K274" s="226"/>
      <c r="L274" s="230"/>
      <c r="M274" s="231"/>
      <c r="N274" s="232"/>
      <c r="O274" s="232"/>
      <c r="P274" s="232"/>
      <c r="Q274" s="232"/>
      <c r="R274" s="232"/>
      <c r="S274" s="232"/>
      <c r="T274" s="23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4" t="s">
        <v>155</v>
      </c>
      <c r="AU274" s="234" t="s">
        <v>84</v>
      </c>
      <c r="AV274" s="13" t="s">
        <v>82</v>
      </c>
      <c r="AW274" s="13" t="s">
        <v>35</v>
      </c>
      <c r="AX274" s="13" t="s">
        <v>74</v>
      </c>
      <c r="AY274" s="234" t="s">
        <v>145</v>
      </c>
    </row>
    <row r="275" s="14" customFormat="1">
      <c r="A275" s="14"/>
      <c r="B275" s="235"/>
      <c r="C275" s="236"/>
      <c r="D275" s="220" t="s">
        <v>155</v>
      </c>
      <c r="E275" s="237" t="s">
        <v>19</v>
      </c>
      <c r="F275" s="238" t="s">
        <v>368</v>
      </c>
      <c r="G275" s="236"/>
      <c r="H275" s="239">
        <v>1990</v>
      </c>
      <c r="I275" s="240"/>
      <c r="J275" s="236"/>
      <c r="K275" s="236"/>
      <c r="L275" s="241"/>
      <c r="M275" s="242"/>
      <c r="N275" s="243"/>
      <c r="O275" s="243"/>
      <c r="P275" s="243"/>
      <c r="Q275" s="243"/>
      <c r="R275" s="243"/>
      <c r="S275" s="243"/>
      <c r="T275" s="24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5" t="s">
        <v>155</v>
      </c>
      <c r="AU275" s="245" t="s">
        <v>84</v>
      </c>
      <c r="AV275" s="14" t="s">
        <v>84</v>
      </c>
      <c r="AW275" s="14" t="s">
        <v>35</v>
      </c>
      <c r="AX275" s="14" t="s">
        <v>74</v>
      </c>
      <c r="AY275" s="245" t="s">
        <v>145</v>
      </c>
    </row>
    <row r="276" s="15" customFormat="1">
      <c r="A276" s="15"/>
      <c r="B276" s="246"/>
      <c r="C276" s="247"/>
      <c r="D276" s="220" t="s">
        <v>155</v>
      </c>
      <c r="E276" s="248" t="s">
        <v>19</v>
      </c>
      <c r="F276" s="249" t="s">
        <v>157</v>
      </c>
      <c r="G276" s="247"/>
      <c r="H276" s="250">
        <v>1990</v>
      </c>
      <c r="I276" s="251"/>
      <c r="J276" s="247"/>
      <c r="K276" s="247"/>
      <c r="L276" s="252"/>
      <c r="M276" s="253"/>
      <c r="N276" s="254"/>
      <c r="O276" s="254"/>
      <c r="P276" s="254"/>
      <c r="Q276" s="254"/>
      <c r="R276" s="254"/>
      <c r="S276" s="254"/>
      <c r="T276" s="25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56" t="s">
        <v>155</v>
      </c>
      <c r="AU276" s="256" t="s">
        <v>84</v>
      </c>
      <c r="AV276" s="15" t="s">
        <v>151</v>
      </c>
      <c r="AW276" s="15" t="s">
        <v>35</v>
      </c>
      <c r="AX276" s="15" t="s">
        <v>82</v>
      </c>
      <c r="AY276" s="256" t="s">
        <v>145</v>
      </c>
    </row>
    <row r="277" s="2" customFormat="1" ht="16.5" customHeight="1">
      <c r="A277" s="40"/>
      <c r="B277" s="41"/>
      <c r="C277" s="207" t="s">
        <v>373</v>
      </c>
      <c r="D277" s="207" t="s">
        <v>147</v>
      </c>
      <c r="E277" s="208" t="s">
        <v>374</v>
      </c>
      <c r="F277" s="209" t="s">
        <v>375</v>
      </c>
      <c r="G277" s="210" t="s">
        <v>172</v>
      </c>
      <c r="H277" s="211">
        <v>1990</v>
      </c>
      <c r="I277" s="212"/>
      <c r="J277" s="213">
        <f>ROUND(I277*H277,2)</f>
        <v>0</v>
      </c>
      <c r="K277" s="209" t="s">
        <v>19</v>
      </c>
      <c r="L277" s="46"/>
      <c r="M277" s="214" t="s">
        <v>19</v>
      </c>
      <c r="N277" s="215" t="s">
        <v>45</v>
      </c>
      <c r="O277" s="86"/>
      <c r="P277" s="216">
        <f>O277*H277</f>
        <v>0</v>
      </c>
      <c r="Q277" s="216">
        <v>0</v>
      </c>
      <c r="R277" s="216">
        <f>Q277*H277</f>
        <v>0</v>
      </c>
      <c r="S277" s="216">
        <v>0</v>
      </c>
      <c r="T277" s="217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18" t="s">
        <v>151</v>
      </c>
      <c r="AT277" s="218" t="s">
        <v>147</v>
      </c>
      <c r="AU277" s="218" t="s">
        <v>84</v>
      </c>
      <c r="AY277" s="19" t="s">
        <v>145</v>
      </c>
      <c r="BE277" s="219">
        <f>IF(N277="základní",J277,0)</f>
        <v>0</v>
      </c>
      <c r="BF277" s="219">
        <f>IF(N277="snížená",J277,0)</f>
        <v>0</v>
      </c>
      <c r="BG277" s="219">
        <f>IF(N277="zákl. přenesená",J277,0)</f>
        <v>0</v>
      </c>
      <c r="BH277" s="219">
        <f>IF(N277="sníž. přenesená",J277,0)</f>
        <v>0</v>
      </c>
      <c r="BI277" s="219">
        <f>IF(N277="nulová",J277,0)</f>
        <v>0</v>
      </c>
      <c r="BJ277" s="19" t="s">
        <v>82</v>
      </c>
      <c r="BK277" s="219">
        <f>ROUND(I277*H277,2)</f>
        <v>0</v>
      </c>
      <c r="BL277" s="19" t="s">
        <v>151</v>
      </c>
      <c r="BM277" s="218" t="s">
        <v>376</v>
      </c>
    </row>
    <row r="278" s="13" customFormat="1">
      <c r="A278" s="13"/>
      <c r="B278" s="225"/>
      <c r="C278" s="226"/>
      <c r="D278" s="220" t="s">
        <v>155</v>
      </c>
      <c r="E278" s="227" t="s">
        <v>19</v>
      </c>
      <c r="F278" s="228" t="s">
        <v>334</v>
      </c>
      <c r="G278" s="226"/>
      <c r="H278" s="227" t="s">
        <v>19</v>
      </c>
      <c r="I278" s="229"/>
      <c r="J278" s="226"/>
      <c r="K278" s="226"/>
      <c r="L278" s="230"/>
      <c r="M278" s="231"/>
      <c r="N278" s="232"/>
      <c r="O278" s="232"/>
      <c r="P278" s="232"/>
      <c r="Q278" s="232"/>
      <c r="R278" s="232"/>
      <c r="S278" s="232"/>
      <c r="T278" s="23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4" t="s">
        <v>155</v>
      </c>
      <c r="AU278" s="234" t="s">
        <v>84</v>
      </c>
      <c r="AV278" s="13" t="s">
        <v>82</v>
      </c>
      <c r="AW278" s="13" t="s">
        <v>35</v>
      </c>
      <c r="AX278" s="13" t="s">
        <v>74</v>
      </c>
      <c r="AY278" s="234" t="s">
        <v>145</v>
      </c>
    </row>
    <row r="279" s="14" customFormat="1">
      <c r="A279" s="14"/>
      <c r="B279" s="235"/>
      <c r="C279" s="236"/>
      <c r="D279" s="220" t="s">
        <v>155</v>
      </c>
      <c r="E279" s="237" t="s">
        <v>19</v>
      </c>
      <c r="F279" s="238" t="s">
        <v>368</v>
      </c>
      <c r="G279" s="236"/>
      <c r="H279" s="239">
        <v>1990</v>
      </c>
      <c r="I279" s="240"/>
      <c r="J279" s="236"/>
      <c r="K279" s="236"/>
      <c r="L279" s="241"/>
      <c r="M279" s="242"/>
      <c r="N279" s="243"/>
      <c r="O279" s="243"/>
      <c r="P279" s="243"/>
      <c r="Q279" s="243"/>
      <c r="R279" s="243"/>
      <c r="S279" s="243"/>
      <c r="T279" s="24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5" t="s">
        <v>155</v>
      </c>
      <c r="AU279" s="245" t="s">
        <v>84</v>
      </c>
      <c r="AV279" s="14" t="s">
        <v>84</v>
      </c>
      <c r="AW279" s="14" t="s">
        <v>35</v>
      </c>
      <c r="AX279" s="14" t="s">
        <v>74</v>
      </c>
      <c r="AY279" s="245" t="s">
        <v>145</v>
      </c>
    </row>
    <row r="280" s="15" customFormat="1">
      <c r="A280" s="15"/>
      <c r="B280" s="246"/>
      <c r="C280" s="247"/>
      <c r="D280" s="220" t="s">
        <v>155</v>
      </c>
      <c r="E280" s="248" t="s">
        <v>19</v>
      </c>
      <c r="F280" s="249" t="s">
        <v>157</v>
      </c>
      <c r="G280" s="247"/>
      <c r="H280" s="250">
        <v>1990</v>
      </c>
      <c r="I280" s="251"/>
      <c r="J280" s="247"/>
      <c r="K280" s="247"/>
      <c r="L280" s="252"/>
      <c r="M280" s="253"/>
      <c r="N280" s="254"/>
      <c r="O280" s="254"/>
      <c r="P280" s="254"/>
      <c r="Q280" s="254"/>
      <c r="R280" s="254"/>
      <c r="S280" s="254"/>
      <c r="T280" s="25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56" t="s">
        <v>155</v>
      </c>
      <c r="AU280" s="256" t="s">
        <v>84</v>
      </c>
      <c r="AV280" s="15" t="s">
        <v>151</v>
      </c>
      <c r="AW280" s="15" t="s">
        <v>35</v>
      </c>
      <c r="AX280" s="15" t="s">
        <v>82</v>
      </c>
      <c r="AY280" s="256" t="s">
        <v>145</v>
      </c>
    </row>
    <row r="281" s="2" customFormat="1" ht="24.15" customHeight="1">
      <c r="A281" s="40"/>
      <c r="B281" s="41"/>
      <c r="C281" s="207" t="s">
        <v>377</v>
      </c>
      <c r="D281" s="207" t="s">
        <v>147</v>
      </c>
      <c r="E281" s="208" t="s">
        <v>378</v>
      </c>
      <c r="F281" s="209" t="s">
        <v>379</v>
      </c>
      <c r="G281" s="210" t="s">
        <v>172</v>
      </c>
      <c r="H281" s="211">
        <v>1990</v>
      </c>
      <c r="I281" s="212"/>
      <c r="J281" s="213">
        <f>ROUND(I281*H281,2)</f>
        <v>0</v>
      </c>
      <c r="K281" s="209" t="s">
        <v>19</v>
      </c>
      <c r="L281" s="46"/>
      <c r="M281" s="214" t="s">
        <v>19</v>
      </c>
      <c r="N281" s="215" t="s">
        <v>45</v>
      </c>
      <c r="O281" s="86"/>
      <c r="P281" s="216">
        <f>O281*H281</f>
        <v>0</v>
      </c>
      <c r="Q281" s="216">
        <v>0</v>
      </c>
      <c r="R281" s="216">
        <f>Q281*H281</f>
        <v>0</v>
      </c>
      <c r="S281" s="216">
        <v>0</v>
      </c>
      <c r="T281" s="217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18" t="s">
        <v>151</v>
      </c>
      <c r="AT281" s="218" t="s">
        <v>147</v>
      </c>
      <c r="AU281" s="218" t="s">
        <v>84</v>
      </c>
      <c r="AY281" s="19" t="s">
        <v>145</v>
      </c>
      <c r="BE281" s="219">
        <f>IF(N281="základní",J281,0)</f>
        <v>0</v>
      </c>
      <c r="BF281" s="219">
        <f>IF(N281="snížená",J281,0)</f>
        <v>0</v>
      </c>
      <c r="BG281" s="219">
        <f>IF(N281="zákl. přenesená",J281,0)</f>
        <v>0</v>
      </c>
      <c r="BH281" s="219">
        <f>IF(N281="sníž. přenesená",J281,0)</f>
        <v>0</v>
      </c>
      <c r="BI281" s="219">
        <f>IF(N281="nulová",J281,0)</f>
        <v>0</v>
      </c>
      <c r="BJ281" s="19" t="s">
        <v>82</v>
      </c>
      <c r="BK281" s="219">
        <f>ROUND(I281*H281,2)</f>
        <v>0</v>
      </c>
      <c r="BL281" s="19" t="s">
        <v>151</v>
      </c>
      <c r="BM281" s="218" t="s">
        <v>380</v>
      </c>
    </row>
    <row r="282" s="13" customFormat="1">
      <c r="A282" s="13"/>
      <c r="B282" s="225"/>
      <c r="C282" s="226"/>
      <c r="D282" s="220" t="s">
        <v>155</v>
      </c>
      <c r="E282" s="227" t="s">
        <v>19</v>
      </c>
      <c r="F282" s="228" t="s">
        <v>334</v>
      </c>
      <c r="G282" s="226"/>
      <c r="H282" s="227" t="s">
        <v>19</v>
      </c>
      <c r="I282" s="229"/>
      <c r="J282" s="226"/>
      <c r="K282" s="226"/>
      <c r="L282" s="230"/>
      <c r="M282" s="231"/>
      <c r="N282" s="232"/>
      <c r="O282" s="232"/>
      <c r="P282" s="232"/>
      <c r="Q282" s="232"/>
      <c r="R282" s="232"/>
      <c r="S282" s="232"/>
      <c r="T282" s="23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4" t="s">
        <v>155</v>
      </c>
      <c r="AU282" s="234" t="s">
        <v>84</v>
      </c>
      <c r="AV282" s="13" t="s">
        <v>82</v>
      </c>
      <c r="AW282" s="13" t="s">
        <v>35</v>
      </c>
      <c r="AX282" s="13" t="s">
        <v>74</v>
      </c>
      <c r="AY282" s="234" t="s">
        <v>145</v>
      </c>
    </row>
    <row r="283" s="14" customFormat="1">
      <c r="A283" s="14"/>
      <c r="B283" s="235"/>
      <c r="C283" s="236"/>
      <c r="D283" s="220" t="s">
        <v>155</v>
      </c>
      <c r="E283" s="237" t="s">
        <v>19</v>
      </c>
      <c r="F283" s="238" t="s">
        <v>368</v>
      </c>
      <c r="G283" s="236"/>
      <c r="H283" s="239">
        <v>1990</v>
      </c>
      <c r="I283" s="240"/>
      <c r="J283" s="236"/>
      <c r="K283" s="236"/>
      <c r="L283" s="241"/>
      <c r="M283" s="242"/>
      <c r="N283" s="243"/>
      <c r="O283" s="243"/>
      <c r="P283" s="243"/>
      <c r="Q283" s="243"/>
      <c r="R283" s="243"/>
      <c r="S283" s="243"/>
      <c r="T283" s="24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5" t="s">
        <v>155</v>
      </c>
      <c r="AU283" s="245" t="s">
        <v>84</v>
      </c>
      <c r="AV283" s="14" t="s">
        <v>84</v>
      </c>
      <c r="AW283" s="14" t="s">
        <v>35</v>
      </c>
      <c r="AX283" s="14" t="s">
        <v>74</v>
      </c>
      <c r="AY283" s="245" t="s">
        <v>145</v>
      </c>
    </row>
    <row r="284" s="15" customFormat="1">
      <c r="A284" s="15"/>
      <c r="B284" s="246"/>
      <c r="C284" s="247"/>
      <c r="D284" s="220" t="s">
        <v>155</v>
      </c>
      <c r="E284" s="248" t="s">
        <v>19</v>
      </c>
      <c r="F284" s="249" t="s">
        <v>157</v>
      </c>
      <c r="G284" s="247"/>
      <c r="H284" s="250">
        <v>1990</v>
      </c>
      <c r="I284" s="251"/>
      <c r="J284" s="247"/>
      <c r="K284" s="247"/>
      <c r="L284" s="252"/>
      <c r="M284" s="253"/>
      <c r="N284" s="254"/>
      <c r="O284" s="254"/>
      <c r="P284" s="254"/>
      <c r="Q284" s="254"/>
      <c r="R284" s="254"/>
      <c r="S284" s="254"/>
      <c r="T284" s="25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56" t="s">
        <v>155</v>
      </c>
      <c r="AU284" s="256" t="s">
        <v>84</v>
      </c>
      <c r="AV284" s="15" t="s">
        <v>151</v>
      </c>
      <c r="AW284" s="15" t="s">
        <v>35</v>
      </c>
      <c r="AX284" s="15" t="s">
        <v>82</v>
      </c>
      <c r="AY284" s="256" t="s">
        <v>145</v>
      </c>
    </row>
    <row r="285" s="2" customFormat="1" ht="33" customHeight="1">
      <c r="A285" s="40"/>
      <c r="B285" s="41"/>
      <c r="C285" s="207" t="s">
        <v>381</v>
      </c>
      <c r="D285" s="207" t="s">
        <v>147</v>
      </c>
      <c r="E285" s="208" t="s">
        <v>382</v>
      </c>
      <c r="F285" s="209" t="s">
        <v>383</v>
      </c>
      <c r="G285" s="210" t="s">
        <v>172</v>
      </c>
      <c r="H285" s="211">
        <v>1</v>
      </c>
      <c r="I285" s="212"/>
      <c r="J285" s="213">
        <f>ROUND(I285*H285,2)</f>
        <v>0</v>
      </c>
      <c r="K285" s="209" t="s">
        <v>19</v>
      </c>
      <c r="L285" s="46"/>
      <c r="M285" s="214" t="s">
        <v>19</v>
      </c>
      <c r="N285" s="215" t="s">
        <v>45</v>
      </c>
      <c r="O285" s="86"/>
      <c r="P285" s="216">
        <f>O285*H285</f>
        <v>0</v>
      </c>
      <c r="Q285" s="216">
        <v>0.1837</v>
      </c>
      <c r="R285" s="216">
        <f>Q285*H285</f>
        <v>0.1837</v>
      </c>
      <c r="S285" s="216">
        <v>0</v>
      </c>
      <c r="T285" s="217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8" t="s">
        <v>151</v>
      </c>
      <c r="AT285" s="218" t="s">
        <v>147</v>
      </c>
      <c r="AU285" s="218" t="s">
        <v>84</v>
      </c>
      <c r="AY285" s="19" t="s">
        <v>145</v>
      </c>
      <c r="BE285" s="219">
        <f>IF(N285="základní",J285,0)</f>
        <v>0</v>
      </c>
      <c r="BF285" s="219">
        <f>IF(N285="snížená",J285,0)</f>
        <v>0</v>
      </c>
      <c r="BG285" s="219">
        <f>IF(N285="zákl. přenesená",J285,0)</f>
        <v>0</v>
      </c>
      <c r="BH285" s="219">
        <f>IF(N285="sníž. přenesená",J285,0)</f>
        <v>0</v>
      </c>
      <c r="BI285" s="219">
        <f>IF(N285="nulová",J285,0)</f>
        <v>0</v>
      </c>
      <c r="BJ285" s="19" t="s">
        <v>82</v>
      </c>
      <c r="BK285" s="219">
        <f>ROUND(I285*H285,2)</f>
        <v>0</v>
      </c>
      <c r="BL285" s="19" t="s">
        <v>151</v>
      </c>
      <c r="BM285" s="218" t="s">
        <v>384</v>
      </c>
    </row>
    <row r="286" s="2" customFormat="1">
      <c r="A286" s="40"/>
      <c r="B286" s="41"/>
      <c r="C286" s="42"/>
      <c r="D286" s="220" t="s">
        <v>153</v>
      </c>
      <c r="E286" s="42"/>
      <c r="F286" s="221" t="s">
        <v>385</v>
      </c>
      <c r="G286" s="42"/>
      <c r="H286" s="42"/>
      <c r="I286" s="222"/>
      <c r="J286" s="42"/>
      <c r="K286" s="42"/>
      <c r="L286" s="46"/>
      <c r="M286" s="223"/>
      <c r="N286" s="224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153</v>
      </c>
      <c r="AU286" s="19" t="s">
        <v>84</v>
      </c>
    </row>
    <row r="287" s="13" customFormat="1">
      <c r="A287" s="13"/>
      <c r="B287" s="225"/>
      <c r="C287" s="226"/>
      <c r="D287" s="220" t="s">
        <v>155</v>
      </c>
      <c r="E287" s="227" t="s">
        <v>19</v>
      </c>
      <c r="F287" s="228" t="s">
        <v>386</v>
      </c>
      <c r="G287" s="226"/>
      <c r="H287" s="227" t="s">
        <v>19</v>
      </c>
      <c r="I287" s="229"/>
      <c r="J287" s="226"/>
      <c r="K287" s="226"/>
      <c r="L287" s="230"/>
      <c r="M287" s="231"/>
      <c r="N287" s="232"/>
      <c r="O287" s="232"/>
      <c r="P287" s="232"/>
      <c r="Q287" s="232"/>
      <c r="R287" s="232"/>
      <c r="S287" s="232"/>
      <c r="T287" s="23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4" t="s">
        <v>155</v>
      </c>
      <c r="AU287" s="234" t="s">
        <v>84</v>
      </c>
      <c r="AV287" s="13" t="s">
        <v>82</v>
      </c>
      <c r="AW287" s="13" t="s">
        <v>35</v>
      </c>
      <c r="AX287" s="13" t="s">
        <v>74</v>
      </c>
      <c r="AY287" s="234" t="s">
        <v>145</v>
      </c>
    </row>
    <row r="288" s="14" customFormat="1">
      <c r="A288" s="14"/>
      <c r="B288" s="235"/>
      <c r="C288" s="236"/>
      <c r="D288" s="220" t="s">
        <v>155</v>
      </c>
      <c r="E288" s="237" t="s">
        <v>19</v>
      </c>
      <c r="F288" s="238" t="s">
        <v>82</v>
      </c>
      <c r="G288" s="236"/>
      <c r="H288" s="239">
        <v>1</v>
      </c>
      <c r="I288" s="240"/>
      <c r="J288" s="236"/>
      <c r="K288" s="236"/>
      <c r="L288" s="241"/>
      <c r="M288" s="242"/>
      <c r="N288" s="243"/>
      <c r="O288" s="243"/>
      <c r="P288" s="243"/>
      <c r="Q288" s="243"/>
      <c r="R288" s="243"/>
      <c r="S288" s="243"/>
      <c r="T288" s="24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45" t="s">
        <v>155</v>
      </c>
      <c r="AU288" s="245" t="s">
        <v>84</v>
      </c>
      <c r="AV288" s="14" t="s">
        <v>84</v>
      </c>
      <c r="AW288" s="14" t="s">
        <v>35</v>
      </c>
      <c r="AX288" s="14" t="s">
        <v>74</v>
      </c>
      <c r="AY288" s="245" t="s">
        <v>145</v>
      </c>
    </row>
    <row r="289" s="15" customFormat="1">
      <c r="A289" s="15"/>
      <c r="B289" s="246"/>
      <c r="C289" s="247"/>
      <c r="D289" s="220" t="s">
        <v>155</v>
      </c>
      <c r="E289" s="248" t="s">
        <v>19</v>
      </c>
      <c r="F289" s="249" t="s">
        <v>157</v>
      </c>
      <c r="G289" s="247"/>
      <c r="H289" s="250">
        <v>1</v>
      </c>
      <c r="I289" s="251"/>
      <c r="J289" s="247"/>
      <c r="K289" s="247"/>
      <c r="L289" s="252"/>
      <c r="M289" s="253"/>
      <c r="N289" s="254"/>
      <c r="O289" s="254"/>
      <c r="P289" s="254"/>
      <c r="Q289" s="254"/>
      <c r="R289" s="254"/>
      <c r="S289" s="254"/>
      <c r="T289" s="25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56" t="s">
        <v>155</v>
      </c>
      <c r="AU289" s="256" t="s">
        <v>84</v>
      </c>
      <c r="AV289" s="15" t="s">
        <v>151</v>
      </c>
      <c r="AW289" s="15" t="s">
        <v>35</v>
      </c>
      <c r="AX289" s="15" t="s">
        <v>82</v>
      </c>
      <c r="AY289" s="256" t="s">
        <v>145</v>
      </c>
    </row>
    <row r="290" s="2" customFormat="1" ht="37.8" customHeight="1">
      <c r="A290" s="40"/>
      <c r="B290" s="41"/>
      <c r="C290" s="207" t="s">
        <v>387</v>
      </c>
      <c r="D290" s="207" t="s">
        <v>147</v>
      </c>
      <c r="E290" s="208" t="s">
        <v>388</v>
      </c>
      <c r="F290" s="209" t="s">
        <v>389</v>
      </c>
      <c r="G290" s="210" t="s">
        <v>172</v>
      </c>
      <c r="H290" s="211">
        <v>408</v>
      </c>
      <c r="I290" s="212"/>
      <c r="J290" s="213">
        <f>ROUND(I290*H290,2)</f>
        <v>0</v>
      </c>
      <c r="K290" s="209" t="s">
        <v>19</v>
      </c>
      <c r="L290" s="46"/>
      <c r="M290" s="214" t="s">
        <v>19</v>
      </c>
      <c r="N290" s="215" t="s">
        <v>45</v>
      </c>
      <c r="O290" s="86"/>
      <c r="P290" s="216">
        <f>O290*H290</f>
        <v>0</v>
      </c>
      <c r="Q290" s="216">
        <v>0.089219999999999994</v>
      </c>
      <c r="R290" s="216">
        <f>Q290*H290</f>
        <v>36.401759999999996</v>
      </c>
      <c r="S290" s="216">
        <v>0</v>
      </c>
      <c r="T290" s="217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18" t="s">
        <v>151</v>
      </c>
      <c r="AT290" s="218" t="s">
        <v>147</v>
      </c>
      <c r="AU290" s="218" t="s">
        <v>84</v>
      </c>
      <c r="AY290" s="19" t="s">
        <v>145</v>
      </c>
      <c r="BE290" s="219">
        <f>IF(N290="základní",J290,0)</f>
        <v>0</v>
      </c>
      <c r="BF290" s="219">
        <f>IF(N290="snížená",J290,0)</f>
        <v>0</v>
      </c>
      <c r="BG290" s="219">
        <f>IF(N290="zákl. přenesená",J290,0)</f>
        <v>0</v>
      </c>
      <c r="BH290" s="219">
        <f>IF(N290="sníž. přenesená",J290,0)</f>
        <v>0</v>
      </c>
      <c r="BI290" s="219">
        <f>IF(N290="nulová",J290,0)</f>
        <v>0</v>
      </c>
      <c r="BJ290" s="19" t="s">
        <v>82</v>
      </c>
      <c r="BK290" s="219">
        <f>ROUND(I290*H290,2)</f>
        <v>0</v>
      </c>
      <c r="BL290" s="19" t="s">
        <v>151</v>
      </c>
      <c r="BM290" s="218" t="s">
        <v>390</v>
      </c>
    </row>
    <row r="291" s="13" customFormat="1">
      <c r="A291" s="13"/>
      <c r="B291" s="225"/>
      <c r="C291" s="226"/>
      <c r="D291" s="220" t="s">
        <v>155</v>
      </c>
      <c r="E291" s="227" t="s">
        <v>19</v>
      </c>
      <c r="F291" s="228" t="s">
        <v>338</v>
      </c>
      <c r="G291" s="226"/>
      <c r="H291" s="227" t="s">
        <v>19</v>
      </c>
      <c r="I291" s="229"/>
      <c r="J291" s="226"/>
      <c r="K291" s="226"/>
      <c r="L291" s="230"/>
      <c r="M291" s="231"/>
      <c r="N291" s="232"/>
      <c r="O291" s="232"/>
      <c r="P291" s="232"/>
      <c r="Q291" s="232"/>
      <c r="R291" s="232"/>
      <c r="S291" s="232"/>
      <c r="T291" s="23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4" t="s">
        <v>155</v>
      </c>
      <c r="AU291" s="234" t="s">
        <v>84</v>
      </c>
      <c r="AV291" s="13" t="s">
        <v>82</v>
      </c>
      <c r="AW291" s="13" t="s">
        <v>35</v>
      </c>
      <c r="AX291" s="13" t="s">
        <v>74</v>
      </c>
      <c r="AY291" s="234" t="s">
        <v>145</v>
      </c>
    </row>
    <row r="292" s="14" customFormat="1">
      <c r="A292" s="14"/>
      <c r="B292" s="235"/>
      <c r="C292" s="236"/>
      <c r="D292" s="220" t="s">
        <v>155</v>
      </c>
      <c r="E292" s="237" t="s">
        <v>19</v>
      </c>
      <c r="F292" s="238" t="s">
        <v>339</v>
      </c>
      <c r="G292" s="236"/>
      <c r="H292" s="239">
        <v>408</v>
      </c>
      <c r="I292" s="240"/>
      <c r="J292" s="236"/>
      <c r="K292" s="236"/>
      <c r="L292" s="241"/>
      <c r="M292" s="242"/>
      <c r="N292" s="243"/>
      <c r="O292" s="243"/>
      <c r="P292" s="243"/>
      <c r="Q292" s="243"/>
      <c r="R292" s="243"/>
      <c r="S292" s="243"/>
      <c r="T292" s="24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5" t="s">
        <v>155</v>
      </c>
      <c r="AU292" s="245" t="s">
        <v>84</v>
      </c>
      <c r="AV292" s="14" t="s">
        <v>84</v>
      </c>
      <c r="AW292" s="14" t="s">
        <v>35</v>
      </c>
      <c r="AX292" s="14" t="s">
        <v>74</v>
      </c>
      <c r="AY292" s="245" t="s">
        <v>145</v>
      </c>
    </row>
    <row r="293" s="15" customFormat="1">
      <c r="A293" s="15"/>
      <c r="B293" s="246"/>
      <c r="C293" s="247"/>
      <c r="D293" s="220" t="s">
        <v>155</v>
      </c>
      <c r="E293" s="248" t="s">
        <v>19</v>
      </c>
      <c r="F293" s="249" t="s">
        <v>157</v>
      </c>
      <c r="G293" s="247"/>
      <c r="H293" s="250">
        <v>408</v>
      </c>
      <c r="I293" s="251"/>
      <c r="J293" s="247"/>
      <c r="K293" s="247"/>
      <c r="L293" s="252"/>
      <c r="M293" s="253"/>
      <c r="N293" s="254"/>
      <c r="O293" s="254"/>
      <c r="P293" s="254"/>
      <c r="Q293" s="254"/>
      <c r="R293" s="254"/>
      <c r="S293" s="254"/>
      <c r="T293" s="25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256" t="s">
        <v>155</v>
      </c>
      <c r="AU293" s="256" t="s">
        <v>84</v>
      </c>
      <c r="AV293" s="15" t="s">
        <v>151</v>
      </c>
      <c r="AW293" s="15" t="s">
        <v>35</v>
      </c>
      <c r="AX293" s="15" t="s">
        <v>82</v>
      </c>
      <c r="AY293" s="256" t="s">
        <v>145</v>
      </c>
    </row>
    <row r="294" s="2" customFormat="1" ht="16.5" customHeight="1">
      <c r="A294" s="40"/>
      <c r="B294" s="41"/>
      <c r="C294" s="257" t="s">
        <v>391</v>
      </c>
      <c r="D294" s="257" t="s">
        <v>279</v>
      </c>
      <c r="E294" s="258" t="s">
        <v>392</v>
      </c>
      <c r="F294" s="259" t="s">
        <v>393</v>
      </c>
      <c r="G294" s="260" t="s">
        <v>172</v>
      </c>
      <c r="H294" s="261">
        <v>408</v>
      </c>
      <c r="I294" s="262"/>
      <c r="J294" s="263">
        <f>ROUND(I294*H294,2)</f>
        <v>0</v>
      </c>
      <c r="K294" s="259" t="s">
        <v>19</v>
      </c>
      <c r="L294" s="264"/>
      <c r="M294" s="265" t="s">
        <v>19</v>
      </c>
      <c r="N294" s="266" t="s">
        <v>45</v>
      </c>
      <c r="O294" s="86"/>
      <c r="P294" s="216">
        <f>O294*H294</f>
        <v>0</v>
      </c>
      <c r="Q294" s="216">
        <v>0.13200000000000001</v>
      </c>
      <c r="R294" s="216">
        <f>Q294*H294</f>
        <v>53.856000000000002</v>
      </c>
      <c r="S294" s="216">
        <v>0</v>
      </c>
      <c r="T294" s="217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18" t="s">
        <v>162</v>
      </c>
      <c r="AT294" s="218" t="s">
        <v>279</v>
      </c>
      <c r="AU294" s="218" t="s">
        <v>84</v>
      </c>
      <c r="AY294" s="19" t="s">
        <v>145</v>
      </c>
      <c r="BE294" s="219">
        <f>IF(N294="základní",J294,0)</f>
        <v>0</v>
      </c>
      <c r="BF294" s="219">
        <f>IF(N294="snížená",J294,0)</f>
        <v>0</v>
      </c>
      <c r="BG294" s="219">
        <f>IF(N294="zákl. přenesená",J294,0)</f>
        <v>0</v>
      </c>
      <c r="BH294" s="219">
        <f>IF(N294="sníž. přenesená",J294,0)</f>
        <v>0</v>
      </c>
      <c r="BI294" s="219">
        <f>IF(N294="nulová",J294,0)</f>
        <v>0</v>
      </c>
      <c r="BJ294" s="19" t="s">
        <v>82</v>
      </c>
      <c r="BK294" s="219">
        <f>ROUND(I294*H294,2)</f>
        <v>0</v>
      </c>
      <c r="BL294" s="19" t="s">
        <v>151</v>
      </c>
      <c r="BM294" s="218" t="s">
        <v>394</v>
      </c>
    </row>
    <row r="295" s="13" customFormat="1">
      <c r="A295" s="13"/>
      <c r="B295" s="225"/>
      <c r="C295" s="226"/>
      <c r="D295" s="220" t="s">
        <v>155</v>
      </c>
      <c r="E295" s="227" t="s">
        <v>19</v>
      </c>
      <c r="F295" s="228" t="s">
        <v>395</v>
      </c>
      <c r="G295" s="226"/>
      <c r="H295" s="227" t="s">
        <v>19</v>
      </c>
      <c r="I295" s="229"/>
      <c r="J295" s="226"/>
      <c r="K295" s="226"/>
      <c r="L295" s="230"/>
      <c r="M295" s="231"/>
      <c r="N295" s="232"/>
      <c r="O295" s="232"/>
      <c r="P295" s="232"/>
      <c r="Q295" s="232"/>
      <c r="R295" s="232"/>
      <c r="S295" s="232"/>
      <c r="T295" s="23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4" t="s">
        <v>155</v>
      </c>
      <c r="AU295" s="234" t="s">
        <v>84</v>
      </c>
      <c r="AV295" s="13" t="s">
        <v>82</v>
      </c>
      <c r="AW295" s="13" t="s">
        <v>35</v>
      </c>
      <c r="AX295" s="13" t="s">
        <v>74</v>
      </c>
      <c r="AY295" s="234" t="s">
        <v>145</v>
      </c>
    </row>
    <row r="296" s="14" customFormat="1">
      <c r="A296" s="14"/>
      <c r="B296" s="235"/>
      <c r="C296" s="236"/>
      <c r="D296" s="220" t="s">
        <v>155</v>
      </c>
      <c r="E296" s="237" t="s">
        <v>19</v>
      </c>
      <c r="F296" s="238" t="s">
        <v>396</v>
      </c>
      <c r="G296" s="236"/>
      <c r="H296" s="239">
        <v>408</v>
      </c>
      <c r="I296" s="240"/>
      <c r="J296" s="236"/>
      <c r="K296" s="236"/>
      <c r="L296" s="241"/>
      <c r="M296" s="242"/>
      <c r="N296" s="243"/>
      <c r="O296" s="243"/>
      <c r="P296" s="243"/>
      <c r="Q296" s="243"/>
      <c r="R296" s="243"/>
      <c r="S296" s="243"/>
      <c r="T296" s="24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45" t="s">
        <v>155</v>
      </c>
      <c r="AU296" s="245" t="s">
        <v>84</v>
      </c>
      <c r="AV296" s="14" t="s">
        <v>84</v>
      </c>
      <c r="AW296" s="14" t="s">
        <v>35</v>
      </c>
      <c r="AX296" s="14" t="s">
        <v>74</v>
      </c>
      <c r="AY296" s="245" t="s">
        <v>145</v>
      </c>
    </row>
    <row r="297" s="15" customFormat="1">
      <c r="A297" s="15"/>
      <c r="B297" s="246"/>
      <c r="C297" s="247"/>
      <c r="D297" s="220" t="s">
        <v>155</v>
      </c>
      <c r="E297" s="248" t="s">
        <v>19</v>
      </c>
      <c r="F297" s="249" t="s">
        <v>157</v>
      </c>
      <c r="G297" s="247"/>
      <c r="H297" s="250">
        <v>408</v>
      </c>
      <c r="I297" s="251"/>
      <c r="J297" s="247"/>
      <c r="K297" s="247"/>
      <c r="L297" s="252"/>
      <c r="M297" s="253"/>
      <c r="N297" s="254"/>
      <c r="O297" s="254"/>
      <c r="P297" s="254"/>
      <c r="Q297" s="254"/>
      <c r="R297" s="254"/>
      <c r="S297" s="254"/>
      <c r="T297" s="25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T297" s="256" t="s">
        <v>155</v>
      </c>
      <c r="AU297" s="256" t="s">
        <v>84</v>
      </c>
      <c r="AV297" s="15" t="s">
        <v>151</v>
      </c>
      <c r="AW297" s="15" t="s">
        <v>35</v>
      </c>
      <c r="AX297" s="15" t="s">
        <v>82</v>
      </c>
      <c r="AY297" s="256" t="s">
        <v>145</v>
      </c>
    </row>
    <row r="298" s="2" customFormat="1" ht="16.5" customHeight="1">
      <c r="A298" s="40"/>
      <c r="B298" s="41"/>
      <c r="C298" s="257" t="s">
        <v>397</v>
      </c>
      <c r="D298" s="257" t="s">
        <v>279</v>
      </c>
      <c r="E298" s="258" t="s">
        <v>398</v>
      </c>
      <c r="F298" s="259" t="s">
        <v>399</v>
      </c>
      <c r="G298" s="260" t="s">
        <v>172</v>
      </c>
      <c r="H298" s="261">
        <v>8.1600000000000001</v>
      </c>
      <c r="I298" s="262"/>
      <c r="J298" s="263">
        <f>ROUND(I298*H298,2)</f>
        <v>0</v>
      </c>
      <c r="K298" s="259" t="s">
        <v>19</v>
      </c>
      <c r="L298" s="264"/>
      <c r="M298" s="265" t="s">
        <v>19</v>
      </c>
      <c r="N298" s="266" t="s">
        <v>45</v>
      </c>
      <c r="O298" s="86"/>
      <c r="P298" s="216">
        <f>O298*H298</f>
        <v>0</v>
      </c>
      <c r="Q298" s="216">
        <v>0.13100000000000001</v>
      </c>
      <c r="R298" s="216">
        <f>Q298*H298</f>
        <v>1.0689600000000001</v>
      </c>
      <c r="S298" s="216">
        <v>0</v>
      </c>
      <c r="T298" s="217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18" t="s">
        <v>162</v>
      </c>
      <c r="AT298" s="218" t="s">
        <v>279</v>
      </c>
      <c r="AU298" s="218" t="s">
        <v>84</v>
      </c>
      <c r="AY298" s="19" t="s">
        <v>145</v>
      </c>
      <c r="BE298" s="219">
        <f>IF(N298="základní",J298,0)</f>
        <v>0</v>
      </c>
      <c r="BF298" s="219">
        <f>IF(N298="snížená",J298,0)</f>
        <v>0</v>
      </c>
      <c r="BG298" s="219">
        <f>IF(N298="zákl. přenesená",J298,0)</f>
        <v>0</v>
      </c>
      <c r="BH298" s="219">
        <f>IF(N298="sníž. přenesená",J298,0)</f>
        <v>0</v>
      </c>
      <c r="BI298" s="219">
        <f>IF(N298="nulová",J298,0)</f>
        <v>0</v>
      </c>
      <c r="BJ298" s="19" t="s">
        <v>82</v>
      </c>
      <c r="BK298" s="219">
        <f>ROUND(I298*H298,2)</f>
        <v>0</v>
      </c>
      <c r="BL298" s="19" t="s">
        <v>151</v>
      </c>
      <c r="BM298" s="218" t="s">
        <v>400</v>
      </c>
    </row>
    <row r="299" s="13" customFormat="1">
      <c r="A299" s="13"/>
      <c r="B299" s="225"/>
      <c r="C299" s="226"/>
      <c r="D299" s="220" t="s">
        <v>155</v>
      </c>
      <c r="E299" s="227" t="s">
        <v>19</v>
      </c>
      <c r="F299" s="228" t="s">
        <v>401</v>
      </c>
      <c r="G299" s="226"/>
      <c r="H299" s="227" t="s">
        <v>19</v>
      </c>
      <c r="I299" s="229"/>
      <c r="J299" s="226"/>
      <c r="K299" s="226"/>
      <c r="L299" s="230"/>
      <c r="M299" s="231"/>
      <c r="N299" s="232"/>
      <c r="O299" s="232"/>
      <c r="P299" s="232"/>
      <c r="Q299" s="232"/>
      <c r="R299" s="232"/>
      <c r="S299" s="232"/>
      <c r="T299" s="23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4" t="s">
        <v>155</v>
      </c>
      <c r="AU299" s="234" t="s">
        <v>84</v>
      </c>
      <c r="AV299" s="13" t="s">
        <v>82</v>
      </c>
      <c r="AW299" s="13" t="s">
        <v>35</v>
      </c>
      <c r="AX299" s="13" t="s">
        <v>74</v>
      </c>
      <c r="AY299" s="234" t="s">
        <v>145</v>
      </c>
    </row>
    <row r="300" s="14" customFormat="1">
      <c r="A300" s="14"/>
      <c r="B300" s="235"/>
      <c r="C300" s="236"/>
      <c r="D300" s="220" t="s">
        <v>155</v>
      </c>
      <c r="E300" s="237" t="s">
        <v>19</v>
      </c>
      <c r="F300" s="238" t="s">
        <v>402</v>
      </c>
      <c r="G300" s="236"/>
      <c r="H300" s="239">
        <v>8.1600000000000001</v>
      </c>
      <c r="I300" s="240"/>
      <c r="J300" s="236"/>
      <c r="K300" s="236"/>
      <c r="L300" s="241"/>
      <c r="M300" s="242"/>
      <c r="N300" s="243"/>
      <c r="O300" s="243"/>
      <c r="P300" s="243"/>
      <c r="Q300" s="243"/>
      <c r="R300" s="243"/>
      <c r="S300" s="243"/>
      <c r="T300" s="24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45" t="s">
        <v>155</v>
      </c>
      <c r="AU300" s="245" t="s">
        <v>84</v>
      </c>
      <c r="AV300" s="14" t="s">
        <v>84</v>
      </c>
      <c r="AW300" s="14" t="s">
        <v>35</v>
      </c>
      <c r="AX300" s="14" t="s">
        <v>74</v>
      </c>
      <c r="AY300" s="245" t="s">
        <v>145</v>
      </c>
    </row>
    <row r="301" s="15" customFormat="1">
      <c r="A301" s="15"/>
      <c r="B301" s="246"/>
      <c r="C301" s="247"/>
      <c r="D301" s="220" t="s">
        <v>155</v>
      </c>
      <c r="E301" s="248" t="s">
        <v>19</v>
      </c>
      <c r="F301" s="249" t="s">
        <v>157</v>
      </c>
      <c r="G301" s="247"/>
      <c r="H301" s="250">
        <v>8.1600000000000001</v>
      </c>
      <c r="I301" s="251"/>
      <c r="J301" s="247"/>
      <c r="K301" s="247"/>
      <c r="L301" s="252"/>
      <c r="M301" s="253"/>
      <c r="N301" s="254"/>
      <c r="O301" s="254"/>
      <c r="P301" s="254"/>
      <c r="Q301" s="254"/>
      <c r="R301" s="254"/>
      <c r="S301" s="254"/>
      <c r="T301" s="25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56" t="s">
        <v>155</v>
      </c>
      <c r="AU301" s="256" t="s">
        <v>84</v>
      </c>
      <c r="AV301" s="15" t="s">
        <v>151</v>
      </c>
      <c r="AW301" s="15" t="s">
        <v>35</v>
      </c>
      <c r="AX301" s="15" t="s">
        <v>82</v>
      </c>
      <c r="AY301" s="256" t="s">
        <v>145</v>
      </c>
    </row>
    <row r="302" s="2" customFormat="1" ht="37.8" customHeight="1">
      <c r="A302" s="40"/>
      <c r="B302" s="41"/>
      <c r="C302" s="207" t="s">
        <v>403</v>
      </c>
      <c r="D302" s="207" t="s">
        <v>147</v>
      </c>
      <c r="E302" s="208" t="s">
        <v>404</v>
      </c>
      <c r="F302" s="209" t="s">
        <v>405</v>
      </c>
      <c r="G302" s="210" t="s">
        <v>172</v>
      </c>
      <c r="H302" s="211">
        <v>595</v>
      </c>
      <c r="I302" s="212"/>
      <c r="J302" s="213">
        <f>ROUND(I302*H302,2)</f>
        <v>0</v>
      </c>
      <c r="K302" s="209" t="s">
        <v>19</v>
      </c>
      <c r="L302" s="46"/>
      <c r="M302" s="214" t="s">
        <v>19</v>
      </c>
      <c r="N302" s="215" t="s">
        <v>45</v>
      </c>
      <c r="O302" s="86"/>
      <c r="P302" s="216">
        <f>O302*H302</f>
        <v>0</v>
      </c>
      <c r="Q302" s="216">
        <v>0.11162</v>
      </c>
      <c r="R302" s="216">
        <f>Q302*H302</f>
        <v>66.413899999999998</v>
      </c>
      <c r="S302" s="216">
        <v>0</v>
      </c>
      <c r="T302" s="217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18" t="s">
        <v>151</v>
      </c>
      <c r="AT302" s="218" t="s">
        <v>147</v>
      </c>
      <c r="AU302" s="218" t="s">
        <v>84</v>
      </c>
      <c r="AY302" s="19" t="s">
        <v>145</v>
      </c>
      <c r="BE302" s="219">
        <f>IF(N302="základní",J302,0)</f>
        <v>0</v>
      </c>
      <c r="BF302" s="219">
        <f>IF(N302="snížená",J302,0)</f>
        <v>0</v>
      </c>
      <c r="BG302" s="219">
        <f>IF(N302="zákl. přenesená",J302,0)</f>
        <v>0</v>
      </c>
      <c r="BH302" s="219">
        <f>IF(N302="sníž. přenesená",J302,0)</f>
        <v>0</v>
      </c>
      <c r="BI302" s="219">
        <f>IF(N302="nulová",J302,0)</f>
        <v>0</v>
      </c>
      <c r="BJ302" s="19" t="s">
        <v>82</v>
      </c>
      <c r="BK302" s="219">
        <f>ROUND(I302*H302,2)</f>
        <v>0</v>
      </c>
      <c r="BL302" s="19" t="s">
        <v>151</v>
      </c>
      <c r="BM302" s="218" t="s">
        <v>406</v>
      </c>
    </row>
    <row r="303" s="13" customFormat="1">
      <c r="A303" s="13"/>
      <c r="B303" s="225"/>
      <c r="C303" s="226"/>
      <c r="D303" s="220" t="s">
        <v>155</v>
      </c>
      <c r="E303" s="227" t="s">
        <v>19</v>
      </c>
      <c r="F303" s="228" t="s">
        <v>340</v>
      </c>
      <c r="G303" s="226"/>
      <c r="H303" s="227" t="s">
        <v>19</v>
      </c>
      <c r="I303" s="229"/>
      <c r="J303" s="226"/>
      <c r="K303" s="226"/>
      <c r="L303" s="230"/>
      <c r="M303" s="231"/>
      <c r="N303" s="232"/>
      <c r="O303" s="232"/>
      <c r="P303" s="232"/>
      <c r="Q303" s="232"/>
      <c r="R303" s="232"/>
      <c r="S303" s="232"/>
      <c r="T303" s="23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4" t="s">
        <v>155</v>
      </c>
      <c r="AU303" s="234" t="s">
        <v>84</v>
      </c>
      <c r="AV303" s="13" t="s">
        <v>82</v>
      </c>
      <c r="AW303" s="13" t="s">
        <v>35</v>
      </c>
      <c r="AX303" s="13" t="s">
        <v>74</v>
      </c>
      <c r="AY303" s="234" t="s">
        <v>145</v>
      </c>
    </row>
    <row r="304" s="14" customFormat="1">
      <c r="A304" s="14"/>
      <c r="B304" s="235"/>
      <c r="C304" s="236"/>
      <c r="D304" s="220" t="s">
        <v>155</v>
      </c>
      <c r="E304" s="237" t="s">
        <v>19</v>
      </c>
      <c r="F304" s="238" t="s">
        <v>341</v>
      </c>
      <c r="G304" s="236"/>
      <c r="H304" s="239">
        <v>465</v>
      </c>
      <c r="I304" s="240"/>
      <c r="J304" s="236"/>
      <c r="K304" s="236"/>
      <c r="L304" s="241"/>
      <c r="M304" s="242"/>
      <c r="N304" s="243"/>
      <c r="O304" s="243"/>
      <c r="P304" s="243"/>
      <c r="Q304" s="243"/>
      <c r="R304" s="243"/>
      <c r="S304" s="243"/>
      <c r="T304" s="24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5" t="s">
        <v>155</v>
      </c>
      <c r="AU304" s="245" t="s">
        <v>84</v>
      </c>
      <c r="AV304" s="14" t="s">
        <v>84</v>
      </c>
      <c r="AW304" s="14" t="s">
        <v>35</v>
      </c>
      <c r="AX304" s="14" t="s">
        <v>74</v>
      </c>
      <c r="AY304" s="245" t="s">
        <v>145</v>
      </c>
    </row>
    <row r="305" s="13" customFormat="1">
      <c r="A305" s="13"/>
      <c r="B305" s="225"/>
      <c r="C305" s="226"/>
      <c r="D305" s="220" t="s">
        <v>155</v>
      </c>
      <c r="E305" s="227" t="s">
        <v>19</v>
      </c>
      <c r="F305" s="228" t="s">
        <v>407</v>
      </c>
      <c r="G305" s="226"/>
      <c r="H305" s="227" t="s">
        <v>19</v>
      </c>
      <c r="I305" s="229"/>
      <c r="J305" s="226"/>
      <c r="K305" s="226"/>
      <c r="L305" s="230"/>
      <c r="M305" s="231"/>
      <c r="N305" s="232"/>
      <c r="O305" s="232"/>
      <c r="P305" s="232"/>
      <c r="Q305" s="232"/>
      <c r="R305" s="232"/>
      <c r="S305" s="232"/>
      <c r="T305" s="23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4" t="s">
        <v>155</v>
      </c>
      <c r="AU305" s="234" t="s">
        <v>84</v>
      </c>
      <c r="AV305" s="13" t="s">
        <v>82</v>
      </c>
      <c r="AW305" s="13" t="s">
        <v>35</v>
      </c>
      <c r="AX305" s="13" t="s">
        <v>74</v>
      </c>
      <c r="AY305" s="234" t="s">
        <v>145</v>
      </c>
    </row>
    <row r="306" s="14" customFormat="1">
      <c r="A306" s="14"/>
      <c r="B306" s="235"/>
      <c r="C306" s="236"/>
      <c r="D306" s="220" t="s">
        <v>155</v>
      </c>
      <c r="E306" s="237" t="s">
        <v>19</v>
      </c>
      <c r="F306" s="238" t="s">
        <v>182</v>
      </c>
      <c r="G306" s="236"/>
      <c r="H306" s="239">
        <v>130</v>
      </c>
      <c r="I306" s="240"/>
      <c r="J306" s="236"/>
      <c r="K306" s="236"/>
      <c r="L306" s="241"/>
      <c r="M306" s="242"/>
      <c r="N306" s="243"/>
      <c r="O306" s="243"/>
      <c r="P306" s="243"/>
      <c r="Q306" s="243"/>
      <c r="R306" s="243"/>
      <c r="S306" s="243"/>
      <c r="T306" s="24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45" t="s">
        <v>155</v>
      </c>
      <c r="AU306" s="245" t="s">
        <v>84</v>
      </c>
      <c r="AV306" s="14" t="s">
        <v>84</v>
      </c>
      <c r="AW306" s="14" t="s">
        <v>35</v>
      </c>
      <c r="AX306" s="14" t="s">
        <v>74</v>
      </c>
      <c r="AY306" s="245" t="s">
        <v>145</v>
      </c>
    </row>
    <row r="307" s="15" customFormat="1">
      <c r="A307" s="15"/>
      <c r="B307" s="246"/>
      <c r="C307" s="247"/>
      <c r="D307" s="220" t="s">
        <v>155</v>
      </c>
      <c r="E307" s="248" t="s">
        <v>19</v>
      </c>
      <c r="F307" s="249" t="s">
        <v>157</v>
      </c>
      <c r="G307" s="247"/>
      <c r="H307" s="250">
        <v>595</v>
      </c>
      <c r="I307" s="251"/>
      <c r="J307" s="247"/>
      <c r="K307" s="247"/>
      <c r="L307" s="252"/>
      <c r="M307" s="253"/>
      <c r="N307" s="254"/>
      <c r="O307" s="254"/>
      <c r="P307" s="254"/>
      <c r="Q307" s="254"/>
      <c r="R307" s="254"/>
      <c r="S307" s="254"/>
      <c r="T307" s="25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56" t="s">
        <v>155</v>
      </c>
      <c r="AU307" s="256" t="s">
        <v>84</v>
      </c>
      <c r="AV307" s="15" t="s">
        <v>151</v>
      </c>
      <c r="AW307" s="15" t="s">
        <v>35</v>
      </c>
      <c r="AX307" s="15" t="s">
        <v>82</v>
      </c>
      <c r="AY307" s="256" t="s">
        <v>145</v>
      </c>
    </row>
    <row r="308" s="2" customFormat="1" ht="16.5" customHeight="1">
      <c r="A308" s="40"/>
      <c r="B308" s="41"/>
      <c r="C308" s="257" t="s">
        <v>175</v>
      </c>
      <c r="D308" s="257" t="s">
        <v>279</v>
      </c>
      <c r="E308" s="258" t="s">
        <v>408</v>
      </c>
      <c r="F308" s="259" t="s">
        <v>409</v>
      </c>
      <c r="G308" s="260" t="s">
        <v>172</v>
      </c>
      <c r="H308" s="261">
        <v>383.51999999999998</v>
      </c>
      <c r="I308" s="262"/>
      <c r="J308" s="263">
        <f>ROUND(I308*H308,2)</f>
        <v>0</v>
      </c>
      <c r="K308" s="259" t="s">
        <v>19</v>
      </c>
      <c r="L308" s="264"/>
      <c r="M308" s="265" t="s">
        <v>19</v>
      </c>
      <c r="N308" s="266" t="s">
        <v>45</v>
      </c>
      <c r="O308" s="86"/>
      <c r="P308" s="216">
        <f>O308*H308</f>
        <v>0</v>
      </c>
      <c r="Q308" s="216">
        <v>0.17599999999999999</v>
      </c>
      <c r="R308" s="216">
        <f>Q308*H308</f>
        <v>67.49951999999999</v>
      </c>
      <c r="S308" s="216">
        <v>0</v>
      </c>
      <c r="T308" s="217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18" t="s">
        <v>162</v>
      </c>
      <c r="AT308" s="218" t="s">
        <v>279</v>
      </c>
      <c r="AU308" s="218" t="s">
        <v>84</v>
      </c>
      <c r="AY308" s="19" t="s">
        <v>145</v>
      </c>
      <c r="BE308" s="219">
        <f>IF(N308="základní",J308,0)</f>
        <v>0</v>
      </c>
      <c r="BF308" s="219">
        <f>IF(N308="snížená",J308,0)</f>
        <v>0</v>
      </c>
      <c r="BG308" s="219">
        <f>IF(N308="zákl. přenesená",J308,0)</f>
        <v>0</v>
      </c>
      <c r="BH308" s="219">
        <f>IF(N308="sníž. přenesená",J308,0)</f>
        <v>0</v>
      </c>
      <c r="BI308" s="219">
        <f>IF(N308="nulová",J308,0)</f>
        <v>0</v>
      </c>
      <c r="BJ308" s="19" t="s">
        <v>82</v>
      </c>
      <c r="BK308" s="219">
        <f>ROUND(I308*H308,2)</f>
        <v>0</v>
      </c>
      <c r="BL308" s="19" t="s">
        <v>151</v>
      </c>
      <c r="BM308" s="218" t="s">
        <v>410</v>
      </c>
    </row>
    <row r="309" s="13" customFormat="1">
      <c r="A309" s="13"/>
      <c r="B309" s="225"/>
      <c r="C309" s="226"/>
      <c r="D309" s="220" t="s">
        <v>155</v>
      </c>
      <c r="E309" s="227" t="s">
        <v>19</v>
      </c>
      <c r="F309" s="228" t="s">
        <v>411</v>
      </c>
      <c r="G309" s="226"/>
      <c r="H309" s="227" t="s">
        <v>19</v>
      </c>
      <c r="I309" s="229"/>
      <c r="J309" s="226"/>
      <c r="K309" s="226"/>
      <c r="L309" s="230"/>
      <c r="M309" s="231"/>
      <c r="N309" s="232"/>
      <c r="O309" s="232"/>
      <c r="P309" s="232"/>
      <c r="Q309" s="232"/>
      <c r="R309" s="232"/>
      <c r="S309" s="232"/>
      <c r="T309" s="23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4" t="s">
        <v>155</v>
      </c>
      <c r="AU309" s="234" t="s">
        <v>84</v>
      </c>
      <c r="AV309" s="13" t="s">
        <v>82</v>
      </c>
      <c r="AW309" s="13" t="s">
        <v>35</v>
      </c>
      <c r="AX309" s="13" t="s">
        <v>74</v>
      </c>
      <c r="AY309" s="234" t="s">
        <v>145</v>
      </c>
    </row>
    <row r="310" s="14" customFormat="1">
      <c r="A310" s="14"/>
      <c r="B310" s="235"/>
      <c r="C310" s="236"/>
      <c r="D310" s="220" t="s">
        <v>155</v>
      </c>
      <c r="E310" s="237" t="s">
        <v>19</v>
      </c>
      <c r="F310" s="238" t="s">
        <v>412</v>
      </c>
      <c r="G310" s="236"/>
      <c r="H310" s="239">
        <v>383.51999999999998</v>
      </c>
      <c r="I310" s="240"/>
      <c r="J310" s="236"/>
      <c r="K310" s="236"/>
      <c r="L310" s="241"/>
      <c r="M310" s="242"/>
      <c r="N310" s="243"/>
      <c r="O310" s="243"/>
      <c r="P310" s="243"/>
      <c r="Q310" s="243"/>
      <c r="R310" s="243"/>
      <c r="S310" s="243"/>
      <c r="T310" s="24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45" t="s">
        <v>155</v>
      </c>
      <c r="AU310" s="245" t="s">
        <v>84</v>
      </c>
      <c r="AV310" s="14" t="s">
        <v>84</v>
      </c>
      <c r="AW310" s="14" t="s">
        <v>35</v>
      </c>
      <c r="AX310" s="14" t="s">
        <v>74</v>
      </c>
      <c r="AY310" s="245" t="s">
        <v>145</v>
      </c>
    </row>
    <row r="311" s="15" customFormat="1">
      <c r="A311" s="15"/>
      <c r="B311" s="246"/>
      <c r="C311" s="247"/>
      <c r="D311" s="220" t="s">
        <v>155</v>
      </c>
      <c r="E311" s="248" t="s">
        <v>19</v>
      </c>
      <c r="F311" s="249" t="s">
        <v>157</v>
      </c>
      <c r="G311" s="247"/>
      <c r="H311" s="250">
        <v>383.51999999999998</v>
      </c>
      <c r="I311" s="251"/>
      <c r="J311" s="247"/>
      <c r="K311" s="247"/>
      <c r="L311" s="252"/>
      <c r="M311" s="253"/>
      <c r="N311" s="254"/>
      <c r="O311" s="254"/>
      <c r="P311" s="254"/>
      <c r="Q311" s="254"/>
      <c r="R311" s="254"/>
      <c r="S311" s="254"/>
      <c r="T311" s="25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56" t="s">
        <v>155</v>
      </c>
      <c r="AU311" s="256" t="s">
        <v>84</v>
      </c>
      <c r="AV311" s="15" t="s">
        <v>151</v>
      </c>
      <c r="AW311" s="15" t="s">
        <v>35</v>
      </c>
      <c r="AX311" s="15" t="s">
        <v>82</v>
      </c>
      <c r="AY311" s="256" t="s">
        <v>145</v>
      </c>
    </row>
    <row r="312" s="2" customFormat="1" ht="16.5" customHeight="1">
      <c r="A312" s="40"/>
      <c r="B312" s="41"/>
      <c r="C312" s="257" t="s">
        <v>413</v>
      </c>
      <c r="D312" s="257" t="s">
        <v>279</v>
      </c>
      <c r="E312" s="258" t="s">
        <v>414</v>
      </c>
      <c r="F312" s="259" t="s">
        <v>415</v>
      </c>
      <c r="G312" s="260" t="s">
        <v>172</v>
      </c>
      <c r="H312" s="261">
        <v>90.780000000000001</v>
      </c>
      <c r="I312" s="262"/>
      <c r="J312" s="263">
        <f>ROUND(I312*H312,2)</f>
        <v>0</v>
      </c>
      <c r="K312" s="259" t="s">
        <v>19</v>
      </c>
      <c r="L312" s="264"/>
      <c r="M312" s="265" t="s">
        <v>19</v>
      </c>
      <c r="N312" s="266" t="s">
        <v>45</v>
      </c>
      <c r="O312" s="86"/>
      <c r="P312" s="216">
        <f>O312*H312</f>
        <v>0</v>
      </c>
      <c r="Q312" s="216">
        <v>0.17499999999999999</v>
      </c>
      <c r="R312" s="216">
        <f>Q312*H312</f>
        <v>15.8865</v>
      </c>
      <c r="S312" s="216">
        <v>0</v>
      </c>
      <c r="T312" s="217">
        <f>S312*H312</f>
        <v>0</v>
      </c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R312" s="218" t="s">
        <v>162</v>
      </c>
      <c r="AT312" s="218" t="s">
        <v>279</v>
      </c>
      <c r="AU312" s="218" t="s">
        <v>84</v>
      </c>
      <c r="AY312" s="19" t="s">
        <v>145</v>
      </c>
      <c r="BE312" s="219">
        <f>IF(N312="základní",J312,0)</f>
        <v>0</v>
      </c>
      <c r="BF312" s="219">
        <f>IF(N312="snížená",J312,0)</f>
        <v>0</v>
      </c>
      <c r="BG312" s="219">
        <f>IF(N312="zákl. přenesená",J312,0)</f>
        <v>0</v>
      </c>
      <c r="BH312" s="219">
        <f>IF(N312="sníž. přenesená",J312,0)</f>
        <v>0</v>
      </c>
      <c r="BI312" s="219">
        <f>IF(N312="nulová",J312,0)</f>
        <v>0</v>
      </c>
      <c r="BJ312" s="19" t="s">
        <v>82</v>
      </c>
      <c r="BK312" s="219">
        <f>ROUND(I312*H312,2)</f>
        <v>0</v>
      </c>
      <c r="BL312" s="19" t="s">
        <v>151</v>
      </c>
      <c r="BM312" s="218" t="s">
        <v>416</v>
      </c>
    </row>
    <row r="313" s="13" customFormat="1">
      <c r="A313" s="13"/>
      <c r="B313" s="225"/>
      <c r="C313" s="226"/>
      <c r="D313" s="220" t="s">
        <v>155</v>
      </c>
      <c r="E313" s="227" t="s">
        <v>19</v>
      </c>
      <c r="F313" s="228" t="s">
        <v>417</v>
      </c>
      <c r="G313" s="226"/>
      <c r="H313" s="227" t="s">
        <v>19</v>
      </c>
      <c r="I313" s="229"/>
      <c r="J313" s="226"/>
      <c r="K313" s="226"/>
      <c r="L313" s="230"/>
      <c r="M313" s="231"/>
      <c r="N313" s="232"/>
      <c r="O313" s="232"/>
      <c r="P313" s="232"/>
      <c r="Q313" s="232"/>
      <c r="R313" s="232"/>
      <c r="S313" s="232"/>
      <c r="T313" s="23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4" t="s">
        <v>155</v>
      </c>
      <c r="AU313" s="234" t="s">
        <v>84</v>
      </c>
      <c r="AV313" s="13" t="s">
        <v>82</v>
      </c>
      <c r="AW313" s="13" t="s">
        <v>35</v>
      </c>
      <c r="AX313" s="13" t="s">
        <v>74</v>
      </c>
      <c r="AY313" s="234" t="s">
        <v>145</v>
      </c>
    </row>
    <row r="314" s="14" customFormat="1">
      <c r="A314" s="14"/>
      <c r="B314" s="235"/>
      <c r="C314" s="236"/>
      <c r="D314" s="220" t="s">
        <v>155</v>
      </c>
      <c r="E314" s="237" t="s">
        <v>19</v>
      </c>
      <c r="F314" s="238" t="s">
        <v>418</v>
      </c>
      <c r="G314" s="236"/>
      <c r="H314" s="239">
        <v>90.780000000000001</v>
      </c>
      <c r="I314" s="240"/>
      <c r="J314" s="236"/>
      <c r="K314" s="236"/>
      <c r="L314" s="241"/>
      <c r="M314" s="242"/>
      <c r="N314" s="243"/>
      <c r="O314" s="243"/>
      <c r="P314" s="243"/>
      <c r="Q314" s="243"/>
      <c r="R314" s="243"/>
      <c r="S314" s="243"/>
      <c r="T314" s="24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45" t="s">
        <v>155</v>
      </c>
      <c r="AU314" s="245" t="s">
        <v>84</v>
      </c>
      <c r="AV314" s="14" t="s">
        <v>84</v>
      </c>
      <c r="AW314" s="14" t="s">
        <v>35</v>
      </c>
      <c r="AX314" s="14" t="s">
        <v>74</v>
      </c>
      <c r="AY314" s="245" t="s">
        <v>145</v>
      </c>
    </row>
    <row r="315" s="15" customFormat="1">
      <c r="A315" s="15"/>
      <c r="B315" s="246"/>
      <c r="C315" s="247"/>
      <c r="D315" s="220" t="s">
        <v>155</v>
      </c>
      <c r="E315" s="248" t="s">
        <v>19</v>
      </c>
      <c r="F315" s="249" t="s">
        <v>157</v>
      </c>
      <c r="G315" s="247"/>
      <c r="H315" s="250">
        <v>90.780000000000001</v>
      </c>
      <c r="I315" s="251"/>
      <c r="J315" s="247"/>
      <c r="K315" s="247"/>
      <c r="L315" s="252"/>
      <c r="M315" s="253"/>
      <c r="N315" s="254"/>
      <c r="O315" s="254"/>
      <c r="P315" s="254"/>
      <c r="Q315" s="254"/>
      <c r="R315" s="254"/>
      <c r="S315" s="254"/>
      <c r="T315" s="25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256" t="s">
        <v>155</v>
      </c>
      <c r="AU315" s="256" t="s">
        <v>84</v>
      </c>
      <c r="AV315" s="15" t="s">
        <v>151</v>
      </c>
      <c r="AW315" s="15" t="s">
        <v>35</v>
      </c>
      <c r="AX315" s="15" t="s">
        <v>82</v>
      </c>
      <c r="AY315" s="256" t="s">
        <v>145</v>
      </c>
    </row>
    <row r="316" s="2" customFormat="1" ht="37.8" customHeight="1">
      <c r="A316" s="40"/>
      <c r="B316" s="41"/>
      <c r="C316" s="207" t="s">
        <v>419</v>
      </c>
      <c r="D316" s="207" t="s">
        <v>147</v>
      </c>
      <c r="E316" s="208" t="s">
        <v>420</v>
      </c>
      <c r="F316" s="209" t="s">
        <v>421</v>
      </c>
      <c r="G316" s="210" t="s">
        <v>172</v>
      </c>
      <c r="H316" s="211">
        <v>91</v>
      </c>
      <c r="I316" s="212"/>
      <c r="J316" s="213">
        <f>ROUND(I316*H316,2)</f>
        <v>0</v>
      </c>
      <c r="K316" s="209" t="s">
        <v>19</v>
      </c>
      <c r="L316" s="46"/>
      <c r="M316" s="214" t="s">
        <v>19</v>
      </c>
      <c r="N316" s="215" t="s">
        <v>45</v>
      </c>
      <c r="O316" s="86"/>
      <c r="P316" s="216">
        <f>O316*H316</f>
        <v>0</v>
      </c>
      <c r="Q316" s="216">
        <v>0.098000000000000004</v>
      </c>
      <c r="R316" s="216">
        <f>Q316*H316</f>
        <v>8.918000000000001</v>
      </c>
      <c r="S316" s="216">
        <v>0</v>
      </c>
      <c r="T316" s="217">
        <f>S316*H316</f>
        <v>0</v>
      </c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R316" s="218" t="s">
        <v>151</v>
      </c>
      <c r="AT316" s="218" t="s">
        <v>147</v>
      </c>
      <c r="AU316" s="218" t="s">
        <v>84</v>
      </c>
      <c r="AY316" s="19" t="s">
        <v>145</v>
      </c>
      <c r="BE316" s="219">
        <f>IF(N316="základní",J316,0)</f>
        <v>0</v>
      </c>
      <c r="BF316" s="219">
        <f>IF(N316="snížená",J316,0)</f>
        <v>0</v>
      </c>
      <c r="BG316" s="219">
        <f>IF(N316="zákl. přenesená",J316,0)</f>
        <v>0</v>
      </c>
      <c r="BH316" s="219">
        <f>IF(N316="sníž. přenesená",J316,0)</f>
        <v>0</v>
      </c>
      <c r="BI316" s="219">
        <f>IF(N316="nulová",J316,0)</f>
        <v>0</v>
      </c>
      <c r="BJ316" s="19" t="s">
        <v>82</v>
      </c>
      <c r="BK316" s="219">
        <f>ROUND(I316*H316,2)</f>
        <v>0</v>
      </c>
      <c r="BL316" s="19" t="s">
        <v>151</v>
      </c>
      <c r="BM316" s="218" t="s">
        <v>422</v>
      </c>
    </row>
    <row r="317" s="13" customFormat="1">
      <c r="A317" s="13"/>
      <c r="B317" s="225"/>
      <c r="C317" s="226"/>
      <c r="D317" s="220" t="s">
        <v>155</v>
      </c>
      <c r="E317" s="227" t="s">
        <v>19</v>
      </c>
      <c r="F317" s="228" t="s">
        <v>336</v>
      </c>
      <c r="G317" s="226"/>
      <c r="H317" s="227" t="s">
        <v>19</v>
      </c>
      <c r="I317" s="229"/>
      <c r="J317" s="226"/>
      <c r="K317" s="226"/>
      <c r="L317" s="230"/>
      <c r="M317" s="231"/>
      <c r="N317" s="232"/>
      <c r="O317" s="232"/>
      <c r="P317" s="232"/>
      <c r="Q317" s="232"/>
      <c r="R317" s="232"/>
      <c r="S317" s="232"/>
      <c r="T317" s="23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4" t="s">
        <v>155</v>
      </c>
      <c r="AU317" s="234" t="s">
        <v>84</v>
      </c>
      <c r="AV317" s="13" t="s">
        <v>82</v>
      </c>
      <c r="AW317" s="13" t="s">
        <v>35</v>
      </c>
      <c r="AX317" s="13" t="s">
        <v>74</v>
      </c>
      <c r="AY317" s="234" t="s">
        <v>145</v>
      </c>
    </row>
    <row r="318" s="14" customFormat="1">
      <c r="A318" s="14"/>
      <c r="B318" s="235"/>
      <c r="C318" s="236"/>
      <c r="D318" s="220" t="s">
        <v>155</v>
      </c>
      <c r="E318" s="237" t="s">
        <v>19</v>
      </c>
      <c r="F318" s="238" t="s">
        <v>363</v>
      </c>
      <c r="G318" s="236"/>
      <c r="H318" s="239">
        <v>91</v>
      </c>
      <c r="I318" s="240"/>
      <c r="J318" s="236"/>
      <c r="K318" s="236"/>
      <c r="L318" s="241"/>
      <c r="M318" s="242"/>
      <c r="N318" s="243"/>
      <c r="O318" s="243"/>
      <c r="P318" s="243"/>
      <c r="Q318" s="243"/>
      <c r="R318" s="243"/>
      <c r="S318" s="243"/>
      <c r="T318" s="24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45" t="s">
        <v>155</v>
      </c>
      <c r="AU318" s="245" t="s">
        <v>84</v>
      </c>
      <c r="AV318" s="14" t="s">
        <v>84</v>
      </c>
      <c r="AW318" s="14" t="s">
        <v>35</v>
      </c>
      <c r="AX318" s="14" t="s">
        <v>74</v>
      </c>
      <c r="AY318" s="245" t="s">
        <v>145</v>
      </c>
    </row>
    <row r="319" s="15" customFormat="1">
      <c r="A319" s="15"/>
      <c r="B319" s="246"/>
      <c r="C319" s="247"/>
      <c r="D319" s="220" t="s">
        <v>155</v>
      </c>
      <c r="E319" s="248" t="s">
        <v>19</v>
      </c>
      <c r="F319" s="249" t="s">
        <v>157</v>
      </c>
      <c r="G319" s="247"/>
      <c r="H319" s="250">
        <v>91</v>
      </c>
      <c r="I319" s="251"/>
      <c r="J319" s="247"/>
      <c r="K319" s="247"/>
      <c r="L319" s="252"/>
      <c r="M319" s="253"/>
      <c r="N319" s="254"/>
      <c r="O319" s="254"/>
      <c r="P319" s="254"/>
      <c r="Q319" s="254"/>
      <c r="R319" s="254"/>
      <c r="S319" s="254"/>
      <c r="T319" s="25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56" t="s">
        <v>155</v>
      </c>
      <c r="AU319" s="256" t="s">
        <v>84</v>
      </c>
      <c r="AV319" s="15" t="s">
        <v>151</v>
      </c>
      <c r="AW319" s="15" t="s">
        <v>35</v>
      </c>
      <c r="AX319" s="15" t="s">
        <v>82</v>
      </c>
      <c r="AY319" s="256" t="s">
        <v>145</v>
      </c>
    </row>
    <row r="320" s="2" customFormat="1" ht="16.5" customHeight="1">
      <c r="A320" s="40"/>
      <c r="B320" s="41"/>
      <c r="C320" s="257" t="s">
        <v>423</v>
      </c>
      <c r="D320" s="257" t="s">
        <v>279</v>
      </c>
      <c r="E320" s="258" t="s">
        <v>424</v>
      </c>
      <c r="F320" s="259" t="s">
        <v>425</v>
      </c>
      <c r="G320" s="260" t="s">
        <v>172</v>
      </c>
      <c r="H320" s="261">
        <v>92.819999999999993</v>
      </c>
      <c r="I320" s="262"/>
      <c r="J320" s="263">
        <f>ROUND(I320*H320,2)</f>
        <v>0</v>
      </c>
      <c r="K320" s="259" t="s">
        <v>19</v>
      </c>
      <c r="L320" s="264"/>
      <c r="M320" s="265" t="s">
        <v>19</v>
      </c>
      <c r="N320" s="266" t="s">
        <v>45</v>
      </c>
      <c r="O320" s="86"/>
      <c r="P320" s="216">
        <f>O320*H320</f>
        <v>0</v>
      </c>
      <c r="Q320" s="216">
        <v>0.13600000000000001</v>
      </c>
      <c r="R320" s="216">
        <f>Q320*H320</f>
        <v>12.623519999999999</v>
      </c>
      <c r="S320" s="216">
        <v>0</v>
      </c>
      <c r="T320" s="217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18" t="s">
        <v>162</v>
      </c>
      <c r="AT320" s="218" t="s">
        <v>279</v>
      </c>
      <c r="AU320" s="218" t="s">
        <v>84</v>
      </c>
      <c r="AY320" s="19" t="s">
        <v>145</v>
      </c>
      <c r="BE320" s="219">
        <f>IF(N320="základní",J320,0)</f>
        <v>0</v>
      </c>
      <c r="BF320" s="219">
        <f>IF(N320="snížená",J320,0)</f>
        <v>0</v>
      </c>
      <c r="BG320" s="219">
        <f>IF(N320="zákl. přenesená",J320,0)</f>
        <v>0</v>
      </c>
      <c r="BH320" s="219">
        <f>IF(N320="sníž. přenesená",J320,0)</f>
        <v>0</v>
      </c>
      <c r="BI320" s="219">
        <f>IF(N320="nulová",J320,0)</f>
        <v>0</v>
      </c>
      <c r="BJ320" s="19" t="s">
        <v>82</v>
      </c>
      <c r="BK320" s="219">
        <f>ROUND(I320*H320,2)</f>
        <v>0</v>
      </c>
      <c r="BL320" s="19" t="s">
        <v>151</v>
      </c>
      <c r="BM320" s="218" t="s">
        <v>426</v>
      </c>
    </row>
    <row r="321" s="13" customFormat="1">
      <c r="A321" s="13"/>
      <c r="B321" s="225"/>
      <c r="C321" s="226"/>
      <c r="D321" s="220" t="s">
        <v>155</v>
      </c>
      <c r="E321" s="227" t="s">
        <v>19</v>
      </c>
      <c r="F321" s="228" t="s">
        <v>336</v>
      </c>
      <c r="G321" s="226"/>
      <c r="H321" s="227" t="s">
        <v>19</v>
      </c>
      <c r="I321" s="229"/>
      <c r="J321" s="226"/>
      <c r="K321" s="226"/>
      <c r="L321" s="230"/>
      <c r="M321" s="231"/>
      <c r="N321" s="232"/>
      <c r="O321" s="232"/>
      <c r="P321" s="232"/>
      <c r="Q321" s="232"/>
      <c r="R321" s="232"/>
      <c r="S321" s="232"/>
      <c r="T321" s="23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4" t="s">
        <v>155</v>
      </c>
      <c r="AU321" s="234" t="s">
        <v>84</v>
      </c>
      <c r="AV321" s="13" t="s">
        <v>82</v>
      </c>
      <c r="AW321" s="13" t="s">
        <v>35</v>
      </c>
      <c r="AX321" s="13" t="s">
        <v>74</v>
      </c>
      <c r="AY321" s="234" t="s">
        <v>145</v>
      </c>
    </row>
    <row r="322" s="14" customFormat="1">
      <c r="A322" s="14"/>
      <c r="B322" s="235"/>
      <c r="C322" s="236"/>
      <c r="D322" s="220" t="s">
        <v>155</v>
      </c>
      <c r="E322" s="237" t="s">
        <v>19</v>
      </c>
      <c r="F322" s="238" t="s">
        <v>427</v>
      </c>
      <c r="G322" s="236"/>
      <c r="H322" s="239">
        <v>92.819999999999993</v>
      </c>
      <c r="I322" s="240"/>
      <c r="J322" s="236"/>
      <c r="K322" s="236"/>
      <c r="L322" s="241"/>
      <c r="M322" s="242"/>
      <c r="N322" s="243"/>
      <c r="O322" s="243"/>
      <c r="P322" s="243"/>
      <c r="Q322" s="243"/>
      <c r="R322" s="243"/>
      <c r="S322" s="243"/>
      <c r="T322" s="24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45" t="s">
        <v>155</v>
      </c>
      <c r="AU322" s="245" t="s">
        <v>84</v>
      </c>
      <c r="AV322" s="14" t="s">
        <v>84</v>
      </c>
      <c r="AW322" s="14" t="s">
        <v>35</v>
      </c>
      <c r="AX322" s="14" t="s">
        <v>74</v>
      </c>
      <c r="AY322" s="245" t="s">
        <v>145</v>
      </c>
    </row>
    <row r="323" s="15" customFormat="1">
      <c r="A323" s="15"/>
      <c r="B323" s="246"/>
      <c r="C323" s="247"/>
      <c r="D323" s="220" t="s">
        <v>155</v>
      </c>
      <c r="E323" s="248" t="s">
        <v>19</v>
      </c>
      <c r="F323" s="249" t="s">
        <v>157</v>
      </c>
      <c r="G323" s="247"/>
      <c r="H323" s="250">
        <v>92.819999999999993</v>
      </c>
      <c r="I323" s="251"/>
      <c r="J323" s="247"/>
      <c r="K323" s="247"/>
      <c r="L323" s="252"/>
      <c r="M323" s="253"/>
      <c r="N323" s="254"/>
      <c r="O323" s="254"/>
      <c r="P323" s="254"/>
      <c r="Q323" s="254"/>
      <c r="R323" s="254"/>
      <c r="S323" s="254"/>
      <c r="T323" s="25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56" t="s">
        <v>155</v>
      </c>
      <c r="AU323" s="256" t="s">
        <v>84</v>
      </c>
      <c r="AV323" s="15" t="s">
        <v>151</v>
      </c>
      <c r="AW323" s="15" t="s">
        <v>35</v>
      </c>
      <c r="AX323" s="15" t="s">
        <v>82</v>
      </c>
      <c r="AY323" s="256" t="s">
        <v>145</v>
      </c>
    </row>
    <row r="324" s="12" customFormat="1" ht="22.8" customHeight="1">
      <c r="A324" s="12"/>
      <c r="B324" s="191"/>
      <c r="C324" s="192"/>
      <c r="D324" s="193" t="s">
        <v>73</v>
      </c>
      <c r="E324" s="205" t="s">
        <v>162</v>
      </c>
      <c r="F324" s="205" t="s">
        <v>428</v>
      </c>
      <c r="G324" s="192"/>
      <c r="H324" s="192"/>
      <c r="I324" s="195"/>
      <c r="J324" s="206">
        <f>BK324</f>
        <v>0</v>
      </c>
      <c r="K324" s="192"/>
      <c r="L324" s="197"/>
      <c r="M324" s="198"/>
      <c r="N324" s="199"/>
      <c r="O324" s="199"/>
      <c r="P324" s="200">
        <f>SUM(P325:P394)</f>
        <v>0</v>
      </c>
      <c r="Q324" s="199"/>
      <c r="R324" s="200">
        <f>SUM(R325:R394)</f>
        <v>18.865994300000001</v>
      </c>
      <c r="S324" s="199"/>
      <c r="T324" s="201">
        <f>SUM(T325:T394)</f>
        <v>8.2800000000000011</v>
      </c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R324" s="202" t="s">
        <v>82</v>
      </c>
      <c r="AT324" s="203" t="s">
        <v>73</v>
      </c>
      <c r="AU324" s="203" t="s">
        <v>82</v>
      </c>
      <c r="AY324" s="202" t="s">
        <v>145</v>
      </c>
      <c r="BK324" s="204">
        <f>SUM(BK325:BK394)</f>
        <v>0</v>
      </c>
    </row>
    <row r="325" s="2" customFormat="1" ht="16.5" customHeight="1">
      <c r="A325" s="40"/>
      <c r="B325" s="41"/>
      <c r="C325" s="207" t="s">
        <v>429</v>
      </c>
      <c r="D325" s="207" t="s">
        <v>147</v>
      </c>
      <c r="E325" s="208" t="s">
        <v>430</v>
      </c>
      <c r="F325" s="209" t="s">
        <v>431</v>
      </c>
      <c r="G325" s="210" t="s">
        <v>166</v>
      </c>
      <c r="H325" s="211">
        <v>43</v>
      </c>
      <c r="I325" s="212"/>
      <c r="J325" s="213">
        <f>ROUND(I325*H325,2)</f>
        <v>0</v>
      </c>
      <c r="K325" s="209" t="s">
        <v>19</v>
      </c>
      <c r="L325" s="46"/>
      <c r="M325" s="214" t="s">
        <v>19</v>
      </c>
      <c r="N325" s="215" t="s">
        <v>45</v>
      </c>
      <c r="O325" s="86"/>
      <c r="P325" s="216">
        <f>O325*H325</f>
        <v>0</v>
      </c>
      <c r="Q325" s="216">
        <v>1.0000000000000001E-05</v>
      </c>
      <c r="R325" s="216">
        <f>Q325*H325</f>
        <v>0.00043000000000000004</v>
      </c>
      <c r="S325" s="216">
        <v>0</v>
      </c>
      <c r="T325" s="217">
        <f>S325*H325</f>
        <v>0</v>
      </c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R325" s="218" t="s">
        <v>151</v>
      </c>
      <c r="AT325" s="218" t="s">
        <v>147</v>
      </c>
      <c r="AU325" s="218" t="s">
        <v>84</v>
      </c>
      <c r="AY325" s="19" t="s">
        <v>145</v>
      </c>
      <c r="BE325" s="219">
        <f>IF(N325="základní",J325,0)</f>
        <v>0</v>
      </c>
      <c r="BF325" s="219">
        <f>IF(N325="snížená",J325,0)</f>
        <v>0</v>
      </c>
      <c r="BG325" s="219">
        <f>IF(N325="zákl. přenesená",J325,0)</f>
        <v>0</v>
      </c>
      <c r="BH325" s="219">
        <f>IF(N325="sníž. přenesená",J325,0)</f>
        <v>0</v>
      </c>
      <c r="BI325" s="219">
        <f>IF(N325="nulová",J325,0)</f>
        <v>0</v>
      </c>
      <c r="BJ325" s="19" t="s">
        <v>82</v>
      </c>
      <c r="BK325" s="219">
        <f>ROUND(I325*H325,2)</f>
        <v>0</v>
      </c>
      <c r="BL325" s="19" t="s">
        <v>151</v>
      </c>
      <c r="BM325" s="218" t="s">
        <v>432</v>
      </c>
    </row>
    <row r="326" s="13" customFormat="1">
      <c r="A326" s="13"/>
      <c r="B326" s="225"/>
      <c r="C326" s="226"/>
      <c r="D326" s="220" t="s">
        <v>155</v>
      </c>
      <c r="E326" s="227" t="s">
        <v>19</v>
      </c>
      <c r="F326" s="228" t="s">
        <v>433</v>
      </c>
      <c r="G326" s="226"/>
      <c r="H326" s="227" t="s">
        <v>19</v>
      </c>
      <c r="I326" s="229"/>
      <c r="J326" s="226"/>
      <c r="K326" s="226"/>
      <c r="L326" s="230"/>
      <c r="M326" s="231"/>
      <c r="N326" s="232"/>
      <c r="O326" s="232"/>
      <c r="P326" s="232"/>
      <c r="Q326" s="232"/>
      <c r="R326" s="232"/>
      <c r="S326" s="232"/>
      <c r="T326" s="23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4" t="s">
        <v>155</v>
      </c>
      <c r="AU326" s="234" t="s">
        <v>84</v>
      </c>
      <c r="AV326" s="13" t="s">
        <v>82</v>
      </c>
      <c r="AW326" s="13" t="s">
        <v>35</v>
      </c>
      <c r="AX326" s="13" t="s">
        <v>74</v>
      </c>
      <c r="AY326" s="234" t="s">
        <v>145</v>
      </c>
    </row>
    <row r="327" s="14" customFormat="1">
      <c r="A327" s="14"/>
      <c r="B327" s="235"/>
      <c r="C327" s="236"/>
      <c r="D327" s="220" t="s">
        <v>155</v>
      </c>
      <c r="E327" s="237" t="s">
        <v>19</v>
      </c>
      <c r="F327" s="238" t="s">
        <v>397</v>
      </c>
      <c r="G327" s="236"/>
      <c r="H327" s="239">
        <v>43</v>
      </c>
      <c r="I327" s="240"/>
      <c r="J327" s="236"/>
      <c r="K327" s="236"/>
      <c r="L327" s="241"/>
      <c r="M327" s="242"/>
      <c r="N327" s="243"/>
      <c r="O327" s="243"/>
      <c r="P327" s="243"/>
      <c r="Q327" s="243"/>
      <c r="R327" s="243"/>
      <c r="S327" s="243"/>
      <c r="T327" s="24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45" t="s">
        <v>155</v>
      </c>
      <c r="AU327" s="245" t="s">
        <v>84</v>
      </c>
      <c r="AV327" s="14" t="s">
        <v>84</v>
      </c>
      <c r="AW327" s="14" t="s">
        <v>35</v>
      </c>
      <c r="AX327" s="14" t="s">
        <v>74</v>
      </c>
      <c r="AY327" s="245" t="s">
        <v>145</v>
      </c>
    </row>
    <row r="328" s="15" customFormat="1">
      <c r="A328" s="15"/>
      <c r="B328" s="246"/>
      <c r="C328" s="247"/>
      <c r="D328" s="220" t="s">
        <v>155</v>
      </c>
      <c r="E328" s="248" t="s">
        <v>19</v>
      </c>
      <c r="F328" s="249" t="s">
        <v>157</v>
      </c>
      <c r="G328" s="247"/>
      <c r="H328" s="250">
        <v>43</v>
      </c>
      <c r="I328" s="251"/>
      <c r="J328" s="247"/>
      <c r="K328" s="247"/>
      <c r="L328" s="252"/>
      <c r="M328" s="253"/>
      <c r="N328" s="254"/>
      <c r="O328" s="254"/>
      <c r="P328" s="254"/>
      <c r="Q328" s="254"/>
      <c r="R328" s="254"/>
      <c r="S328" s="254"/>
      <c r="T328" s="25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T328" s="256" t="s">
        <v>155</v>
      </c>
      <c r="AU328" s="256" t="s">
        <v>84</v>
      </c>
      <c r="AV328" s="15" t="s">
        <v>151</v>
      </c>
      <c r="AW328" s="15" t="s">
        <v>35</v>
      </c>
      <c r="AX328" s="15" t="s">
        <v>82</v>
      </c>
      <c r="AY328" s="256" t="s">
        <v>145</v>
      </c>
    </row>
    <row r="329" s="2" customFormat="1" ht="16.5" customHeight="1">
      <c r="A329" s="40"/>
      <c r="B329" s="41"/>
      <c r="C329" s="257" t="s">
        <v>434</v>
      </c>
      <c r="D329" s="257" t="s">
        <v>279</v>
      </c>
      <c r="E329" s="258" t="s">
        <v>435</v>
      </c>
      <c r="F329" s="259" t="s">
        <v>436</v>
      </c>
      <c r="G329" s="260" t="s">
        <v>166</v>
      </c>
      <c r="H329" s="261">
        <v>44.289999999999999</v>
      </c>
      <c r="I329" s="262"/>
      <c r="J329" s="263">
        <f>ROUND(I329*H329,2)</f>
        <v>0</v>
      </c>
      <c r="K329" s="259" t="s">
        <v>19</v>
      </c>
      <c r="L329" s="264"/>
      <c r="M329" s="265" t="s">
        <v>19</v>
      </c>
      <c r="N329" s="266" t="s">
        <v>45</v>
      </c>
      <c r="O329" s="86"/>
      <c r="P329" s="216">
        <f>O329*H329</f>
        <v>0</v>
      </c>
      <c r="Q329" s="216">
        <v>0.0026700000000000001</v>
      </c>
      <c r="R329" s="216">
        <f>Q329*H329</f>
        <v>0.11825430000000001</v>
      </c>
      <c r="S329" s="216">
        <v>0</v>
      </c>
      <c r="T329" s="217">
        <f>S329*H329</f>
        <v>0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218" t="s">
        <v>162</v>
      </c>
      <c r="AT329" s="218" t="s">
        <v>279</v>
      </c>
      <c r="AU329" s="218" t="s">
        <v>84</v>
      </c>
      <c r="AY329" s="19" t="s">
        <v>145</v>
      </c>
      <c r="BE329" s="219">
        <f>IF(N329="základní",J329,0)</f>
        <v>0</v>
      </c>
      <c r="BF329" s="219">
        <f>IF(N329="snížená",J329,0)</f>
        <v>0</v>
      </c>
      <c r="BG329" s="219">
        <f>IF(N329="zákl. přenesená",J329,0)</f>
        <v>0</v>
      </c>
      <c r="BH329" s="219">
        <f>IF(N329="sníž. přenesená",J329,0)</f>
        <v>0</v>
      </c>
      <c r="BI329" s="219">
        <f>IF(N329="nulová",J329,0)</f>
        <v>0</v>
      </c>
      <c r="BJ329" s="19" t="s">
        <v>82</v>
      </c>
      <c r="BK329" s="219">
        <f>ROUND(I329*H329,2)</f>
        <v>0</v>
      </c>
      <c r="BL329" s="19" t="s">
        <v>151</v>
      </c>
      <c r="BM329" s="218" t="s">
        <v>437</v>
      </c>
    </row>
    <row r="330" s="14" customFormat="1">
      <c r="A330" s="14"/>
      <c r="B330" s="235"/>
      <c r="C330" s="236"/>
      <c r="D330" s="220" t="s">
        <v>155</v>
      </c>
      <c r="E330" s="237" t="s">
        <v>19</v>
      </c>
      <c r="F330" s="238" t="s">
        <v>438</v>
      </c>
      <c r="G330" s="236"/>
      <c r="H330" s="239">
        <v>44.289999999999999</v>
      </c>
      <c r="I330" s="240"/>
      <c r="J330" s="236"/>
      <c r="K330" s="236"/>
      <c r="L330" s="241"/>
      <c r="M330" s="242"/>
      <c r="N330" s="243"/>
      <c r="O330" s="243"/>
      <c r="P330" s="243"/>
      <c r="Q330" s="243"/>
      <c r="R330" s="243"/>
      <c r="S330" s="243"/>
      <c r="T330" s="24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45" t="s">
        <v>155</v>
      </c>
      <c r="AU330" s="245" t="s">
        <v>84</v>
      </c>
      <c r="AV330" s="14" t="s">
        <v>84</v>
      </c>
      <c r="AW330" s="14" t="s">
        <v>35</v>
      </c>
      <c r="AX330" s="14" t="s">
        <v>82</v>
      </c>
      <c r="AY330" s="245" t="s">
        <v>145</v>
      </c>
    </row>
    <row r="331" s="2" customFormat="1" ht="21.75" customHeight="1">
      <c r="A331" s="40"/>
      <c r="B331" s="41"/>
      <c r="C331" s="207" t="s">
        <v>439</v>
      </c>
      <c r="D331" s="207" t="s">
        <v>147</v>
      </c>
      <c r="E331" s="208" t="s">
        <v>440</v>
      </c>
      <c r="F331" s="209" t="s">
        <v>441</v>
      </c>
      <c r="G331" s="210" t="s">
        <v>442</v>
      </c>
      <c r="H331" s="211">
        <v>33</v>
      </c>
      <c r="I331" s="212"/>
      <c r="J331" s="213">
        <f>ROUND(I331*H331,2)</f>
        <v>0</v>
      </c>
      <c r="K331" s="209" t="s">
        <v>19</v>
      </c>
      <c r="L331" s="46"/>
      <c r="M331" s="214" t="s">
        <v>19</v>
      </c>
      <c r="N331" s="215" t="s">
        <v>45</v>
      </c>
      <c r="O331" s="86"/>
      <c r="P331" s="216">
        <f>O331*H331</f>
        <v>0</v>
      </c>
      <c r="Q331" s="216">
        <v>0</v>
      </c>
      <c r="R331" s="216">
        <f>Q331*H331</f>
        <v>0</v>
      </c>
      <c r="S331" s="216">
        <v>0</v>
      </c>
      <c r="T331" s="217">
        <f>S331*H331</f>
        <v>0</v>
      </c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R331" s="218" t="s">
        <v>151</v>
      </c>
      <c r="AT331" s="218" t="s">
        <v>147</v>
      </c>
      <c r="AU331" s="218" t="s">
        <v>84</v>
      </c>
      <c r="AY331" s="19" t="s">
        <v>145</v>
      </c>
      <c r="BE331" s="219">
        <f>IF(N331="základní",J331,0)</f>
        <v>0</v>
      </c>
      <c r="BF331" s="219">
        <f>IF(N331="snížená",J331,0)</f>
        <v>0</v>
      </c>
      <c r="BG331" s="219">
        <f>IF(N331="zákl. přenesená",J331,0)</f>
        <v>0</v>
      </c>
      <c r="BH331" s="219">
        <f>IF(N331="sníž. přenesená",J331,0)</f>
        <v>0</v>
      </c>
      <c r="BI331" s="219">
        <f>IF(N331="nulová",J331,0)</f>
        <v>0</v>
      </c>
      <c r="BJ331" s="19" t="s">
        <v>82</v>
      </c>
      <c r="BK331" s="219">
        <f>ROUND(I331*H331,2)</f>
        <v>0</v>
      </c>
      <c r="BL331" s="19" t="s">
        <v>151</v>
      </c>
      <c r="BM331" s="218" t="s">
        <v>443</v>
      </c>
    </row>
    <row r="332" s="13" customFormat="1">
      <c r="A332" s="13"/>
      <c r="B332" s="225"/>
      <c r="C332" s="226"/>
      <c r="D332" s="220" t="s">
        <v>155</v>
      </c>
      <c r="E332" s="227" t="s">
        <v>19</v>
      </c>
      <c r="F332" s="228" t="s">
        <v>444</v>
      </c>
      <c r="G332" s="226"/>
      <c r="H332" s="227" t="s">
        <v>19</v>
      </c>
      <c r="I332" s="229"/>
      <c r="J332" s="226"/>
      <c r="K332" s="226"/>
      <c r="L332" s="230"/>
      <c r="M332" s="231"/>
      <c r="N332" s="232"/>
      <c r="O332" s="232"/>
      <c r="P332" s="232"/>
      <c r="Q332" s="232"/>
      <c r="R332" s="232"/>
      <c r="S332" s="232"/>
      <c r="T332" s="23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4" t="s">
        <v>155</v>
      </c>
      <c r="AU332" s="234" t="s">
        <v>84</v>
      </c>
      <c r="AV332" s="13" t="s">
        <v>82</v>
      </c>
      <c r="AW332" s="13" t="s">
        <v>35</v>
      </c>
      <c r="AX332" s="13" t="s">
        <v>74</v>
      </c>
      <c r="AY332" s="234" t="s">
        <v>145</v>
      </c>
    </row>
    <row r="333" s="14" customFormat="1">
      <c r="A333" s="14"/>
      <c r="B333" s="235"/>
      <c r="C333" s="236"/>
      <c r="D333" s="220" t="s">
        <v>155</v>
      </c>
      <c r="E333" s="237" t="s">
        <v>19</v>
      </c>
      <c r="F333" s="238" t="s">
        <v>445</v>
      </c>
      <c r="G333" s="236"/>
      <c r="H333" s="239">
        <v>33</v>
      </c>
      <c r="I333" s="240"/>
      <c r="J333" s="236"/>
      <c r="K333" s="236"/>
      <c r="L333" s="241"/>
      <c r="M333" s="242"/>
      <c r="N333" s="243"/>
      <c r="O333" s="243"/>
      <c r="P333" s="243"/>
      <c r="Q333" s="243"/>
      <c r="R333" s="243"/>
      <c r="S333" s="243"/>
      <c r="T333" s="24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45" t="s">
        <v>155</v>
      </c>
      <c r="AU333" s="245" t="s">
        <v>84</v>
      </c>
      <c r="AV333" s="14" t="s">
        <v>84</v>
      </c>
      <c r="AW333" s="14" t="s">
        <v>35</v>
      </c>
      <c r="AX333" s="14" t="s">
        <v>74</v>
      </c>
      <c r="AY333" s="245" t="s">
        <v>145</v>
      </c>
    </row>
    <row r="334" s="15" customFormat="1">
      <c r="A334" s="15"/>
      <c r="B334" s="246"/>
      <c r="C334" s="247"/>
      <c r="D334" s="220" t="s">
        <v>155</v>
      </c>
      <c r="E334" s="248" t="s">
        <v>19</v>
      </c>
      <c r="F334" s="249" t="s">
        <v>157</v>
      </c>
      <c r="G334" s="247"/>
      <c r="H334" s="250">
        <v>33</v>
      </c>
      <c r="I334" s="251"/>
      <c r="J334" s="247"/>
      <c r="K334" s="247"/>
      <c r="L334" s="252"/>
      <c r="M334" s="253"/>
      <c r="N334" s="254"/>
      <c r="O334" s="254"/>
      <c r="P334" s="254"/>
      <c r="Q334" s="254"/>
      <c r="R334" s="254"/>
      <c r="S334" s="254"/>
      <c r="T334" s="25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56" t="s">
        <v>155</v>
      </c>
      <c r="AU334" s="256" t="s">
        <v>84</v>
      </c>
      <c r="AV334" s="15" t="s">
        <v>151</v>
      </c>
      <c r="AW334" s="15" t="s">
        <v>35</v>
      </c>
      <c r="AX334" s="15" t="s">
        <v>82</v>
      </c>
      <c r="AY334" s="256" t="s">
        <v>145</v>
      </c>
    </row>
    <row r="335" s="2" customFormat="1" ht="16.5" customHeight="1">
      <c r="A335" s="40"/>
      <c r="B335" s="41"/>
      <c r="C335" s="257" t="s">
        <v>446</v>
      </c>
      <c r="D335" s="257" t="s">
        <v>279</v>
      </c>
      <c r="E335" s="258" t="s">
        <v>447</v>
      </c>
      <c r="F335" s="259" t="s">
        <v>448</v>
      </c>
      <c r="G335" s="260" t="s">
        <v>442</v>
      </c>
      <c r="H335" s="261">
        <v>33</v>
      </c>
      <c r="I335" s="262"/>
      <c r="J335" s="263">
        <f>ROUND(I335*H335,2)</f>
        <v>0</v>
      </c>
      <c r="K335" s="259" t="s">
        <v>19</v>
      </c>
      <c r="L335" s="264"/>
      <c r="M335" s="265" t="s">
        <v>19</v>
      </c>
      <c r="N335" s="266" t="s">
        <v>45</v>
      </c>
      <c r="O335" s="86"/>
      <c r="P335" s="216">
        <f>O335*H335</f>
        <v>0</v>
      </c>
      <c r="Q335" s="216">
        <v>0.00064999999999999997</v>
      </c>
      <c r="R335" s="216">
        <f>Q335*H335</f>
        <v>0.02145</v>
      </c>
      <c r="S335" s="216">
        <v>0</v>
      </c>
      <c r="T335" s="217">
        <f>S335*H335</f>
        <v>0</v>
      </c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R335" s="218" t="s">
        <v>162</v>
      </c>
      <c r="AT335" s="218" t="s">
        <v>279</v>
      </c>
      <c r="AU335" s="218" t="s">
        <v>84</v>
      </c>
      <c r="AY335" s="19" t="s">
        <v>145</v>
      </c>
      <c r="BE335" s="219">
        <f>IF(N335="základní",J335,0)</f>
        <v>0</v>
      </c>
      <c r="BF335" s="219">
        <f>IF(N335="snížená",J335,0)</f>
        <v>0</v>
      </c>
      <c r="BG335" s="219">
        <f>IF(N335="zákl. přenesená",J335,0)</f>
        <v>0</v>
      </c>
      <c r="BH335" s="219">
        <f>IF(N335="sníž. přenesená",J335,0)</f>
        <v>0</v>
      </c>
      <c r="BI335" s="219">
        <f>IF(N335="nulová",J335,0)</f>
        <v>0</v>
      </c>
      <c r="BJ335" s="19" t="s">
        <v>82</v>
      </c>
      <c r="BK335" s="219">
        <f>ROUND(I335*H335,2)</f>
        <v>0</v>
      </c>
      <c r="BL335" s="19" t="s">
        <v>151</v>
      </c>
      <c r="BM335" s="218" t="s">
        <v>449</v>
      </c>
    </row>
    <row r="336" s="13" customFormat="1">
      <c r="A336" s="13"/>
      <c r="B336" s="225"/>
      <c r="C336" s="226"/>
      <c r="D336" s="220" t="s">
        <v>155</v>
      </c>
      <c r="E336" s="227" t="s">
        <v>19</v>
      </c>
      <c r="F336" s="228" t="s">
        <v>444</v>
      </c>
      <c r="G336" s="226"/>
      <c r="H336" s="227" t="s">
        <v>19</v>
      </c>
      <c r="I336" s="229"/>
      <c r="J336" s="226"/>
      <c r="K336" s="226"/>
      <c r="L336" s="230"/>
      <c r="M336" s="231"/>
      <c r="N336" s="232"/>
      <c r="O336" s="232"/>
      <c r="P336" s="232"/>
      <c r="Q336" s="232"/>
      <c r="R336" s="232"/>
      <c r="S336" s="232"/>
      <c r="T336" s="23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4" t="s">
        <v>155</v>
      </c>
      <c r="AU336" s="234" t="s">
        <v>84</v>
      </c>
      <c r="AV336" s="13" t="s">
        <v>82</v>
      </c>
      <c r="AW336" s="13" t="s">
        <v>35</v>
      </c>
      <c r="AX336" s="13" t="s">
        <v>74</v>
      </c>
      <c r="AY336" s="234" t="s">
        <v>145</v>
      </c>
    </row>
    <row r="337" s="14" customFormat="1">
      <c r="A337" s="14"/>
      <c r="B337" s="235"/>
      <c r="C337" s="236"/>
      <c r="D337" s="220" t="s">
        <v>155</v>
      </c>
      <c r="E337" s="237" t="s">
        <v>19</v>
      </c>
      <c r="F337" s="238" t="s">
        <v>445</v>
      </c>
      <c r="G337" s="236"/>
      <c r="H337" s="239">
        <v>33</v>
      </c>
      <c r="I337" s="240"/>
      <c r="J337" s="236"/>
      <c r="K337" s="236"/>
      <c r="L337" s="241"/>
      <c r="M337" s="242"/>
      <c r="N337" s="243"/>
      <c r="O337" s="243"/>
      <c r="P337" s="243"/>
      <c r="Q337" s="243"/>
      <c r="R337" s="243"/>
      <c r="S337" s="243"/>
      <c r="T337" s="24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45" t="s">
        <v>155</v>
      </c>
      <c r="AU337" s="245" t="s">
        <v>84</v>
      </c>
      <c r="AV337" s="14" t="s">
        <v>84</v>
      </c>
      <c r="AW337" s="14" t="s">
        <v>35</v>
      </c>
      <c r="AX337" s="14" t="s">
        <v>74</v>
      </c>
      <c r="AY337" s="245" t="s">
        <v>145</v>
      </c>
    </row>
    <row r="338" s="15" customFormat="1">
      <c r="A338" s="15"/>
      <c r="B338" s="246"/>
      <c r="C338" s="247"/>
      <c r="D338" s="220" t="s">
        <v>155</v>
      </c>
      <c r="E338" s="248" t="s">
        <v>19</v>
      </c>
      <c r="F338" s="249" t="s">
        <v>157</v>
      </c>
      <c r="G338" s="247"/>
      <c r="H338" s="250">
        <v>33</v>
      </c>
      <c r="I338" s="251"/>
      <c r="J338" s="247"/>
      <c r="K338" s="247"/>
      <c r="L338" s="252"/>
      <c r="M338" s="253"/>
      <c r="N338" s="254"/>
      <c r="O338" s="254"/>
      <c r="P338" s="254"/>
      <c r="Q338" s="254"/>
      <c r="R338" s="254"/>
      <c r="S338" s="254"/>
      <c r="T338" s="25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56" t="s">
        <v>155</v>
      </c>
      <c r="AU338" s="256" t="s">
        <v>84</v>
      </c>
      <c r="AV338" s="15" t="s">
        <v>151</v>
      </c>
      <c r="AW338" s="15" t="s">
        <v>35</v>
      </c>
      <c r="AX338" s="15" t="s">
        <v>82</v>
      </c>
      <c r="AY338" s="256" t="s">
        <v>145</v>
      </c>
    </row>
    <row r="339" s="2" customFormat="1" ht="16.5" customHeight="1">
      <c r="A339" s="40"/>
      <c r="B339" s="41"/>
      <c r="C339" s="207" t="s">
        <v>450</v>
      </c>
      <c r="D339" s="207" t="s">
        <v>147</v>
      </c>
      <c r="E339" s="208" t="s">
        <v>451</v>
      </c>
      <c r="F339" s="209" t="s">
        <v>452</v>
      </c>
      <c r="G339" s="210" t="s">
        <v>442</v>
      </c>
      <c r="H339" s="211">
        <v>11</v>
      </c>
      <c r="I339" s="212"/>
      <c r="J339" s="213">
        <f>ROUND(I339*H339,2)</f>
        <v>0</v>
      </c>
      <c r="K339" s="209" t="s">
        <v>19</v>
      </c>
      <c r="L339" s="46"/>
      <c r="M339" s="214" t="s">
        <v>19</v>
      </c>
      <c r="N339" s="215" t="s">
        <v>45</v>
      </c>
      <c r="O339" s="86"/>
      <c r="P339" s="216">
        <f>O339*H339</f>
        <v>0</v>
      </c>
      <c r="Q339" s="216">
        <v>0.12422</v>
      </c>
      <c r="R339" s="216">
        <f>Q339*H339</f>
        <v>1.36642</v>
      </c>
      <c r="S339" s="216">
        <v>0</v>
      </c>
      <c r="T339" s="217">
        <f>S339*H339</f>
        <v>0</v>
      </c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R339" s="218" t="s">
        <v>151</v>
      </c>
      <c r="AT339" s="218" t="s">
        <v>147</v>
      </c>
      <c r="AU339" s="218" t="s">
        <v>84</v>
      </c>
      <c r="AY339" s="19" t="s">
        <v>145</v>
      </c>
      <c r="BE339" s="219">
        <f>IF(N339="základní",J339,0)</f>
        <v>0</v>
      </c>
      <c r="BF339" s="219">
        <f>IF(N339="snížená",J339,0)</f>
        <v>0</v>
      </c>
      <c r="BG339" s="219">
        <f>IF(N339="zákl. přenesená",J339,0)</f>
        <v>0</v>
      </c>
      <c r="BH339" s="219">
        <f>IF(N339="sníž. přenesená",J339,0)</f>
        <v>0</v>
      </c>
      <c r="BI339" s="219">
        <f>IF(N339="nulová",J339,0)</f>
        <v>0</v>
      </c>
      <c r="BJ339" s="19" t="s">
        <v>82</v>
      </c>
      <c r="BK339" s="219">
        <f>ROUND(I339*H339,2)</f>
        <v>0</v>
      </c>
      <c r="BL339" s="19" t="s">
        <v>151</v>
      </c>
      <c r="BM339" s="218" t="s">
        <v>453</v>
      </c>
    </row>
    <row r="340" s="13" customFormat="1">
      <c r="A340" s="13"/>
      <c r="B340" s="225"/>
      <c r="C340" s="226"/>
      <c r="D340" s="220" t="s">
        <v>155</v>
      </c>
      <c r="E340" s="227" t="s">
        <v>19</v>
      </c>
      <c r="F340" s="228" t="s">
        <v>454</v>
      </c>
      <c r="G340" s="226"/>
      <c r="H340" s="227" t="s">
        <v>19</v>
      </c>
      <c r="I340" s="229"/>
      <c r="J340" s="226"/>
      <c r="K340" s="226"/>
      <c r="L340" s="230"/>
      <c r="M340" s="231"/>
      <c r="N340" s="232"/>
      <c r="O340" s="232"/>
      <c r="P340" s="232"/>
      <c r="Q340" s="232"/>
      <c r="R340" s="232"/>
      <c r="S340" s="232"/>
      <c r="T340" s="23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4" t="s">
        <v>155</v>
      </c>
      <c r="AU340" s="234" t="s">
        <v>84</v>
      </c>
      <c r="AV340" s="13" t="s">
        <v>82</v>
      </c>
      <c r="AW340" s="13" t="s">
        <v>35</v>
      </c>
      <c r="AX340" s="13" t="s">
        <v>74</v>
      </c>
      <c r="AY340" s="234" t="s">
        <v>145</v>
      </c>
    </row>
    <row r="341" s="14" customFormat="1">
      <c r="A341" s="14"/>
      <c r="B341" s="235"/>
      <c r="C341" s="236"/>
      <c r="D341" s="220" t="s">
        <v>155</v>
      </c>
      <c r="E341" s="237" t="s">
        <v>19</v>
      </c>
      <c r="F341" s="238" t="s">
        <v>211</v>
      </c>
      <c r="G341" s="236"/>
      <c r="H341" s="239">
        <v>11</v>
      </c>
      <c r="I341" s="240"/>
      <c r="J341" s="236"/>
      <c r="K341" s="236"/>
      <c r="L341" s="241"/>
      <c r="M341" s="242"/>
      <c r="N341" s="243"/>
      <c r="O341" s="243"/>
      <c r="P341" s="243"/>
      <c r="Q341" s="243"/>
      <c r="R341" s="243"/>
      <c r="S341" s="243"/>
      <c r="T341" s="24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45" t="s">
        <v>155</v>
      </c>
      <c r="AU341" s="245" t="s">
        <v>84</v>
      </c>
      <c r="AV341" s="14" t="s">
        <v>84</v>
      </c>
      <c r="AW341" s="14" t="s">
        <v>35</v>
      </c>
      <c r="AX341" s="14" t="s">
        <v>74</v>
      </c>
      <c r="AY341" s="245" t="s">
        <v>145</v>
      </c>
    </row>
    <row r="342" s="15" customFormat="1">
      <c r="A342" s="15"/>
      <c r="B342" s="246"/>
      <c r="C342" s="247"/>
      <c r="D342" s="220" t="s">
        <v>155</v>
      </c>
      <c r="E342" s="248" t="s">
        <v>19</v>
      </c>
      <c r="F342" s="249" t="s">
        <v>157</v>
      </c>
      <c r="G342" s="247"/>
      <c r="H342" s="250">
        <v>11</v>
      </c>
      <c r="I342" s="251"/>
      <c r="J342" s="247"/>
      <c r="K342" s="247"/>
      <c r="L342" s="252"/>
      <c r="M342" s="253"/>
      <c r="N342" s="254"/>
      <c r="O342" s="254"/>
      <c r="P342" s="254"/>
      <c r="Q342" s="254"/>
      <c r="R342" s="254"/>
      <c r="S342" s="254"/>
      <c r="T342" s="25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T342" s="256" t="s">
        <v>155</v>
      </c>
      <c r="AU342" s="256" t="s">
        <v>84</v>
      </c>
      <c r="AV342" s="15" t="s">
        <v>151</v>
      </c>
      <c r="AW342" s="15" t="s">
        <v>35</v>
      </c>
      <c r="AX342" s="15" t="s">
        <v>82</v>
      </c>
      <c r="AY342" s="256" t="s">
        <v>145</v>
      </c>
    </row>
    <row r="343" s="2" customFormat="1" ht="16.5" customHeight="1">
      <c r="A343" s="40"/>
      <c r="B343" s="41"/>
      <c r="C343" s="257" t="s">
        <v>455</v>
      </c>
      <c r="D343" s="257" t="s">
        <v>279</v>
      </c>
      <c r="E343" s="258" t="s">
        <v>456</v>
      </c>
      <c r="F343" s="259" t="s">
        <v>457</v>
      </c>
      <c r="G343" s="260" t="s">
        <v>442</v>
      </c>
      <c r="H343" s="261">
        <v>11</v>
      </c>
      <c r="I343" s="262"/>
      <c r="J343" s="263">
        <f>ROUND(I343*H343,2)</f>
        <v>0</v>
      </c>
      <c r="K343" s="259" t="s">
        <v>19</v>
      </c>
      <c r="L343" s="264"/>
      <c r="M343" s="265" t="s">
        <v>19</v>
      </c>
      <c r="N343" s="266" t="s">
        <v>45</v>
      </c>
      <c r="O343" s="86"/>
      <c r="P343" s="216">
        <f>O343*H343</f>
        <v>0</v>
      </c>
      <c r="Q343" s="216">
        <v>0.071999999999999995</v>
      </c>
      <c r="R343" s="216">
        <f>Q343*H343</f>
        <v>0.79199999999999993</v>
      </c>
      <c r="S343" s="216">
        <v>0</v>
      </c>
      <c r="T343" s="217">
        <f>S343*H343</f>
        <v>0</v>
      </c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R343" s="218" t="s">
        <v>162</v>
      </c>
      <c r="AT343" s="218" t="s">
        <v>279</v>
      </c>
      <c r="AU343" s="218" t="s">
        <v>84</v>
      </c>
      <c r="AY343" s="19" t="s">
        <v>145</v>
      </c>
      <c r="BE343" s="219">
        <f>IF(N343="základní",J343,0)</f>
        <v>0</v>
      </c>
      <c r="BF343" s="219">
        <f>IF(N343="snížená",J343,0)</f>
        <v>0</v>
      </c>
      <c r="BG343" s="219">
        <f>IF(N343="zákl. přenesená",J343,0)</f>
        <v>0</v>
      </c>
      <c r="BH343" s="219">
        <f>IF(N343="sníž. přenesená",J343,0)</f>
        <v>0</v>
      </c>
      <c r="BI343" s="219">
        <f>IF(N343="nulová",J343,0)</f>
        <v>0</v>
      </c>
      <c r="BJ343" s="19" t="s">
        <v>82</v>
      </c>
      <c r="BK343" s="219">
        <f>ROUND(I343*H343,2)</f>
        <v>0</v>
      </c>
      <c r="BL343" s="19" t="s">
        <v>151</v>
      </c>
      <c r="BM343" s="218" t="s">
        <v>458</v>
      </c>
    </row>
    <row r="344" s="13" customFormat="1">
      <c r="A344" s="13"/>
      <c r="B344" s="225"/>
      <c r="C344" s="226"/>
      <c r="D344" s="220" t="s">
        <v>155</v>
      </c>
      <c r="E344" s="227" t="s">
        <v>19</v>
      </c>
      <c r="F344" s="228" t="s">
        <v>454</v>
      </c>
      <c r="G344" s="226"/>
      <c r="H344" s="227" t="s">
        <v>19</v>
      </c>
      <c r="I344" s="229"/>
      <c r="J344" s="226"/>
      <c r="K344" s="226"/>
      <c r="L344" s="230"/>
      <c r="M344" s="231"/>
      <c r="N344" s="232"/>
      <c r="O344" s="232"/>
      <c r="P344" s="232"/>
      <c r="Q344" s="232"/>
      <c r="R344" s="232"/>
      <c r="S344" s="232"/>
      <c r="T344" s="23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34" t="s">
        <v>155</v>
      </c>
      <c r="AU344" s="234" t="s">
        <v>84</v>
      </c>
      <c r="AV344" s="13" t="s">
        <v>82</v>
      </c>
      <c r="AW344" s="13" t="s">
        <v>35</v>
      </c>
      <c r="AX344" s="13" t="s">
        <v>74</v>
      </c>
      <c r="AY344" s="234" t="s">
        <v>145</v>
      </c>
    </row>
    <row r="345" s="14" customFormat="1">
      <c r="A345" s="14"/>
      <c r="B345" s="235"/>
      <c r="C345" s="236"/>
      <c r="D345" s="220" t="s">
        <v>155</v>
      </c>
      <c r="E345" s="237" t="s">
        <v>19</v>
      </c>
      <c r="F345" s="238" t="s">
        <v>211</v>
      </c>
      <c r="G345" s="236"/>
      <c r="H345" s="239">
        <v>11</v>
      </c>
      <c r="I345" s="240"/>
      <c r="J345" s="236"/>
      <c r="K345" s="236"/>
      <c r="L345" s="241"/>
      <c r="M345" s="242"/>
      <c r="N345" s="243"/>
      <c r="O345" s="243"/>
      <c r="P345" s="243"/>
      <c r="Q345" s="243"/>
      <c r="R345" s="243"/>
      <c r="S345" s="243"/>
      <c r="T345" s="24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45" t="s">
        <v>155</v>
      </c>
      <c r="AU345" s="245" t="s">
        <v>84</v>
      </c>
      <c r="AV345" s="14" t="s">
        <v>84</v>
      </c>
      <c r="AW345" s="14" t="s">
        <v>35</v>
      </c>
      <c r="AX345" s="14" t="s">
        <v>74</v>
      </c>
      <c r="AY345" s="245" t="s">
        <v>145</v>
      </c>
    </row>
    <row r="346" s="15" customFormat="1">
      <c r="A346" s="15"/>
      <c r="B346" s="246"/>
      <c r="C346" s="247"/>
      <c r="D346" s="220" t="s">
        <v>155</v>
      </c>
      <c r="E346" s="248" t="s">
        <v>19</v>
      </c>
      <c r="F346" s="249" t="s">
        <v>157</v>
      </c>
      <c r="G346" s="247"/>
      <c r="H346" s="250">
        <v>11</v>
      </c>
      <c r="I346" s="251"/>
      <c r="J346" s="247"/>
      <c r="K346" s="247"/>
      <c r="L346" s="252"/>
      <c r="M346" s="253"/>
      <c r="N346" s="254"/>
      <c r="O346" s="254"/>
      <c r="P346" s="254"/>
      <c r="Q346" s="254"/>
      <c r="R346" s="254"/>
      <c r="S346" s="254"/>
      <c r="T346" s="25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T346" s="256" t="s">
        <v>155</v>
      </c>
      <c r="AU346" s="256" t="s">
        <v>84</v>
      </c>
      <c r="AV346" s="15" t="s">
        <v>151</v>
      </c>
      <c r="AW346" s="15" t="s">
        <v>35</v>
      </c>
      <c r="AX346" s="15" t="s">
        <v>82</v>
      </c>
      <c r="AY346" s="256" t="s">
        <v>145</v>
      </c>
    </row>
    <row r="347" s="2" customFormat="1" ht="16.5" customHeight="1">
      <c r="A347" s="40"/>
      <c r="B347" s="41"/>
      <c r="C347" s="207" t="s">
        <v>459</v>
      </c>
      <c r="D347" s="207" t="s">
        <v>147</v>
      </c>
      <c r="E347" s="208" t="s">
        <v>460</v>
      </c>
      <c r="F347" s="209" t="s">
        <v>461</v>
      </c>
      <c r="G347" s="210" t="s">
        <v>442</v>
      </c>
      <c r="H347" s="211">
        <v>11</v>
      </c>
      <c r="I347" s="212"/>
      <c r="J347" s="213">
        <f>ROUND(I347*H347,2)</f>
        <v>0</v>
      </c>
      <c r="K347" s="209" t="s">
        <v>19</v>
      </c>
      <c r="L347" s="46"/>
      <c r="M347" s="214" t="s">
        <v>19</v>
      </c>
      <c r="N347" s="215" t="s">
        <v>45</v>
      </c>
      <c r="O347" s="86"/>
      <c r="P347" s="216">
        <f>O347*H347</f>
        <v>0</v>
      </c>
      <c r="Q347" s="216">
        <v>0.02972</v>
      </c>
      <c r="R347" s="216">
        <f>Q347*H347</f>
        <v>0.32691999999999999</v>
      </c>
      <c r="S347" s="216">
        <v>0</v>
      </c>
      <c r="T347" s="217">
        <f>S347*H347</f>
        <v>0</v>
      </c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R347" s="218" t="s">
        <v>151</v>
      </c>
      <c r="AT347" s="218" t="s">
        <v>147</v>
      </c>
      <c r="AU347" s="218" t="s">
        <v>84</v>
      </c>
      <c r="AY347" s="19" t="s">
        <v>145</v>
      </c>
      <c r="BE347" s="219">
        <f>IF(N347="základní",J347,0)</f>
        <v>0</v>
      </c>
      <c r="BF347" s="219">
        <f>IF(N347="snížená",J347,0)</f>
        <v>0</v>
      </c>
      <c r="BG347" s="219">
        <f>IF(N347="zákl. přenesená",J347,0)</f>
        <v>0</v>
      </c>
      <c r="BH347" s="219">
        <f>IF(N347="sníž. přenesená",J347,0)</f>
        <v>0</v>
      </c>
      <c r="BI347" s="219">
        <f>IF(N347="nulová",J347,0)</f>
        <v>0</v>
      </c>
      <c r="BJ347" s="19" t="s">
        <v>82</v>
      </c>
      <c r="BK347" s="219">
        <f>ROUND(I347*H347,2)</f>
        <v>0</v>
      </c>
      <c r="BL347" s="19" t="s">
        <v>151</v>
      </c>
      <c r="BM347" s="218" t="s">
        <v>462</v>
      </c>
    </row>
    <row r="348" s="13" customFormat="1">
      <c r="A348" s="13"/>
      <c r="B348" s="225"/>
      <c r="C348" s="226"/>
      <c r="D348" s="220" t="s">
        <v>155</v>
      </c>
      <c r="E348" s="227" t="s">
        <v>19</v>
      </c>
      <c r="F348" s="228" t="s">
        <v>454</v>
      </c>
      <c r="G348" s="226"/>
      <c r="H348" s="227" t="s">
        <v>19</v>
      </c>
      <c r="I348" s="229"/>
      <c r="J348" s="226"/>
      <c r="K348" s="226"/>
      <c r="L348" s="230"/>
      <c r="M348" s="231"/>
      <c r="N348" s="232"/>
      <c r="O348" s="232"/>
      <c r="P348" s="232"/>
      <c r="Q348" s="232"/>
      <c r="R348" s="232"/>
      <c r="S348" s="232"/>
      <c r="T348" s="23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4" t="s">
        <v>155</v>
      </c>
      <c r="AU348" s="234" t="s">
        <v>84</v>
      </c>
      <c r="AV348" s="13" t="s">
        <v>82</v>
      </c>
      <c r="AW348" s="13" t="s">
        <v>35</v>
      </c>
      <c r="AX348" s="13" t="s">
        <v>74</v>
      </c>
      <c r="AY348" s="234" t="s">
        <v>145</v>
      </c>
    </row>
    <row r="349" s="14" customFormat="1">
      <c r="A349" s="14"/>
      <c r="B349" s="235"/>
      <c r="C349" s="236"/>
      <c r="D349" s="220" t="s">
        <v>155</v>
      </c>
      <c r="E349" s="237" t="s">
        <v>19</v>
      </c>
      <c r="F349" s="238" t="s">
        <v>211</v>
      </c>
      <c r="G349" s="236"/>
      <c r="H349" s="239">
        <v>11</v>
      </c>
      <c r="I349" s="240"/>
      <c r="J349" s="236"/>
      <c r="K349" s="236"/>
      <c r="L349" s="241"/>
      <c r="M349" s="242"/>
      <c r="N349" s="243"/>
      <c r="O349" s="243"/>
      <c r="P349" s="243"/>
      <c r="Q349" s="243"/>
      <c r="R349" s="243"/>
      <c r="S349" s="243"/>
      <c r="T349" s="24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45" t="s">
        <v>155</v>
      </c>
      <c r="AU349" s="245" t="s">
        <v>84</v>
      </c>
      <c r="AV349" s="14" t="s">
        <v>84</v>
      </c>
      <c r="AW349" s="14" t="s">
        <v>35</v>
      </c>
      <c r="AX349" s="14" t="s">
        <v>74</v>
      </c>
      <c r="AY349" s="245" t="s">
        <v>145</v>
      </c>
    </row>
    <row r="350" s="15" customFormat="1">
      <c r="A350" s="15"/>
      <c r="B350" s="246"/>
      <c r="C350" s="247"/>
      <c r="D350" s="220" t="s">
        <v>155</v>
      </c>
      <c r="E350" s="248" t="s">
        <v>19</v>
      </c>
      <c r="F350" s="249" t="s">
        <v>157</v>
      </c>
      <c r="G350" s="247"/>
      <c r="H350" s="250">
        <v>11</v>
      </c>
      <c r="I350" s="251"/>
      <c r="J350" s="247"/>
      <c r="K350" s="247"/>
      <c r="L350" s="252"/>
      <c r="M350" s="253"/>
      <c r="N350" s="254"/>
      <c r="O350" s="254"/>
      <c r="P350" s="254"/>
      <c r="Q350" s="254"/>
      <c r="R350" s="254"/>
      <c r="S350" s="254"/>
      <c r="T350" s="25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T350" s="256" t="s">
        <v>155</v>
      </c>
      <c r="AU350" s="256" t="s">
        <v>84</v>
      </c>
      <c r="AV350" s="15" t="s">
        <v>151</v>
      </c>
      <c r="AW350" s="15" t="s">
        <v>35</v>
      </c>
      <c r="AX350" s="15" t="s">
        <v>82</v>
      </c>
      <c r="AY350" s="256" t="s">
        <v>145</v>
      </c>
    </row>
    <row r="351" s="2" customFormat="1" ht="16.5" customHeight="1">
      <c r="A351" s="40"/>
      <c r="B351" s="41"/>
      <c r="C351" s="257" t="s">
        <v>463</v>
      </c>
      <c r="D351" s="257" t="s">
        <v>279</v>
      </c>
      <c r="E351" s="258" t="s">
        <v>464</v>
      </c>
      <c r="F351" s="259" t="s">
        <v>465</v>
      </c>
      <c r="G351" s="260" t="s">
        <v>442</v>
      </c>
      <c r="H351" s="261">
        <v>11</v>
      </c>
      <c r="I351" s="262"/>
      <c r="J351" s="263">
        <f>ROUND(I351*H351,2)</f>
        <v>0</v>
      </c>
      <c r="K351" s="259" t="s">
        <v>19</v>
      </c>
      <c r="L351" s="264"/>
      <c r="M351" s="265" t="s">
        <v>19</v>
      </c>
      <c r="N351" s="266" t="s">
        <v>45</v>
      </c>
      <c r="O351" s="86"/>
      <c r="P351" s="216">
        <f>O351*H351</f>
        <v>0</v>
      </c>
      <c r="Q351" s="216">
        <v>0.055</v>
      </c>
      <c r="R351" s="216">
        <f>Q351*H351</f>
        <v>0.60499999999999998</v>
      </c>
      <c r="S351" s="216">
        <v>0</v>
      </c>
      <c r="T351" s="217">
        <f>S351*H351</f>
        <v>0</v>
      </c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R351" s="218" t="s">
        <v>162</v>
      </c>
      <c r="AT351" s="218" t="s">
        <v>279</v>
      </c>
      <c r="AU351" s="218" t="s">
        <v>84</v>
      </c>
      <c r="AY351" s="19" t="s">
        <v>145</v>
      </c>
      <c r="BE351" s="219">
        <f>IF(N351="základní",J351,0)</f>
        <v>0</v>
      </c>
      <c r="BF351" s="219">
        <f>IF(N351="snížená",J351,0)</f>
        <v>0</v>
      </c>
      <c r="BG351" s="219">
        <f>IF(N351="zákl. přenesená",J351,0)</f>
        <v>0</v>
      </c>
      <c r="BH351" s="219">
        <f>IF(N351="sníž. přenesená",J351,0)</f>
        <v>0</v>
      </c>
      <c r="BI351" s="219">
        <f>IF(N351="nulová",J351,0)</f>
        <v>0</v>
      </c>
      <c r="BJ351" s="19" t="s">
        <v>82</v>
      </c>
      <c r="BK351" s="219">
        <f>ROUND(I351*H351,2)</f>
        <v>0</v>
      </c>
      <c r="BL351" s="19" t="s">
        <v>151</v>
      </c>
      <c r="BM351" s="218" t="s">
        <v>466</v>
      </c>
    </row>
    <row r="352" s="13" customFormat="1">
      <c r="A352" s="13"/>
      <c r="B352" s="225"/>
      <c r="C352" s="226"/>
      <c r="D352" s="220" t="s">
        <v>155</v>
      </c>
      <c r="E352" s="227" t="s">
        <v>19</v>
      </c>
      <c r="F352" s="228" t="s">
        <v>454</v>
      </c>
      <c r="G352" s="226"/>
      <c r="H352" s="227" t="s">
        <v>19</v>
      </c>
      <c r="I352" s="229"/>
      <c r="J352" s="226"/>
      <c r="K352" s="226"/>
      <c r="L352" s="230"/>
      <c r="M352" s="231"/>
      <c r="N352" s="232"/>
      <c r="O352" s="232"/>
      <c r="P352" s="232"/>
      <c r="Q352" s="232"/>
      <c r="R352" s="232"/>
      <c r="S352" s="232"/>
      <c r="T352" s="23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4" t="s">
        <v>155</v>
      </c>
      <c r="AU352" s="234" t="s">
        <v>84</v>
      </c>
      <c r="AV352" s="13" t="s">
        <v>82</v>
      </c>
      <c r="AW352" s="13" t="s">
        <v>35</v>
      </c>
      <c r="AX352" s="13" t="s">
        <v>74</v>
      </c>
      <c r="AY352" s="234" t="s">
        <v>145</v>
      </c>
    </row>
    <row r="353" s="14" customFormat="1">
      <c r="A353" s="14"/>
      <c r="B353" s="235"/>
      <c r="C353" s="236"/>
      <c r="D353" s="220" t="s">
        <v>155</v>
      </c>
      <c r="E353" s="237" t="s">
        <v>19</v>
      </c>
      <c r="F353" s="238" t="s">
        <v>211</v>
      </c>
      <c r="G353" s="236"/>
      <c r="H353" s="239">
        <v>11</v>
      </c>
      <c r="I353" s="240"/>
      <c r="J353" s="236"/>
      <c r="K353" s="236"/>
      <c r="L353" s="241"/>
      <c r="M353" s="242"/>
      <c r="N353" s="243"/>
      <c r="O353" s="243"/>
      <c r="P353" s="243"/>
      <c r="Q353" s="243"/>
      <c r="R353" s="243"/>
      <c r="S353" s="243"/>
      <c r="T353" s="24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45" t="s">
        <v>155</v>
      </c>
      <c r="AU353" s="245" t="s">
        <v>84</v>
      </c>
      <c r="AV353" s="14" t="s">
        <v>84</v>
      </c>
      <c r="AW353" s="14" t="s">
        <v>35</v>
      </c>
      <c r="AX353" s="14" t="s">
        <v>74</v>
      </c>
      <c r="AY353" s="245" t="s">
        <v>145</v>
      </c>
    </row>
    <row r="354" s="15" customFormat="1">
      <c r="A354" s="15"/>
      <c r="B354" s="246"/>
      <c r="C354" s="247"/>
      <c r="D354" s="220" t="s">
        <v>155</v>
      </c>
      <c r="E354" s="248" t="s">
        <v>19</v>
      </c>
      <c r="F354" s="249" t="s">
        <v>157</v>
      </c>
      <c r="G354" s="247"/>
      <c r="H354" s="250">
        <v>11</v>
      </c>
      <c r="I354" s="251"/>
      <c r="J354" s="247"/>
      <c r="K354" s="247"/>
      <c r="L354" s="252"/>
      <c r="M354" s="253"/>
      <c r="N354" s="254"/>
      <c r="O354" s="254"/>
      <c r="P354" s="254"/>
      <c r="Q354" s="254"/>
      <c r="R354" s="254"/>
      <c r="S354" s="254"/>
      <c r="T354" s="25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T354" s="256" t="s">
        <v>155</v>
      </c>
      <c r="AU354" s="256" t="s">
        <v>84</v>
      </c>
      <c r="AV354" s="15" t="s">
        <v>151</v>
      </c>
      <c r="AW354" s="15" t="s">
        <v>35</v>
      </c>
      <c r="AX354" s="15" t="s">
        <v>82</v>
      </c>
      <c r="AY354" s="256" t="s">
        <v>145</v>
      </c>
    </row>
    <row r="355" s="2" customFormat="1" ht="16.5" customHeight="1">
      <c r="A355" s="40"/>
      <c r="B355" s="41"/>
      <c r="C355" s="207" t="s">
        <v>467</v>
      </c>
      <c r="D355" s="207" t="s">
        <v>147</v>
      </c>
      <c r="E355" s="208" t="s">
        <v>468</v>
      </c>
      <c r="F355" s="209" t="s">
        <v>469</v>
      </c>
      <c r="G355" s="210" t="s">
        <v>442</v>
      </c>
      <c r="H355" s="211">
        <v>11</v>
      </c>
      <c r="I355" s="212"/>
      <c r="J355" s="213">
        <f>ROUND(I355*H355,2)</f>
        <v>0</v>
      </c>
      <c r="K355" s="209" t="s">
        <v>19</v>
      </c>
      <c r="L355" s="46"/>
      <c r="M355" s="214" t="s">
        <v>19</v>
      </c>
      <c r="N355" s="215" t="s">
        <v>45</v>
      </c>
      <c r="O355" s="86"/>
      <c r="P355" s="216">
        <f>O355*H355</f>
        <v>0</v>
      </c>
      <c r="Q355" s="216">
        <v>0.02972</v>
      </c>
      <c r="R355" s="216">
        <f>Q355*H355</f>
        <v>0.32691999999999999</v>
      </c>
      <c r="S355" s="216">
        <v>0</v>
      </c>
      <c r="T355" s="217">
        <f>S355*H355</f>
        <v>0</v>
      </c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R355" s="218" t="s">
        <v>151</v>
      </c>
      <c r="AT355" s="218" t="s">
        <v>147</v>
      </c>
      <c r="AU355" s="218" t="s">
        <v>84</v>
      </c>
      <c r="AY355" s="19" t="s">
        <v>145</v>
      </c>
      <c r="BE355" s="219">
        <f>IF(N355="základní",J355,0)</f>
        <v>0</v>
      </c>
      <c r="BF355" s="219">
        <f>IF(N355="snížená",J355,0)</f>
        <v>0</v>
      </c>
      <c r="BG355" s="219">
        <f>IF(N355="zákl. přenesená",J355,0)</f>
        <v>0</v>
      </c>
      <c r="BH355" s="219">
        <f>IF(N355="sníž. přenesená",J355,0)</f>
        <v>0</v>
      </c>
      <c r="BI355" s="219">
        <f>IF(N355="nulová",J355,0)</f>
        <v>0</v>
      </c>
      <c r="BJ355" s="19" t="s">
        <v>82</v>
      </c>
      <c r="BK355" s="219">
        <f>ROUND(I355*H355,2)</f>
        <v>0</v>
      </c>
      <c r="BL355" s="19" t="s">
        <v>151</v>
      </c>
      <c r="BM355" s="218" t="s">
        <v>470</v>
      </c>
    </row>
    <row r="356" s="13" customFormat="1">
      <c r="A356" s="13"/>
      <c r="B356" s="225"/>
      <c r="C356" s="226"/>
      <c r="D356" s="220" t="s">
        <v>155</v>
      </c>
      <c r="E356" s="227" t="s">
        <v>19</v>
      </c>
      <c r="F356" s="228" t="s">
        <v>454</v>
      </c>
      <c r="G356" s="226"/>
      <c r="H356" s="227" t="s">
        <v>19</v>
      </c>
      <c r="I356" s="229"/>
      <c r="J356" s="226"/>
      <c r="K356" s="226"/>
      <c r="L356" s="230"/>
      <c r="M356" s="231"/>
      <c r="N356" s="232"/>
      <c r="O356" s="232"/>
      <c r="P356" s="232"/>
      <c r="Q356" s="232"/>
      <c r="R356" s="232"/>
      <c r="S356" s="232"/>
      <c r="T356" s="23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4" t="s">
        <v>155</v>
      </c>
      <c r="AU356" s="234" t="s">
        <v>84</v>
      </c>
      <c r="AV356" s="13" t="s">
        <v>82</v>
      </c>
      <c r="AW356" s="13" t="s">
        <v>35</v>
      </c>
      <c r="AX356" s="13" t="s">
        <v>74</v>
      </c>
      <c r="AY356" s="234" t="s">
        <v>145</v>
      </c>
    </row>
    <row r="357" s="14" customFormat="1">
      <c r="A357" s="14"/>
      <c r="B357" s="235"/>
      <c r="C357" s="236"/>
      <c r="D357" s="220" t="s">
        <v>155</v>
      </c>
      <c r="E357" s="237" t="s">
        <v>19</v>
      </c>
      <c r="F357" s="238" t="s">
        <v>211</v>
      </c>
      <c r="G357" s="236"/>
      <c r="H357" s="239">
        <v>11</v>
      </c>
      <c r="I357" s="240"/>
      <c r="J357" s="236"/>
      <c r="K357" s="236"/>
      <c r="L357" s="241"/>
      <c r="M357" s="242"/>
      <c r="N357" s="243"/>
      <c r="O357" s="243"/>
      <c r="P357" s="243"/>
      <c r="Q357" s="243"/>
      <c r="R357" s="243"/>
      <c r="S357" s="243"/>
      <c r="T357" s="24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45" t="s">
        <v>155</v>
      </c>
      <c r="AU357" s="245" t="s">
        <v>84</v>
      </c>
      <c r="AV357" s="14" t="s">
        <v>84</v>
      </c>
      <c r="AW357" s="14" t="s">
        <v>35</v>
      </c>
      <c r="AX357" s="14" t="s">
        <v>74</v>
      </c>
      <c r="AY357" s="245" t="s">
        <v>145</v>
      </c>
    </row>
    <row r="358" s="15" customFormat="1">
      <c r="A358" s="15"/>
      <c r="B358" s="246"/>
      <c r="C358" s="247"/>
      <c r="D358" s="220" t="s">
        <v>155</v>
      </c>
      <c r="E358" s="248" t="s">
        <v>19</v>
      </c>
      <c r="F358" s="249" t="s">
        <v>157</v>
      </c>
      <c r="G358" s="247"/>
      <c r="H358" s="250">
        <v>11</v>
      </c>
      <c r="I358" s="251"/>
      <c r="J358" s="247"/>
      <c r="K358" s="247"/>
      <c r="L358" s="252"/>
      <c r="M358" s="253"/>
      <c r="N358" s="254"/>
      <c r="O358" s="254"/>
      <c r="P358" s="254"/>
      <c r="Q358" s="254"/>
      <c r="R358" s="254"/>
      <c r="S358" s="254"/>
      <c r="T358" s="25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256" t="s">
        <v>155</v>
      </c>
      <c r="AU358" s="256" t="s">
        <v>84</v>
      </c>
      <c r="AV358" s="15" t="s">
        <v>151</v>
      </c>
      <c r="AW358" s="15" t="s">
        <v>35</v>
      </c>
      <c r="AX358" s="15" t="s">
        <v>82</v>
      </c>
      <c r="AY358" s="256" t="s">
        <v>145</v>
      </c>
    </row>
    <row r="359" s="2" customFormat="1" ht="16.5" customHeight="1">
      <c r="A359" s="40"/>
      <c r="B359" s="41"/>
      <c r="C359" s="257" t="s">
        <v>471</v>
      </c>
      <c r="D359" s="257" t="s">
        <v>279</v>
      </c>
      <c r="E359" s="258" t="s">
        <v>472</v>
      </c>
      <c r="F359" s="259" t="s">
        <v>473</v>
      </c>
      <c r="G359" s="260" t="s">
        <v>442</v>
      </c>
      <c r="H359" s="261">
        <v>11</v>
      </c>
      <c r="I359" s="262"/>
      <c r="J359" s="263">
        <f>ROUND(I359*H359,2)</f>
        <v>0</v>
      </c>
      <c r="K359" s="259" t="s">
        <v>19</v>
      </c>
      <c r="L359" s="264"/>
      <c r="M359" s="265" t="s">
        <v>19</v>
      </c>
      <c r="N359" s="266" t="s">
        <v>45</v>
      </c>
      <c r="O359" s="86"/>
      <c r="P359" s="216">
        <f>O359*H359</f>
        <v>0</v>
      </c>
      <c r="Q359" s="216">
        <v>0.11</v>
      </c>
      <c r="R359" s="216">
        <f>Q359*H359</f>
        <v>1.21</v>
      </c>
      <c r="S359" s="216">
        <v>0</v>
      </c>
      <c r="T359" s="217">
        <f>S359*H359</f>
        <v>0</v>
      </c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R359" s="218" t="s">
        <v>162</v>
      </c>
      <c r="AT359" s="218" t="s">
        <v>279</v>
      </c>
      <c r="AU359" s="218" t="s">
        <v>84</v>
      </c>
      <c r="AY359" s="19" t="s">
        <v>145</v>
      </c>
      <c r="BE359" s="219">
        <f>IF(N359="základní",J359,0)</f>
        <v>0</v>
      </c>
      <c r="BF359" s="219">
        <f>IF(N359="snížená",J359,0)</f>
        <v>0</v>
      </c>
      <c r="BG359" s="219">
        <f>IF(N359="zákl. přenesená",J359,0)</f>
        <v>0</v>
      </c>
      <c r="BH359" s="219">
        <f>IF(N359="sníž. přenesená",J359,0)</f>
        <v>0</v>
      </c>
      <c r="BI359" s="219">
        <f>IF(N359="nulová",J359,0)</f>
        <v>0</v>
      </c>
      <c r="BJ359" s="19" t="s">
        <v>82</v>
      </c>
      <c r="BK359" s="219">
        <f>ROUND(I359*H359,2)</f>
        <v>0</v>
      </c>
      <c r="BL359" s="19" t="s">
        <v>151</v>
      </c>
      <c r="BM359" s="218" t="s">
        <v>474</v>
      </c>
    </row>
    <row r="360" s="13" customFormat="1">
      <c r="A360" s="13"/>
      <c r="B360" s="225"/>
      <c r="C360" s="226"/>
      <c r="D360" s="220" t="s">
        <v>155</v>
      </c>
      <c r="E360" s="227" t="s">
        <v>19</v>
      </c>
      <c r="F360" s="228" t="s">
        <v>454</v>
      </c>
      <c r="G360" s="226"/>
      <c r="H360" s="227" t="s">
        <v>19</v>
      </c>
      <c r="I360" s="229"/>
      <c r="J360" s="226"/>
      <c r="K360" s="226"/>
      <c r="L360" s="230"/>
      <c r="M360" s="231"/>
      <c r="N360" s="232"/>
      <c r="O360" s="232"/>
      <c r="P360" s="232"/>
      <c r="Q360" s="232"/>
      <c r="R360" s="232"/>
      <c r="S360" s="232"/>
      <c r="T360" s="23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4" t="s">
        <v>155</v>
      </c>
      <c r="AU360" s="234" t="s">
        <v>84</v>
      </c>
      <c r="AV360" s="13" t="s">
        <v>82</v>
      </c>
      <c r="AW360" s="13" t="s">
        <v>35</v>
      </c>
      <c r="AX360" s="13" t="s">
        <v>74</v>
      </c>
      <c r="AY360" s="234" t="s">
        <v>145</v>
      </c>
    </row>
    <row r="361" s="14" customFormat="1">
      <c r="A361" s="14"/>
      <c r="B361" s="235"/>
      <c r="C361" s="236"/>
      <c r="D361" s="220" t="s">
        <v>155</v>
      </c>
      <c r="E361" s="237" t="s">
        <v>19</v>
      </c>
      <c r="F361" s="238" t="s">
        <v>211</v>
      </c>
      <c r="G361" s="236"/>
      <c r="H361" s="239">
        <v>11</v>
      </c>
      <c r="I361" s="240"/>
      <c r="J361" s="236"/>
      <c r="K361" s="236"/>
      <c r="L361" s="241"/>
      <c r="M361" s="242"/>
      <c r="N361" s="243"/>
      <c r="O361" s="243"/>
      <c r="P361" s="243"/>
      <c r="Q361" s="243"/>
      <c r="R361" s="243"/>
      <c r="S361" s="243"/>
      <c r="T361" s="24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45" t="s">
        <v>155</v>
      </c>
      <c r="AU361" s="245" t="s">
        <v>84</v>
      </c>
      <c r="AV361" s="14" t="s">
        <v>84</v>
      </c>
      <c r="AW361" s="14" t="s">
        <v>35</v>
      </c>
      <c r="AX361" s="14" t="s">
        <v>74</v>
      </c>
      <c r="AY361" s="245" t="s">
        <v>145</v>
      </c>
    </row>
    <row r="362" s="15" customFormat="1">
      <c r="A362" s="15"/>
      <c r="B362" s="246"/>
      <c r="C362" s="247"/>
      <c r="D362" s="220" t="s">
        <v>155</v>
      </c>
      <c r="E362" s="248" t="s">
        <v>19</v>
      </c>
      <c r="F362" s="249" t="s">
        <v>157</v>
      </c>
      <c r="G362" s="247"/>
      <c r="H362" s="250">
        <v>11</v>
      </c>
      <c r="I362" s="251"/>
      <c r="J362" s="247"/>
      <c r="K362" s="247"/>
      <c r="L362" s="252"/>
      <c r="M362" s="253"/>
      <c r="N362" s="254"/>
      <c r="O362" s="254"/>
      <c r="P362" s="254"/>
      <c r="Q362" s="254"/>
      <c r="R362" s="254"/>
      <c r="S362" s="254"/>
      <c r="T362" s="25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T362" s="256" t="s">
        <v>155</v>
      </c>
      <c r="AU362" s="256" t="s">
        <v>84</v>
      </c>
      <c r="AV362" s="15" t="s">
        <v>151</v>
      </c>
      <c r="AW362" s="15" t="s">
        <v>35</v>
      </c>
      <c r="AX362" s="15" t="s">
        <v>82</v>
      </c>
      <c r="AY362" s="256" t="s">
        <v>145</v>
      </c>
    </row>
    <row r="363" s="2" customFormat="1" ht="16.5" customHeight="1">
      <c r="A363" s="40"/>
      <c r="B363" s="41"/>
      <c r="C363" s="207" t="s">
        <v>475</v>
      </c>
      <c r="D363" s="207" t="s">
        <v>147</v>
      </c>
      <c r="E363" s="208" t="s">
        <v>476</v>
      </c>
      <c r="F363" s="209" t="s">
        <v>477</v>
      </c>
      <c r="G363" s="210" t="s">
        <v>442</v>
      </c>
      <c r="H363" s="211">
        <v>11</v>
      </c>
      <c r="I363" s="212"/>
      <c r="J363" s="213">
        <f>ROUND(I363*H363,2)</f>
        <v>0</v>
      </c>
      <c r="K363" s="209" t="s">
        <v>19</v>
      </c>
      <c r="L363" s="46"/>
      <c r="M363" s="214" t="s">
        <v>19</v>
      </c>
      <c r="N363" s="215" t="s">
        <v>45</v>
      </c>
      <c r="O363" s="86"/>
      <c r="P363" s="216">
        <f>O363*H363</f>
        <v>0</v>
      </c>
      <c r="Q363" s="216">
        <v>0.02972</v>
      </c>
      <c r="R363" s="216">
        <f>Q363*H363</f>
        <v>0.32691999999999999</v>
      </c>
      <c r="S363" s="216">
        <v>0</v>
      </c>
      <c r="T363" s="217">
        <f>S363*H363</f>
        <v>0</v>
      </c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R363" s="218" t="s">
        <v>151</v>
      </c>
      <c r="AT363" s="218" t="s">
        <v>147</v>
      </c>
      <c r="AU363" s="218" t="s">
        <v>84</v>
      </c>
      <c r="AY363" s="19" t="s">
        <v>145</v>
      </c>
      <c r="BE363" s="219">
        <f>IF(N363="základní",J363,0)</f>
        <v>0</v>
      </c>
      <c r="BF363" s="219">
        <f>IF(N363="snížená",J363,0)</f>
        <v>0</v>
      </c>
      <c r="BG363" s="219">
        <f>IF(N363="zákl. přenesená",J363,0)</f>
        <v>0</v>
      </c>
      <c r="BH363" s="219">
        <f>IF(N363="sníž. přenesená",J363,0)</f>
        <v>0</v>
      </c>
      <c r="BI363" s="219">
        <f>IF(N363="nulová",J363,0)</f>
        <v>0</v>
      </c>
      <c r="BJ363" s="19" t="s">
        <v>82</v>
      </c>
      <c r="BK363" s="219">
        <f>ROUND(I363*H363,2)</f>
        <v>0</v>
      </c>
      <c r="BL363" s="19" t="s">
        <v>151</v>
      </c>
      <c r="BM363" s="218" t="s">
        <v>478</v>
      </c>
    </row>
    <row r="364" s="13" customFormat="1">
      <c r="A364" s="13"/>
      <c r="B364" s="225"/>
      <c r="C364" s="226"/>
      <c r="D364" s="220" t="s">
        <v>155</v>
      </c>
      <c r="E364" s="227" t="s">
        <v>19</v>
      </c>
      <c r="F364" s="228" t="s">
        <v>454</v>
      </c>
      <c r="G364" s="226"/>
      <c r="H364" s="227" t="s">
        <v>19</v>
      </c>
      <c r="I364" s="229"/>
      <c r="J364" s="226"/>
      <c r="K364" s="226"/>
      <c r="L364" s="230"/>
      <c r="M364" s="231"/>
      <c r="N364" s="232"/>
      <c r="O364" s="232"/>
      <c r="P364" s="232"/>
      <c r="Q364" s="232"/>
      <c r="R364" s="232"/>
      <c r="S364" s="232"/>
      <c r="T364" s="23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4" t="s">
        <v>155</v>
      </c>
      <c r="AU364" s="234" t="s">
        <v>84</v>
      </c>
      <c r="AV364" s="13" t="s">
        <v>82</v>
      </c>
      <c r="AW364" s="13" t="s">
        <v>35</v>
      </c>
      <c r="AX364" s="13" t="s">
        <v>74</v>
      </c>
      <c r="AY364" s="234" t="s">
        <v>145</v>
      </c>
    </row>
    <row r="365" s="14" customFormat="1">
      <c r="A365" s="14"/>
      <c r="B365" s="235"/>
      <c r="C365" s="236"/>
      <c r="D365" s="220" t="s">
        <v>155</v>
      </c>
      <c r="E365" s="237" t="s">
        <v>19</v>
      </c>
      <c r="F365" s="238" t="s">
        <v>211</v>
      </c>
      <c r="G365" s="236"/>
      <c r="H365" s="239">
        <v>11</v>
      </c>
      <c r="I365" s="240"/>
      <c r="J365" s="236"/>
      <c r="K365" s="236"/>
      <c r="L365" s="241"/>
      <c r="M365" s="242"/>
      <c r="N365" s="243"/>
      <c r="O365" s="243"/>
      <c r="P365" s="243"/>
      <c r="Q365" s="243"/>
      <c r="R365" s="243"/>
      <c r="S365" s="243"/>
      <c r="T365" s="24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45" t="s">
        <v>155</v>
      </c>
      <c r="AU365" s="245" t="s">
        <v>84</v>
      </c>
      <c r="AV365" s="14" t="s">
        <v>84</v>
      </c>
      <c r="AW365" s="14" t="s">
        <v>35</v>
      </c>
      <c r="AX365" s="14" t="s">
        <v>74</v>
      </c>
      <c r="AY365" s="245" t="s">
        <v>145</v>
      </c>
    </row>
    <row r="366" s="15" customFormat="1">
      <c r="A366" s="15"/>
      <c r="B366" s="246"/>
      <c r="C366" s="247"/>
      <c r="D366" s="220" t="s">
        <v>155</v>
      </c>
      <c r="E366" s="248" t="s">
        <v>19</v>
      </c>
      <c r="F366" s="249" t="s">
        <v>157</v>
      </c>
      <c r="G366" s="247"/>
      <c r="H366" s="250">
        <v>11</v>
      </c>
      <c r="I366" s="251"/>
      <c r="J366" s="247"/>
      <c r="K366" s="247"/>
      <c r="L366" s="252"/>
      <c r="M366" s="253"/>
      <c r="N366" s="254"/>
      <c r="O366" s="254"/>
      <c r="P366" s="254"/>
      <c r="Q366" s="254"/>
      <c r="R366" s="254"/>
      <c r="S366" s="254"/>
      <c r="T366" s="25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T366" s="256" t="s">
        <v>155</v>
      </c>
      <c r="AU366" s="256" t="s">
        <v>84</v>
      </c>
      <c r="AV366" s="15" t="s">
        <v>151</v>
      </c>
      <c r="AW366" s="15" t="s">
        <v>35</v>
      </c>
      <c r="AX366" s="15" t="s">
        <v>82</v>
      </c>
      <c r="AY366" s="256" t="s">
        <v>145</v>
      </c>
    </row>
    <row r="367" s="2" customFormat="1" ht="21.75" customHeight="1">
      <c r="A367" s="40"/>
      <c r="B367" s="41"/>
      <c r="C367" s="257" t="s">
        <v>479</v>
      </c>
      <c r="D367" s="257" t="s">
        <v>279</v>
      </c>
      <c r="E367" s="258" t="s">
        <v>480</v>
      </c>
      <c r="F367" s="259" t="s">
        <v>481</v>
      </c>
      <c r="G367" s="260" t="s">
        <v>442</v>
      </c>
      <c r="H367" s="261">
        <v>11</v>
      </c>
      <c r="I367" s="262"/>
      <c r="J367" s="263">
        <f>ROUND(I367*H367,2)</f>
        <v>0</v>
      </c>
      <c r="K367" s="259" t="s">
        <v>19</v>
      </c>
      <c r="L367" s="264"/>
      <c r="M367" s="265" t="s">
        <v>19</v>
      </c>
      <c r="N367" s="266" t="s">
        <v>45</v>
      </c>
      <c r="O367" s="86"/>
      <c r="P367" s="216">
        <f>O367*H367</f>
        <v>0</v>
      </c>
      <c r="Q367" s="216">
        <v>0.17499999999999999</v>
      </c>
      <c r="R367" s="216">
        <f>Q367*H367</f>
        <v>1.9249999999999998</v>
      </c>
      <c r="S367" s="216">
        <v>0</v>
      </c>
      <c r="T367" s="217">
        <f>S367*H367</f>
        <v>0</v>
      </c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R367" s="218" t="s">
        <v>162</v>
      </c>
      <c r="AT367" s="218" t="s">
        <v>279</v>
      </c>
      <c r="AU367" s="218" t="s">
        <v>84</v>
      </c>
      <c r="AY367" s="19" t="s">
        <v>145</v>
      </c>
      <c r="BE367" s="219">
        <f>IF(N367="základní",J367,0)</f>
        <v>0</v>
      </c>
      <c r="BF367" s="219">
        <f>IF(N367="snížená",J367,0)</f>
        <v>0</v>
      </c>
      <c r="BG367" s="219">
        <f>IF(N367="zákl. přenesená",J367,0)</f>
        <v>0</v>
      </c>
      <c r="BH367" s="219">
        <f>IF(N367="sníž. přenesená",J367,0)</f>
        <v>0</v>
      </c>
      <c r="BI367" s="219">
        <f>IF(N367="nulová",J367,0)</f>
        <v>0</v>
      </c>
      <c r="BJ367" s="19" t="s">
        <v>82</v>
      </c>
      <c r="BK367" s="219">
        <f>ROUND(I367*H367,2)</f>
        <v>0</v>
      </c>
      <c r="BL367" s="19" t="s">
        <v>151</v>
      </c>
      <c r="BM367" s="218" t="s">
        <v>482</v>
      </c>
    </row>
    <row r="368" s="13" customFormat="1">
      <c r="A368" s="13"/>
      <c r="B368" s="225"/>
      <c r="C368" s="226"/>
      <c r="D368" s="220" t="s">
        <v>155</v>
      </c>
      <c r="E368" s="227" t="s">
        <v>19</v>
      </c>
      <c r="F368" s="228" t="s">
        <v>454</v>
      </c>
      <c r="G368" s="226"/>
      <c r="H368" s="227" t="s">
        <v>19</v>
      </c>
      <c r="I368" s="229"/>
      <c r="J368" s="226"/>
      <c r="K368" s="226"/>
      <c r="L368" s="230"/>
      <c r="M368" s="231"/>
      <c r="N368" s="232"/>
      <c r="O368" s="232"/>
      <c r="P368" s="232"/>
      <c r="Q368" s="232"/>
      <c r="R368" s="232"/>
      <c r="S368" s="232"/>
      <c r="T368" s="23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34" t="s">
        <v>155</v>
      </c>
      <c r="AU368" s="234" t="s">
        <v>84</v>
      </c>
      <c r="AV368" s="13" t="s">
        <v>82</v>
      </c>
      <c r="AW368" s="13" t="s">
        <v>35</v>
      </c>
      <c r="AX368" s="13" t="s">
        <v>74</v>
      </c>
      <c r="AY368" s="234" t="s">
        <v>145</v>
      </c>
    </row>
    <row r="369" s="14" customFormat="1">
      <c r="A369" s="14"/>
      <c r="B369" s="235"/>
      <c r="C369" s="236"/>
      <c r="D369" s="220" t="s">
        <v>155</v>
      </c>
      <c r="E369" s="237" t="s">
        <v>19</v>
      </c>
      <c r="F369" s="238" t="s">
        <v>211</v>
      </c>
      <c r="G369" s="236"/>
      <c r="H369" s="239">
        <v>11</v>
      </c>
      <c r="I369" s="240"/>
      <c r="J369" s="236"/>
      <c r="K369" s="236"/>
      <c r="L369" s="241"/>
      <c r="M369" s="242"/>
      <c r="N369" s="243"/>
      <c r="O369" s="243"/>
      <c r="P369" s="243"/>
      <c r="Q369" s="243"/>
      <c r="R369" s="243"/>
      <c r="S369" s="243"/>
      <c r="T369" s="24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45" t="s">
        <v>155</v>
      </c>
      <c r="AU369" s="245" t="s">
        <v>84</v>
      </c>
      <c r="AV369" s="14" t="s">
        <v>84</v>
      </c>
      <c r="AW369" s="14" t="s">
        <v>35</v>
      </c>
      <c r="AX369" s="14" t="s">
        <v>74</v>
      </c>
      <c r="AY369" s="245" t="s">
        <v>145</v>
      </c>
    </row>
    <row r="370" s="15" customFormat="1">
      <c r="A370" s="15"/>
      <c r="B370" s="246"/>
      <c r="C370" s="247"/>
      <c r="D370" s="220" t="s">
        <v>155</v>
      </c>
      <c r="E370" s="248" t="s">
        <v>19</v>
      </c>
      <c r="F370" s="249" t="s">
        <v>157</v>
      </c>
      <c r="G370" s="247"/>
      <c r="H370" s="250">
        <v>11</v>
      </c>
      <c r="I370" s="251"/>
      <c r="J370" s="247"/>
      <c r="K370" s="247"/>
      <c r="L370" s="252"/>
      <c r="M370" s="253"/>
      <c r="N370" s="254"/>
      <c r="O370" s="254"/>
      <c r="P370" s="254"/>
      <c r="Q370" s="254"/>
      <c r="R370" s="254"/>
      <c r="S370" s="254"/>
      <c r="T370" s="25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T370" s="256" t="s">
        <v>155</v>
      </c>
      <c r="AU370" s="256" t="s">
        <v>84</v>
      </c>
      <c r="AV370" s="15" t="s">
        <v>151</v>
      </c>
      <c r="AW370" s="15" t="s">
        <v>35</v>
      </c>
      <c r="AX370" s="15" t="s">
        <v>82</v>
      </c>
      <c r="AY370" s="256" t="s">
        <v>145</v>
      </c>
    </row>
    <row r="371" s="2" customFormat="1" ht="24.15" customHeight="1">
      <c r="A371" s="40"/>
      <c r="B371" s="41"/>
      <c r="C371" s="207" t="s">
        <v>483</v>
      </c>
      <c r="D371" s="207" t="s">
        <v>147</v>
      </c>
      <c r="E371" s="208" t="s">
        <v>484</v>
      </c>
      <c r="F371" s="209" t="s">
        <v>485</v>
      </c>
      <c r="G371" s="210" t="s">
        <v>442</v>
      </c>
      <c r="H371" s="211">
        <v>8</v>
      </c>
      <c r="I371" s="212"/>
      <c r="J371" s="213">
        <f>ROUND(I371*H371,2)</f>
        <v>0</v>
      </c>
      <c r="K371" s="209" t="s">
        <v>19</v>
      </c>
      <c r="L371" s="46"/>
      <c r="M371" s="214" t="s">
        <v>19</v>
      </c>
      <c r="N371" s="215" t="s">
        <v>45</v>
      </c>
      <c r="O371" s="86"/>
      <c r="P371" s="216">
        <f>O371*H371</f>
        <v>0</v>
      </c>
      <c r="Q371" s="216">
        <v>0.65847999999999995</v>
      </c>
      <c r="R371" s="216">
        <f>Q371*H371</f>
        <v>5.2678399999999996</v>
      </c>
      <c r="S371" s="216">
        <v>0.66000000000000003</v>
      </c>
      <c r="T371" s="217">
        <f>S371*H371</f>
        <v>5.2800000000000002</v>
      </c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R371" s="218" t="s">
        <v>151</v>
      </c>
      <c r="AT371" s="218" t="s">
        <v>147</v>
      </c>
      <c r="AU371" s="218" t="s">
        <v>84</v>
      </c>
      <c r="AY371" s="19" t="s">
        <v>145</v>
      </c>
      <c r="BE371" s="219">
        <f>IF(N371="základní",J371,0)</f>
        <v>0</v>
      </c>
      <c r="BF371" s="219">
        <f>IF(N371="snížená",J371,0)</f>
        <v>0</v>
      </c>
      <c r="BG371" s="219">
        <f>IF(N371="zákl. přenesená",J371,0)</f>
        <v>0</v>
      </c>
      <c r="BH371" s="219">
        <f>IF(N371="sníž. přenesená",J371,0)</f>
        <v>0</v>
      </c>
      <c r="BI371" s="219">
        <f>IF(N371="nulová",J371,0)</f>
        <v>0</v>
      </c>
      <c r="BJ371" s="19" t="s">
        <v>82</v>
      </c>
      <c r="BK371" s="219">
        <f>ROUND(I371*H371,2)</f>
        <v>0</v>
      </c>
      <c r="BL371" s="19" t="s">
        <v>151</v>
      </c>
      <c r="BM371" s="218" t="s">
        <v>486</v>
      </c>
    </row>
    <row r="372" s="13" customFormat="1">
      <c r="A372" s="13"/>
      <c r="B372" s="225"/>
      <c r="C372" s="226"/>
      <c r="D372" s="220" t="s">
        <v>155</v>
      </c>
      <c r="E372" s="227" t="s">
        <v>19</v>
      </c>
      <c r="F372" s="228" t="s">
        <v>487</v>
      </c>
      <c r="G372" s="226"/>
      <c r="H372" s="227" t="s">
        <v>19</v>
      </c>
      <c r="I372" s="229"/>
      <c r="J372" s="226"/>
      <c r="K372" s="226"/>
      <c r="L372" s="230"/>
      <c r="M372" s="231"/>
      <c r="N372" s="232"/>
      <c r="O372" s="232"/>
      <c r="P372" s="232"/>
      <c r="Q372" s="232"/>
      <c r="R372" s="232"/>
      <c r="S372" s="232"/>
      <c r="T372" s="23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34" t="s">
        <v>155</v>
      </c>
      <c r="AU372" s="234" t="s">
        <v>84</v>
      </c>
      <c r="AV372" s="13" t="s">
        <v>82</v>
      </c>
      <c r="AW372" s="13" t="s">
        <v>35</v>
      </c>
      <c r="AX372" s="13" t="s">
        <v>74</v>
      </c>
      <c r="AY372" s="234" t="s">
        <v>145</v>
      </c>
    </row>
    <row r="373" s="14" customFormat="1">
      <c r="A373" s="14"/>
      <c r="B373" s="235"/>
      <c r="C373" s="236"/>
      <c r="D373" s="220" t="s">
        <v>155</v>
      </c>
      <c r="E373" s="237" t="s">
        <v>19</v>
      </c>
      <c r="F373" s="238" t="s">
        <v>162</v>
      </c>
      <c r="G373" s="236"/>
      <c r="H373" s="239">
        <v>8</v>
      </c>
      <c r="I373" s="240"/>
      <c r="J373" s="236"/>
      <c r="K373" s="236"/>
      <c r="L373" s="241"/>
      <c r="M373" s="242"/>
      <c r="N373" s="243"/>
      <c r="O373" s="243"/>
      <c r="P373" s="243"/>
      <c r="Q373" s="243"/>
      <c r="R373" s="243"/>
      <c r="S373" s="243"/>
      <c r="T373" s="24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45" t="s">
        <v>155</v>
      </c>
      <c r="AU373" s="245" t="s">
        <v>84</v>
      </c>
      <c r="AV373" s="14" t="s">
        <v>84</v>
      </c>
      <c r="AW373" s="14" t="s">
        <v>35</v>
      </c>
      <c r="AX373" s="14" t="s">
        <v>74</v>
      </c>
      <c r="AY373" s="245" t="s">
        <v>145</v>
      </c>
    </row>
    <row r="374" s="15" customFormat="1">
      <c r="A374" s="15"/>
      <c r="B374" s="246"/>
      <c r="C374" s="247"/>
      <c r="D374" s="220" t="s">
        <v>155</v>
      </c>
      <c r="E374" s="248" t="s">
        <v>19</v>
      </c>
      <c r="F374" s="249" t="s">
        <v>157</v>
      </c>
      <c r="G374" s="247"/>
      <c r="H374" s="250">
        <v>8</v>
      </c>
      <c r="I374" s="251"/>
      <c r="J374" s="247"/>
      <c r="K374" s="247"/>
      <c r="L374" s="252"/>
      <c r="M374" s="253"/>
      <c r="N374" s="254"/>
      <c r="O374" s="254"/>
      <c r="P374" s="254"/>
      <c r="Q374" s="254"/>
      <c r="R374" s="254"/>
      <c r="S374" s="254"/>
      <c r="T374" s="25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T374" s="256" t="s">
        <v>155</v>
      </c>
      <c r="AU374" s="256" t="s">
        <v>84</v>
      </c>
      <c r="AV374" s="15" t="s">
        <v>151</v>
      </c>
      <c r="AW374" s="15" t="s">
        <v>35</v>
      </c>
      <c r="AX374" s="15" t="s">
        <v>82</v>
      </c>
      <c r="AY374" s="256" t="s">
        <v>145</v>
      </c>
    </row>
    <row r="375" s="2" customFormat="1" ht="16.5" customHeight="1">
      <c r="A375" s="40"/>
      <c r="B375" s="41"/>
      <c r="C375" s="207" t="s">
        <v>488</v>
      </c>
      <c r="D375" s="207" t="s">
        <v>147</v>
      </c>
      <c r="E375" s="208" t="s">
        <v>489</v>
      </c>
      <c r="F375" s="209" t="s">
        <v>490</v>
      </c>
      <c r="G375" s="210" t="s">
        <v>442</v>
      </c>
      <c r="H375" s="211">
        <v>30</v>
      </c>
      <c r="I375" s="212"/>
      <c r="J375" s="213">
        <f>ROUND(I375*H375,2)</f>
        <v>0</v>
      </c>
      <c r="K375" s="209" t="s">
        <v>19</v>
      </c>
      <c r="L375" s="46"/>
      <c r="M375" s="214" t="s">
        <v>19</v>
      </c>
      <c r="N375" s="215" t="s">
        <v>45</v>
      </c>
      <c r="O375" s="86"/>
      <c r="P375" s="216">
        <f>O375*H375</f>
        <v>0</v>
      </c>
      <c r="Q375" s="216">
        <v>0.10037</v>
      </c>
      <c r="R375" s="216">
        <f>Q375*H375</f>
        <v>3.0110999999999999</v>
      </c>
      <c r="S375" s="216">
        <v>0.10000000000000001</v>
      </c>
      <c r="T375" s="217">
        <f>S375*H375</f>
        <v>3</v>
      </c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R375" s="218" t="s">
        <v>151</v>
      </c>
      <c r="AT375" s="218" t="s">
        <v>147</v>
      </c>
      <c r="AU375" s="218" t="s">
        <v>84</v>
      </c>
      <c r="AY375" s="19" t="s">
        <v>145</v>
      </c>
      <c r="BE375" s="219">
        <f>IF(N375="základní",J375,0)</f>
        <v>0</v>
      </c>
      <c r="BF375" s="219">
        <f>IF(N375="snížená",J375,0)</f>
        <v>0</v>
      </c>
      <c r="BG375" s="219">
        <f>IF(N375="zákl. přenesená",J375,0)</f>
        <v>0</v>
      </c>
      <c r="BH375" s="219">
        <f>IF(N375="sníž. přenesená",J375,0)</f>
        <v>0</v>
      </c>
      <c r="BI375" s="219">
        <f>IF(N375="nulová",J375,0)</f>
        <v>0</v>
      </c>
      <c r="BJ375" s="19" t="s">
        <v>82</v>
      </c>
      <c r="BK375" s="219">
        <f>ROUND(I375*H375,2)</f>
        <v>0</v>
      </c>
      <c r="BL375" s="19" t="s">
        <v>151</v>
      </c>
      <c r="BM375" s="218" t="s">
        <v>491</v>
      </c>
    </row>
    <row r="376" s="13" customFormat="1">
      <c r="A376" s="13"/>
      <c r="B376" s="225"/>
      <c r="C376" s="226"/>
      <c r="D376" s="220" t="s">
        <v>155</v>
      </c>
      <c r="E376" s="227" t="s">
        <v>19</v>
      </c>
      <c r="F376" s="228" t="s">
        <v>487</v>
      </c>
      <c r="G376" s="226"/>
      <c r="H376" s="227" t="s">
        <v>19</v>
      </c>
      <c r="I376" s="229"/>
      <c r="J376" s="226"/>
      <c r="K376" s="226"/>
      <c r="L376" s="230"/>
      <c r="M376" s="231"/>
      <c r="N376" s="232"/>
      <c r="O376" s="232"/>
      <c r="P376" s="232"/>
      <c r="Q376" s="232"/>
      <c r="R376" s="232"/>
      <c r="S376" s="232"/>
      <c r="T376" s="23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34" t="s">
        <v>155</v>
      </c>
      <c r="AU376" s="234" t="s">
        <v>84</v>
      </c>
      <c r="AV376" s="13" t="s">
        <v>82</v>
      </c>
      <c r="AW376" s="13" t="s">
        <v>35</v>
      </c>
      <c r="AX376" s="13" t="s">
        <v>74</v>
      </c>
      <c r="AY376" s="234" t="s">
        <v>145</v>
      </c>
    </row>
    <row r="377" s="14" customFormat="1">
      <c r="A377" s="14"/>
      <c r="B377" s="235"/>
      <c r="C377" s="236"/>
      <c r="D377" s="220" t="s">
        <v>155</v>
      </c>
      <c r="E377" s="237" t="s">
        <v>19</v>
      </c>
      <c r="F377" s="238" t="s">
        <v>324</v>
      </c>
      <c r="G377" s="236"/>
      <c r="H377" s="239">
        <v>30</v>
      </c>
      <c r="I377" s="240"/>
      <c r="J377" s="236"/>
      <c r="K377" s="236"/>
      <c r="L377" s="241"/>
      <c r="M377" s="242"/>
      <c r="N377" s="243"/>
      <c r="O377" s="243"/>
      <c r="P377" s="243"/>
      <c r="Q377" s="243"/>
      <c r="R377" s="243"/>
      <c r="S377" s="243"/>
      <c r="T377" s="24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45" t="s">
        <v>155</v>
      </c>
      <c r="AU377" s="245" t="s">
        <v>84</v>
      </c>
      <c r="AV377" s="14" t="s">
        <v>84</v>
      </c>
      <c r="AW377" s="14" t="s">
        <v>35</v>
      </c>
      <c r="AX377" s="14" t="s">
        <v>74</v>
      </c>
      <c r="AY377" s="245" t="s">
        <v>145</v>
      </c>
    </row>
    <row r="378" s="15" customFormat="1">
      <c r="A378" s="15"/>
      <c r="B378" s="246"/>
      <c r="C378" s="247"/>
      <c r="D378" s="220" t="s">
        <v>155</v>
      </c>
      <c r="E378" s="248" t="s">
        <v>19</v>
      </c>
      <c r="F378" s="249" t="s">
        <v>157</v>
      </c>
      <c r="G378" s="247"/>
      <c r="H378" s="250">
        <v>30</v>
      </c>
      <c r="I378" s="251"/>
      <c r="J378" s="247"/>
      <c r="K378" s="247"/>
      <c r="L378" s="252"/>
      <c r="M378" s="253"/>
      <c r="N378" s="254"/>
      <c r="O378" s="254"/>
      <c r="P378" s="254"/>
      <c r="Q378" s="254"/>
      <c r="R378" s="254"/>
      <c r="S378" s="254"/>
      <c r="T378" s="25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T378" s="256" t="s">
        <v>155</v>
      </c>
      <c r="AU378" s="256" t="s">
        <v>84</v>
      </c>
      <c r="AV378" s="15" t="s">
        <v>151</v>
      </c>
      <c r="AW378" s="15" t="s">
        <v>35</v>
      </c>
      <c r="AX378" s="15" t="s">
        <v>82</v>
      </c>
      <c r="AY378" s="256" t="s">
        <v>145</v>
      </c>
    </row>
    <row r="379" s="2" customFormat="1" ht="16.5" customHeight="1">
      <c r="A379" s="40"/>
      <c r="B379" s="41"/>
      <c r="C379" s="207" t="s">
        <v>492</v>
      </c>
      <c r="D379" s="207" t="s">
        <v>147</v>
      </c>
      <c r="E379" s="208" t="s">
        <v>493</v>
      </c>
      <c r="F379" s="209" t="s">
        <v>494</v>
      </c>
      <c r="G379" s="210" t="s">
        <v>442</v>
      </c>
      <c r="H379" s="211">
        <v>11</v>
      </c>
      <c r="I379" s="212"/>
      <c r="J379" s="213">
        <f>ROUND(I379*H379,2)</f>
        <v>0</v>
      </c>
      <c r="K379" s="209" t="s">
        <v>19</v>
      </c>
      <c r="L379" s="46"/>
      <c r="M379" s="214" t="s">
        <v>19</v>
      </c>
      <c r="N379" s="215" t="s">
        <v>45</v>
      </c>
      <c r="O379" s="86"/>
      <c r="P379" s="216">
        <f>O379*H379</f>
        <v>0</v>
      </c>
      <c r="Q379" s="216">
        <v>0.21734000000000001</v>
      </c>
      <c r="R379" s="216">
        <f>Q379*H379</f>
        <v>2.3907400000000001</v>
      </c>
      <c r="S379" s="216">
        <v>0</v>
      </c>
      <c r="T379" s="217">
        <f>S379*H379</f>
        <v>0</v>
      </c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R379" s="218" t="s">
        <v>151</v>
      </c>
      <c r="AT379" s="218" t="s">
        <v>147</v>
      </c>
      <c r="AU379" s="218" t="s">
        <v>84</v>
      </c>
      <c r="AY379" s="19" t="s">
        <v>145</v>
      </c>
      <c r="BE379" s="219">
        <f>IF(N379="základní",J379,0)</f>
        <v>0</v>
      </c>
      <c r="BF379" s="219">
        <f>IF(N379="snížená",J379,0)</f>
        <v>0</v>
      </c>
      <c r="BG379" s="219">
        <f>IF(N379="zákl. přenesená",J379,0)</f>
        <v>0</v>
      </c>
      <c r="BH379" s="219">
        <f>IF(N379="sníž. přenesená",J379,0)</f>
        <v>0</v>
      </c>
      <c r="BI379" s="219">
        <f>IF(N379="nulová",J379,0)</f>
        <v>0</v>
      </c>
      <c r="BJ379" s="19" t="s">
        <v>82</v>
      </c>
      <c r="BK379" s="219">
        <f>ROUND(I379*H379,2)</f>
        <v>0</v>
      </c>
      <c r="BL379" s="19" t="s">
        <v>151</v>
      </c>
      <c r="BM379" s="218" t="s">
        <v>495</v>
      </c>
    </row>
    <row r="380" s="13" customFormat="1">
      <c r="A380" s="13"/>
      <c r="B380" s="225"/>
      <c r="C380" s="226"/>
      <c r="D380" s="220" t="s">
        <v>155</v>
      </c>
      <c r="E380" s="227" t="s">
        <v>19</v>
      </c>
      <c r="F380" s="228" t="s">
        <v>454</v>
      </c>
      <c r="G380" s="226"/>
      <c r="H380" s="227" t="s">
        <v>19</v>
      </c>
      <c r="I380" s="229"/>
      <c r="J380" s="226"/>
      <c r="K380" s="226"/>
      <c r="L380" s="230"/>
      <c r="M380" s="231"/>
      <c r="N380" s="232"/>
      <c r="O380" s="232"/>
      <c r="P380" s="232"/>
      <c r="Q380" s="232"/>
      <c r="R380" s="232"/>
      <c r="S380" s="232"/>
      <c r="T380" s="23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34" t="s">
        <v>155</v>
      </c>
      <c r="AU380" s="234" t="s">
        <v>84</v>
      </c>
      <c r="AV380" s="13" t="s">
        <v>82</v>
      </c>
      <c r="AW380" s="13" t="s">
        <v>35</v>
      </c>
      <c r="AX380" s="13" t="s">
        <v>74</v>
      </c>
      <c r="AY380" s="234" t="s">
        <v>145</v>
      </c>
    </row>
    <row r="381" s="14" customFormat="1">
      <c r="A381" s="14"/>
      <c r="B381" s="235"/>
      <c r="C381" s="236"/>
      <c r="D381" s="220" t="s">
        <v>155</v>
      </c>
      <c r="E381" s="237" t="s">
        <v>19</v>
      </c>
      <c r="F381" s="238" t="s">
        <v>211</v>
      </c>
      <c r="G381" s="236"/>
      <c r="H381" s="239">
        <v>11</v>
      </c>
      <c r="I381" s="240"/>
      <c r="J381" s="236"/>
      <c r="K381" s="236"/>
      <c r="L381" s="241"/>
      <c r="M381" s="242"/>
      <c r="N381" s="243"/>
      <c r="O381" s="243"/>
      <c r="P381" s="243"/>
      <c r="Q381" s="243"/>
      <c r="R381" s="243"/>
      <c r="S381" s="243"/>
      <c r="T381" s="24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45" t="s">
        <v>155</v>
      </c>
      <c r="AU381" s="245" t="s">
        <v>84</v>
      </c>
      <c r="AV381" s="14" t="s">
        <v>84</v>
      </c>
      <c r="AW381" s="14" t="s">
        <v>35</v>
      </c>
      <c r="AX381" s="14" t="s">
        <v>74</v>
      </c>
      <c r="AY381" s="245" t="s">
        <v>145</v>
      </c>
    </row>
    <row r="382" s="15" customFormat="1">
      <c r="A382" s="15"/>
      <c r="B382" s="246"/>
      <c r="C382" s="247"/>
      <c r="D382" s="220" t="s">
        <v>155</v>
      </c>
      <c r="E382" s="248" t="s">
        <v>19</v>
      </c>
      <c r="F382" s="249" t="s">
        <v>157</v>
      </c>
      <c r="G382" s="247"/>
      <c r="H382" s="250">
        <v>11</v>
      </c>
      <c r="I382" s="251"/>
      <c r="J382" s="247"/>
      <c r="K382" s="247"/>
      <c r="L382" s="252"/>
      <c r="M382" s="253"/>
      <c r="N382" s="254"/>
      <c r="O382" s="254"/>
      <c r="P382" s="254"/>
      <c r="Q382" s="254"/>
      <c r="R382" s="254"/>
      <c r="S382" s="254"/>
      <c r="T382" s="25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T382" s="256" t="s">
        <v>155</v>
      </c>
      <c r="AU382" s="256" t="s">
        <v>84</v>
      </c>
      <c r="AV382" s="15" t="s">
        <v>151</v>
      </c>
      <c r="AW382" s="15" t="s">
        <v>35</v>
      </c>
      <c r="AX382" s="15" t="s">
        <v>82</v>
      </c>
      <c r="AY382" s="256" t="s">
        <v>145</v>
      </c>
    </row>
    <row r="383" s="2" customFormat="1" ht="16.5" customHeight="1">
      <c r="A383" s="40"/>
      <c r="B383" s="41"/>
      <c r="C383" s="257" t="s">
        <v>496</v>
      </c>
      <c r="D383" s="257" t="s">
        <v>279</v>
      </c>
      <c r="E383" s="258" t="s">
        <v>497</v>
      </c>
      <c r="F383" s="259" t="s">
        <v>498</v>
      </c>
      <c r="G383" s="260" t="s">
        <v>442</v>
      </c>
      <c r="H383" s="261">
        <v>11</v>
      </c>
      <c r="I383" s="262"/>
      <c r="J383" s="263">
        <f>ROUND(I383*H383,2)</f>
        <v>0</v>
      </c>
      <c r="K383" s="259" t="s">
        <v>19</v>
      </c>
      <c r="L383" s="264"/>
      <c r="M383" s="265" t="s">
        <v>19</v>
      </c>
      <c r="N383" s="266" t="s">
        <v>45</v>
      </c>
      <c r="O383" s="86"/>
      <c r="P383" s="216">
        <f>O383*H383</f>
        <v>0</v>
      </c>
      <c r="Q383" s="216">
        <v>0.073999999999999996</v>
      </c>
      <c r="R383" s="216">
        <f>Q383*H383</f>
        <v>0.81399999999999995</v>
      </c>
      <c r="S383" s="216">
        <v>0</v>
      </c>
      <c r="T383" s="217">
        <f>S383*H383</f>
        <v>0</v>
      </c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R383" s="218" t="s">
        <v>162</v>
      </c>
      <c r="AT383" s="218" t="s">
        <v>279</v>
      </c>
      <c r="AU383" s="218" t="s">
        <v>84</v>
      </c>
      <c r="AY383" s="19" t="s">
        <v>145</v>
      </c>
      <c r="BE383" s="219">
        <f>IF(N383="základní",J383,0)</f>
        <v>0</v>
      </c>
      <c r="BF383" s="219">
        <f>IF(N383="snížená",J383,0)</f>
        <v>0</v>
      </c>
      <c r="BG383" s="219">
        <f>IF(N383="zákl. přenesená",J383,0)</f>
        <v>0</v>
      </c>
      <c r="BH383" s="219">
        <f>IF(N383="sníž. přenesená",J383,0)</f>
        <v>0</v>
      </c>
      <c r="BI383" s="219">
        <f>IF(N383="nulová",J383,0)</f>
        <v>0</v>
      </c>
      <c r="BJ383" s="19" t="s">
        <v>82</v>
      </c>
      <c r="BK383" s="219">
        <f>ROUND(I383*H383,2)</f>
        <v>0</v>
      </c>
      <c r="BL383" s="19" t="s">
        <v>151</v>
      </c>
      <c r="BM383" s="218" t="s">
        <v>499</v>
      </c>
    </row>
    <row r="384" s="13" customFormat="1">
      <c r="A384" s="13"/>
      <c r="B384" s="225"/>
      <c r="C384" s="226"/>
      <c r="D384" s="220" t="s">
        <v>155</v>
      </c>
      <c r="E384" s="227" t="s">
        <v>19</v>
      </c>
      <c r="F384" s="228" t="s">
        <v>454</v>
      </c>
      <c r="G384" s="226"/>
      <c r="H384" s="227" t="s">
        <v>19</v>
      </c>
      <c r="I384" s="229"/>
      <c r="J384" s="226"/>
      <c r="K384" s="226"/>
      <c r="L384" s="230"/>
      <c r="M384" s="231"/>
      <c r="N384" s="232"/>
      <c r="O384" s="232"/>
      <c r="P384" s="232"/>
      <c r="Q384" s="232"/>
      <c r="R384" s="232"/>
      <c r="S384" s="232"/>
      <c r="T384" s="23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4" t="s">
        <v>155</v>
      </c>
      <c r="AU384" s="234" t="s">
        <v>84</v>
      </c>
      <c r="AV384" s="13" t="s">
        <v>82</v>
      </c>
      <c r="AW384" s="13" t="s">
        <v>35</v>
      </c>
      <c r="AX384" s="13" t="s">
        <v>74</v>
      </c>
      <c r="AY384" s="234" t="s">
        <v>145</v>
      </c>
    </row>
    <row r="385" s="14" customFormat="1">
      <c r="A385" s="14"/>
      <c r="B385" s="235"/>
      <c r="C385" s="236"/>
      <c r="D385" s="220" t="s">
        <v>155</v>
      </c>
      <c r="E385" s="237" t="s">
        <v>19</v>
      </c>
      <c r="F385" s="238" t="s">
        <v>211</v>
      </c>
      <c r="G385" s="236"/>
      <c r="H385" s="239">
        <v>11</v>
      </c>
      <c r="I385" s="240"/>
      <c r="J385" s="236"/>
      <c r="K385" s="236"/>
      <c r="L385" s="241"/>
      <c r="M385" s="242"/>
      <c r="N385" s="243"/>
      <c r="O385" s="243"/>
      <c r="P385" s="243"/>
      <c r="Q385" s="243"/>
      <c r="R385" s="243"/>
      <c r="S385" s="243"/>
      <c r="T385" s="24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45" t="s">
        <v>155</v>
      </c>
      <c r="AU385" s="245" t="s">
        <v>84</v>
      </c>
      <c r="AV385" s="14" t="s">
        <v>84</v>
      </c>
      <c r="AW385" s="14" t="s">
        <v>35</v>
      </c>
      <c r="AX385" s="14" t="s">
        <v>74</v>
      </c>
      <c r="AY385" s="245" t="s">
        <v>145</v>
      </c>
    </row>
    <row r="386" s="15" customFormat="1">
      <c r="A386" s="15"/>
      <c r="B386" s="246"/>
      <c r="C386" s="247"/>
      <c r="D386" s="220" t="s">
        <v>155</v>
      </c>
      <c r="E386" s="248" t="s">
        <v>19</v>
      </c>
      <c r="F386" s="249" t="s">
        <v>157</v>
      </c>
      <c r="G386" s="247"/>
      <c r="H386" s="250">
        <v>11</v>
      </c>
      <c r="I386" s="251"/>
      <c r="J386" s="247"/>
      <c r="K386" s="247"/>
      <c r="L386" s="252"/>
      <c r="M386" s="253"/>
      <c r="N386" s="254"/>
      <c r="O386" s="254"/>
      <c r="P386" s="254"/>
      <c r="Q386" s="254"/>
      <c r="R386" s="254"/>
      <c r="S386" s="254"/>
      <c r="T386" s="25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T386" s="256" t="s">
        <v>155</v>
      </c>
      <c r="AU386" s="256" t="s">
        <v>84</v>
      </c>
      <c r="AV386" s="15" t="s">
        <v>151</v>
      </c>
      <c r="AW386" s="15" t="s">
        <v>35</v>
      </c>
      <c r="AX386" s="15" t="s">
        <v>82</v>
      </c>
      <c r="AY386" s="256" t="s">
        <v>145</v>
      </c>
    </row>
    <row r="387" s="2" customFormat="1" ht="16.5" customHeight="1">
      <c r="A387" s="40"/>
      <c r="B387" s="41"/>
      <c r="C387" s="257" t="s">
        <v>500</v>
      </c>
      <c r="D387" s="257" t="s">
        <v>279</v>
      </c>
      <c r="E387" s="258" t="s">
        <v>501</v>
      </c>
      <c r="F387" s="259" t="s">
        <v>502</v>
      </c>
      <c r="G387" s="260" t="s">
        <v>442</v>
      </c>
      <c r="H387" s="261">
        <v>11</v>
      </c>
      <c r="I387" s="262"/>
      <c r="J387" s="263">
        <f>ROUND(I387*H387,2)</f>
        <v>0</v>
      </c>
      <c r="K387" s="259" t="s">
        <v>19</v>
      </c>
      <c r="L387" s="264"/>
      <c r="M387" s="265" t="s">
        <v>19</v>
      </c>
      <c r="N387" s="266" t="s">
        <v>45</v>
      </c>
      <c r="O387" s="86"/>
      <c r="P387" s="216">
        <f>O387*H387</f>
        <v>0</v>
      </c>
      <c r="Q387" s="216">
        <v>0.0060000000000000001</v>
      </c>
      <c r="R387" s="216">
        <f>Q387*H387</f>
        <v>0.066000000000000003</v>
      </c>
      <c r="S387" s="216">
        <v>0</v>
      </c>
      <c r="T387" s="217">
        <f>S387*H387</f>
        <v>0</v>
      </c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R387" s="218" t="s">
        <v>162</v>
      </c>
      <c r="AT387" s="218" t="s">
        <v>279</v>
      </c>
      <c r="AU387" s="218" t="s">
        <v>84</v>
      </c>
      <c r="AY387" s="19" t="s">
        <v>145</v>
      </c>
      <c r="BE387" s="219">
        <f>IF(N387="základní",J387,0)</f>
        <v>0</v>
      </c>
      <c r="BF387" s="219">
        <f>IF(N387="snížená",J387,0)</f>
        <v>0</v>
      </c>
      <c r="BG387" s="219">
        <f>IF(N387="zákl. přenesená",J387,0)</f>
        <v>0</v>
      </c>
      <c r="BH387" s="219">
        <f>IF(N387="sníž. přenesená",J387,0)</f>
        <v>0</v>
      </c>
      <c r="BI387" s="219">
        <f>IF(N387="nulová",J387,0)</f>
        <v>0</v>
      </c>
      <c r="BJ387" s="19" t="s">
        <v>82</v>
      </c>
      <c r="BK387" s="219">
        <f>ROUND(I387*H387,2)</f>
        <v>0</v>
      </c>
      <c r="BL387" s="19" t="s">
        <v>151</v>
      </c>
      <c r="BM387" s="218" t="s">
        <v>503</v>
      </c>
    </row>
    <row r="388" s="13" customFormat="1">
      <c r="A388" s="13"/>
      <c r="B388" s="225"/>
      <c r="C388" s="226"/>
      <c r="D388" s="220" t="s">
        <v>155</v>
      </c>
      <c r="E388" s="227" t="s">
        <v>19</v>
      </c>
      <c r="F388" s="228" t="s">
        <v>454</v>
      </c>
      <c r="G388" s="226"/>
      <c r="H388" s="227" t="s">
        <v>19</v>
      </c>
      <c r="I388" s="229"/>
      <c r="J388" s="226"/>
      <c r="K388" s="226"/>
      <c r="L388" s="230"/>
      <c r="M388" s="231"/>
      <c r="N388" s="232"/>
      <c r="O388" s="232"/>
      <c r="P388" s="232"/>
      <c r="Q388" s="232"/>
      <c r="R388" s="232"/>
      <c r="S388" s="232"/>
      <c r="T388" s="23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4" t="s">
        <v>155</v>
      </c>
      <c r="AU388" s="234" t="s">
        <v>84</v>
      </c>
      <c r="AV388" s="13" t="s">
        <v>82</v>
      </c>
      <c r="AW388" s="13" t="s">
        <v>35</v>
      </c>
      <c r="AX388" s="13" t="s">
        <v>74</v>
      </c>
      <c r="AY388" s="234" t="s">
        <v>145</v>
      </c>
    </row>
    <row r="389" s="14" customFormat="1">
      <c r="A389" s="14"/>
      <c r="B389" s="235"/>
      <c r="C389" s="236"/>
      <c r="D389" s="220" t="s">
        <v>155</v>
      </c>
      <c r="E389" s="237" t="s">
        <v>19</v>
      </c>
      <c r="F389" s="238" t="s">
        <v>211</v>
      </c>
      <c r="G389" s="236"/>
      <c r="H389" s="239">
        <v>11</v>
      </c>
      <c r="I389" s="240"/>
      <c r="J389" s="236"/>
      <c r="K389" s="236"/>
      <c r="L389" s="241"/>
      <c r="M389" s="242"/>
      <c r="N389" s="243"/>
      <c r="O389" s="243"/>
      <c r="P389" s="243"/>
      <c r="Q389" s="243"/>
      <c r="R389" s="243"/>
      <c r="S389" s="243"/>
      <c r="T389" s="24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45" t="s">
        <v>155</v>
      </c>
      <c r="AU389" s="245" t="s">
        <v>84</v>
      </c>
      <c r="AV389" s="14" t="s">
        <v>84</v>
      </c>
      <c r="AW389" s="14" t="s">
        <v>35</v>
      </c>
      <c r="AX389" s="14" t="s">
        <v>74</v>
      </c>
      <c r="AY389" s="245" t="s">
        <v>145</v>
      </c>
    </row>
    <row r="390" s="15" customFormat="1">
      <c r="A390" s="15"/>
      <c r="B390" s="246"/>
      <c r="C390" s="247"/>
      <c r="D390" s="220" t="s">
        <v>155</v>
      </c>
      <c r="E390" s="248" t="s">
        <v>19</v>
      </c>
      <c r="F390" s="249" t="s">
        <v>157</v>
      </c>
      <c r="G390" s="247"/>
      <c r="H390" s="250">
        <v>11</v>
      </c>
      <c r="I390" s="251"/>
      <c r="J390" s="247"/>
      <c r="K390" s="247"/>
      <c r="L390" s="252"/>
      <c r="M390" s="253"/>
      <c r="N390" s="254"/>
      <c r="O390" s="254"/>
      <c r="P390" s="254"/>
      <c r="Q390" s="254"/>
      <c r="R390" s="254"/>
      <c r="S390" s="254"/>
      <c r="T390" s="25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T390" s="256" t="s">
        <v>155</v>
      </c>
      <c r="AU390" s="256" t="s">
        <v>84</v>
      </c>
      <c r="AV390" s="15" t="s">
        <v>151</v>
      </c>
      <c r="AW390" s="15" t="s">
        <v>35</v>
      </c>
      <c r="AX390" s="15" t="s">
        <v>82</v>
      </c>
      <c r="AY390" s="256" t="s">
        <v>145</v>
      </c>
    </row>
    <row r="391" s="2" customFormat="1" ht="16.5" customHeight="1">
      <c r="A391" s="40"/>
      <c r="B391" s="41"/>
      <c r="C391" s="257" t="s">
        <v>504</v>
      </c>
      <c r="D391" s="257" t="s">
        <v>279</v>
      </c>
      <c r="E391" s="258" t="s">
        <v>505</v>
      </c>
      <c r="F391" s="259" t="s">
        <v>506</v>
      </c>
      <c r="G391" s="260" t="s">
        <v>442</v>
      </c>
      <c r="H391" s="261">
        <v>11</v>
      </c>
      <c r="I391" s="262"/>
      <c r="J391" s="263">
        <f>ROUND(I391*H391,2)</f>
        <v>0</v>
      </c>
      <c r="K391" s="259" t="s">
        <v>19</v>
      </c>
      <c r="L391" s="264"/>
      <c r="M391" s="265" t="s">
        <v>19</v>
      </c>
      <c r="N391" s="266" t="s">
        <v>45</v>
      </c>
      <c r="O391" s="86"/>
      <c r="P391" s="216">
        <f>O391*H391</f>
        <v>0</v>
      </c>
      <c r="Q391" s="216">
        <v>0.027</v>
      </c>
      <c r="R391" s="216">
        <f>Q391*H391</f>
        <v>0.29699999999999999</v>
      </c>
      <c r="S391" s="216">
        <v>0</v>
      </c>
      <c r="T391" s="217">
        <f>S391*H391</f>
        <v>0</v>
      </c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R391" s="218" t="s">
        <v>162</v>
      </c>
      <c r="AT391" s="218" t="s">
        <v>279</v>
      </c>
      <c r="AU391" s="218" t="s">
        <v>84</v>
      </c>
      <c r="AY391" s="19" t="s">
        <v>145</v>
      </c>
      <c r="BE391" s="219">
        <f>IF(N391="základní",J391,0)</f>
        <v>0</v>
      </c>
      <c r="BF391" s="219">
        <f>IF(N391="snížená",J391,0)</f>
        <v>0</v>
      </c>
      <c r="BG391" s="219">
        <f>IF(N391="zákl. přenesená",J391,0)</f>
        <v>0</v>
      </c>
      <c r="BH391" s="219">
        <f>IF(N391="sníž. přenesená",J391,0)</f>
        <v>0</v>
      </c>
      <c r="BI391" s="219">
        <f>IF(N391="nulová",J391,0)</f>
        <v>0</v>
      </c>
      <c r="BJ391" s="19" t="s">
        <v>82</v>
      </c>
      <c r="BK391" s="219">
        <f>ROUND(I391*H391,2)</f>
        <v>0</v>
      </c>
      <c r="BL391" s="19" t="s">
        <v>151</v>
      </c>
      <c r="BM391" s="218" t="s">
        <v>507</v>
      </c>
    </row>
    <row r="392" s="13" customFormat="1">
      <c r="A392" s="13"/>
      <c r="B392" s="225"/>
      <c r="C392" s="226"/>
      <c r="D392" s="220" t="s">
        <v>155</v>
      </c>
      <c r="E392" s="227" t="s">
        <v>19</v>
      </c>
      <c r="F392" s="228" t="s">
        <v>454</v>
      </c>
      <c r="G392" s="226"/>
      <c r="H392" s="227" t="s">
        <v>19</v>
      </c>
      <c r="I392" s="229"/>
      <c r="J392" s="226"/>
      <c r="K392" s="226"/>
      <c r="L392" s="230"/>
      <c r="M392" s="231"/>
      <c r="N392" s="232"/>
      <c r="O392" s="232"/>
      <c r="P392" s="232"/>
      <c r="Q392" s="232"/>
      <c r="R392" s="232"/>
      <c r="S392" s="232"/>
      <c r="T392" s="23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4" t="s">
        <v>155</v>
      </c>
      <c r="AU392" s="234" t="s">
        <v>84</v>
      </c>
      <c r="AV392" s="13" t="s">
        <v>82</v>
      </c>
      <c r="AW392" s="13" t="s">
        <v>35</v>
      </c>
      <c r="AX392" s="13" t="s">
        <v>74</v>
      </c>
      <c r="AY392" s="234" t="s">
        <v>145</v>
      </c>
    </row>
    <row r="393" s="14" customFormat="1">
      <c r="A393" s="14"/>
      <c r="B393" s="235"/>
      <c r="C393" s="236"/>
      <c r="D393" s="220" t="s">
        <v>155</v>
      </c>
      <c r="E393" s="237" t="s">
        <v>19</v>
      </c>
      <c r="F393" s="238" t="s">
        <v>211</v>
      </c>
      <c r="G393" s="236"/>
      <c r="H393" s="239">
        <v>11</v>
      </c>
      <c r="I393" s="240"/>
      <c r="J393" s="236"/>
      <c r="K393" s="236"/>
      <c r="L393" s="241"/>
      <c r="M393" s="242"/>
      <c r="N393" s="243"/>
      <c r="O393" s="243"/>
      <c r="P393" s="243"/>
      <c r="Q393" s="243"/>
      <c r="R393" s="243"/>
      <c r="S393" s="243"/>
      <c r="T393" s="24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45" t="s">
        <v>155</v>
      </c>
      <c r="AU393" s="245" t="s">
        <v>84</v>
      </c>
      <c r="AV393" s="14" t="s">
        <v>84</v>
      </c>
      <c r="AW393" s="14" t="s">
        <v>35</v>
      </c>
      <c r="AX393" s="14" t="s">
        <v>74</v>
      </c>
      <c r="AY393" s="245" t="s">
        <v>145</v>
      </c>
    </row>
    <row r="394" s="15" customFormat="1">
      <c r="A394" s="15"/>
      <c r="B394" s="246"/>
      <c r="C394" s="247"/>
      <c r="D394" s="220" t="s">
        <v>155</v>
      </c>
      <c r="E394" s="248" t="s">
        <v>19</v>
      </c>
      <c r="F394" s="249" t="s">
        <v>157</v>
      </c>
      <c r="G394" s="247"/>
      <c r="H394" s="250">
        <v>11</v>
      </c>
      <c r="I394" s="251"/>
      <c r="J394" s="247"/>
      <c r="K394" s="247"/>
      <c r="L394" s="252"/>
      <c r="M394" s="253"/>
      <c r="N394" s="254"/>
      <c r="O394" s="254"/>
      <c r="P394" s="254"/>
      <c r="Q394" s="254"/>
      <c r="R394" s="254"/>
      <c r="S394" s="254"/>
      <c r="T394" s="25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T394" s="256" t="s">
        <v>155</v>
      </c>
      <c r="AU394" s="256" t="s">
        <v>84</v>
      </c>
      <c r="AV394" s="15" t="s">
        <v>151</v>
      </c>
      <c r="AW394" s="15" t="s">
        <v>35</v>
      </c>
      <c r="AX394" s="15" t="s">
        <v>82</v>
      </c>
      <c r="AY394" s="256" t="s">
        <v>145</v>
      </c>
    </row>
    <row r="395" s="12" customFormat="1" ht="22.8" customHeight="1">
      <c r="A395" s="12"/>
      <c r="B395" s="191"/>
      <c r="C395" s="192"/>
      <c r="D395" s="193" t="s">
        <v>73</v>
      </c>
      <c r="E395" s="205" t="s">
        <v>199</v>
      </c>
      <c r="F395" s="205" t="s">
        <v>508</v>
      </c>
      <c r="G395" s="192"/>
      <c r="H395" s="192"/>
      <c r="I395" s="195"/>
      <c r="J395" s="206">
        <f>BK395</f>
        <v>0</v>
      </c>
      <c r="K395" s="192"/>
      <c r="L395" s="197"/>
      <c r="M395" s="198"/>
      <c r="N395" s="199"/>
      <c r="O395" s="199"/>
      <c r="P395" s="200">
        <f>SUM(P396:P486)</f>
        <v>0</v>
      </c>
      <c r="Q395" s="199"/>
      <c r="R395" s="200">
        <f>SUM(R396:R486)</f>
        <v>237.78095800000003</v>
      </c>
      <c r="S395" s="199"/>
      <c r="T395" s="201">
        <f>SUM(T396:T486)</f>
        <v>0.17999999999999999</v>
      </c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R395" s="202" t="s">
        <v>82</v>
      </c>
      <c r="AT395" s="203" t="s">
        <v>73</v>
      </c>
      <c r="AU395" s="203" t="s">
        <v>82</v>
      </c>
      <c r="AY395" s="202" t="s">
        <v>145</v>
      </c>
      <c r="BK395" s="204">
        <f>SUM(BK396:BK486)</f>
        <v>0</v>
      </c>
    </row>
    <row r="396" s="2" customFormat="1" ht="16.5" customHeight="1">
      <c r="A396" s="40"/>
      <c r="B396" s="41"/>
      <c r="C396" s="207" t="s">
        <v>509</v>
      </c>
      <c r="D396" s="207" t="s">
        <v>147</v>
      </c>
      <c r="E396" s="208" t="s">
        <v>510</v>
      </c>
      <c r="F396" s="209" t="s">
        <v>511</v>
      </c>
      <c r="G396" s="210" t="s">
        <v>442</v>
      </c>
      <c r="H396" s="211">
        <v>2</v>
      </c>
      <c r="I396" s="212"/>
      <c r="J396" s="213">
        <f>ROUND(I396*H396,2)</f>
        <v>0</v>
      </c>
      <c r="K396" s="209" t="s">
        <v>19</v>
      </c>
      <c r="L396" s="46"/>
      <c r="M396" s="214" t="s">
        <v>19</v>
      </c>
      <c r="N396" s="215" t="s">
        <v>45</v>
      </c>
      <c r="O396" s="86"/>
      <c r="P396" s="216">
        <f>O396*H396</f>
        <v>0</v>
      </c>
      <c r="Q396" s="216">
        <v>0.00069999999999999999</v>
      </c>
      <c r="R396" s="216">
        <f>Q396*H396</f>
        <v>0.0014</v>
      </c>
      <c r="S396" s="216">
        <v>0</v>
      </c>
      <c r="T396" s="217">
        <f>S396*H396</f>
        <v>0</v>
      </c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R396" s="218" t="s">
        <v>151</v>
      </c>
      <c r="AT396" s="218" t="s">
        <v>147</v>
      </c>
      <c r="AU396" s="218" t="s">
        <v>84</v>
      </c>
      <c r="AY396" s="19" t="s">
        <v>145</v>
      </c>
      <c r="BE396" s="219">
        <f>IF(N396="základní",J396,0)</f>
        <v>0</v>
      </c>
      <c r="BF396" s="219">
        <f>IF(N396="snížená",J396,0)</f>
        <v>0</v>
      </c>
      <c r="BG396" s="219">
        <f>IF(N396="zákl. přenesená",J396,0)</f>
        <v>0</v>
      </c>
      <c r="BH396" s="219">
        <f>IF(N396="sníž. přenesená",J396,0)</f>
        <v>0</v>
      </c>
      <c r="BI396" s="219">
        <f>IF(N396="nulová",J396,0)</f>
        <v>0</v>
      </c>
      <c r="BJ396" s="19" t="s">
        <v>82</v>
      </c>
      <c r="BK396" s="219">
        <f>ROUND(I396*H396,2)</f>
        <v>0</v>
      </c>
      <c r="BL396" s="19" t="s">
        <v>151</v>
      </c>
      <c r="BM396" s="218" t="s">
        <v>512</v>
      </c>
    </row>
    <row r="397" s="13" customFormat="1">
      <c r="A397" s="13"/>
      <c r="B397" s="225"/>
      <c r="C397" s="226"/>
      <c r="D397" s="220" t="s">
        <v>155</v>
      </c>
      <c r="E397" s="227" t="s">
        <v>19</v>
      </c>
      <c r="F397" s="228" t="s">
        <v>513</v>
      </c>
      <c r="G397" s="226"/>
      <c r="H397" s="227" t="s">
        <v>19</v>
      </c>
      <c r="I397" s="229"/>
      <c r="J397" s="226"/>
      <c r="K397" s="226"/>
      <c r="L397" s="230"/>
      <c r="M397" s="231"/>
      <c r="N397" s="232"/>
      <c r="O397" s="232"/>
      <c r="P397" s="232"/>
      <c r="Q397" s="232"/>
      <c r="R397" s="232"/>
      <c r="S397" s="232"/>
      <c r="T397" s="23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4" t="s">
        <v>155</v>
      </c>
      <c r="AU397" s="234" t="s">
        <v>84</v>
      </c>
      <c r="AV397" s="13" t="s">
        <v>82</v>
      </c>
      <c r="AW397" s="13" t="s">
        <v>35</v>
      </c>
      <c r="AX397" s="13" t="s">
        <v>74</v>
      </c>
      <c r="AY397" s="234" t="s">
        <v>145</v>
      </c>
    </row>
    <row r="398" s="14" customFormat="1">
      <c r="A398" s="14"/>
      <c r="B398" s="235"/>
      <c r="C398" s="236"/>
      <c r="D398" s="220" t="s">
        <v>155</v>
      </c>
      <c r="E398" s="237" t="s">
        <v>19</v>
      </c>
      <c r="F398" s="238" t="s">
        <v>84</v>
      </c>
      <c r="G398" s="236"/>
      <c r="H398" s="239">
        <v>2</v>
      </c>
      <c r="I398" s="240"/>
      <c r="J398" s="236"/>
      <c r="K398" s="236"/>
      <c r="L398" s="241"/>
      <c r="M398" s="242"/>
      <c r="N398" s="243"/>
      <c r="O398" s="243"/>
      <c r="P398" s="243"/>
      <c r="Q398" s="243"/>
      <c r="R398" s="243"/>
      <c r="S398" s="243"/>
      <c r="T398" s="24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45" t="s">
        <v>155</v>
      </c>
      <c r="AU398" s="245" t="s">
        <v>84</v>
      </c>
      <c r="AV398" s="14" t="s">
        <v>84</v>
      </c>
      <c r="AW398" s="14" t="s">
        <v>35</v>
      </c>
      <c r="AX398" s="14" t="s">
        <v>74</v>
      </c>
      <c r="AY398" s="245" t="s">
        <v>145</v>
      </c>
    </row>
    <row r="399" s="15" customFormat="1">
      <c r="A399" s="15"/>
      <c r="B399" s="246"/>
      <c r="C399" s="247"/>
      <c r="D399" s="220" t="s">
        <v>155</v>
      </c>
      <c r="E399" s="248" t="s">
        <v>19</v>
      </c>
      <c r="F399" s="249" t="s">
        <v>157</v>
      </c>
      <c r="G399" s="247"/>
      <c r="H399" s="250">
        <v>2</v>
      </c>
      <c r="I399" s="251"/>
      <c r="J399" s="247"/>
      <c r="K399" s="247"/>
      <c r="L399" s="252"/>
      <c r="M399" s="253"/>
      <c r="N399" s="254"/>
      <c r="O399" s="254"/>
      <c r="P399" s="254"/>
      <c r="Q399" s="254"/>
      <c r="R399" s="254"/>
      <c r="S399" s="254"/>
      <c r="T399" s="25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T399" s="256" t="s">
        <v>155</v>
      </c>
      <c r="AU399" s="256" t="s">
        <v>84</v>
      </c>
      <c r="AV399" s="15" t="s">
        <v>151</v>
      </c>
      <c r="AW399" s="15" t="s">
        <v>35</v>
      </c>
      <c r="AX399" s="15" t="s">
        <v>82</v>
      </c>
      <c r="AY399" s="256" t="s">
        <v>145</v>
      </c>
    </row>
    <row r="400" s="2" customFormat="1" ht="24.15" customHeight="1">
      <c r="A400" s="40"/>
      <c r="B400" s="41"/>
      <c r="C400" s="207" t="s">
        <v>514</v>
      </c>
      <c r="D400" s="207" t="s">
        <v>147</v>
      </c>
      <c r="E400" s="208" t="s">
        <v>515</v>
      </c>
      <c r="F400" s="209" t="s">
        <v>516</v>
      </c>
      <c r="G400" s="210" t="s">
        <v>442</v>
      </c>
      <c r="H400" s="211">
        <v>4</v>
      </c>
      <c r="I400" s="212"/>
      <c r="J400" s="213">
        <f>ROUND(I400*H400,2)</f>
        <v>0</v>
      </c>
      <c r="K400" s="209" t="s">
        <v>19</v>
      </c>
      <c r="L400" s="46"/>
      <c r="M400" s="214" t="s">
        <v>19</v>
      </c>
      <c r="N400" s="215" t="s">
        <v>45</v>
      </c>
      <c r="O400" s="86"/>
      <c r="P400" s="216">
        <f>O400*H400</f>
        <v>0</v>
      </c>
      <c r="Q400" s="216">
        <v>1.0000000000000001E-05</v>
      </c>
      <c r="R400" s="216">
        <f>Q400*H400</f>
        <v>4.0000000000000003E-05</v>
      </c>
      <c r="S400" s="216">
        <v>0</v>
      </c>
      <c r="T400" s="217">
        <f>S400*H400</f>
        <v>0</v>
      </c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R400" s="218" t="s">
        <v>151</v>
      </c>
      <c r="AT400" s="218" t="s">
        <v>147</v>
      </c>
      <c r="AU400" s="218" t="s">
        <v>84</v>
      </c>
      <c r="AY400" s="19" t="s">
        <v>145</v>
      </c>
      <c r="BE400" s="219">
        <f>IF(N400="základní",J400,0)</f>
        <v>0</v>
      </c>
      <c r="BF400" s="219">
        <f>IF(N400="snížená",J400,0)</f>
        <v>0</v>
      </c>
      <c r="BG400" s="219">
        <f>IF(N400="zákl. přenesená",J400,0)</f>
        <v>0</v>
      </c>
      <c r="BH400" s="219">
        <f>IF(N400="sníž. přenesená",J400,0)</f>
        <v>0</v>
      </c>
      <c r="BI400" s="219">
        <f>IF(N400="nulová",J400,0)</f>
        <v>0</v>
      </c>
      <c r="BJ400" s="19" t="s">
        <v>82</v>
      </c>
      <c r="BK400" s="219">
        <f>ROUND(I400*H400,2)</f>
        <v>0</v>
      </c>
      <c r="BL400" s="19" t="s">
        <v>151</v>
      </c>
      <c r="BM400" s="218" t="s">
        <v>517</v>
      </c>
    </row>
    <row r="401" s="13" customFormat="1">
      <c r="A401" s="13"/>
      <c r="B401" s="225"/>
      <c r="C401" s="226"/>
      <c r="D401" s="220" t="s">
        <v>155</v>
      </c>
      <c r="E401" s="227" t="s">
        <v>19</v>
      </c>
      <c r="F401" s="228" t="s">
        <v>518</v>
      </c>
      <c r="G401" s="226"/>
      <c r="H401" s="227" t="s">
        <v>19</v>
      </c>
      <c r="I401" s="229"/>
      <c r="J401" s="226"/>
      <c r="K401" s="226"/>
      <c r="L401" s="230"/>
      <c r="M401" s="231"/>
      <c r="N401" s="232"/>
      <c r="O401" s="232"/>
      <c r="P401" s="232"/>
      <c r="Q401" s="232"/>
      <c r="R401" s="232"/>
      <c r="S401" s="232"/>
      <c r="T401" s="23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4" t="s">
        <v>155</v>
      </c>
      <c r="AU401" s="234" t="s">
        <v>84</v>
      </c>
      <c r="AV401" s="13" t="s">
        <v>82</v>
      </c>
      <c r="AW401" s="13" t="s">
        <v>35</v>
      </c>
      <c r="AX401" s="13" t="s">
        <v>74</v>
      </c>
      <c r="AY401" s="234" t="s">
        <v>145</v>
      </c>
    </row>
    <row r="402" s="14" customFormat="1">
      <c r="A402" s="14"/>
      <c r="B402" s="235"/>
      <c r="C402" s="236"/>
      <c r="D402" s="220" t="s">
        <v>155</v>
      </c>
      <c r="E402" s="237" t="s">
        <v>19</v>
      </c>
      <c r="F402" s="238" t="s">
        <v>151</v>
      </c>
      <c r="G402" s="236"/>
      <c r="H402" s="239">
        <v>4</v>
      </c>
      <c r="I402" s="240"/>
      <c r="J402" s="236"/>
      <c r="K402" s="236"/>
      <c r="L402" s="241"/>
      <c r="M402" s="242"/>
      <c r="N402" s="243"/>
      <c r="O402" s="243"/>
      <c r="P402" s="243"/>
      <c r="Q402" s="243"/>
      <c r="R402" s="243"/>
      <c r="S402" s="243"/>
      <c r="T402" s="24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45" t="s">
        <v>155</v>
      </c>
      <c r="AU402" s="245" t="s">
        <v>84</v>
      </c>
      <c r="AV402" s="14" t="s">
        <v>84</v>
      </c>
      <c r="AW402" s="14" t="s">
        <v>35</v>
      </c>
      <c r="AX402" s="14" t="s">
        <v>74</v>
      </c>
      <c r="AY402" s="245" t="s">
        <v>145</v>
      </c>
    </row>
    <row r="403" s="15" customFormat="1">
      <c r="A403" s="15"/>
      <c r="B403" s="246"/>
      <c r="C403" s="247"/>
      <c r="D403" s="220" t="s">
        <v>155</v>
      </c>
      <c r="E403" s="248" t="s">
        <v>19</v>
      </c>
      <c r="F403" s="249" t="s">
        <v>157</v>
      </c>
      <c r="G403" s="247"/>
      <c r="H403" s="250">
        <v>4</v>
      </c>
      <c r="I403" s="251"/>
      <c r="J403" s="247"/>
      <c r="K403" s="247"/>
      <c r="L403" s="252"/>
      <c r="M403" s="253"/>
      <c r="N403" s="254"/>
      <c r="O403" s="254"/>
      <c r="P403" s="254"/>
      <c r="Q403" s="254"/>
      <c r="R403" s="254"/>
      <c r="S403" s="254"/>
      <c r="T403" s="25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T403" s="256" t="s">
        <v>155</v>
      </c>
      <c r="AU403" s="256" t="s">
        <v>84</v>
      </c>
      <c r="AV403" s="15" t="s">
        <v>151</v>
      </c>
      <c r="AW403" s="15" t="s">
        <v>35</v>
      </c>
      <c r="AX403" s="15" t="s">
        <v>82</v>
      </c>
      <c r="AY403" s="256" t="s">
        <v>145</v>
      </c>
    </row>
    <row r="404" s="2" customFormat="1" ht="16.5" customHeight="1">
      <c r="A404" s="40"/>
      <c r="B404" s="41"/>
      <c r="C404" s="207" t="s">
        <v>519</v>
      </c>
      <c r="D404" s="207" t="s">
        <v>147</v>
      </c>
      <c r="E404" s="208" t="s">
        <v>520</v>
      </c>
      <c r="F404" s="209" t="s">
        <v>521</v>
      </c>
      <c r="G404" s="210" t="s">
        <v>442</v>
      </c>
      <c r="H404" s="211">
        <v>2</v>
      </c>
      <c r="I404" s="212"/>
      <c r="J404" s="213">
        <f>ROUND(I404*H404,2)</f>
        <v>0</v>
      </c>
      <c r="K404" s="209" t="s">
        <v>19</v>
      </c>
      <c r="L404" s="46"/>
      <c r="M404" s="214" t="s">
        <v>19</v>
      </c>
      <c r="N404" s="215" t="s">
        <v>45</v>
      </c>
      <c r="O404" s="86"/>
      <c r="P404" s="216">
        <f>O404*H404</f>
        <v>0</v>
      </c>
      <c r="Q404" s="216">
        <v>0.11241</v>
      </c>
      <c r="R404" s="216">
        <f>Q404*H404</f>
        <v>0.22481999999999999</v>
      </c>
      <c r="S404" s="216">
        <v>0</v>
      </c>
      <c r="T404" s="217">
        <f>S404*H404</f>
        <v>0</v>
      </c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R404" s="218" t="s">
        <v>151</v>
      </c>
      <c r="AT404" s="218" t="s">
        <v>147</v>
      </c>
      <c r="AU404" s="218" t="s">
        <v>84</v>
      </c>
      <c r="AY404" s="19" t="s">
        <v>145</v>
      </c>
      <c r="BE404" s="219">
        <f>IF(N404="základní",J404,0)</f>
        <v>0</v>
      </c>
      <c r="BF404" s="219">
        <f>IF(N404="snížená",J404,0)</f>
        <v>0</v>
      </c>
      <c r="BG404" s="219">
        <f>IF(N404="zákl. přenesená",J404,0)</f>
        <v>0</v>
      </c>
      <c r="BH404" s="219">
        <f>IF(N404="sníž. přenesená",J404,0)</f>
        <v>0</v>
      </c>
      <c r="BI404" s="219">
        <f>IF(N404="nulová",J404,0)</f>
        <v>0</v>
      </c>
      <c r="BJ404" s="19" t="s">
        <v>82</v>
      </c>
      <c r="BK404" s="219">
        <f>ROUND(I404*H404,2)</f>
        <v>0</v>
      </c>
      <c r="BL404" s="19" t="s">
        <v>151</v>
      </c>
      <c r="BM404" s="218" t="s">
        <v>522</v>
      </c>
    </row>
    <row r="405" s="13" customFormat="1">
      <c r="A405" s="13"/>
      <c r="B405" s="225"/>
      <c r="C405" s="226"/>
      <c r="D405" s="220" t="s">
        <v>155</v>
      </c>
      <c r="E405" s="227" t="s">
        <v>19</v>
      </c>
      <c r="F405" s="228" t="s">
        <v>523</v>
      </c>
      <c r="G405" s="226"/>
      <c r="H405" s="227" t="s">
        <v>19</v>
      </c>
      <c r="I405" s="229"/>
      <c r="J405" s="226"/>
      <c r="K405" s="226"/>
      <c r="L405" s="230"/>
      <c r="M405" s="231"/>
      <c r="N405" s="232"/>
      <c r="O405" s="232"/>
      <c r="P405" s="232"/>
      <c r="Q405" s="232"/>
      <c r="R405" s="232"/>
      <c r="S405" s="232"/>
      <c r="T405" s="23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4" t="s">
        <v>155</v>
      </c>
      <c r="AU405" s="234" t="s">
        <v>84</v>
      </c>
      <c r="AV405" s="13" t="s">
        <v>82</v>
      </c>
      <c r="AW405" s="13" t="s">
        <v>35</v>
      </c>
      <c r="AX405" s="13" t="s">
        <v>74</v>
      </c>
      <c r="AY405" s="234" t="s">
        <v>145</v>
      </c>
    </row>
    <row r="406" s="14" customFormat="1">
      <c r="A406" s="14"/>
      <c r="B406" s="235"/>
      <c r="C406" s="236"/>
      <c r="D406" s="220" t="s">
        <v>155</v>
      </c>
      <c r="E406" s="237" t="s">
        <v>19</v>
      </c>
      <c r="F406" s="238" t="s">
        <v>84</v>
      </c>
      <c r="G406" s="236"/>
      <c r="H406" s="239">
        <v>2</v>
      </c>
      <c r="I406" s="240"/>
      <c r="J406" s="236"/>
      <c r="K406" s="236"/>
      <c r="L406" s="241"/>
      <c r="M406" s="242"/>
      <c r="N406" s="243"/>
      <c r="O406" s="243"/>
      <c r="P406" s="243"/>
      <c r="Q406" s="243"/>
      <c r="R406" s="243"/>
      <c r="S406" s="243"/>
      <c r="T406" s="24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45" t="s">
        <v>155</v>
      </c>
      <c r="AU406" s="245" t="s">
        <v>84</v>
      </c>
      <c r="AV406" s="14" t="s">
        <v>84</v>
      </c>
      <c r="AW406" s="14" t="s">
        <v>35</v>
      </c>
      <c r="AX406" s="14" t="s">
        <v>74</v>
      </c>
      <c r="AY406" s="245" t="s">
        <v>145</v>
      </c>
    </row>
    <row r="407" s="15" customFormat="1">
      <c r="A407" s="15"/>
      <c r="B407" s="246"/>
      <c r="C407" s="247"/>
      <c r="D407" s="220" t="s">
        <v>155</v>
      </c>
      <c r="E407" s="248" t="s">
        <v>19</v>
      </c>
      <c r="F407" s="249" t="s">
        <v>157</v>
      </c>
      <c r="G407" s="247"/>
      <c r="H407" s="250">
        <v>2</v>
      </c>
      <c r="I407" s="251"/>
      <c r="J407" s="247"/>
      <c r="K407" s="247"/>
      <c r="L407" s="252"/>
      <c r="M407" s="253"/>
      <c r="N407" s="254"/>
      <c r="O407" s="254"/>
      <c r="P407" s="254"/>
      <c r="Q407" s="254"/>
      <c r="R407" s="254"/>
      <c r="S407" s="254"/>
      <c r="T407" s="25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T407" s="256" t="s">
        <v>155</v>
      </c>
      <c r="AU407" s="256" t="s">
        <v>84</v>
      </c>
      <c r="AV407" s="15" t="s">
        <v>151</v>
      </c>
      <c r="AW407" s="15" t="s">
        <v>35</v>
      </c>
      <c r="AX407" s="15" t="s">
        <v>82</v>
      </c>
      <c r="AY407" s="256" t="s">
        <v>145</v>
      </c>
    </row>
    <row r="408" s="2" customFormat="1" ht="16.5" customHeight="1">
      <c r="A408" s="40"/>
      <c r="B408" s="41"/>
      <c r="C408" s="257" t="s">
        <v>524</v>
      </c>
      <c r="D408" s="257" t="s">
        <v>279</v>
      </c>
      <c r="E408" s="258" t="s">
        <v>525</v>
      </c>
      <c r="F408" s="259" t="s">
        <v>526</v>
      </c>
      <c r="G408" s="260" t="s">
        <v>442</v>
      </c>
      <c r="H408" s="261">
        <v>2</v>
      </c>
      <c r="I408" s="262"/>
      <c r="J408" s="263">
        <f>ROUND(I408*H408,2)</f>
        <v>0</v>
      </c>
      <c r="K408" s="259" t="s">
        <v>19</v>
      </c>
      <c r="L408" s="264"/>
      <c r="M408" s="265" t="s">
        <v>19</v>
      </c>
      <c r="N408" s="266" t="s">
        <v>45</v>
      </c>
      <c r="O408" s="86"/>
      <c r="P408" s="216">
        <f>O408*H408</f>
        <v>0</v>
      </c>
      <c r="Q408" s="216">
        <v>0.0061000000000000004</v>
      </c>
      <c r="R408" s="216">
        <f>Q408*H408</f>
        <v>0.012200000000000001</v>
      </c>
      <c r="S408" s="216">
        <v>0</v>
      </c>
      <c r="T408" s="217">
        <f>S408*H408</f>
        <v>0</v>
      </c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R408" s="218" t="s">
        <v>162</v>
      </c>
      <c r="AT408" s="218" t="s">
        <v>279</v>
      </c>
      <c r="AU408" s="218" t="s">
        <v>84</v>
      </c>
      <c r="AY408" s="19" t="s">
        <v>145</v>
      </c>
      <c r="BE408" s="219">
        <f>IF(N408="základní",J408,0)</f>
        <v>0</v>
      </c>
      <c r="BF408" s="219">
        <f>IF(N408="snížená",J408,0)</f>
        <v>0</v>
      </c>
      <c r="BG408" s="219">
        <f>IF(N408="zákl. přenesená",J408,0)</f>
        <v>0</v>
      </c>
      <c r="BH408" s="219">
        <f>IF(N408="sníž. přenesená",J408,0)</f>
        <v>0</v>
      </c>
      <c r="BI408" s="219">
        <f>IF(N408="nulová",J408,0)</f>
        <v>0</v>
      </c>
      <c r="BJ408" s="19" t="s">
        <v>82</v>
      </c>
      <c r="BK408" s="219">
        <f>ROUND(I408*H408,2)</f>
        <v>0</v>
      </c>
      <c r="BL408" s="19" t="s">
        <v>151</v>
      </c>
      <c r="BM408" s="218" t="s">
        <v>527</v>
      </c>
    </row>
    <row r="409" s="2" customFormat="1" ht="16.5" customHeight="1">
      <c r="A409" s="40"/>
      <c r="B409" s="41"/>
      <c r="C409" s="257" t="s">
        <v>528</v>
      </c>
      <c r="D409" s="257" t="s">
        <v>279</v>
      </c>
      <c r="E409" s="258" t="s">
        <v>529</v>
      </c>
      <c r="F409" s="259" t="s">
        <v>530</v>
      </c>
      <c r="G409" s="260" t="s">
        <v>442</v>
      </c>
      <c r="H409" s="261">
        <v>2</v>
      </c>
      <c r="I409" s="262"/>
      <c r="J409" s="263">
        <f>ROUND(I409*H409,2)</f>
        <v>0</v>
      </c>
      <c r="K409" s="259" t="s">
        <v>19</v>
      </c>
      <c r="L409" s="264"/>
      <c r="M409" s="265" t="s">
        <v>19</v>
      </c>
      <c r="N409" s="266" t="s">
        <v>45</v>
      </c>
      <c r="O409" s="86"/>
      <c r="P409" s="216">
        <f>O409*H409</f>
        <v>0</v>
      </c>
      <c r="Q409" s="216">
        <v>0.0030000000000000001</v>
      </c>
      <c r="R409" s="216">
        <f>Q409*H409</f>
        <v>0.0060000000000000001</v>
      </c>
      <c r="S409" s="216">
        <v>0</v>
      </c>
      <c r="T409" s="217">
        <f>S409*H409</f>
        <v>0</v>
      </c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R409" s="218" t="s">
        <v>162</v>
      </c>
      <c r="AT409" s="218" t="s">
        <v>279</v>
      </c>
      <c r="AU409" s="218" t="s">
        <v>84</v>
      </c>
      <c r="AY409" s="19" t="s">
        <v>145</v>
      </c>
      <c r="BE409" s="219">
        <f>IF(N409="základní",J409,0)</f>
        <v>0</v>
      </c>
      <c r="BF409" s="219">
        <f>IF(N409="snížená",J409,0)</f>
        <v>0</v>
      </c>
      <c r="BG409" s="219">
        <f>IF(N409="zákl. přenesená",J409,0)</f>
        <v>0</v>
      </c>
      <c r="BH409" s="219">
        <f>IF(N409="sníž. přenesená",J409,0)</f>
        <v>0</v>
      </c>
      <c r="BI409" s="219">
        <f>IF(N409="nulová",J409,0)</f>
        <v>0</v>
      </c>
      <c r="BJ409" s="19" t="s">
        <v>82</v>
      </c>
      <c r="BK409" s="219">
        <f>ROUND(I409*H409,2)</f>
        <v>0</v>
      </c>
      <c r="BL409" s="19" t="s">
        <v>151</v>
      </c>
      <c r="BM409" s="218" t="s">
        <v>531</v>
      </c>
    </row>
    <row r="410" s="2" customFormat="1" ht="16.5" customHeight="1">
      <c r="A410" s="40"/>
      <c r="B410" s="41"/>
      <c r="C410" s="257" t="s">
        <v>532</v>
      </c>
      <c r="D410" s="257" t="s">
        <v>279</v>
      </c>
      <c r="E410" s="258" t="s">
        <v>533</v>
      </c>
      <c r="F410" s="259" t="s">
        <v>534</v>
      </c>
      <c r="G410" s="260" t="s">
        <v>442</v>
      </c>
      <c r="H410" s="261">
        <v>2</v>
      </c>
      <c r="I410" s="262"/>
      <c r="J410" s="263">
        <f>ROUND(I410*H410,2)</f>
        <v>0</v>
      </c>
      <c r="K410" s="259" t="s">
        <v>19</v>
      </c>
      <c r="L410" s="264"/>
      <c r="M410" s="265" t="s">
        <v>19</v>
      </c>
      <c r="N410" s="266" t="s">
        <v>45</v>
      </c>
      <c r="O410" s="86"/>
      <c r="P410" s="216">
        <f>O410*H410</f>
        <v>0</v>
      </c>
      <c r="Q410" s="216">
        <v>0.00010000000000000001</v>
      </c>
      <c r="R410" s="216">
        <f>Q410*H410</f>
        <v>0.00020000000000000001</v>
      </c>
      <c r="S410" s="216">
        <v>0</v>
      </c>
      <c r="T410" s="217">
        <f>S410*H410</f>
        <v>0</v>
      </c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R410" s="218" t="s">
        <v>162</v>
      </c>
      <c r="AT410" s="218" t="s">
        <v>279</v>
      </c>
      <c r="AU410" s="218" t="s">
        <v>84</v>
      </c>
      <c r="AY410" s="19" t="s">
        <v>145</v>
      </c>
      <c r="BE410" s="219">
        <f>IF(N410="základní",J410,0)</f>
        <v>0</v>
      </c>
      <c r="BF410" s="219">
        <f>IF(N410="snížená",J410,0)</f>
        <v>0</v>
      </c>
      <c r="BG410" s="219">
        <f>IF(N410="zákl. přenesená",J410,0)</f>
        <v>0</v>
      </c>
      <c r="BH410" s="219">
        <f>IF(N410="sníž. přenesená",J410,0)</f>
        <v>0</v>
      </c>
      <c r="BI410" s="219">
        <f>IF(N410="nulová",J410,0)</f>
        <v>0</v>
      </c>
      <c r="BJ410" s="19" t="s">
        <v>82</v>
      </c>
      <c r="BK410" s="219">
        <f>ROUND(I410*H410,2)</f>
        <v>0</v>
      </c>
      <c r="BL410" s="19" t="s">
        <v>151</v>
      </c>
      <c r="BM410" s="218" t="s">
        <v>535</v>
      </c>
    </row>
    <row r="411" s="2" customFormat="1" ht="16.5" customHeight="1">
      <c r="A411" s="40"/>
      <c r="B411" s="41"/>
      <c r="C411" s="257" t="s">
        <v>536</v>
      </c>
      <c r="D411" s="257" t="s">
        <v>279</v>
      </c>
      <c r="E411" s="258" t="s">
        <v>537</v>
      </c>
      <c r="F411" s="259" t="s">
        <v>538</v>
      </c>
      <c r="G411" s="260" t="s">
        <v>442</v>
      </c>
      <c r="H411" s="261">
        <v>4</v>
      </c>
      <c r="I411" s="262"/>
      <c r="J411" s="263">
        <f>ROUND(I411*H411,2)</f>
        <v>0</v>
      </c>
      <c r="K411" s="259" t="s">
        <v>19</v>
      </c>
      <c r="L411" s="264"/>
      <c r="M411" s="265" t="s">
        <v>19</v>
      </c>
      <c r="N411" s="266" t="s">
        <v>45</v>
      </c>
      <c r="O411" s="86"/>
      <c r="P411" s="216">
        <f>O411*H411</f>
        <v>0</v>
      </c>
      <c r="Q411" s="216">
        <v>0.00035</v>
      </c>
      <c r="R411" s="216">
        <f>Q411*H411</f>
        <v>0.0014</v>
      </c>
      <c r="S411" s="216">
        <v>0</v>
      </c>
      <c r="T411" s="217">
        <f>S411*H411</f>
        <v>0</v>
      </c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R411" s="218" t="s">
        <v>162</v>
      </c>
      <c r="AT411" s="218" t="s">
        <v>279</v>
      </c>
      <c r="AU411" s="218" t="s">
        <v>84</v>
      </c>
      <c r="AY411" s="19" t="s">
        <v>145</v>
      </c>
      <c r="BE411" s="219">
        <f>IF(N411="základní",J411,0)</f>
        <v>0</v>
      </c>
      <c r="BF411" s="219">
        <f>IF(N411="snížená",J411,0)</f>
        <v>0</v>
      </c>
      <c r="BG411" s="219">
        <f>IF(N411="zákl. přenesená",J411,0)</f>
        <v>0</v>
      </c>
      <c r="BH411" s="219">
        <f>IF(N411="sníž. přenesená",J411,0)</f>
        <v>0</v>
      </c>
      <c r="BI411" s="219">
        <f>IF(N411="nulová",J411,0)</f>
        <v>0</v>
      </c>
      <c r="BJ411" s="19" t="s">
        <v>82</v>
      </c>
      <c r="BK411" s="219">
        <f>ROUND(I411*H411,2)</f>
        <v>0</v>
      </c>
      <c r="BL411" s="19" t="s">
        <v>151</v>
      </c>
      <c r="BM411" s="218" t="s">
        <v>539</v>
      </c>
    </row>
    <row r="412" s="13" customFormat="1">
      <c r="A412" s="13"/>
      <c r="B412" s="225"/>
      <c r="C412" s="226"/>
      <c r="D412" s="220" t="s">
        <v>155</v>
      </c>
      <c r="E412" s="227" t="s">
        <v>19</v>
      </c>
      <c r="F412" s="228" t="s">
        <v>540</v>
      </c>
      <c r="G412" s="226"/>
      <c r="H412" s="227" t="s">
        <v>19</v>
      </c>
      <c r="I412" s="229"/>
      <c r="J412" s="226"/>
      <c r="K412" s="226"/>
      <c r="L412" s="230"/>
      <c r="M412" s="231"/>
      <c r="N412" s="232"/>
      <c r="O412" s="232"/>
      <c r="P412" s="232"/>
      <c r="Q412" s="232"/>
      <c r="R412" s="232"/>
      <c r="S412" s="232"/>
      <c r="T412" s="23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4" t="s">
        <v>155</v>
      </c>
      <c r="AU412" s="234" t="s">
        <v>84</v>
      </c>
      <c r="AV412" s="13" t="s">
        <v>82</v>
      </c>
      <c r="AW412" s="13" t="s">
        <v>35</v>
      </c>
      <c r="AX412" s="13" t="s">
        <v>74</v>
      </c>
      <c r="AY412" s="234" t="s">
        <v>145</v>
      </c>
    </row>
    <row r="413" s="14" customFormat="1">
      <c r="A413" s="14"/>
      <c r="B413" s="235"/>
      <c r="C413" s="236"/>
      <c r="D413" s="220" t="s">
        <v>155</v>
      </c>
      <c r="E413" s="237" t="s">
        <v>19</v>
      </c>
      <c r="F413" s="238" t="s">
        <v>541</v>
      </c>
      <c r="G413" s="236"/>
      <c r="H413" s="239">
        <v>4</v>
      </c>
      <c r="I413" s="240"/>
      <c r="J413" s="236"/>
      <c r="K413" s="236"/>
      <c r="L413" s="241"/>
      <c r="M413" s="242"/>
      <c r="N413" s="243"/>
      <c r="O413" s="243"/>
      <c r="P413" s="243"/>
      <c r="Q413" s="243"/>
      <c r="R413" s="243"/>
      <c r="S413" s="243"/>
      <c r="T413" s="24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45" t="s">
        <v>155</v>
      </c>
      <c r="AU413" s="245" t="s">
        <v>84</v>
      </c>
      <c r="AV413" s="14" t="s">
        <v>84</v>
      </c>
      <c r="AW413" s="14" t="s">
        <v>35</v>
      </c>
      <c r="AX413" s="14" t="s">
        <v>74</v>
      </c>
      <c r="AY413" s="245" t="s">
        <v>145</v>
      </c>
    </row>
    <row r="414" s="15" customFormat="1">
      <c r="A414" s="15"/>
      <c r="B414" s="246"/>
      <c r="C414" s="247"/>
      <c r="D414" s="220" t="s">
        <v>155</v>
      </c>
      <c r="E414" s="248" t="s">
        <v>19</v>
      </c>
      <c r="F414" s="249" t="s">
        <v>157</v>
      </c>
      <c r="G414" s="247"/>
      <c r="H414" s="250">
        <v>4</v>
      </c>
      <c r="I414" s="251"/>
      <c r="J414" s="247"/>
      <c r="K414" s="247"/>
      <c r="L414" s="252"/>
      <c r="M414" s="253"/>
      <c r="N414" s="254"/>
      <c r="O414" s="254"/>
      <c r="P414" s="254"/>
      <c r="Q414" s="254"/>
      <c r="R414" s="254"/>
      <c r="S414" s="254"/>
      <c r="T414" s="25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T414" s="256" t="s">
        <v>155</v>
      </c>
      <c r="AU414" s="256" t="s">
        <v>84</v>
      </c>
      <c r="AV414" s="15" t="s">
        <v>151</v>
      </c>
      <c r="AW414" s="15" t="s">
        <v>35</v>
      </c>
      <c r="AX414" s="15" t="s">
        <v>82</v>
      </c>
      <c r="AY414" s="256" t="s">
        <v>145</v>
      </c>
    </row>
    <row r="415" s="2" customFormat="1" ht="16.5" customHeight="1">
      <c r="A415" s="40"/>
      <c r="B415" s="41"/>
      <c r="C415" s="207" t="s">
        <v>542</v>
      </c>
      <c r="D415" s="207" t="s">
        <v>147</v>
      </c>
      <c r="E415" s="208" t="s">
        <v>543</v>
      </c>
      <c r="F415" s="209" t="s">
        <v>544</v>
      </c>
      <c r="G415" s="210" t="s">
        <v>166</v>
      </c>
      <c r="H415" s="211">
        <v>21</v>
      </c>
      <c r="I415" s="212"/>
      <c r="J415" s="213">
        <f>ROUND(I415*H415,2)</f>
        <v>0</v>
      </c>
      <c r="K415" s="209" t="s">
        <v>19</v>
      </c>
      <c r="L415" s="46"/>
      <c r="M415" s="214" t="s">
        <v>19</v>
      </c>
      <c r="N415" s="215" t="s">
        <v>45</v>
      </c>
      <c r="O415" s="86"/>
      <c r="P415" s="216">
        <f>O415*H415</f>
        <v>0</v>
      </c>
      <c r="Q415" s="216">
        <v>0.00010000000000000001</v>
      </c>
      <c r="R415" s="216">
        <f>Q415*H415</f>
        <v>0.0021000000000000003</v>
      </c>
      <c r="S415" s="216">
        <v>0</v>
      </c>
      <c r="T415" s="217">
        <f>S415*H415</f>
        <v>0</v>
      </c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R415" s="218" t="s">
        <v>151</v>
      </c>
      <c r="AT415" s="218" t="s">
        <v>147</v>
      </c>
      <c r="AU415" s="218" t="s">
        <v>84</v>
      </c>
      <c r="AY415" s="19" t="s">
        <v>145</v>
      </c>
      <c r="BE415" s="219">
        <f>IF(N415="základní",J415,0)</f>
        <v>0</v>
      </c>
      <c r="BF415" s="219">
        <f>IF(N415="snížená",J415,0)</f>
        <v>0</v>
      </c>
      <c r="BG415" s="219">
        <f>IF(N415="zákl. přenesená",J415,0)</f>
        <v>0</v>
      </c>
      <c r="BH415" s="219">
        <f>IF(N415="sníž. přenesená",J415,0)</f>
        <v>0</v>
      </c>
      <c r="BI415" s="219">
        <f>IF(N415="nulová",J415,0)</f>
        <v>0</v>
      </c>
      <c r="BJ415" s="19" t="s">
        <v>82</v>
      </c>
      <c r="BK415" s="219">
        <f>ROUND(I415*H415,2)</f>
        <v>0</v>
      </c>
      <c r="BL415" s="19" t="s">
        <v>151</v>
      </c>
      <c r="BM415" s="218" t="s">
        <v>545</v>
      </c>
    </row>
    <row r="416" s="13" customFormat="1">
      <c r="A416" s="13"/>
      <c r="B416" s="225"/>
      <c r="C416" s="226"/>
      <c r="D416" s="220" t="s">
        <v>155</v>
      </c>
      <c r="E416" s="227" t="s">
        <v>19</v>
      </c>
      <c r="F416" s="228" t="s">
        <v>546</v>
      </c>
      <c r="G416" s="226"/>
      <c r="H416" s="227" t="s">
        <v>19</v>
      </c>
      <c r="I416" s="229"/>
      <c r="J416" s="226"/>
      <c r="K416" s="226"/>
      <c r="L416" s="230"/>
      <c r="M416" s="231"/>
      <c r="N416" s="232"/>
      <c r="O416" s="232"/>
      <c r="P416" s="232"/>
      <c r="Q416" s="232"/>
      <c r="R416" s="232"/>
      <c r="S416" s="232"/>
      <c r="T416" s="23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34" t="s">
        <v>155</v>
      </c>
      <c r="AU416" s="234" t="s">
        <v>84</v>
      </c>
      <c r="AV416" s="13" t="s">
        <v>82</v>
      </c>
      <c r="AW416" s="13" t="s">
        <v>35</v>
      </c>
      <c r="AX416" s="13" t="s">
        <v>74</v>
      </c>
      <c r="AY416" s="234" t="s">
        <v>145</v>
      </c>
    </row>
    <row r="417" s="14" customFormat="1">
      <c r="A417" s="14"/>
      <c r="B417" s="235"/>
      <c r="C417" s="236"/>
      <c r="D417" s="220" t="s">
        <v>155</v>
      </c>
      <c r="E417" s="237" t="s">
        <v>19</v>
      </c>
      <c r="F417" s="238" t="s">
        <v>7</v>
      </c>
      <c r="G417" s="236"/>
      <c r="H417" s="239">
        <v>21</v>
      </c>
      <c r="I417" s="240"/>
      <c r="J417" s="236"/>
      <c r="K417" s="236"/>
      <c r="L417" s="241"/>
      <c r="M417" s="242"/>
      <c r="N417" s="243"/>
      <c r="O417" s="243"/>
      <c r="P417" s="243"/>
      <c r="Q417" s="243"/>
      <c r="R417" s="243"/>
      <c r="S417" s="243"/>
      <c r="T417" s="24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45" t="s">
        <v>155</v>
      </c>
      <c r="AU417" s="245" t="s">
        <v>84</v>
      </c>
      <c r="AV417" s="14" t="s">
        <v>84</v>
      </c>
      <c r="AW417" s="14" t="s">
        <v>35</v>
      </c>
      <c r="AX417" s="14" t="s">
        <v>74</v>
      </c>
      <c r="AY417" s="245" t="s">
        <v>145</v>
      </c>
    </row>
    <row r="418" s="15" customFormat="1">
      <c r="A418" s="15"/>
      <c r="B418" s="246"/>
      <c r="C418" s="247"/>
      <c r="D418" s="220" t="s">
        <v>155</v>
      </c>
      <c r="E418" s="248" t="s">
        <v>19</v>
      </c>
      <c r="F418" s="249" t="s">
        <v>157</v>
      </c>
      <c r="G418" s="247"/>
      <c r="H418" s="250">
        <v>21</v>
      </c>
      <c r="I418" s="251"/>
      <c r="J418" s="247"/>
      <c r="K418" s="247"/>
      <c r="L418" s="252"/>
      <c r="M418" s="253"/>
      <c r="N418" s="254"/>
      <c r="O418" s="254"/>
      <c r="P418" s="254"/>
      <c r="Q418" s="254"/>
      <c r="R418" s="254"/>
      <c r="S418" s="254"/>
      <c r="T418" s="25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T418" s="256" t="s">
        <v>155</v>
      </c>
      <c r="AU418" s="256" t="s">
        <v>84</v>
      </c>
      <c r="AV418" s="15" t="s">
        <v>151</v>
      </c>
      <c r="AW418" s="15" t="s">
        <v>35</v>
      </c>
      <c r="AX418" s="15" t="s">
        <v>82</v>
      </c>
      <c r="AY418" s="256" t="s">
        <v>145</v>
      </c>
    </row>
    <row r="419" s="2" customFormat="1" ht="21.75" customHeight="1">
      <c r="A419" s="40"/>
      <c r="B419" s="41"/>
      <c r="C419" s="207" t="s">
        <v>547</v>
      </c>
      <c r="D419" s="207" t="s">
        <v>147</v>
      </c>
      <c r="E419" s="208" t="s">
        <v>548</v>
      </c>
      <c r="F419" s="209" t="s">
        <v>549</v>
      </c>
      <c r="G419" s="210" t="s">
        <v>166</v>
      </c>
      <c r="H419" s="211">
        <v>21</v>
      </c>
      <c r="I419" s="212"/>
      <c r="J419" s="213">
        <f>ROUND(I419*H419,2)</f>
        <v>0</v>
      </c>
      <c r="K419" s="209" t="s">
        <v>19</v>
      </c>
      <c r="L419" s="46"/>
      <c r="M419" s="214" t="s">
        <v>19</v>
      </c>
      <c r="N419" s="215" t="s">
        <v>45</v>
      </c>
      <c r="O419" s="86"/>
      <c r="P419" s="216">
        <f>O419*H419</f>
        <v>0</v>
      </c>
      <c r="Q419" s="216">
        <v>0.00038000000000000002</v>
      </c>
      <c r="R419" s="216">
        <f>Q419*H419</f>
        <v>0.007980000000000001</v>
      </c>
      <c r="S419" s="216">
        <v>0</v>
      </c>
      <c r="T419" s="217">
        <f>S419*H419</f>
        <v>0</v>
      </c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R419" s="218" t="s">
        <v>151</v>
      </c>
      <c r="AT419" s="218" t="s">
        <v>147</v>
      </c>
      <c r="AU419" s="218" t="s">
        <v>84</v>
      </c>
      <c r="AY419" s="19" t="s">
        <v>145</v>
      </c>
      <c r="BE419" s="219">
        <f>IF(N419="základní",J419,0)</f>
        <v>0</v>
      </c>
      <c r="BF419" s="219">
        <f>IF(N419="snížená",J419,0)</f>
        <v>0</v>
      </c>
      <c r="BG419" s="219">
        <f>IF(N419="zákl. přenesená",J419,0)</f>
        <v>0</v>
      </c>
      <c r="BH419" s="219">
        <f>IF(N419="sníž. přenesená",J419,0)</f>
        <v>0</v>
      </c>
      <c r="BI419" s="219">
        <f>IF(N419="nulová",J419,0)</f>
        <v>0</v>
      </c>
      <c r="BJ419" s="19" t="s">
        <v>82</v>
      </c>
      <c r="BK419" s="219">
        <f>ROUND(I419*H419,2)</f>
        <v>0</v>
      </c>
      <c r="BL419" s="19" t="s">
        <v>151</v>
      </c>
      <c r="BM419" s="218" t="s">
        <v>550</v>
      </c>
    </row>
    <row r="420" s="13" customFormat="1">
      <c r="A420" s="13"/>
      <c r="B420" s="225"/>
      <c r="C420" s="226"/>
      <c r="D420" s="220" t="s">
        <v>155</v>
      </c>
      <c r="E420" s="227" t="s">
        <v>19</v>
      </c>
      <c r="F420" s="228" t="s">
        <v>546</v>
      </c>
      <c r="G420" s="226"/>
      <c r="H420" s="227" t="s">
        <v>19</v>
      </c>
      <c r="I420" s="229"/>
      <c r="J420" s="226"/>
      <c r="K420" s="226"/>
      <c r="L420" s="230"/>
      <c r="M420" s="231"/>
      <c r="N420" s="232"/>
      <c r="O420" s="232"/>
      <c r="P420" s="232"/>
      <c r="Q420" s="232"/>
      <c r="R420" s="232"/>
      <c r="S420" s="232"/>
      <c r="T420" s="23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34" t="s">
        <v>155</v>
      </c>
      <c r="AU420" s="234" t="s">
        <v>84</v>
      </c>
      <c r="AV420" s="13" t="s">
        <v>82</v>
      </c>
      <c r="AW420" s="13" t="s">
        <v>35</v>
      </c>
      <c r="AX420" s="13" t="s">
        <v>74</v>
      </c>
      <c r="AY420" s="234" t="s">
        <v>145</v>
      </c>
    </row>
    <row r="421" s="14" customFormat="1">
      <c r="A421" s="14"/>
      <c r="B421" s="235"/>
      <c r="C421" s="236"/>
      <c r="D421" s="220" t="s">
        <v>155</v>
      </c>
      <c r="E421" s="237" t="s">
        <v>19</v>
      </c>
      <c r="F421" s="238" t="s">
        <v>7</v>
      </c>
      <c r="G421" s="236"/>
      <c r="H421" s="239">
        <v>21</v>
      </c>
      <c r="I421" s="240"/>
      <c r="J421" s="236"/>
      <c r="K421" s="236"/>
      <c r="L421" s="241"/>
      <c r="M421" s="242"/>
      <c r="N421" s="243"/>
      <c r="O421" s="243"/>
      <c r="P421" s="243"/>
      <c r="Q421" s="243"/>
      <c r="R421" s="243"/>
      <c r="S421" s="243"/>
      <c r="T421" s="24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45" t="s">
        <v>155</v>
      </c>
      <c r="AU421" s="245" t="s">
        <v>84</v>
      </c>
      <c r="AV421" s="14" t="s">
        <v>84</v>
      </c>
      <c r="AW421" s="14" t="s">
        <v>35</v>
      </c>
      <c r="AX421" s="14" t="s">
        <v>74</v>
      </c>
      <c r="AY421" s="245" t="s">
        <v>145</v>
      </c>
    </row>
    <row r="422" s="15" customFormat="1">
      <c r="A422" s="15"/>
      <c r="B422" s="246"/>
      <c r="C422" s="247"/>
      <c r="D422" s="220" t="s">
        <v>155</v>
      </c>
      <c r="E422" s="248" t="s">
        <v>19</v>
      </c>
      <c r="F422" s="249" t="s">
        <v>157</v>
      </c>
      <c r="G422" s="247"/>
      <c r="H422" s="250">
        <v>21</v>
      </c>
      <c r="I422" s="251"/>
      <c r="J422" s="247"/>
      <c r="K422" s="247"/>
      <c r="L422" s="252"/>
      <c r="M422" s="253"/>
      <c r="N422" s="254"/>
      <c r="O422" s="254"/>
      <c r="P422" s="254"/>
      <c r="Q422" s="254"/>
      <c r="R422" s="254"/>
      <c r="S422" s="254"/>
      <c r="T422" s="25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T422" s="256" t="s">
        <v>155</v>
      </c>
      <c r="AU422" s="256" t="s">
        <v>84</v>
      </c>
      <c r="AV422" s="15" t="s">
        <v>151</v>
      </c>
      <c r="AW422" s="15" t="s">
        <v>35</v>
      </c>
      <c r="AX422" s="15" t="s">
        <v>82</v>
      </c>
      <c r="AY422" s="256" t="s">
        <v>145</v>
      </c>
    </row>
    <row r="423" s="2" customFormat="1" ht="24.15" customHeight="1">
      <c r="A423" s="40"/>
      <c r="B423" s="41"/>
      <c r="C423" s="207" t="s">
        <v>551</v>
      </c>
      <c r="D423" s="207" t="s">
        <v>147</v>
      </c>
      <c r="E423" s="208" t="s">
        <v>552</v>
      </c>
      <c r="F423" s="209" t="s">
        <v>553</v>
      </c>
      <c r="G423" s="210" t="s">
        <v>166</v>
      </c>
      <c r="H423" s="211">
        <v>622</v>
      </c>
      <c r="I423" s="212"/>
      <c r="J423" s="213">
        <f>ROUND(I423*H423,2)</f>
        <v>0</v>
      </c>
      <c r="K423" s="209" t="s">
        <v>19</v>
      </c>
      <c r="L423" s="46"/>
      <c r="M423" s="214" t="s">
        <v>19</v>
      </c>
      <c r="N423" s="215" t="s">
        <v>45</v>
      </c>
      <c r="O423" s="86"/>
      <c r="P423" s="216">
        <f>O423*H423</f>
        <v>0</v>
      </c>
      <c r="Q423" s="216">
        <v>0.089779999999999999</v>
      </c>
      <c r="R423" s="216">
        <f>Q423*H423</f>
        <v>55.843159999999997</v>
      </c>
      <c r="S423" s="216">
        <v>0</v>
      </c>
      <c r="T423" s="217">
        <f>S423*H423</f>
        <v>0</v>
      </c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R423" s="218" t="s">
        <v>151</v>
      </c>
      <c r="AT423" s="218" t="s">
        <v>147</v>
      </c>
      <c r="AU423" s="218" t="s">
        <v>84</v>
      </c>
      <c r="AY423" s="19" t="s">
        <v>145</v>
      </c>
      <c r="BE423" s="219">
        <f>IF(N423="základní",J423,0)</f>
        <v>0</v>
      </c>
      <c r="BF423" s="219">
        <f>IF(N423="snížená",J423,0)</f>
        <v>0</v>
      </c>
      <c r="BG423" s="219">
        <f>IF(N423="zákl. přenesená",J423,0)</f>
        <v>0</v>
      </c>
      <c r="BH423" s="219">
        <f>IF(N423="sníž. přenesená",J423,0)</f>
        <v>0</v>
      </c>
      <c r="BI423" s="219">
        <f>IF(N423="nulová",J423,0)</f>
        <v>0</v>
      </c>
      <c r="BJ423" s="19" t="s">
        <v>82</v>
      </c>
      <c r="BK423" s="219">
        <f>ROUND(I423*H423,2)</f>
        <v>0</v>
      </c>
      <c r="BL423" s="19" t="s">
        <v>151</v>
      </c>
      <c r="BM423" s="218" t="s">
        <v>554</v>
      </c>
    </row>
    <row r="424" s="13" customFormat="1">
      <c r="A424" s="13"/>
      <c r="B424" s="225"/>
      <c r="C424" s="226"/>
      <c r="D424" s="220" t="s">
        <v>155</v>
      </c>
      <c r="E424" s="227" t="s">
        <v>19</v>
      </c>
      <c r="F424" s="228" t="s">
        <v>555</v>
      </c>
      <c r="G424" s="226"/>
      <c r="H424" s="227" t="s">
        <v>19</v>
      </c>
      <c r="I424" s="229"/>
      <c r="J424" s="226"/>
      <c r="K424" s="226"/>
      <c r="L424" s="230"/>
      <c r="M424" s="231"/>
      <c r="N424" s="232"/>
      <c r="O424" s="232"/>
      <c r="P424" s="232"/>
      <c r="Q424" s="232"/>
      <c r="R424" s="232"/>
      <c r="S424" s="232"/>
      <c r="T424" s="23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4" t="s">
        <v>155</v>
      </c>
      <c r="AU424" s="234" t="s">
        <v>84</v>
      </c>
      <c r="AV424" s="13" t="s">
        <v>82</v>
      </c>
      <c r="AW424" s="13" t="s">
        <v>35</v>
      </c>
      <c r="AX424" s="13" t="s">
        <v>74</v>
      </c>
      <c r="AY424" s="234" t="s">
        <v>145</v>
      </c>
    </row>
    <row r="425" s="14" customFormat="1">
      <c r="A425" s="14"/>
      <c r="B425" s="235"/>
      <c r="C425" s="236"/>
      <c r="D425" s="220" t="s">
        <v>155</v>
      </c>
      <c r="E425" s="237" t="s">
        <v>19</v>
      </c>
      <c r="F425" s="238" t="s">
        <v>556</v>
      </c>
      <c r="G425" s="236"/>
      <c r="H425" s="239">
        <v>622</v>
      </c>
      <c r="I425" s="240"/>
      <c r="J425" s="236"/>
      <c r="K425" s="236"/>
      <c r="L425" s="241"/>
      <c r="M425" s="242"/>
      <c r="N425" s="243"/>
      <c r="O425" s="243"/>
      <c r="P425" s="243"/>
      <c r="Q425" s="243"/>
      <c r="R425" s="243"/>
      <c r="S425" s="243"/>
      <c r="T425" s="24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45" t="s">
        <v>155</v>
      </c>
      <c r="AU425" s="245" t="s">
        <v>84</v>
      </c>
      <c r="AV425" s="14" t="s">
        <v>84</v>
      </c>
      <c r="AW425" s="14" t="s">
        <v>35</v>
      </c>
      <c r="AX425" s="14" t="s">
        <v>74</v>
      </c>
      <c r="AY425" s="245" t="s">
        <v>145</v>
      </c>
    </row>
    <row r="426" s="15" customFormat="1">
      <c r="A426" s="15"/>
      <c r="B426" s="246"/>
      <c r="C426" s="247"/>
      <c r="D426" s="220" t="s">
        <v>155</v>
      </c>
      <c r="E426" s="248" t="s">
        <v>19</v>
      </c>
      <c r="F426" s="249" t="s">
        <v>157</v>
      </c>
      <c r="G426" s="247"/>
      <c r="H426" s="250">
        <v>622</v>
      </c>
      <c r="I426" s="251"/>
      <c r="J426" s="247"/>
      <c r="K426" s="247"/>
      <c r="L426" s="252"/>
      <c r="M426" s="253"/>
      <c r="N426" s="254"/>
      <c r="O426" s="254"/>
      <c r="P426" s="254"/>
      <c r="Q426" s="254"/>
      <c r="R426" s="254"/>
      <c r="S426" s="254"/>
      <c r="T426" s="25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T426" s="256" t="s">
        <v>155</v>
      </c>
      <c r="AU426" s="256" t="s">
        <v>84</v>
      </c>
      <c r="AV426" s="15" t="s">
        <v>151</v>
      </c>
      <c r="AW426" s="15" t="s">
        <v>35</v>
      </c>
      <c r="AX426" s="15" t="s">
        <v>82</v>
      </c>
      <c r="AY426" s="256" t="s">
        <v>145</v>
      </c>
    </row>
    <row r="427" s="2" customFormat="1" ht="16.5" customHeight="1">
      <c r="A427" s="40"/>
      <c r="B427" s="41"/>
      <c r="C427" s="257" t="s">
        <v>557</v>
      </c>
      <c r="D427" s="257" t="s">
        <v>279</v>
      </c>
      <c r="E427" s="258" t="s">
        <v>408</v>
      </c>
      <c r="F427" s="259" t="s">
        <v>409</v>
      </c>
      <c r="G427" s="260" t="s">
        <v>172</v>
      </c>
      <c r="H427" s="261">
        <v>63.444000000000003</v>
      </c>
      <c r="I427" s="262"/>
      <c r="J427" s="263">
        <f>ROUND(I427*H427,2)</f>
        <v>0</v>
      </c>
      <c r="K427" s="259" t="s">
        <v>19</v>
      </c>
      <c r="L427" s="264"/>
      <c r="M427" s="265" t="s">
        <v>19</v>
      </c>
      <c r="N427" s="266" t="s">
        <v>45</v>
      </c>
      <c r="O427" s="86"/>
      <c r="P427" s="216">
        <f>O427*H427</f>
        <v>0</v>
      </c>
      <c r="Q427" s="216">
        <v>0.17599999999999999</v>
      </c>
      <c r="R427" s="216">
        <f>Q427*H427</f>
        <v>11.166143999999999</v>
      </c>
      <c r="S427" s="216">
        <v>0</v>
      </c>
      <c r="T427" s="217">
        <f>S427*H427</f>
        <v>0</v>
      </c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R427" s="218" t="s">
        <v>162</v>
      </c>
      <c r="AT427" s="218" t="s">
        <v>279</v>
      </c>
      <c r="AU427" s="218" t="s">
        <v>84</v>
      </c>
      <c r="AY427" s="19" t="s">
        <v>145</v>
      </c>
      <c r="BE427" s="219">
        <f>IF(N427="základní",J427,0)</f>
        <v>0</v>
      </c>
      <c r="BF427" s="219">
        <f>IF(N427="snížená",J427,0)</f>
        <v>0</v>
      </c>
      <c r="BG427" s="219">
        <f>IF(N427="zákl. přenesená",J427,0)</f>
        <v>0</v>
      </c>
      <c r="BH427" s="219">
        <f>IF(N427="sníž. přenesená",J427,0)</f>
        <v>0</v>
      </c>
      <c r="BI427" s="219">
        <f>IF(N427="nulová",J427,0)</f>
        <v>0</v>
      </c>
      <c r="BJ427" s="19" t="s">
        <v>82</v>
      </c>
      <c r="BK427" s="219">
        <f>ROUND(I427*H427,2)</f>
        <v>0</v>
      </c>
      <c r="BL427" s="19" t="s">
        <v>151</v>
      </c>
      <c r="BM427" s="218" t="s">
        <v>558</v>
      </c>
    </row>
    <row r="428" s="13" customFormat="1">
      <c r="A428" s="13"/>
      <c r="B428" s="225"/>
      <c r="C428" s="226"/>
      <c r="D428" s="220" t="s">
        <v>155</v>
      </c>
      <c r="E428" s="227" t="s">
        <v>19</v>
      </c>
      <c r="F428" s="228" t="s">
        <v>555</v>
      </c>
      <c r="G428" s="226"/>
      <c r="H428" s="227" t="s">
        <v>19</v>
      </c>
      <c r="I428" s="229"/>
      <c r="J428" s="226"/>
      <c r="K428" s="226"/>
      <c r="L428" s="230"/>
      <c r="M428" s="231"/>
      <c r="N428" s="232"/>
      <c r="O428" s="232"/>
      <c r="P428" s="232"/>
      <c r="Q428" s="232"/>
      <c r="R428" s="232"/>
      <c r="S428" s="232"/>
      <c r="T428" s="23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34" t="s">
        <v>155</v>
      </c>
      <c r="AU428" s="234" t="s">
        <v>84</v>
      </c>
      <c r="AV428" s="13" t="s">
        <v>82</v>
      </c>
      <c r="AW428" s="13" t="s">
        <v>35</v>
      </c>
      <c r="AX428" s="13" t="s">
        <v>74</v>
      </c>
      <c r="AY428" s="234" t="s">
        <v>145</v>
      </c>
    </row>
    <row r="429" s="14" customFormat="1">
      <c r="A429" s="14"/>
      <c r="B429" s="235"/>
      <c r="C429" s="236"/>
      <c r="D429" s="220" t="s">
        <v>155</v>
      </c>
      <c r="E429" s="237" t="s">
        <v>19</v>
      </c>
      <c r="F429" s="238" t="s">
        <v>559</v>
      </c>
      <c r="G429" s="236"/>
      <c r="H429" s="239">
        <v>63.444000000000003</v>
      </c>
      <c r="I429" s="240"/>
      <c r="J429" s="236"/>
      <c r="K429" s="236"/>
      <c r="L429" s="241"/>
      <c r="M429" s="242"/>
      <c r="N429" s="243"/>
      <c r="O429" s="243"/>
      <c r="P429" s="243"/>
      <c r="Q429" s="243"/>
      <c r="R429" s="243"/>
      <c r="S429" s="243"/>
      <c r="T429" s="24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45" t="s">
        <v>155</v>
      </c>
      <c r="AU429" s="245" t="s">
        <v>84</v>
      </c>
      <c r="AV429" s="14" t="s">
        <v>84</v>
      </c>
      <c r="AW429" s="14" t="s">
        <v>35</v>
      </c>
      <c r="AX429" s="14" t="s">
        <v>74</v>
      </c>
      <c r="AY429" s="245" t="s">
        <v>145</v>
      </c>
    </row>
    <row r="430" s="15" customFormat="1">
      <c r="A430" s="15"/>
      <c r="B430" s="246"/>
      <c r="C430" s="247"/>
      <c r="D430" s="220" t="s">
        <v>155</v>
      </c>
      <c r="E430" s="248" t="s">
        <v>19</v>
      </c>
      <c r="F430" s="249" t="s">
        <v>157</v>
      </c>
      <c r="G430" s="247"/>
      <c r="H430" s="250">
        <v>63.444000000000003</v>
      </c>
      <c r="I430" s="251"/>
      <c r="J430" s="247"/>
      <c r="K430" s="247"/>
      <c r="L430" s="252"/>
      <c r="M430" s="253"/>
      <c r="N430" s="254"/>
      <c r="O430" s="254"/>
      <c r="P430" s="254"/>
      <c r="Q430" s="254"/>
      <c r="R430" s="254"/>
      <c r="S430" s="254"/>
      <c r="T430" s="25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T430" s="256" t="s">
        <v>155</v>
      </c>
      <c r="AU430" s="256" t="s">
        <v>84</v>
      </c>
      <c r="AV430" s="15" t="s">
        <v>151</v>
      </c>
      <c r="AW430" s="15" t="s">
        <v>35</v>
      </c>
      <c r="AX430" s="15" t="s">
        <v>82</v>
      </c>
      <c r="AY430" s="256" t="s">
        <v>145</v>
      </c>
    </row>
    <row r="431" s="2" customFormat="1" ht="24.15" customHeight="1">
      <c r="A431" s="40"/>
      <c r="B431" s="41"/>
      <c r="C431" s="207" t="s">
        <v>560</v>
      </c>
      <c r="D431" s="207" t="s">
        <v>147</v>
      </c>
      <c r="E431" s="208" t="s">
        <v>561</v>
      </c>
      <c r="F431" s="209" t="s">
        <v>562</v>
      </c>
      <c r="G431" s="210" t="s">
        <v>166</v>
      </c>
      <c r="H431" s="211">
        <v>622</v>
      </c>
      <c r="I431" s="212"/>
      <c r="J431" s="213">
        <f>ROUND(I431*H431,2)</f>
        <v>0</v>
      </c>
      <c r="K431" s="209" t="s">
        <v>19</v>
      </c>
      <c r="L431" s="46"/>
      <c r="M431" s="214" t="s">
        <v>19</v>
      </c>
      <c r="N431" s="215" t="s">
        <v>45</v>
      </c>
      <c r="O431" s="86"/>
      <c r="P431" s="216">
        <f>O431*H431</f>
        <v>0</v>
      </c>
      <c r="Q431" s="216">
        <v>0.16850000000000001</v>
      </c>
      <c r="R431" s="216">
        <f>Q431*H431</f>
        <v>104.807</v>
      </c>
      <c r="S431" s="216">
        <v>0</v>
      </c>
      <c r="T431" s="217">
        <f>S431*H431</f>
        <v>0</v>
      </c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R431" s="218" t="s">
        <v>151</v>
      </c>
      <c r="AT431" s="218" t="s">
        <v>147</v>
      </c>
      <c r="AU431" s="218" t="s">
        <v>84</v>
      </c>
      <c r="AY431" s="19" t="s">
        <v>145</v>
      </c>
      <c r="BE431" s="219">
        <f>IF(N431="základní",J431,0)</f>
        <v>0</v>
      </c>
      <c r="BF431" s="219">
        <f>IF(N431="snížená",J431,0)</f>
        <v>0</v>
      </c>
      <c r="BG431" s="219">
        <f>IF(N431="zákl. přenesená",J431,0)</f>
        <v>0</v>
      </c>
      <c r="BH431" s="219">
        <f>IF(N431="sníž. přenesená",J431,0)</f>
        <v>0</v>
      </c>
      <c r="BI431" s="219">
        <f>IF(N431="nulová",J431,0)</f>
        <v>0</v>
      </c>
      <c r="BJ431" s="19" t="s">
        <v>82</v>
      </c>
      <c r="BK431" s="219">
        <f>ROUND(I431*H431,2)</f>
        <v>0</v>
      </c>
      <c r="BL431" s="19" t="s">
        <v>151</v>
      </c>
      <c r="BM431" s="218" t="s">
        <v>563</v>
      </c>
    </row>
    <row r="432" s="13" customFormat="1">
      <c r="A432" s="13"/>
      <c r="B432" s="225"/>
      <c r="C432" s="226"/>
      <c r="D432" s="220" t="s">
        <v>155</v>
      </c>
      <c r="E432" s="227" t="s">
        <v>19</v>
      </c>
      <c r="F432" s="228" t="s">
        <v>564</v>
      </c>
      <c r="G432" s="226"/>
      <c r="H432" s="227" t="s">
        <v>19</v>
      </c>
      <c r="I432" s="229"/>
      <c r="J432" s="226"/>
      <c r="K432" s="226"/>
      <c r="L432" s="230"/>
      <c r="M432" s="231"/>
      <c r="N432" s="232"/>
      <c r="O432" s="232"/>
      <c r="P432" s="232"/>
      <c r="Q432" s="232"/>
      <c r="R432" s="232"/>
      <c r="S432" s="232"/>
      <c r="T432" s="23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34" t="s">
        <v>155</v>
      </c>
      <c r="AU432" s="234" t="s">
        <v>84</v>
      </c>
      <c r="AV432" s="13" t="s">
        <v>82</v>
      </c>
      <c r="AW432" s="13" t="s">
        <v>35</v>
      </c>
      <c r="AX432" s="13" t="s">
        <v>74</v>
      </c>
      <c r="AY432" s="234" t="s">
        <v>145</v>
      </c>
    </row>
    <row r="433" s="14" customFormat="1">
      <c r="A433" s="14"/>
      <c r="B433" s="235"/>
      <c r="C433" s="236"/>
      <c r="D433" s="220" t="s">
        <v>155</v>
      </c>
      <c r="E433" s="237" t="s">
        <v>19</v>
      </c>
      <c r="F433" s="238" t="s">
        <v>556</v>
      </c>
      <c r="G433" s="236"/>
      <c r="H433" s="239">
        <v>622</v>
      </c>
      <c r="I433" s="240"/>
      <c r="J433" s="236"/>
      <c r="K433" s="236"/>
      <c r="L433" s="241"/>
      <c r="M433" s="242"/>
      <c r="N433" s="243"/>
      <c r="O433" s="243"/>
      <c r="P433" s="243"/>
      <c r="Q433" s="243"/>
      <c r="R433" s="243"/>
      <c r="S433" s="243"/>
      <c r="T433" s="24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45" t="s">
        <v>155</v>
      </c>
      <c r="AU433" s="245" t="s">
        <v>84</v>
      </c>
      <c r="AV433" s="14" t="s">
        <v>84</v>
      </c>
      <c r="AW433" s="14" t="s">
        <v>35</v>
      </c>
      <c r="AX433" s="14" t="s">
        <v>74</v>
      </c>
      <c r="AY433" s="245" t="s">
        <v>145</v>
      </c>
    </row>
    <row r="434" s="15" customFormat="1">
      <c r="A434" s="15"/>
      <c r="B434" s="246"/>
      <c r="C434" s="247"/>
      <c r="D434" s="220" t="s">
        <v>155</v>
      </c>
      <c r="E434" s="248" t="s">
        <v>19</v>
      </c>
      <c r="F434" s="249" t="s">
        <v>157</v>
      </c>
      <c r="G434" s="247"/>
      <c r="H434" s="250">
        <v>622</v>
      </c>
      <c r="I434" s="251"/>
      <c r="J434" s="247"/>
      <c r="K434" s="247"/>
      <c r="L434" s="252"/>
      <c r="M434" s="253"/>
      <c r="N434" s="254"/>
      <c r="O434" s="254"/>
      <c r="P434" s="254"/>
      <c r="Q434" s="254"/>
      <c r="R434" s="254"/>
      <c r="S434" s="254"/>
      <c r="T434" s="25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T434" s="256" t="s">
        <v>155</v>
      </c>
      <c r="AU434" s="256" t="s">
        <v>84</v>
      </c>
      <c r="AV434" s="15" t="s">
        <v>151</v>
      </c>
      <c r="AW434" s="15" t="s">
        <v>35</v>
      </c>
      <c r="AX434" s="15" t="s">
        <v>82</v>
      </c>
      <c r="AY434" s="256" t="s">
        <v>145</v>
      </c>
    </row>
    <row r="435" s="2" customFormat="1" ht="16.5" customHeight="1">
      <c r="A435" s="40"/>
      <c r="B435" s="41"/>
      <c r="C435" s="257" t="s">
        <v>565</v>
      </c>
      <c r="D435" s="257" t="s">
        <v>279</v>
      </c>
      <c r="E435" s="258" t="s">
        <v>566</v>
      </c>
      <c r="F435" s="259" t="s">
        <v>567</v>
      </c>
      <c r="G435" s="260" t="s">
        <v>166</v>
      </c>
      <c r="H435" s="261">
        <v>261.12</v>
      </c>
      <c r="I435" s="262"/>
      <c r="J435" s="263">
        <f>ROUND(I435*H435,2)</f>
        <v>0</v>
      </c>
      <c r="K435" s="259" t="s">
        <v>19</v>
      </c>
      <c r="L435" s="264"/>
      <c r="M435" s="265" t="s">
        <v>19</v>
      </c>
      <c r="N435" s="266" t="s">
        <v>45</v>
      </c>
      <c r="O435" s="86"/>
      <c r="P435" s="216">
        <f>O435*H435</f>
        <v>0</v>
      </c>
      <c r="Q435" s="216">
        <v>0.080000000000000002</v>
      </c>
      <c r="R435" s="216">
        <f>Q435*H435</f>
        <v>20.889600000000002</v>
      </c>
      <c r="S435" s="216">
        <v>0</v>
      </c>
      <c r="T435" s="217">
        <f>S435*H435</f>
        <v>0</v>
      </c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R435" s="218" t="s">
        <v>162</v>
      </c>
      <c r="AT435" s="218" t="s">
        <v>279</v>
      </c>
      <c r="AU435" s="218" t="s">
        <v>84</v>
      </c>
      <c r="AY435" s="19" t="s">
        <v>145</v>
      </c>
      <c r="BE435" s="219">
        <f>IF(N435="základní",J435,0)</f>
        <v>0</v>
      </c>
      <c r="BF435" s="219">
        <f>IF(N435="snížená",J435,0)</f>
        <v>0</v>
      </c>
      <c r="BG435" s="219">
        <f>IF(N435="zákl. přenesená",J435,0)</f>
        <v>0</v>
      </c>
      <c r="BH435" s="219">
        <f>IF(N435="sníž. přenesená",J435,0)</f>
        <v>0</v>
      </c>
      <c r="BI435" s="219">
        <f>IF(N435="nulová",J435,0)</f>
        <v>0</v>
      </c>
      <c r="BJ435" s="19" t="s">
        <v>82</v>
      </c>
      <c r="BK435" s="219">
        <f>ROUND(I435*H435,2)</f>
        <v>0</v>
      </c>
      <c r="BL435" s="19" t="s">
        <v>151</v>
      </c>
      <c r="BM435" s="218" t="s">
        <v>568</v>
      </c>
    </row>
    <row r="436" s="13" customFormat="1">
      <c r="A436" s="13"/>
      <c r="B436" s="225"/>
      <c r="C436" s="226"/>
      <c r="D436" s="220" t="s">
        <v>155</v>
      </c>
      <c r="E436" s="227" t="s">
        <v>19</v>
      </c>
      <c r="F436" s="228" t="s">
        <v>569</v>
      </c>
      <c r="G436" s="226"/>
      <c r="H436" s="227" t="s">
        <v>19</v>
      </c>
      <c r="I436" s="229"/>
      <c r="J436" s="226"/>
      <c r="K436" s="226"/>
      <c r="L436" s="230"/>
      <c r="M436" s="231"/>
      <c r="N436" s="232"/>
      <c r="O436" s="232"/>
      <c r="P436" s="232"/>
      <c r="Q436" s="232"/>
      <c r="R436" s="232"/>
      <c r="S436" s="232"/>
      <c r="T436" s="23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34" t="s">
        <v>155</v>
      </c>
      <c r="AU436" s="234" t="s">
        <v>84</v>
      </c>
      <c r="AV436" s="13" t="s">
        <v>82</v>
      </c>
      <c r="AW436" s="13" t="s">
        <v>35</v>
      </c>
      <c r="AX436" s="13" t="s">
        <v>74</v>
      </c>
      <c r="AY436" s="234" t="s">
        <v>145</v>
      </c>
    </row>
    <row r="437" s="14" customFormat="1">
      <c r="A437" s="14"/>
      <c r="B437" s="235"/>
      <c r="C437" s="236"/>
      <c r="D437" s="220" t="s">
        <v>155</v>
      </c>
      <c r="E437" s="237" t="s">
        <v>19</v>
      </c>
      <c r="F437" s="238" t="s">
        <v>570</v>
      </c>
      <c r="G437" s="236"/>
      <c r="H437" s="239">
        <v>261.12</v>
      </c>
      <c r="I437" s="240"/>
      <c r="J437" s="236"/>
      <c r="K437" s="236"/>
      <c r="L437" s="241"/>
      <c r="M437" s="242"/>
      <c r="N437" s="243"/>
      <c r="O437" s="243"/>
      <c r="P437" s="243"/>
      <c r="Q437" s="243"/>
      <c r="R437" s="243"/>
      <c r="S437" s="243"/>
      <c r="T437" s="24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45" t="s">
        <v>155</v>
      </c>
      <c r="AU437" s="245" t="s">
        <v>84</v>
      </c>
      <c r="AV437" s="14" t="s">
        <v>84</v>
      </c>
      <c r="AW437" s="14" t="s">
        <v>35</v>
      </c>
      <c r="AX437" s="14" t="s">
        <v>74</v>
      </c>
      <c r="AY437" s="245" t="s">
        <v>145</v>
      </c>
    </row>
    <row r="438" s="15" customFormat="1">
      <c r="A438" s="15"/>
      <c r="B438" s="246"/>
      <c r="C438" s="247"/>
      <c r="D438" s="220" t="s">
        <v>155</v>
      </c>
      <c r="E438" s="248" t="s">
        <v>19</v>
      </c>
      <c r="F438" s="249" t="s">
        <v>157</v>
      </c>
      <c r="G438" s="247"/>
      <c r="H438" s="250">
        <v>261.12</v>
      </c>
      <c r="I438" s="251"/>
      <c r="J438" s="247"/>
      <c r="K438" s="247"/>
      <c r="L438" s="252"/>
      <c r="M438" s="253"/>
      <c r="N438" s="254"/>
      <c r="O438" s="254"/>
      <c r="P438" s="254"/>
      <c r="Q438" s="254"/>
      <c r="R438" s="254"/>
      <c r="S438" s="254"/>
      <c r="T438" s="25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T438" s="256" t="s">
        <v>155</v>
      </c>
      <c r="AU438" s="256" t="s">
        <v>84</v>
      </c>
      <c r="AV438" s="15" t="s">
        <v>151</v>
      </c>
      <c r="AW438" s="15" t="s">
        <v>35</v>
      </c>
      <c r="AX438" s="15" t="s">
        <v>82</v>
      </c>
      <c r="AY438" s="256" t="s">
        <v>145</v>
      </c>
    </row>
    <row r="439" s="2" customFormat="1" ht="16.5" customHeight="1">
      <c r="A439" s="40"/>
      <c r="B439" s="41"/>
      <c r="C439" s="257" t="s">
        <v>571</v>
      </c>
      <c r="D439" s="257" t="s">
        <v>279</v>
      </c>
      <c r="E439" s="258" t="s">
        <v>572</v>
      </c>
      <c r="F439" s="259" t="s">
        <v>573</v>
      </c>
      <c r="G439" s="260" t="s">
        <v>166</v>
      </c>
      <c r="H439" s="261">
        <v>36.719999999999999</v>
      </c>
      <c r="I439" s="262"/>
      <c r="J439" s="263">
        <f>ROUND(I439*H439,2)</f>
        <v>0</v>
      </c>
      <c r="K439" s="259" t="s">
        <v>19</v>
      </c>
      <c r="L439" s="264"/>
      <c r="M439" s="265" t="s">
        <v>19</v>
      </c>
      <c r="N439" s="266" t="s">
        <v>45</v>
      </c>
      <c r="O439" s="86"/>
      <c r="P439" s="216">
        <f>O439*H439</f>
        <v>0</v>
      </c>
      <c r="Q439" s="216">
        <v>0.080000000000000002</v>
      </c>
      <c r="R439" s="216">
        <f>Q439*H439</f>
        <v>2.9375999999999998</v>
      </c>
      <c r="S439" s="216">
        <v>0</v>
      </c>
      <c r="T439" s="217">
        <f>S439*H439</f>
        <v>0</v>
      </c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R439" s="218" t="s">
        <v>162</v>
      </c>
      <c r="AT439" s="218" t="s">
        <v>279</v>
      </c>
      <c r="AU439" s="218" t="s">
        <v>84</v>
      </c>
      <c r="AY439" s="19" t="s">
        <v>145</v>
      </c>
      <c r="BE439" s="219">
        <f>IF(N439="základní",J439,0)</f>
        <v>0</v>
      </c>
      <c r="BF439" s="219">
        <f>IF(N439="snížená",J439,0)</f>
        <v>0</v>
      </c>
      <c r="BG439" s="219">
        <f>IF(N439="zákl. přenesená",J439,0)</f>
        <v>0</v>
      </c>
      <c r="BH439" s="219">
        <f>IF(N439="sníž. přenesená",J439,0)</f>
        <v>0</v>
      </c>
      <c r="BI439" s="219">
        <f>IF(N439="nulová",J439,0)</f>
        <v>0</v>
      </c>
      <c r="BJ439" s="19" t="s">
        <v>82</v>
      </c>
      <c r="BK439" s="219">
        <f>ROUND(I439*H439,2)</f>
        <v>0</v>
      </c>
      <c r="BL439" s="19" t="s">
        <v>151</v>
      </c>
      <c r="BM439" s="218" t="s">
        <v>574</v>
      </c>
    </row>
    <row r="440" s="13" customFormat="1">
      <c r="A440" s="13"/>
      <c r="B440" s="225"/>
      <c r="C440" s="226"/>
      <c r="D440" s="220" t="s">
        <v>155</v>
      </c>
      <c r="E440" s="227" t="s">
        <v>19</v>
      </c>
      <c r="F440" s="228" t="s">
        <v>575</v>
      </c>
      <c r="G440" s="226"/>
      <c r="H440" s="227" t="s">
        <v>19</v>
      </c>
      <c r="I440" s="229"/>
      <c r="J440" s="226"/>
      <c r="K440" s="226"/>
      <c r="L440" s="230"/>
      <c r="M440" s="231"/>
      <c r="N440" s="232"/>
      <c r="O440" s="232"/>
      <c r="P440" s="232"/>
      <c r="Q440" s="232"/>
      <c r="R440" s="232"/>
      <c r="S440" s="232"/>
      <c r="T440" s="23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34" t="s">
        <v>155</v>
      </c>
      <c r="AU440" s="234" t="s">
        <v>84</v>
      </c>
      <c r="AV440" s="13" t="s">
        <v>82</v>
      </c>
      <c r="AW440" s="13" t="s">
        <v>35</v>
      </c>
      <c r="AX440" s="13" t="s">
        <v>74</v>
      </c>
      <c r="AY440" s="234" t="s">
        <v>145</v>
      </c>
    </row>
    <row r="441" s="14" customFormat="1">
      <c r="A441" s="14"/>
      <c r="B441" s="235"/>
      <c r="C441" s="236"/>
      <c r="D441" s="220" t="s">
        <v>155</v>
      </c>
      <c r="E441" s="237" t="s">
        <v>19</v>
      </c>
      <c r="F441" s="238" t="s">
        <v>576</v>
      </c>
      <c r="G441" s="236"/>
      <c r="H441" s="239">
        <v>36.719999999999999</v>
      </c>
      <c r="I441" s="240"/>
      <c r="J441" s="236"/>
      <c r="K441" s="236"/>
      <c r="L441" s="241"/>
      <c r="M441" s="242"/>
      <c r="N441" s="243"/>
      <c r="O441" s="243"/>
      <c r="P441" s="243"/>
      <c r="Q441" s="243"/>
      <c r="R441" s="243"/>
      <c r="S441" s="243"/>
      <c r="T441" s="24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45" t="s">
        <v>155</v>
      </c>
      <c r="AU441" s="245" t="s">
        <v>84</v>
      </c>
      <c r="AV441" s="14" t="s">
        <v>84</v>
      </c>
      <c r="AW441" s="14" t="s">
        <v>35</v>
      </c>
      <c r="AX441" s="14" t="s">
        <v>74</v>
      </c>
      <c r="AY441" s="245" t="s">
        <v>145</v>
      </c>
    </row>
    <row r="442" s="15" customFormat="1">
      <c r="A442" s="15"/>
      <c r="B442" s="246"/>
      <c r="C442" s="247"/>
      <c r="D442" s="220" t="s">
        <v>155</v>
      </c>
      <c r="E442" s="248" t="s">
        <v>19</v>
      </c>
      <c r="F442" s="249" t="s">
        <v>157</v>
      </c>
      <c r="G442" s="247"/>
      <c r="H442" s="250">
        <v>36.719999999999999</v>
      </c>
      <c r="I442" s="251"/>
      <c r="J442" s="247"/>
      <c r="K442" s="247"/>
      <c r="L442" s="252"/>
      <c r="M442" s="253"/>
      <c r="N442" s="254"/>
      <c r="O442" s="254"/>
      <c r="P442" s="254"/>
      <c r="Q442" s="254"/>
      <c r="R442" s="254"/>
      <c r="S442" s="254"/>
      <c r="T442" s="25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T442" s="256" t="s">
        <v>155</v>
      </c>
      <c r="AU442" s="256" t="s">
        <v>84</v>
      </c>
      <c r="AV442" s="15" t="s">
        <v>151</v>
      </c>
      <c r="AW442" s="15" t="s">
        <v>35</v>
      </c>
      <c r="AX442" s="15" t="s">
        <v>82</v>
      </c>
      <c r="AY442" s="256" t="s">
        <v>145</v>
      </c>
    </row>
    <row r="443" s="2" customFormat="1" ht="16.5" customHeight="1">
      <c r="A443" s="40"/>
      <c r="B443" s="41"/>
      <c r="C443" s="257" t="s">
        <v>577</v>
      </c>
      <c r="D443" s="257" t="s">
        <v>279</v>
      </c>
      <c r="E443" s="258" t="s">
        <v>578</v>
      </c>
      <c r="F443" s="259" t="s">
        <v>579</v>
      </c>
      <c r="G443" s="260" t="s">
        <v>166</v>
      </c>
      <c r="H443" s="261">
        <v>5.0999999999999996</v>
      </c>
      <c r="I443" s="262"/>
      <c r="J443" s="263">
        <f>ROUND(I443*H443,2)</f>
        <v>0</v>
      </c>
      <c r="K443" s="259" t="s">
        <v>19</v>
      </c>
      <c r="L443" s="264"/>
      <c r="M443" s="265" t="s">
        <v>19</v>
      </c>
      <c r="N443" s="266" t="s">
        <v>45</v>
      </c>
      <c r="O443" s="86"/>
      <c r="P443" s="216">
        <f>O443*H443</f>
        <v>0</v>
      </c>
      <c r="Q443" s="216">
        <v>0.048399999999999999</v>
      </c>
      <c r="R443" s="216">
        <f>Q443*H443</f>
        <v>0.24683999999999998</v>
      </c>
      <c r="S443" s="216">
        <v>0</v>
      </c>
      <c r="T443" s="217">
        <f>S443*H443</f>
        <v>0</v>
      </c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R443" s="218" t="s">
        <v>162</v>
      </c>
      <c r="AT443" s="218" t="s">
        <v>279</v>
      </c>
      <c r="AU443" s="218" t="s">
        <v>84</v>
      </c>
      <c r="AY443" s="19" t="s">
        <v>145</v>
      </c>
      <c r="BE443" s="219">
        <f>IF(N443="základní",J443,0)</f>
        <v>0</v>
      </c>
      <c r="BF443" s="219">
        <f>IF(N443="snížená",J443,0)</f>
        <v>0</v>
      </c>
      <c r="BG443" s="219">
        <f>IF(N443="zákl. přenesená",J443,0)</f>
        <v>0</v>
      </c>
      <c r="BH443" s="219">
        <f>IF(N443="sníž. přenesená",J443,0)</f>
        <v>0</v>
      </c>
      <c r="BI443" s="219">
        <f>IF(N443="nulová",J443,0)</f>
        <v>0</v>
      </c>
      <c r="BJ443" s="19" t="s">
        <v>82</v>
      </c>
      <c r="BK443" s="219">
        <f>ROUND(I443*H443,2)</f>
        <v>0</v>
      </c>
      <c r="BL443" s="19" t="s">
        <v>151</v>
      </c>
      <c r="BM443" s="218" t="s">
        <v>580</v>
      </c>
    </row>
    <row r="444" s="13" customFormat="1">
      <c r="A444" s="13"/>
      <c r="B444" s="225"/>
      <c r="C444" s="226"/>
      <c r="D444" s="220" t="s">
        <v>155</v>
      </c>
      <c r="E444" s="227" t="s">
        <v>19</v>
      </c>
      <c r="F444" s="228" t="s">
        <v>581</v>
      </c>
      <c r="G444" s="226"/>
      <c r="H444" s="227" t="s">
        <v>19</v>
      </c>
      <c r="I444" s="229"/>
      <c r="J444" s="226"/>
      <c r="K444" s="226"/>
      <c r="L444" s="230"/>
      <c r="M444" s="231"/>
      <c r="N444" s="232"/>
      <c r="O444" s="232"/>
      <c r="P444" s="232"/>
      <c r="Q444" s="232"/>
      <c r="R444" s="232"/>
      <c r="S444" s="232"/>
      <c r="T444" s="23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34" t="s">
        <v>155</v>
      </c>
      <c r="AU444" s="234" t="s">
        <v>84</v>
      </c>
      <c r="AV444" s="13" t="s">
        <v>82</v>
      </c>
      <c r="AW444" s="13" t="s">
        <v>35</v>
      </c>
      <c r="AX444" s="13" t="s">
        <v>74</v>
      </c>
      <c r="AY444" s="234" t="s">
        <v>145</v>
      </c>
    </row>
    <row r="445" s="14" customFormat="1">
      <c r="A445" s="14"/>
      <c r="B445" s="235"/>
      <c r="C445" s="236"/>
      <c r="D445" s="220" t="s">
        <v>155</v>
      </c>
      <c r="E445" s="237" t="s">
        <v>19</v>
      </c>
      <c r="F445" s="238" t="s">
        <v>582</v>
      </c>
      <c r="G445" s="236"/>
      <c r="H445" s="239">
        <v>5.0999999999999996</v>
      </c>
      <c r="I445" s="240"/>
      <c r="J445" s="236"/>
      <c r="K445" s="236"/>
      <c r="L445" s="241"/>
      <c r="M445" s="242"/>
      <c r="N445" s="243"/>
      <c r="O445" s="243"/>
      <c r="P445" s="243"/>
      <c r="Q445" s="243"/>
      <c r="R445" s="243"/>
      <c r="S445" s="243"/>
      <c r="T445" s="24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45" t="s">
        <v>155</v>
      </c>
      <c r="AU445" s="245" t="s">
        <v>84</v>
      </c>
      <c r="AV445" s="14" t="s">
        <v>84</v>
      </c>
      <c r="AW445" s="14" t="s">
        <v>35</v>
      </c>
      <c r="AX445" s="14" t="s">
        <v>74</v>
      </c>
      <c r="AY445" s="245" t="s">
        <v>145</v>
      </c>
    </row>
    <row r="446" s="15" customFormat="1">
      <c r="A446" s="15"/>
      <c r="B446" s="246"/>
      <c r="C446" s="247"/>
      <c r="D446" s="220" t="s">
        <v>155</v>
      </c>
      <c r="E446" s="248" t="s">
        <v>19</v>
      </c>
      <c r="F446" s="249" t="s">
        <v>157</v>
      </c>
      <c r="G446" s="247"/>
      <c r="H446" s="250">
        <v>5.0999999999999996</v>
      </c>
      <c r="I446" s="251"/>
      <c r="J446" s="247"/>
      <c r="K446" s="247"/>
      <c r="L446" s="252"/>
      <c r="M446" s="253"/>
      <c r="N446" s="254"/>
      <c r="O446" s="254"/>
      <c r="P446" s="254"/>
      <c r="Q446" s="254"/>
      <c r="R446" s="254"/>
      <c r="S446" s="254"/>
      <c r="T446" s="25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T446" s="256" t="s">
        <v>155</v>
      </c>
      <c r="AU446" s="256" t="s">
        <v>84</v>
      </c>
      <c r="AV446" s="15" t="s">
        <v>151</v>
      </c>
      <c r="AW446" s="15" t="s">
        <v>35</v>
      </c>
      <c r="AX446" s="15" t="s">
        <v>82</v>
      </c>
      <c r="AY446" s="256" t="s">
        <v>145</v>
      </c>
    </row>
    <row r="447" s="2" customFormat="1" ht="16.5" customHeight="1">
      <c r="A447" s="40"/>
      <c r="B447" s="41"/>
      <c r="C447" s="257" t="s">
        <v>583</v>
      </c>
      <c r="D447" s="257" t="s">
        <v>279</v>
      </c>
      <c r="E447" s="258" t="s">
        <v>584</v>
      </c>
      <c r="F447" s="259" t="s">
        <v>585</v>
      </c>
      <c r="G447" s="260" t="s">
        <v>166</v>
      </c>
      <c r="H447" s="261">
        <v>294.77999999999997</v>
      </c>
      <c r="I447" s="262"/>
      <c r="J447" s="263">
        <f>ROUND(I447*H447,2)</f>
        <v>0</v>
      </c>
      <c r="K447" s="259" t="s">
        <v>19</v>
      </c>
      <c r="L447" s="264"/>
      <c r="M447" s="265" t="s">
        <v>19</v>
      </c>
      <c r="N447" s="266" t="s">
        <v>45</v>
      </c>
      <c r="O447" s="86"/>
      <c r="P447" s="216">
        <f>O447*H447</f>
        <v>0</v>
      </c>
      <c r="Q447" s="216">
        <v>0.048300000000000003</v>
      </c>
      <c r="R447" s="216">
        <f>Q447*H447</f>
        <v>14.237874</v>
      </c>
      <c r="S447" s="216">
        <v>0</v>
      </c>
      <c r="T447" s="217">
        <f>S447*H447</f>
        <v>0</v>
      </c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R447" s="218" t="s">
        <v>162</v>
      </c>
      <c r="AT447" s="218" t="s">
        <v>279</v>
      </c>
      <c r="AU447" s="218" t="s">
        <v>84</v>
      </c>
      <c r="AY447" s="19" t="s">
        <v>145</v>
      </c>
      <c r="BE447" s="219">
        <f>IF(N447="základní",J447,0)</f>
        <v>0</v>
      </c>
      <c r="BF447" s="219">
        <f>IF(N447="snížená",J447,0)</f>
        <v>0</v>
      </c>
      <c r="BG447" s="219">
        <f>IF(N447="zákl. přenesená",J447,0)</f>
        <v>0</v>
      </c>
      <c r="BH447" s="219">
        <f>IF(N447="sníž. přenesená",J447,0)</f>
        <v>0</v>
      </c>
      <c r="BI447" s="219">
        <f>IF(N447="nulová",J447,0)</f>
        <v>0</v>
      </c>
      <c r="BJ447" s="19" t="s">
        <v>82</v>
      </c>
      <c r="BK447" s="219">
        <f>ROUND(I447*H447,2)</f>
        <v>0</v>
      </c>
      <c r="BL447" s="19" t="s">
        <v>151</v>
      </c>
      <c r="BM447" s="218" t="s">
        <v>586</v>
      </c>
    </row>
    <row r="448" s="13" customFormat="1">
      <c r="A448" s="13"/>
      <c r="B448" s="225"/>
      <c r="C448" s="226"/>
      <c r="D448" s="220" t="s">
        <v>155</v>
      </c>
      <c r="E448" s="227" t="s">
        <v>19</v>
      </c>
      <c r="F448" s="228" t="s">
        <v>587</v>
      </c>
      <c r="G448" s="226"/>
      <c r="H448" s="227" t="s">
        <v>19</v>
      </c>
      <c r="I448" s="229"/>
      <c r="J448" s="226"/>
      <c r="K448" s="226"/>
      <c r="L448" s="230"/>
      <c r="M448" s="231"/>
      <c r="N448" s="232"/>
      <c r="O448" s="232"/>
      <c r="P448" s="232"/>
      <c r="Q448" s="232"/>
      <c r="R448" s="232"/>
      <c r="S448" s="232"/>
      <c r="T448" s="23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34" t="s">
        <v>155</v>
      </c>
      <c r="AU448" s="234" t="s">
        <v>84</v>
      </c>
      <c r="AV448" s="13" t="s">
        <v>82</v>
      </c>
      <c r="AW448" s="13" t="s">
        <v>35</v>
      </c>
      <c r="AX448" s="13" t="s">
        <v>74</v>
      </c>
      <c r="AY448" s="234" t="s">
        <v>145</v>
      </c>
    </row>
    <row r="449" s="14" customFormat="1">
      <c r="A449" s="14"/>
      <c r="B449" s="235"/>
      <c r="C449" s="236"/>
      <c r="D449" s="220" t="s">
        <v>155</v>
      </c>
      <c r="E449" s="237" t="s">
        <v>19</v>
      </c>
      <c r="F449" s="238" t="s">
        <v>588</v>
      </c>
      <c r="G449" s="236"/>
      <c r="H449" s="239">
        <v>294.77999999999997</v>
      </c>
      <c r="I449" s="240"/>
      <c r="J449" s="236"/>
      <c r="K449" s="236"/>
      <c r="L449" s="241"/>
      <c r="M449" s="242"/>
      <c r="N449" s="243"/>
      <c r="O449" s="243"/>
      <c r="P449" s="243"/>
      <c r="Q449" s="243"/>
      <c r="R449" s="243"/>
      <c r="S449" s="243"/>
      <c r="T449" s="24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45" t="s">
        <v>155</v>
      </c>
      <c r="AU449" s="245" t="s">
        <v>84</v>
      </c>
      <c r="AV449" s="14" t="s">
        <v>84</v>
      </c>
      <c r="AW449" s="14" t="s">
        <v>35</v>
      </c>
      <c r="AX449" s="14" t="s">
        <v>74</v>
      </c>
      <c r="AY449" s="245" t="s">
        <v>145</v>
      </c>
    </row>
    <row r="450" s="15" customFormat="1">
      <c r="A450" s="15"/>
      <c r="B450" s="246"/>
      <c r="C450" s="247"/>
      <c r="D450" s="220" t="s">
        <v>155</v>
      </c>
      <c r="E450" s="248" t="s">
        <v>19</v>
      </c>
      <c r="F450" s="249" t="s">
        <v>157</v>
      </c>
      <c r="G450" s="247"/>
      <c r="H450" s="250">
        <v>294.77999999999997</v>
      </c>
      <c r="I450" s="251"/>
      <c r="J450" s="247"/>
      <c r="K450" s="247"/>
      <c r="L450" s="252"/>
      <c r="M450" s="253"/>
      <c r="N450" s="254"/>
      <c r="O450" s="254"/>
      <c r="P450" s="254"/>
      <c r="Q450" s="254"/>
      <c r="R450" s="254"/>
      <c r="S450" s="254"/>
      <c r="T450" s="25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T450" s="256" t="s">
        <v>155</v>
      </c>
      <c r="AU450" s="256" t="s">
        <v>84</v>
      </c>
      <c r="AV450" s="15" t="s">
        <v>151</v>
      </c>
      <c r="AW450" s="15" t="s">
        <v>35</v>
      </c>
      <c r="AX450" s="15" t="s">
        <v>82</v>
      </c>
      <c r="AY450" s="256" t="s">
        <v>145</v>
      </c>
    </row>
    <row r="451" s="2" customFormat="1" ht="16.5" customHeight="1">
      <c r="A451" s="40"/>
      <c r="B451" s="41"/>
      <c r="C451" s="257" t="s">
        <v>589</v>
      </c>
      <c r="D451" s="257" t="s">
        <v>279</v>
      </c>
      <c r="E451" s="258" t="s">
        <v>590</v>
      </c>
      <c r="F451" s="259" t="s">
        <v>591</v>
      </c>
      <c r="G451" s="260" t="s">
        <v>166</v>
      </c>
      <c r="H451" s="261">
        <v>36.719999999999999</v>
      </c>
      <c r="I451" s="262"/>
      <c r="J451" s="263">
        <f>ROUND(I451*H451,2)</f>
        <v>0</v>
      </c>
      <c r="K451" s="259" t="s">
        <v>19</v>
      </c>
      <c r="L451" s="264"/>
      <c r="M451" s="265" t="s">
        <v>19</v>
      </c>
      <c r="N451" s="266" t="s">
        <v>45</v>
      </c>
      <c r="O451" s="86"/>
      <c r="P451" s="216">
        <f>O451*H451</f>
        <v>0</v>
      </c>
      <c r="Q451" s="216">
        <v>0.085999999999999993</v>
      </c>
      <c r="R451" s="216">
        <f>Q451*H451</f>
        <v>3.1579199999999998</v>
      </c>
      <c r="S451" s="216">
        <v>0</v>
      </c>
      <c r="T451" s="217">
        <f>S451*H451</f>
        <v>0</v>
      </c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R451" s="218" t="s">
        <v>162</v>
      </c>
      <c r="AT451" s="218" t="s">
        <v>279</v>
      </c>
      <c r="AU451" s="218" t="s">
        <v>84</v>
      </c>
      <c r="AY451" s="19" t="s">
        <v>145</v>
      </c>
      <c r="BE451" s="219">
        <f>IF(N451="základní",J451,0)</f>
        <v>0</v>
      </c>
      <c r="BF451" s="219">
        <f>IF(N451="snížená",J451,0)</f>
        <v>0</v>
      </c>
      <c r="BG451" s="219">
        <f>IF(N451="zákl. přenesená",J451,0)</f>
        <v>0</v>
      </c>
      <c r="BH451" s="219">
        <f>IF(N451="sníž. přenesená",J451,0)</f>
        <v>0</v>
      </c>
      <c r="BI451" s="219">
        <f>IF(N451="nulová",J451,0)</f>
        <v>0</v>
      </c>
      <c r="BJ451" s="19" t="s">
        <v>82</v>
      </c>
      <c r="BK451" s="219">
        <f>ROUND(I451*H451,2)</f>
        <v>0</v>
      </c>
      <c r="BL451" s="19" t="s">
        <v>151</v>
      </c>
      <c r="BM451" s="218" t="s">
        <v>592</v>
      </c>
    </row>
    <row r="452" s="13" customFormat="1">
      <c r="A452" s="13"/>
      <c r="B452" s="225"/>
      <c r="C452" s="226"/>
      <c r="D452" s="220" t="s">
        <v>155</v>
      </c>
      <c r="E452" s="227" t="s">
        <v>19</v>
      </c>
      <c r="F452" s="228" t="s">
        <v>593</v>
      </c>
      <c r="G452" s="226"/>
      <c r="H452" s="227" t="s">
        <v>19</v>
      </c>
      <c r="I452" s="229"/>
      <c r="J452" s="226"/>
      <c r="K452" s="226"/>
      <c r="L452" s="230"/>
      <c r="M452" s="231"/>
      <c r="N452" s="232"/>
      <c r="O452" s="232"/>
      <c r="P452" s="232"/>
      <c r="Q452" s="232"/>
      <c r="R452" s="232"/>
      <c r="S452" s="232"/>
      <c r="T452" s="23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34" t="s">
        <v>155</v>
      </c>
      <c r="AU452" s="234" t="s">
        <v>84</v>
      </c>
      <c r="AV452" s="13" t="s">
        <v>82</v>
      </c>
      <c r="AW452" s="13" t="s">
        <v>35</v>
      </c>
      <c r="AX452" s="13" t="s">
        <v>74</v>
      </c>
      <c r="AY452" s="234" t="s">
        <v>145</v>
      </c>
    </row>
    <row r="453" s="14" customFormat="1">
      <c r="A453" s="14"/>
      <c r="B453" s="235"/>
      <c r="C453" s="236"/>
      <c r="D453" s="220" t="s">
        <v>155</v>
      </c>
      <c r="E453" s="237" t="s">
        <v>19</v>
      </c>
      <c r="F453" s="238" t="s">
        <v>576</v>
      </c>
      <c r="G453" s="236"/>
      <c r="H453" s="239">
        <v>36.719999999999999</v>
      </c>
      <c r="I453" s="240"/>
      <c r="J453" s="236"/>
      <c r="K453" s="236"/>
      <c r="L453" s="241"/>
      <c r="M453" s="242"/>
      <c r="N453" s="243"/>
      <c r="O453" s="243"/>
      <c r="P453" s="243"/>
      <c r="Q453" s="243"/>
      <c r="R453" s="243"/>
      <c r="S453" s="243"/>
      <c r="T453" s="24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45" t="s">
        <v>155</v>
      </c>
      <c r="AU453" s="245" t="s">
        <v>84</v>
      </c>
      <c r="AV453" s="14" t="s">
        <v>84</v>
      </c>
      <c r="AW453" s="14" t="s">
        <v>35</v>
      </c>
      <c r="AX453" s="14" t="s">
        <v>74</v>
      </c>
      <c r="AY453" s="245" t="s">
        <v>145</v>
      </c>
    </row>
    <row r="454" s="15" customFormat="1">
      <c r="A454" s="15"/>
      <c r="B454" s="246"/>
      <c r="C454" s="247"/>
      <c r="D454" s="220" t="s">
        <v>155</v>
      </c>
      <c r="E454" s="248" t="s">
        <v>19</v>
      </c>
      <c r="F454" s="249" t="s">
        <v>157</v>
      </c>
      <c r="G454" s="247"/>
      <c r="H454" s="250">
        <v>36.719999999999999</v>
      </c>
      <c r="I454" s="251"/>
      <c r="J454" s="247"/>
      <c r="K454" s="247"/>
      <c r="L454" s="252"/>
      <c r="M454" s="253"/>
      <c r="N454" s="254"/>
      <c r="O454" s="254"/>
      <c r="P454" s="254"/>
      <c r="Q454" s="254"/>
      <c r="R454" s="254"/>
      <c r="S454" s="254"/>
      <c r="T454" s="25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T454" s="256" t="s">
        <v>155</v>
      </c>
      <c r="AU454" s="256" t="s">
        <v>84</v>
      </c>
      <c r="AV454" s="15" t="s">
        <v>151</v>
      </c>
      <c r="AW454" s="15" t="s">
        <v>35</v>
      </c>
      <c r="AX454" s="15" t="s">
        <v>82</v>
      </c>
      <c r="AY454" s="256" t="s">
        <v>145</v>
      </c>
    </row>
    <row r="455" s="2" customFormat="1" ht="24.15" customHeight="1">
      <c r="A455" s="40"/>
      <c r="B455" s="41"/>
      <c r="C455" s="207" t="s">
        <v>594</v>
      </c>
      <c r="D455" s="207" t="s">
        <v>147</v>
      </c>
      <c r="E455" s="208" t="s">
        <v>595</v>
      </c>
      <c r="F455" s="209" t="s">
        <v>596</v>
      </c>
      <c r="G455" s="210" t="s">
        <v>166</v>
      </c>
      <c r="H455" s="211">
        <v>130</v>
      </c>
      <c r="I455" s="212"/>
      <c r="J455" s="213">
        <f>ROUND(I455*H455,2)</f>
        <v>0</v>
      </c>
      <c r="K455" s="209" t="s">
        <v>19</v>
      </c>
      <c r="L455" s="46"/>
      <c r="M455" s="214" t="s">
        <v>19</v>
      </c>
      <c r="N455" s="215" t="s">
        <v>45</v>
      </c>
      <c r="O455" s="86"/>
      <c r="P455" s="216">
        <f>O455*H455</f>
        <v>0</v>
      </c>
      <c r="Q455" s="216">
        <v>0.14041999999999999</v>
      </c>
      <c r="R455" s="216">
        <f>Q455*H455</f>
        <v>18.2546</v>
      </c>
      <c r="S455" s="216">
        <v>0</v>
      </c>
      <c r="T455" s="217">
        <f>S455*H455</f>
        <v>0</v>
      </c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R455" s="218" t="s">
        <v>151</v>
      </c>
      <c r="AT455" s="218" t="s">
        <v>147</v>
      </c>
      <c r="AU455" s="218" t="s">
        <v>84</v>
      </c>
      <c r="AY455" s="19" t="s">
        <v>145</v>
      </c>
      <c r="BE455" s="219">
        <f>IF(N455="základní",J455,0)</f>
        <v>0</v>
      </c>
      <c r="BF455" s="219">
        <f>IF(N455="snížená",J455,0)</f>
        <v>0</v>
      </c>
      <c r="BG455" s="219">
        <f>IF(N455="zákl. přenesená",J455,0)</f>
        <v>0</v>
      </c>
      <c r="BH455" s="219">
        <f>IF(N455="sníž. přenesená",J455,0)</f>
        <v>0</v>
      </c>
      <c r="BI455" s="219">
        <f>IF(N455="nulová",J455,0)</f>
        <v>0</v>
      </c>
      <c r="BJ455" s="19" t="s">
        <v>82</v>
      </c>
      <c r="BK455" s="219">
        <f>ROUND(I455*H455,2)</f>
        <v>0</v>
      </c>
      <c r="BL455" s="19" t="s">
        <v>151</v>
      </c>
      <c r="BM455" s="218" t="s">
        <v>597</v>
      </c>
    </row>
    <row r="456" s="13" customFormat="1">
      <c r="A456" s="13"/>
      <c r="B456" s="225"/>
      <c r="C456" s="226"/>
      <c r="D456" s="220" t="s">
        <v>155</v>
      </c>
      <c r="E456" s="227" t="s">
        <v>19</v>
      </c>
      <c r="F456" s="228" t="s">
        <v>598</v>
      </c>
      <c r="G456" s="226"/>
      <c r="H456" s="227" t="s">
        <v>19</v>
      </c>
      <c r="I456" s="229"/>
      <c r="J456" s="226"/>
      <c r="K456" s="226"/>
      <c r="L456" s="230"/>
      <c r="M456" s="231"/>
      <c r="N456" s="232"/>
      <c r="O456" s="232"/>
      <c r="P456" s="232"/>
      <c r="Q456" s="232"/>
      <c r="R456" s="232"/>
      <c r="S456" s="232"/>
      <c r="T456" s="23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34" t="s">
        <v>155</v>
      </c>
      <c r="AU456" s="234" t="s">
        <v>84</v>
      </c>
      <c r="AV456" s="13" t="s">
        <v>82</v>
      </c>
      <c r="AW456" s="13" t="s">
        <v>35</v>
      </c>
      <c r="AX456" s="13" t="s">
        <v>74</v>
      </c>
      <c r="AY456" s="234" t="s">
        <v>145</v>
      </c>
    </row>
    <row r="457" s="14" customFormat="1">
      <c r="A457" s="14"/>
      <c r="B457" s="235"/>
      <c r="C457" s="236"/>
      <c r="D457" s="220" t="s">
        <v>155</v>
      </c>
      <c r="E457" s="237" t="s">
        <v>19</v>
      </c>
      <c r="F457" s="238" t="s">
        <v>182</v>
      </c>
      <c r="G457" s="236"/>
      <c r="H457" s="239">
        <v>130</v>
      </c>
      <c r="I457" s="240"/>
      <c r="J457" s="236"/>
      <c r="K457" s="236"/>
      <c r="L457" s="241"/>
      <c r="M457" s="242"/>
      <c r="N457" s="243"/>
      <c r="O457" s="243"/>
      <c r="P457" s="243"/>
      <c r="Q457" s="243"/>
      <c r="R457" s="243"/>
      <c r="S457" s="243"/>
      <c r="T457" s="24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45" t="s">
        <v>155</v>
      </c>
      <c r="AU457" s="245" t="s">
        <v>84</v>
      </c>
      <c r="AV457" s="14" t="s">
        <v>84</v>
      </c>
      <c r="AW457" s="14" t="s">
        <v>35</v>
      </c>
      <c r="AX457" s="14" t="s">
        <v>74</v>
      </c>
      <c r="AY457" s="245" t="s">
        <v>145</v>
      </c>
    </row>
    <row r="458" s="15" customFormat="1">
      <c r="A458" s="15"/>
      <c r="B458" s="246"/>
      <c r="C458" s="247"/>
      <c r="D458" s="220" t="s">
        <v>155</v>
      </c>
      <c r="E458" s="248" t="s">
        <v>19</v>
      </c>
      <c r="F458" s="249" t="s">
        <v>157</v>
      </c>
      <c r="G458" s="247"/>
      <c r="H458" s="250">
        <v>130</v>
      </c>
      <c r="I458" s="251"/>
      <c r="J458" s="247"/>
      <c r="K458" s="247"/>
      <c r="L458" s="252"/>
      <c r="M458" s="253"/>
      <c r="N458" s="254"/>
      <c r="O458" s="254"/>
      <c r="P458" s="254"/>
      <c r="Q458" s="254"/>
      <c r="R458" s="254"/>
      <c r="S458" s="254"/>
      <c r="T458" s="25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T458" s="256" t="s">
        <v>155</v>
      </c>
      <c r="AU458" s="256" t="s">
        <v>84</v>
      </c>
      <c r="AV458" s="15" t="s">
        <v>151</v>
      </c>
      <c r="AW458" s="15" t="s">
        <v>35</v>
      </c>
      <c r="AX458" s="15" t="s">
        <v>82</v>
      </c>
      <c r="AY458" s="256" t="s">
        <v>145</v>
      </c>
    </row>
    <row r="459" s="2" customFormat="1" ht="16.5" customHeight="1">
      <c r="A459" s="40"/>
      <c r="B459" s="41"/>
      <c r="C459" s="257" t="s">
        <v>599</v>
      </c>
      <c r="D459" s="257" t="s">
        <v>279</v>
      </c>
      <c r="E459" s="258" t="s">
        <v>600</v>
      </c>
      <c r="F459" s="259" t="s">
        <v>601</v>
      </c>
      <c r="G459" s="260" t="s">
        <v>166</v>
      </c>
      <c r="H459" s="261">
        <v>132.59999999999999</v>
      </c>
      <c r="I459" s="262"/>
      <c r="J459" s="263">
        <f>ROUND(I459*H459,2)</f>
        <v>0</v>
      </c>
      <c r="K459" s="259" t="s">
        <v>19</v>
      </c>
      <c r="L459" s="264"/>
      <c r="M459" s="265" t="s">
        <v>19</v>
      </c>
      <c r="N459" s="266" t="s">
        <v>45</v>
      </c>
      <c r="O459" s="86"/>
      <c r="P459" s="216">
        <f>O459*H459</f>
        <v>0</v>
      </c>
      <c r="Q459" s="216">
        <v>0.044999999999999998</v>
      </c>
      <c r="R459" s="216">
        <f>Q459*H459</f>
        <v>5.9669999999999996</v>
      </c>
      <c r="S459" s="216">
        <v>0</v>
      </c>
      <c r="T459" s="217">
        <f>S459*H459</f>
        <v>0</v>
      </c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R459" s="218" t="s">
        <v>162</v>
      </c>
      <c r="AT459" s="218" t="s">
        <v>279</v>
      </c>
      <c r="AU459" s="218" t="s">
        <v>84</v>
      </c>
      <c r="AY459" s="19" t="s">
        <v>145</v>
      </c>
      <c r="BE459" s="219">
        <f>IF(N459="základní",J459,0)</f>
        <v>0</v>
      </c>
      <c r="BF459" s="219">
        <f>IF(N459="snížená",J459,0)</f>
        <v>0</v>
      </c>
      <c r="BG459" s="219">
        <f>IF(N459="zákl. přenesená",J459,0)</f>
        <v>0</v>
      </c>
      <c r="BH459" s="219">
        <f>IF(N459="sníž. přenesená",J459,0)</f>
        <v>0</v>
      </c>
      <c r="BI459" s="219">
        <f>IF(N459="nulová",J459,0)</f>
        <v>0</v>
      </c>
      <c r="BJ459" s="19" t="s">
        <v>82</v>
      </c>
      <c r="BK459" s="219">
        <f>ROUND(I459*H459,2)</f>
        <v>0</v>
      </c>
      <c r="BL459" s="19" t="s">
        <v>151</v>
      </c>
      <c r="BM459" s="218" t="s">
        <v>602</v>
      </c>
    </row>
    <row r="460" s="13" customFormat="1">
      <c r="A460" s="13"/>
      <c r="B460" s="225"/>
      <c r="C460" s="226"/>
      <c r="D460" s="220" t="s">
        <v>155</v>
      </c>
      <c r="E460" s="227" t="s">
        <v>19</v>
      </c>
      <c r="F460" s="228" t="s">
        <v>598</v>
      </c>
      <c r="G460" s="226"/>
      <c r="H460" s="227" t="s">
        <v>19</v>
      </c>
      <c r="I460" s="229"/>
      <c r="J460" s="226"/>
      <c r="K460" s="226"/>
      <c r="L460" s="230"/>
      <c r="M460" s="231"/>
      <c r="N460" s="232"/>
      <c r="O460" s="232"/>
      <c r="P460" s="232"/>
      <c r="Q460" s="232"/>
      <c r="R460" s="232"/>
      <c r="S460" s="232"/>
      <c r="T460" s="23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34" t="s">
        <v>155</v>
      </c>
      <c r="AU460" s="234" t="s">
        <v>84</v>
      </c>
      <c r="AV460" s="13" t="s">
        <v>82</v>
      </c>
      <c r="AW460" s="13" t="s">
        <v>35</v>
      </c>
      <c r="AX460" s="13" t="s">
        <v>74</v>
      </c>
      <c r="AY460" s="234" t="s">
        <v>145</v>
      </c>
    </row>
    <row r="461" s="14" customFormat="1">
      <c r="A461" s="14"/>
      <c r="B461" s="235"/>
      <c r="C461" s="236"/>
      <c r="D461" s="220" t="s">
        <v>155</v>
      </c>
      <c r="E461" s="237" t="s">
        <v>19</v>
      </c>
      <c r="F461" s="238" t="s">
        <v>603</v>
      </c>
      <c r="G461" s="236"/>
      <c r="H461" s="239">
        <v>132.59999999999999</v>
      </c>
      <c r="I461" s="240"/>
      <c r="J461" s="236"/>
      <c r="K461" s="236"/>
      <c r="L461" s="241"/>
      <c r="M461" s="242"/>
      <c r="N461" s="243"/>
      <c r="O461" s="243"/>
      <c r="P461" s="243"/>
      <c r="Q461" s="243"/>
      <c r="R461" s="243"/>
      <c r="S461" s="243"/>
      <c r="T461" s="24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45" t="s">
        <v>155</v>
      </c>
      <c r="AU461" s="245" t="s">
        <v>84</v>
      </c>
      <c r="AV461" s="14" t="s">
        <v>84</v>
      </c>
      <c r="AW461" s="14" t="s">
        <v>35</v>
      </c>
      <c r="AX461" s="14" t="s">
        <v>74</v>
      </c>
      <c r="AY461" s="245" t="s">
        <v>145</v>
      </c>
    </row>
    <row r="462" s="15" customFormat="1">
      <c r="A462" s="15"/>
      <c r="B462" s="246"/>
      <c r="C462" s="247"/>
      <c r="D462" s="220" t="s">
        <v>155</v>
      </c>
      <c r="E462" s="248" t="s">
        <v>19</v>
      </c>
      <c r="F462" s="249" t="s">
        <v>157</v>
      </c>
      <c r="G462" s="247"/>
      <c r="H462" s="250">
        <v>132.59999999999999</v>
      </c>
      <c r="I462" s="251"/>
      <c r="J462" s="247"/>
      <c r="K462" s="247"/>
      <c r="L462" s="252"/>
      <c r="M462" s="253"/>
      <c r="N462" s="254"/>
      <c r="O462" s="254"/>
      <c r="P462" s="254"/>
      <c r="Q462" s="254"/>
      <c r="R462" s="254"/>
      <c r="S462" s="254"/>
      <c r="T462" s="25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T462" s="256" t="s">
        <v>155</v>
      </c>
      <c r="AU462" s="256" t="s">
        <v>84</v>
      </c>
      <c r="AV462" s="15" t="s">
        <v>151</v>
      </c>
      <c r="AW462" s="15" t="s">
        <v>35</v>
      </c>
      <c r="AX462" s="15" t="s">
        <v>82</v>
      </c>
      <c r="AY462" s="256" t="s">
        <v>145</v>
      </c>
    </row>
    <row r="463" s="2" customFormat="1" ht="33" customHeight="1">
      <c r="A463" s="40"/>
      <c r="B463" s="41"/>
      <c r="C463" s="207" t="s">
        <v>94</v>
      </c>
      <c r="D463" s="207" t="s">
        <v>147</v>
      </c>
      <c r="E463" s="208" t="s">
        <v>604</v>
      </c>
      <c r="F463" s="209" t="s">
        <v>605</v>
      </c>
      <c r="G463" s="210" t="s">
        <v>166</v>
      </c>
      <c r="H463" s="211">
        <v>28</v>
      </c>
      <c r="I463" s="212"/>
      <c r="J463" s="213">
        <f>ROUND(I463*H463,2)</f>
        <v>0</v>
      </c>
      <c r="K463" s="209" t="s">
        <v>19</v>
      </c>
      <c r="L463" s="46"/>
      <c r="M463" s="214" t="s">
        <v>19</v>
      </c>
      <c r="N463" s="215" t="s">
        <v>45</v>
      </c>
      <c r="O463" s="86"/>
      <c r="P463" s="216">
        <f>O463*H463</f>
        <v>0</v>
      </c>
      <c r="Q463" s="216">
        <v>0.00060999999999999997</v>
      </c>
      <c r="R463" s="216">
        <f>Q463*H463</f>
        <v>0.017079999999999998</v>
      </c>
      <c r="S463" s="216">
        <v>0</v>
      </c>
      <c r="T463" s="217">
        <f>S463*H463</f>
        <v>0</v>
      </c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R463" s="218" t="s">
        <v>151</v>
      </c>
      <c r="AT463" s="218" t="s">
        <v>147</v>
      </c>
      <c r="AU463" s="218" t="s">
        <v>84</v>
      </c>
      <c r="AY463" s="19" t="s">
        <v>145</v>
      </c>
      <c r="BE463" s="219">
        <f>IF(N463="základní",J463,0)</f>
        <v>0</v>
      </c>
      <c r="BF463" s="219">
        <f>IF(N463="snížená",J463,0)</f>
        <v>0</v>
      </c>
      <c r="BG463" s="219">
        <f>IF(N463="zákl. přenesená",J463,0)</f>
        <v>0</v>
      </c>
      <c r="BH463" s="219">
        <f>IF(N463="sníž. přenesená",J463,0)</f>
        <v>0</v>
      </c>
      <c r="BI463" s="219">
        <f>IF(N463="nulová",J463,0)</f>
        <v>0</v>
      </c>
      <c r="BJ463" s="19" t="s">
        <v>82</v>
      </c>
      <c r="BK463" s="219">
        <f>ROUND(I463*H463,2)</f>
        <v>0</v>
      </c>
      <c r="BL463" s="19" t="s">
        <v>151</v>
      </c>
      <c r="BM463" s="218" t="s">
        <v>606</v>
      </c>
    </row>
    <row r="464" s="14" customFormat="1">
      <c r="A464" s="14"/>
      <c r="B464" s="235"/>
      <c r="C464" s="236"/>
      <c r="D464" s="220" t="s">
        <v>155</v>
      </c>
      <c r="E464" s="237" t="s">
        <v>19</v>
      </c>
      <c r="F464" s="238" t="s">
        <v>315</v>
      </c>
      <c r="G464" s="236"/>
      <c r="H464" s="239">
        <v>28</v>
      </c>
      <c r="I464" s="240"/>
      <c r="J464" s="236"/>
      <c r="K464" s="236"/>
      <c r="L464" s="241"/>
      <c r="M464" s="242"/>
      <c r="N464" s="243"/>
      <c r="O464" s="243"/>
      <c r="P464" s="243"/>
      <c r="Q464" s="243"/>
      <c r="R464" s="243"/>
      <c r="S464" s="243"/>
      <c r="T464" s="24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45" t="s">
        <v>155</v>
      </c>
      <c r="AU464" s="245" t="s">
        <v>84</v>
      </c>
      <c r="AV464" s="14" t="s">
        <v>84</v>
      </c>
      <c r="AW464" s="14" t="s">
        <v>35</v>
      </c>
      <c r="AX464" s="14" t="s">
        <v>74</v>
      </c>
      <c r="AY464" s="245" t="s">
        <v>145</v>
      </c>
    </row>
    <row r="465" s="15" customFormat="1">
      <c r="A465" s="15"/>
      <c r="B465" s="246"/>
      <c r="C465" s="247"/>
      <c r="D465" s="220" t="s">
        <v>155</v>
      </c>
      <c r="E465" s="248" t="s">
        <v>19</v>
      </c>
      <c r="F465" s="249" t="s">
        <v>157</v>
      </c>
      <c r="G465" s="247"/>
      <c r="H465" s="250">
        <v>28</v>
      </c>
      <c r="I465" s="251"/>
      <c r="J465" s="247"/>
      <c r="K465" s="247"/>
      <c r="L465" s="252"/>
      <c r="M465" s="253"/>
      <c r="N465" s="254"/>
      <c r="O465" s="254"/>
      <c r="P465" s="254"/>
      <c r="Q465" s="254"/>
      <c r="R465" s="254"/>
      <c r="S465" s="254"/>
      <c r="T465" s="25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T465" s="256" t="s">
        <v>155</v>
      </c>
      <c r="AU465" s="256" t="s">
        <v>84</v>
      </c>
      <c r="AV465" s="15" t="s">
        <v>151</v>
      </c>
      <c r="AW465" s="15" t="s">
        <v>35</v>
      </c>
      <c r="AX465" s="15" t="s">
        <v>82</v>
      </c>
      <c r="AY465" s="256" t="s">
        <v>145</v>
      </c>
    </row>
    <row r="466" s="2" customFormat="1" ht="16.5" customHeight="1">
      <c r="A466" s="40"/>
      <c r="B466" s="41"/>
      <c r="C466" s="207" t="s">
        <v>607</v>
      </c>
      <c r="D466" s="207" t="s">
        <v>147</v>
      </c>
      <c r="E466" s="208" t="s">
        <v>608</v>
      </c>
      <c r="F466" s="209" t="s">
        <v>609</v>
      </c>
      <c r="G466" s="210" t="s">
        <v>166</v>
      </c>
      <c r="H466" s="211">
        <v>28</v>
      </c>
      <c r="I466" s="212"/>
      <c r="J466" s="213">
        <f>ROUND(I466*H466,2)</f>
        <v>0</v>
      </c>
      <c r="K466" s="209" t="s">
        <v>19</v>
      </c>
      <c r="L466" s="46"/>
      <c r="M466" s="214" t="s">
        <v>19</v>
      </c>
      <c r="N466" s="215" t="s">
        <v>45</v>
      </c>
      <c r="O466" s="86"/>
      <c r="P466" s="216">
        <f>O466*H466</f>
        <v>0</v>
      </c>
      <c r="Q466" s="216">
        <v>0</v>
      </c>
      <c r="R466" s="216">
        <f>Q466*H466</f>
        <v>0</v>
      </c>
      <c r="S466" s="216">
        <v>0</v>
      </c>
      <c r="T466" s="217">
        <f>S466*H466</f>
        <v>0</v>
      </c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R466" s="218" t="s">
        <v>151</v>
      </c>
      <c r="AT466" s="218" t="s">
        <v>147</v>
      </c>
      <c r="AU466" s="218" t="s">
        <v>84</v>
      </c>
      <c r="AY466" s="19" t="s">
        <v>145</v>
      </c>
      <c r="BE466" s="219">
        <f>IF(N466="základní",J466,0)</f>
        <v>0</v>
      </c>
      <c r="BF466" s="219">
        <f>IF(N466="snížená",J466,0)</f>
        <v>0</v>
      </c>
      <c r="BG466" s="219">
        <f>IF(N466="zákl. přenesená",J466,0)</f>
        <v>0</v>
      </c>
      <c r="BH466" s="219">
        <f>IF(N466="sníž. přenesená",J466,0)</f>
        <v>0</v>
      </c>
      <c r="BI466" s="219">
        <f>IF(N466="nulová",J466,0)</f>
        <v>0</v>
      </c>
      <c r="BJ466" s="19" t="s">
        <v>82</v>
      </c>
      <c r="BK466" s="219">
        <f>ROUND(I466*H466,2)</f>
        <v>0</v>
      </c>
      <c r="BL466" s="19" t="s">
        <v>151</v>
      </c>
      <c r="BM466" s="218" t="s">
        <v>610</v>
      </c>
    </row>
    <row r="467" s="14" customFormat="1">
      <c r="A467" s="14"/>
      <c r="B467" s="235"/>
      <c r="C467" s="236"/>
      <c r="D467" s="220" t="s">
        <v>155</v>
      </c>
      <c r="E467" s="237" t="s">
        <v>19</v>
      </c>
      <c r="F467" s="238" t="s">
        <v>315</v>
      </c>
      <c r="G467" s="236"/>
      <c r="H467" s="239">
        <v>28</v>
      </c>
      <c r="I467" s="240"/>
      <c r="J467" s="236"/>
      <c r="K467" s="236"/>
      <c r="L467" s="241"/>
      <c r="M467" s="242"/>
      <c r="N467" s="243"/>
      <c r="O467" s="243"/>
      <c r="P467" s="243"/>
      <c r="Q467" s="243"/>
      <c r="R467" s="243"/>
      <c r="S467" s="243"/>
      <c r="T467" s="24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45" t="s">
        <v>155</v>
      </c>
      <c r="AU467" s="245" t="s">
        <v>84</v>
      </c>
      <c r="AV467" s="14" t="s">
        <v>84</v>
      </c>
      <c r="AW467" s="14" t="s">
        <v>35</v>
      </c>
      <c r="AX467" s="14" t="s">
        <v>74</v>
      </c>
      <c r="AY467" s="245" t="s">
        <v>145</v>
      </c>
    </row>
    <row r="468" s="15" customFormat="1">
      <c r="A468" s="15"/>
      <c r="B468" s="246"/>
      <c r="C468" s="247"/>
      <c r="D468" s="220" t="s">
        <v>155</v>
      </c>
      <c r="E468" s="248" t="s">
        <v>19</v>
      </c>
      <c r="F468" s="249" t="s">
        <v>157</v>
      </c>
      <c r="G468" s="247"/>
      <c r="H468" s="250">
        <v>28</v>
      </c>
      <c r="I468" s="251"/>
      <c r="J468" s="247"/>
      <c r="K468" s="247"/>
      <c r="L468" s="252"/>
      <c r="M468" s="253"/>
      <c r="N468" s="254"/>
      <c r="O468" s="254"/>
      <c r="P468" s="254"/>
      <c r="Q468" s="254"/>
      <c r="R468" s="254"/>
      <c r="S468" s="254"/>
      <c r="T468" s="25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T468" s="256" t="s">
        <v>155</v>
      </c>
      <c r="AU468" s="256" t="s">
        <v>84</v>
      </c>
      <c r="AV468" s="15" t="s">
        <v>151</v>
      </c>
      <c r="AW468" s="15" t="s">
        <v>35</v>
      </c>
      <c r="AX468" s="15" t="s">
        <v>82</v>
      </c>
      <c r="AY468" s="256" t="s">
        <v>145</v>
      </c>
    </row>
    <row r="469" s="2" customFormat="1" ht="33" customHeight="1">
      <c r="A469" s="40"/>
      <c r="B469" s="41"/>
      <c r="C469" s="207" t="s">
        <v>611</v>
      </c>
      <c r="D469" s="207" t="s">
        <v>147</v>
      </c>
      <c r="E469" s="208" t="s">
        <v>612</v>
      </c>
      <c r="F469" s="209" t="s">
        <v>613</v>
      </c>
      <c r="G469" s="210" t="s">
        <v>442</v>
      </c>
      <c r="H469" s="211">
        <v>2</v>
      </c>
      <c r="I469" s="212"/>
      <c r="J469" s="213">
        <f>ROUND(I469*H469,2)</f>
        <v>0</v>
      </c>
      <c r="K469" s="209" t="s">
        <v>19</v>
      </c>
      <c r="L469" s="46"/>
      <c r="M469" s="214" t="s">
        <v>19</v>
      </c>
      <c r="N469" s="215" t="s">
        <v>45</v>
      </c>
      <c r="O469" s="86"/>
      <c r="P469" s="216">
        <f>O469*H469</f>
        <v>0</v>
      </c>
      <c r="Q469" s="216">
        <v>0</v>
      </c>
      <c r="R469" s="216">
        <f>Q469*H469</f>
        <v>0</v>
      </c>
      <c r="S469" s="216">
        <v>0.082000000000000003</v>
      </c>
      <c r="T469" s="217">
        <f>S469*H469</f>
        <v>0.16400000000000001</v>
      </c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R469" s="218" t="s">
        <v>151</v>
      </c>
      <c r="AT469" s="218" t="s">
        <v>147</v>
      </c>
      <c r="AU469" s="218" t="s">
        <v>84</v>
      </c>
      <c r="AY469" s="19" t="s">
        <v>145</v>
      </c>
      <c r="BE469" s="219">
        <f>IF(N469="základní",J469,0)</f>
        <v>0</v>
      </c>
      <c r="BF469" s="219">
        <f>IF(N469="snížená",J469,0)</f>
        <v>0</v>
      </c>
      <c r="BG469" s="219">
        <f>IF(N469="zákl. přenesená",J469,0)</f>
        <v>0</v>
      </c>
      <c r="BH469" s="219">
        <f>IF(N469="sníž. přenesená",J469,0)</f>
        <v>0</v>
      </c>
      <c r="BI469" s="219">
        <f>IF(N469="nulová",J469,0)</f>
        <v>0</v>
      </c>
      <c r="BJ469" s="19" t="s">
        <v>82</v>
      </c>
      <c r="BK469" s="219">
        <f>ROUND(I469*H469,2)</f>
        <v>0</v>
      </c>
      <c r="BL469" s="19" t="s">
        <v>151</v>
      </c>
      <c r="BM469" s="218" t="s">
        <v>614</v>
      </c>
    </row>
    <row r="470" s="13" customFormat="1">
      <c r="A470" s="13"/>
      <c r="B470" s="225"/>
      <c r="C470" s="226"/>
      <c r="D470" s="220" t="s">
        <v>155</v>
      </c>
      <c r="E470" s="227" t="s">
        <v>19</v>
      </c>
      <c r="F470" s="228" t="s">
        <v>615</v>
      </c>
      <c r="G470" s="226"/>
      <c r="H470" s="227" t="s">
        <v>19</v>
      </c>
      <c r="I470" s="229"/>
      <c r="J470" s="226"/>
      <c r="K470" s="226"/>
      <c r="L470" s="230"/>
      <c r="M470" s="231"/>
      <c r="N470" s="232"/>
      <c r="O470" s="232"/>
      <c r="P470" s="232"/>
      <c r="Q470" s="232"/>
      <c r="R470" s="232"/>
      <c r="S470" s="232"/>
      <c r="T470" s="23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34" t="s">
        <v>155</v>
      </c>
      <c r="AU470" s="234" t="s">
        <v>84</v>
      </c>
      <c r="AV470" s="13" t="s">
        <v>82</v>
      </c>
      <c r="AW470" s="13" t="s">
        <v>35</v>
      </c>
      <c r="AX470" s="13" t="s">
        <v>74</v>
      </c>
      <c r="AY470" s="234" t="s">
        <v>145</v>
      </c>
    </row>
    <row r="471" s="14" customFormat="1">
      <c r="A471" s="14"/>
      <c r="B471" s="235"/>
      <c r="C471" s="236"/>
      <c r="D471" s="220" t="s">
        <v>155</v>
      </c>
      <c r="E471" s="237" t="s">
        <v>19</v>
      </c>
      <c r="F471" s="238" t="s">
        <v>84</v>
      </c>
      <c r="G471" s="236"/>
      <c r="H471" s="239">
        <v>2</v>
      </c>
      <c r="I471" s="240"/>
      <c r="J471" s="236"/>
      <c r="K471" s="236"/>
      <c r="L471" s="241"/>
      <c r="M471" s="242"/>
      <c r="N471" s="243"/>
      <c r="O471" s="243"/>
      <c r="P471" s="243"/>
      <c r="Q471" s="243"/>
      <c r="R471" s="243"/>
      <c r="S471" s="243"/>
      <c r="T471" s="24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45" t="s">
        <v>155</v>
      </c>
      <c r="AU471" s="245" t="s">
        <v>84</v>
      </c>
      <c r="AV471" s="14" t="s">
        <v>84</v>
      </c>
      <c r="AW471" s="14" t="s">
        <v>35</v>
      </c>
      <c r="AX471" s="14" t="s">
        <v>74</v>
      </c>
      <c r="AY471" s="245" t="s">
        <v>145</v>
      </c>
    </row>
    <row r="472" s="15" customFormat="1">
      <c r="A472" s="15"/>
      <c r="B472" s="246"/>
      <c r="C472" s="247"/>
      <c r="D472" s="220" t="s">
        <v>155</v>
      </c>
      <c r="E472" s="248" t="s">
        <v>19</v>
      </c>
      <c r="F472" s="249" t="s">
        <v>157</v>
      </c>
      <c r="G472" s="247"/>
      <c r="H472" s="250">
        <v>2</v>
      </c>
      <c r="I472" s="251"/>
      <c r="J472" s="247"/>
      <c r="K472" s="247"/>
      <c r="L472" s="252"/>
      <c r="M472" s="253"/>
      <c r="N472" s="254"/>
      <c r="O472" s="254"/>
      <c r="P472" s="254"/>
      <c r="Q472" s="254"/>
      <c r="R472" s="254"/>
      <c r="S472" s="254"/>
      <c r="T472" s="25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T472" s="256" t="s">
        <v>155</v>
      </c>
      <c r="AU472" s="256" t="s">
        <v>84</v>
      </c>
      <c r="AV472" s="15" t="s">
        <v>151</v>
      </c>
      <c r="AW472" s="15" t="s">
        <v>35</v>
      </c>
      <c r="AX472" s="15" t="s">
        <v>82</v>
      </c>
      <c r="AY472" s="256" t="s">
        <v>145</v>
      </c>
    </row>
    <row r="473" s="2" customFormat="1" ht="24.15" customHeight="1">
      <c r="A473" s="40"/>
      <c r="B473" s="41"/>
      <c r="C473" s="207" t="s">
        <v>616</v>
      </c>
      <c r="D473" s="207" t="s">
        <v>147</v>
      </c>
      <c r="E473" s="208" t="s">
        <v>617</v>
      </c>
      <c r="F473" s="209" t="s">
        <v>618</v>
      </c>
      <c r="G473" s="210" t="s">
        <v>442</v>
      </c>
      <c r="H473" s="211">
        <v>4</v>
      </c>
      <c r="I473" s="212"/>
      <c r="J473" s="213">
        <f>ROUND(I473*H473,2)</f>
        <v>0</v>
      </c>
      <c r="K473" s="209" t="s">
        <v>19</v>
      </c>
      <c r="L473" s="46"/>
      <c r="M473" s="214" t="s">
        <v>19</v>
      </c>
      <c r="N473" s="215" t="s">
        <v>45</v>
      </c>
      <c r="O473" s="86"/>
      <c r="P473" s="216">
        <f>O473*H473</f>
        <v>0</v>
      </c>
      <c r="Q473" s="216">
        <v>0</v>
      </c>
      <c r="R473" s="216">
        <f>Q473*H473</f>
        <v>0</v>
      </c>
      <c r="S473" s="216">
        <v>0.0040000000000000001</v>
      </c>
      <c r="T473" s="217">
        <f>S473*H473</f>
        <v>0.016</v>
      </c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R473" s="218" t="s">
        <v>151</v>
      </c>
      <c r="AT473" s="218" t="s">
        <v>147</v>
      </c>
      <c r="AU473" s="218" t="s">
        <v>84</v>
      </c>
      <c r="AY473" s="19" t="s">
        <v>145</v>
      </c>
      <c r="BE473" s="219">
        <f>IF(N473="základní",J473,0)</f>
        <v>0</v>
      </c>
      <c r="BF473" s="219">
        <f>IF(N473="snížená",J473,0)</f>
        <v>0</v>
      </c>
      <c r="BG473" s="219">
        <f>IF(N473="zákl. přenesená",J473,0)</f>
        <v>0</v>
      </c>
      <c r="BH473" s="219">
        <f>IF(N473="sníž. přenesená",J473,0)</f>
        <v>0</v>
      </c>
      <c r="BI473" s="219">
        <f>IF(N473="nulová",J473,0)</f>
        <v>0</v>
      </c>
      <c r="BJ473" s="19" t="s">
        <v>82</v>
      </c>
      <c r="BK473" s="219">
        <f>ROUND(I473*H473,2)</f>
        <v>0</v>
      </c>
      <c r="BL473" s="19" t="s">
        <v>151</v>
      </c>
      <c r="BM473" s="218" t="s">
        <v>619</v>
      </c>
    </row>
    <row r="474" s="13" customFormat="1">
      <c r="A474" s="13"/>
      <c r="B474" s="225"/>
      <c r="C474" s="226"/>
      <c r="D474" s="220" t="s">
        <v>155</v>
      </c>
      <c r="E474" s="227" t="s">
        <v>19</v>
      </c>
      <c r="F474" s="228" t="s">
        <v>620</v>
      </c>
      <c r="G474" s="226"/>
      <c r="H474" s="227" t="s">
        <v>19</v>
      </c>
      <c r="I474" s="229"/>
      <c r="J474" s="226"/>
      <c r="K474" s="226"/>
      <c r="L474" s="230"/>
      <c r="M474" s="231"/>
      <c r="N474" s="232"/>
      <c r="O474" s="232"/>
      <c r="P474" s="232"/>
      <c r="Q474" s="232"/>
      <c r="R474" s="232"/>
      <c r="S474" s="232"/>
      <c r="T474" s="23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34" t="s">
        <v>155</v>
      </c>
      <c r="AU474" s="234" t="s">
        <v>84</v>
      </c>
      <c r="AV474" s="13" t="s">
        <v>82</v>
      </c>
      <c r="AW474" s="13" t="s">
        <v>35</v>
      </c>
      <c r="AX474" s="13" t="s">
        <v>74</v>
      </c>
      <c r="AY474" s="234" t="s">
        <v>145</v>
      </c>
    </row>
    <row r="475" s="14" customFormat="1">
      <c r="A475" s="14"/>
      <c r="B475" s="235"/>
      <c r="C475" s="236"/>
      <c r="D475" s="220" t="s">
        <v>155</v>
      </c>
      <c r="E475" s="237" t="s">
        <v>19</v>
      </c>
      <c r="F475" s="238" t="s">
        <v>151</v>
      </c>
      <c r="G475" s="236"/>
      <c r="H475" s="239">
        <v>4</v>
      </c>
      <c r="I475" s="240"/>
      <c r="J475" s="236"/>
      <c r="K475" s="236"/>
      <c r="L475" s="241"/>
      <c r="M475" s="242"/>
      <c r="N475" s="243"/>
      <c r="O475" s="243"/>
      <c r="P475" s="243"/>
      <c r="Q475" s="243"/>
      <c r="R475" s="243"/>
      <c r="S475" s="243"/>
      <c r="T475" s="24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45" t="s">
        <v>155</v>
      </c>
      <c r="AU475" s="245" t="s">
        <v>84</v>
      </c>
      <c r="AV475" s="14" t="s">
        <v>84</v>
      </c>
      <c r="AW475" s="14" t="s">
        <v>35</v>
      </c>
      <c r="AX475" s="14" t="s">
        <v>74</v>
      </c>
      <c r="AY475" s="245" t="s">
        <v>145</v>
      </c>
    </row>
    <row r="476" s="15" customFormat="1">
      <c r="A476" s="15"/>
      <c r="B476" s="246"/>
      <c r="C476" s="247"/>
      <c r="D476" s="220" t="s">
        <v>155</v>
      </c>
      <c r="E476" s="248" t="s">
        <v>19</v>
      </c>
      <c r="F476" s="249" t="s">
        <v>157</v>
      </c>
      <c r="G476" s="247"/>
      <c r="H476" s="250">
        <v>4</v>
      </c>
      <c r="I476" s="251"/>
      <c r="J476" s="247"/>
      <c r="K476" s="247"/>
      <c r="L476" s="252"/>
      <c r="M476" s="253"/>
      <c r="N476" s="254"/>
      <c r="O476" s="254"/>
      <c r="P476" s="254"/>
      <c r="Q476" s="254"/>
      <c r="R476" s="254"/>
      <c r="S476" s="254"/>
      <c r="T476" s="25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T476" s="256" t="s">
        <v>155</v>
      </c>
      <c r="AU476" s="256" t="s">
        <v>84</v>
      </c>
      <c r="AV476" s="15" t="s">
        <v>151</v>
      </c>
      <c r="AW476" s="15" t="s">
        <v>35</v>
      </c>
      <c r="AX476" s="15" t="s">
        <v>82</v>
      </c>
      <c r="AY476" s="256" t="s">
        <v>145</v>
      </c>
    </row>
    <row r="477" s="2" customFormat="1" ht="33" customHeight="1">
      <c r="A477" s="40"/>
      <c r="B477" s="41"/>
      <c r="C477" s="207" t="s">
        <v>621</v>
      </c>
      <c r="D477" s="207" t="s">
        <v>147</v>
      </c>
      <c r="E477" s="208" t="s">
        <v>622</v>
      </c>
      <c r="F477" s="209" t="s">
        <v>623</v>
      </c>
      <c r="G477" s="210" t="s">
        <v>172</v>
      </c>
      <c r="H477" s="211">
        <v>130</v>
      </c>
      <c r="I477" s="212"/>
      <c r="J477" s="213">
        <f>ROUND(I477*H477,2)</f>
        <v>0</v>
      </c>
      <c r="K477" s="209" t="s">
        <v>19</v>
      </c>
      <c r="L477" s="46"/>
      <c r="M477" s="214" t="s">
        <v>19</v>
      </c>
      <c r="N477" s="215" t="s">
        <v>45</v>
      </c>
      <c r="O477" s="86"/>
      <c r="P477" s="216">
        <f>O477*H477</f>
        <v>0</v>
      </c>
      <c r="Q477" s="216">
        <v>0</v>
      </c>
      <c r="R477" s="216">
        <f>Q477*H477</f>
        <v>0</v>
      </c>
      <c r="S477" s="216">
        <v>0</v>
      </c>
      <c r="T477" s="217">
        <f>S477*H477</f>
        <v>0</v>
      </c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R477" s="218" t="s">
        <v>151</v>
      </c>
      <c r="AT477" s="218" t="s">
        <v>147</v>
      </c>
      <c r="AU477" s="218" t="s">
        <v>84</v>
      </c>
      <c r="AY477" s="19" t="s">
        <v>145</v>
      </c>
      <c r="BE477" s="219">
        <f>IF(N477="základní",J477,0)</f>
        <v>0</v>
      </c>
      <c r="BF477" s="219">
        <f>IF(N477="snížená",J477,0)</f>
        <v>0</v>
      </c>
      <c r="BG477" s="219">
        <f>IF(N477="zákl. přenesená",J477,0)</f>
        <v>0</v>
      </c>
      <c r="BH477" s="219">
        <f>IF(N477="sníž. přenesená",J477,0)</f>
        <v>0</v>
      </c>
      <c r="BI477" s="219">
        <f>IF(N477="nulová",J477,0)</f>
        <v>0</v>
      </c>
      <c r="BJ477" s="19" t="s">
        <v>82</v>
      </c>
      <c r="BK477" s="219">
        <f>ROUND(I477*H477,2)</f>
        <v>0</v>
      </c>
      <c r="BL477" s="19" t="s">
        <v>151</v>
      </c>
      <c r="BM477" s="218" t="s">
        <v>624</v>
      </c>
    </row>
    <row r="478" s="2" customFormat="1">
      <c r="A478" s="40"/>
      <c r="B478" s="41"/>
      <c r="C478" s="42"/>
      <c r="D478" s="220" t="s">
        <v>153</v>
      </c>
      <c r="E478" s="42"/>
      <c r="F478" s="221" t="s">
        <v>625</v>
      </c>
      <c r="G478" s="42"/>
      <c r="H478" s="42"/>
      <c r="I478" s="222"/>
      <c r="J478" s="42"/>
      <c r="K478" s="42"/>
      <c r="L478" s="46"/>
      <c r="M478" s="223"/>
      <c r="N478" s="224"/>
      <c r="O478" s="86"/>
      <c r="P478" s="86"/>
      <c r="Q478" s="86"/>
      <c r="R478" s="86"/>
      <c r="S478" s="86"/>
      <c r="T478" s="87"/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T478" s="19" t="s">
        <v>153</v>
      </c>
      <c r="AU478" s="19" t="s">
        <v>84</v>
      </c>
    </row>
    <row r="479" s="13" customFormat="1">
      <c r="A479" s="13"/>
      <c r="B479" s="225"/>
      <c r="C479" s="226"/>
      <c r="D479" s="220" t="s">
        <v>155</v>
      </c>
      <c r="E479" s="227" t="s">
        <v>19</v>
      </c>
      <c r="F479" s="228" t="s">
        <v>626</v>
      </c>
      <c r="G479" s="226"/>
      <c r="H479" s="227" t="s">
        <v>19</v>
      </c>
      <c r="I479" s="229"/>
      <c r="J479" s="226"/>
      <c r="K479" s="226"/>
      <c r="L479" s="230"/>
      <c r="M479" s="231"/>
      <c r="N479" s="232"/>
      <c r="O479" s="232"/>
      <c r="P479" s="232"/>
      <c r="Q479" s="232"/>
      <c r="R479" s="232"/>
      <c r="S479" s="232"/>
      <c r="T479" s="23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34" t="s">
        <v>155</v>
      </c>
      <c r="AU479" s="234" t="s">
        <v>84</v>
      </c>
      <c r="AV479" s="13" t="s">
        <v>82</v>
      </c>
      <c r="AW479" s="13" t="s">
        <v>35</v>
      </c>
      <c r="AX479" s="13" t="s">
        <v>74</v>
      </c>
      <c r="AY479" s="234" t="s">
        <v>145</v>
      </c>
    </row>
    <row r="480" s="14" customFormat="1">
      <c r="A480" s="14"/>
      <c r="B480" s="235"/>
      <c r="C480" s="236"/>
      <c r="D480" s="220" t="s">
        <v>155</v>
      </c>
      <c r="E480" s="237" t="s">
        <v>19</v>
      </c>
      <c r="F480" s="238" t="s">
        <v>182</v>
      </c>
      <c r="G480" s="236"/>
      <c r="H480" s="239">
        <v>130</v>
      </c>
      <c r="I480" s="240"/>
      <c r="J480" s="236"/>
      <c r="K480" s="236"/>
      <c r="L480" s="241"/>
      <c r="M480" s="242"/>
      <c r="N480" s="243"/>
      <c r="O480" s="243"/>
      <c r="P480" s="243"/>
      <c r="Q480" s="243"/>
      <c r="R480" s="243"/>
      <c r="S480" s="243"/>
      <c r="T480" s="24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45" t="s">
        <v>155</v>
      </c>
      <c r="AU480" s="245" t="s">
        <v>84</v>
      </c>
      <c r="AV480" s="14" t="s">
        <v>84</v>
      </c>
      <c r="AW480" s="14" t="s">
        <v>35</v>
      </c>
      <c r="AX480" s="14" t="s">
        <v>74</v>
      </c>
      <c r="AY480" s="245" t="s">
        <v>145</v>
      </c>
    </row>
    <row r="481" s="15" customFormat="1">
      <c r="A481" s="15"/>
      <c r="B481" s="246"/>
      <c r="C481" s="247"/>
      <c r="D481" s="220" t="s">
        <v>155</v>
      </c>
      <c r="E481" s="248" t="s">
        <v>19</v>
      </c>
      <c r="F481" s="249" t="s">
        <v>157</v>
      </c>
      <c r="G481" s="247"/>
      <c r="H481" s="250">
        <v>130</v>
      </c>
      <c r="I481" s="251"/>
      <c r="J481" s="247"/>
      <c r="K481" s="247"/>
      <c r="L481" s="252"/>
      <c r="M481" s="253"/>
      <c r="N481" s="254"/>
      <c r="O481" s="254"/>
      <c r="P481" s="254"/>
      <c r="Q481" s="254"/>
      <c r="R481" s="254"/>
      <c r="S481" s="254"/>
      <c r="T481" s="25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T481" s="256" t="s">
        <v>155</v>
      </c>
      <c r="AU481" s="256" t="s">
        <v>84</v>
      </c>
      <c r="AV481" s="15" t="s">
        <v>151</v>
      </c>
      <c r="AW481" s="15" t="s">
        <v>35</v>
      </c>
      <c r="AX481" s="15" t="s">
        <v>82</v>
      </c>
      <c r="AY481" s="256" t="s">
        <v>145</v>
      </c>
    </row>
    <row r="482" s="2" customFormat="1" ht="37.8" customHeight="1">
      <c r="A482" s="40"/>
      <c r="B482" s="41"/>
      <c r="C482" s="207" t="s">
        <v>363</v>
      </c>
      <c r="D482" s="207" t="s">
        <v>147</v>
      </c>
      <c r="E482" s="208" t="s">
        <v>627</v>
      </c>
      <c r="F482" s="209" t="s">
        <v>628</v>
      </c>
      <c r="G482" s="210" t="s">
        <v>172</v>
      </c>
      <c r="H482" s="211">
        <v>1</v>
      </c>
      <c r="I482" s="212"/>
      <c r="J482" s="213">
        <f>ROUND(I482*H482,2)</f>
        <v>0</v>
      </c>
      <c r="K482" s="209" t="s">
        <v>19</v>
      </c>
      <c r="L482" s="46"/>
      <c r="M482" s="214" t="s">
        <v>19</v>
      </c>
      <c r="N482" s="215" t="s">
        <v>45</v>
      </c>
      <c r="O482" s="86"/>
      <c r="P482" s="216">
        <f>O482*H482</f>
        <v>0</v>
      </c>
      <c r="Q482" s="216">
        <v>0</v>
      </c>
      <c r="R482" s="216">
        <f>Q482*H482</f>
        <v>0</v>
      </c>
      <c r="S482" s="216">
        <v>0</v>
      </c>
      <c r="T482" s="217">
        <f>S482*H482</f>
        <v>0</v>
      </c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R482" s="218" t="s">
        <v>151</v>
      </c>
      <c r="AT482" s="218" t="s">
        <v>147</v>
      </c>
      <c r="AU482" s="218" t="s">
        <v>84</v>
      </c>
      <c r="AY482" s="19" t="s">
        <v>145</v>
      </c>
      <c r="BE482" s="219">
        <f>IF(N482="základní",J482,0)</f>
        <v>0</v>
      </c>
      <c r="BF482" s="219">
        <f>IF(N482="snížená",J482,0)</f>
        <v>0</v>
      </c>
      <c r="BG482" s="219">
        <f>IF(N482="zákl. přenesená",J482,0)</f>
        <v>0</v>
      </c>
      <c r="BH482" s="219">
        <f>IF(N482="sníž. přenesená",J482,0)</f>
        <v>0</v>
      </c>
      <c r="BI482" s="219">
        <f>IF(N482="nulová",J482,0)</f>
        <v>0</v>
      </c>
      <c r="BJ482" s="19" t="s">
        <v>82</v>
      </c>
      <c r="BK482" s="219">
        <f>ROUND(I482*H482,2)</f>
        <v>0</v>
      </c>
      <c r="BL482" s="19" t="s">
        <v>151</v>
      </c>
      <c r="BM482" s="218" t="s">
        <v>629</v>
      </c>
    </row>
    <row r="483" s="2" customFormat="1">
      <c r="A483" s="40"/>
      <c r="B483" s="41"/>
      <c r="C483" s="42"/>
      <c r="D483" s="220" t="s">
        <v>153</v>
      </c>
      <c r="E483" s="42"/>
      <c r="F483" s="221" t="s">
        <v>187</v>
      </c>
      <c r="G483" s="42"/>
      <c r="H483" s="42"/>
      <c r="I483" s="222"/>
      <c r="J483" s="42"/>
      <c r="K483" s="42"/>
      <c r="L483" s="46"/>
      <c r="M483" s="223"/>
      <c r="N483" s="224"/>
      <c r="O483" s="86"/>
      <c r="P483" s="86"/>
      <c r="Q483" s="86"/>
      <c r="R483" s="86"/>
      <c r="S483" s="86"/>
      <c r="T483" s="87"/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T483" s="19" t="s">
        <v>153</v>
      </c>
      <c r="AU483" s="19" t="s">
        <v>84</v>
      </c>
    </row>
    <row r="484" s="13" customFormat="1">
      <c r="A484" s="13"/>
      <c r="B484" s="225"/>
      <c r="C484" s="226"/>
      <c r="D484" s="220" t="s">
        <v>155</v>
      </c>
      <c r="E484" s="227" t="s">
        <v>19</v>
      </c>
      <c r="F484" s="228" t="s">
        <v>630</v>
      </c>
      <c r="G484" s="226"/>
      <c r="H484" s="227" t="s">
        <v>19</v>
      </c>
      <c r="I484" s="229"/>
      <c r="J484" s="226"/>
      <c r="K484" s="226"/>
      <c r="L484" s="230"/>
      <c r="M484" s="231"/>
      <c r="N484" s="232"/>
      <c r="O484" s="232"/>
      <c r="P484" s="232"/>
      <c r="Q484" s="232"/>
      <c r="R484" s="232"/>
      <c r="S484" s="232"/>
      <c r="T484" s="23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34" t="s">
        <v>155</v>
      </c>
      <c r="AU484" s="234" t="s">
        <v>84</v>
      </c>
      <c r="AV484" s="13" t="s">
        <v>82</v>
      </c>
      <c r="AW484" s="13" t="s">
        <v>35</v>
      </c>
      <c r="AX484" s="13" t="s">
        <v>74</v>
      </c>
      <c r="AY484" s="234" t="s">
        <v>145</v>
      </c>
    </row>
    <row r="485" s="14" customFormat="1">
      <c r="A485" s="14"/>
      <c r="B485" s="235"/>
      <c r="C485" s="236"/>
      <c r="D485" s="220" t="s">
        <v>155</v>
      </c>
      <c r="E485" s="237" t="s">
        <v>19</v>
      </c>
      <c r="F485" s="238" t="s">
        <v>82</v>
      </c>
      <c r="G485" s="236"/>
      <c r="H485" s="239">
        <v>1</v>
      </c>
      <c r="I485" s="240"/>
      <c r="J485" s="236"/>
      <c r="K485" s="236"/>
      <c r="L485" s="241"/>
      <c r="M485" s="242"/>
      <c r="N485" s="243"/>
      <c r="O485" s="243"/>
      <c r="P485" s="243"/>
      <c r="Q485" s="243"/>
      <c r="R485" s="243"/>
      <c r="S485" s="243"/>
      <c r="T485" s="24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45" t="s">
        <v>155</v>
      </c>
      <c r="AU485" s="245" t="s">
        <v>84</v>
      </c>
      <c r="AV485" s="14" t="s">
        <v>84</v>
      </c>
      <c r="AW485" s="14" t="s">
        <v>35</v>
      </c>
      <c r="AX485" s="14" t="s">
        <v>74</v>
      </c>
      <c r="AY485" s="245" t="s">
        <v>145</v>
      </c>
    </row>
    <row r="486" s="15" customFormat="1">
      <c r="A486" s="15"/>
      <c r="B486" s="246"/>
      <c r="C486" s="247"/>
      <c r="D486" s="220" t="s">
        <v>155</v>
      </c>
      <c r="E486" s="248" t="s">
        <v>19</v>
      </c>
      <c r="F486" s="249" t="s">
        <v>157</v>
      </c>
      <c r="G486" s="247"/>
      <c r="H486" s="250">
        <v>1</v>
      </c>
      <c r="I486" s="251"/>
      <c r="J486" s="247"/>
      <c r="K486" s="247"/>
      <c r="L486" s="252"/>
      <c r="M486" s="253"/>
      <c r="N486" s="254"/>
      <c r="O486" s="254"/>
      <c r="P486" s="254"/>
      <c r="Q486" s="254"/>
      <c r="R486" s="254"/>
      <c r="S486" s="254"/>
      <c r="T486" s="25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T486" s="256" t="s">
        <v>155</v>
      </c>
      <c r="AU486" s="256" t="s">
        <v>84</v>
      </c>
      <c r="AV486" s="15" t="s">
        <v>151</v>
      </c>
      <c r="AW486" s="15" t="s">
        <v>35</v>
      </c>
      <c r="AX486" s="15" t="s">
        <v>82</v>
      </c>
      <c r="AY486" s="256" t="s">
        <v>145</v>
      </c>
    </row>
    <row r="487" s="12" customFormat="1" ht="22.8" customHeight="1">
      <c r="A487" s="12"/>
      <c r="B487" s="191"/>
      <c r="C487" s="192"/>
      <c r="D487" s="193" t="s">
        <v>73</v>
      </c>
      <c r="E487" s="205" t="s">
        <v>631</v>
      </c>
      <c r="F487" s="205" t="s">
        <v>632</v>
      </c>
      <c r="G487" s="192"/>
      <c r="H487" s="192"/>
      <c r="I487" s="195"/>
      <c r="J487" s="206">
        <f>BK487</f>
        <v>0</v>
      </c>
      <c r="K487" s="192"/>
      <c r="L487" s="197"/>
      <c r="M487" s="198"/>
      <c r="N487" s="199"/>
      <c r="O487" s="199"/>
      <c r="P487" s="200">
        <f>SUM(P488:P507)</f>
        <v>0</v>
      </c>
      <c r="Q487" s="199"/>
      <c r="R487" s="200">
        <f>SUM(R488:R507)</f>
        <v>0</v>
      </c>
      <c r="S487" s="199"/>
      <c r="T487" s="201">
        <f>SUM(T488:T507)</f>
        <v>0</v>
      </c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R487" s="202" t="s">
        <v>82</v>
      </c>
      <c r="AT487" s="203" t="s">
        <v>73</v>
      </c>
      <c r="AU487" s="203" t="s">
        <v>82</v>
      </c>
      <c r="AY487" s="202" t="s">
        <v>145</v>
      </c>
      <c r="BK487" s="204">
        <f>SUM(BK488:BK507)</f>
        <v>0</v>
      </c>
    </row>
    <row r="488" s="2" customFormat="1" ht="24.15" customHeight="1">
      <c r="A488" s="40"/>
      <c r="B488" s="41"/>
      <c r="C488" s="207" t="s">
        <v>633</v>
      </c>
      <c r="D488" s="207" t="s">
        <v>147</v>
      </c>
      <c r="E488" s="208" t="s">
        <v>634</v>
      </c>
      <c r="F488" s="209" t="s">
        <v>635</v>
      </c>
      <c r="G488" s="210" t="s">
        <v>282</v>
      </c>
      <c r="H488" s="211">
        <v>224.989</v>
      </c>
      <c r="I488" s="212"/>
      <c r="J488" s="213">
        <f>ROUND(I488*H488,2)</f>
        <v>0</v>
      </c>
      <c r="K488" s="209" t="s">
        <v>19</v>
      </c>
      <c r="L488" s="46"/>
      <c r="M488" s="214" t="s">
        <v>19</v>
      </c>
      <c r="N488" s="215" t="s">
        <v>45</v>
      </c>
      <c r="O488" s="86"/>
      <c r="P488" s="216">
        <f>O488*H488</f>
        <v>0</v>
      </c>
      <c r="Q488" s="216">
        <v>0</v>
      </c>
      <c r="R488" s="216">
        <f>Q488*H488</f>
        <v>0</v>
      </c>
      <c r="S488" s="216">
        <v>0</v>
      </c>
      <c r="T488" s="217">
        <f>S488*H488</f>
        <v>0</v>
      </c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R488" s="218" t="s">
        <v>151</v>
      </c>
      <c r="AT488" s="218" t="s">
        <v>147</v>
      </c>
      <c r="AU488" s="218" t="s">
        <v>84</v>
      </c>
      <c r="AY488" s="19" t="s">
        <v>145</v>
      </c>
      <c r="BE488" s="219">
        <f>IF(N488="základní",J488,0)</f>
        <v>0</v>
      </c>
      <c r="BF488" s="219">
        <f>IF(N488="snížená",J488,0)</f>
        <v>0</v>
      </c>
      <c r="BG488" s="219">
        <f>IF(N488="zákl. přenesená",J488,0)</f>
        <v>0</v>
      </c>
      <c r="BH488" s="219">
        <f>IF(N488="sníž. přenesená",J488,0)</f>
        <v>0</v>
      </c>
      <c r="BI488" s="219">
        <f>IF(N488="nulová",J488,0)</f>
        <v>0</v>
      </c>
      <c r="BJ488" s="19" t="s">
        <v>82</v>
      </c>
      <c r="BK488" s="219">
        <f>ROUND(I488*H488,2)</f>
        <v>0</v>
      </c>
      <c r="BL488" s="19" t="s">
        <v>151</v>
      </c>
      <c r="BM488" s="218" t="s">
        <v>636</v>
      </c>
    </row>
    <row r="489" s="13" customFormat="1">
      <c r="A489" s="13"/>
      <c r="B489" s="225"/>
      <c r="C489" s="226"/>
      <c r="D489" s="220" t="s">
        <v>155</v>
      </c>
      <c r="E489" s="227" t="s">
        <v>19</v>
      </c>
      <c r="F489" s="228" t="s">
        <v>637</v>
      </c>
      <c r="G489" s="226"/>
      <c r="H489" s="227" t="s">
        <v>19</v>
      </c>
      <c r="I489" s="229"/>
      <c r="J489" s="226"/>
      <c r="K489" s="226"/>
      <c r="L489" s="230"/>
      <c r="M489" s="231"/>
      <c r="N489" s="232"/>
      <c r="O489" s="232"/>
      <c r="P489" s="232"/>
      <c r="Q489" s="232"/>
      <c r="R489" s="232"/>
      <c r="S489" s="232"/>
      <c r="T489" s="23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34" t="s">
        <v>155</v>
      </c>
      <c r="AU489" s="234" t="s">
        <v>84</v>
      </c>
      <c r="AV489" s="13" t="s">
        <v>82</v>
      </c>
      <c r="AW489" s="13" t="s">
        <v>35</v>
      </c>
      <c r="AX489" s="13" t="s">
        <v>74</v>
      </c>
      <c r="AY489" s="234" t="s">
        <v>145</v>
      </c>
    </row>
    <row r="490" s="14" customFormat="1">
      <c r="A490" s="14"/>
      <c r="B490" s="235"/>
      <c r="C490" s="236"/>
      <c r="D490" s="220" t="s">
        <v>155</v>
      </c>
      <c r="E490" s="237" t="s">
        <v>19</v>
      </c>
      <c r="F490" s="238" t="s">
        <v>638</v>
      </c>
      <c r="G490" s="236"/>
      <c r="H490" s="239">
        <v>63.700000000000003</v>
      </c>
      <c r="I490" s="240"/>
      <c r="J490" s="236"/>
      <c r="K490" s="236"/>
      <c r="L490" s="241"/>
      <c r="M490" s="242"/>
      <c r="N490" s="243"/>
      <c r="O490" s="243"/>
      <c r="P490" s="243"/>
      <c r="Q490" s="243"/>
      <c r="R490" s="243"/>
      <c r="S490" s="243"/>
      <c r="T490" s="24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45" t="s">
        <v>155</v>
      </c>
      <c r="AU490" s="245" t="s">
        <v>84</v>
      </c>
      <c r="AV490" s="14" t="s">
        <v>84</v>
      </c>
      <c r="AW490" s="14" t="s">
        <v>35</v>
      </c>
      <c r="AX490" s="14" t="s">
        <v>74</v>
      </c>
      <c r="AY490" s="245" t="s">
        <v>145</v>
      </c>
    </row>
    <row r="491" s="13" customFormat="1">
      <c r="A491" s="13"/>
      <c r="B491" s="225"/>
      <c r="C491" s="226"/>
      <c r="D491" s="220" t="s">
        <v>155</v>
      </c>
      <c r="E491" s="227" t="s">
        <v>19</v>
      </c>
      <c r="F491" s="228" t="s">
        <v>639</v>
      </c>
      <c r="G491" s="226"/>
      <c r="H491" s="227" t="s">
        <v>19</v>
      </c>
      <c r="I491" s="229"/>
      <c r="J491" s="226"/>
      <c r="K491" s="226"/>
      <c r="L491" s="230"/>
      <c r="M491" s="231"/>
      <c r="N491" s="232"/>
      <c r="O491" s="232"/>
      <c r="P491" s="232"/>
      <c r="Q491" s="232"/>
      <c r="R491" s="232"/>
      <c r="S491" s="232"/>
      <c r="T491" s="23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34" t="s">
        <v>155</v>
      </c>
      <c r="AU491" s="234" t="s">
        <v>84</v>
      </c>
      <c r="AV491" s="13" t="s">
        <v>82</v>
      </c>
      <c r="AW491" s="13" t="s">
        <v>35</v>
      </c>
      <c r="AX491" s="13" t="s">
        <v>74</v>
      </c>
      <c r="AY491" s="234" t="s">
        <v>145</v>
      </c>
    </row>
    <row r="492" s="14" customFormat="1">
      <c r="A492" s="14"/>
      <c r="B492" s="235"/>
      <c r="C492" s="236"/>
      <c r="D492" s="220" t="s">
        <v>155</v>
      </c>
      <c r="E492" s="237" t="s">
        <v>19</v>
      </c>
      <c r="F492" s="238" t="s">
        <v>640</v>
      </c>
      <c r="G492" s="236"/>
      <c r="H492" s="239">
        <v>3.54</v>
      </c>
      <c r="I492" s="240"/>
      <c r="J492" s="236"/>
      <c r="K492" s="236"/>
      <c r="L492" s="241"/>
      <c r="M492" s="242"/>
      <c r="N492" s="243"/>
      <c r="O492" s="243"/>
      <c r="P492" s="243"/>
      <c r="Q492" s="243"/>
      <c r="R492" s="243"/>
      <c r="S492" s="243"/>
      <c r="T492" s="24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45" t="s">
        <v>155</v>
      </c>
      <c r="AU492" s="245" t="s">
        <v>84</v>
      </c>
      <c r="AV492" s="14" t="s">
        <v>84</v>
      </c>
      <c r="AW492" s="14" t="s">
        <v>35</v>
      </c>
      <c r="AX492" s="14" t="s">
        <v>74</v>
      </c>
      <c r="AY492" s="245" t="s">
        <v>145</v>
      </c>
    </row>
    <row r="493" s="13" customFormat="1">
      <c r="A493" s="13"/>
      <c r="B493" s="225"/>
      <c r="C493" s="226"/>
      <c r="D493" s="220" t="s">
        <v>155</v>
      </c>
      <c r="E493" s="227" t="s">
        <v>19</v>
      </c>
      <c r="F493" s="228" t="s">
        <v>641</v>
      </c>
      <c r="G493" s="226"/>
      <c r="H493" s="227" t="s">
        <v>19</v>
      </c>
      <c r="I493" s="229"/>
      <c r="J493" s="226"/>
      <c r="K493" s="226"/>
      <c r="L493" s="230"/>
      <c r="M493" s="231"/>
      <c r="N493" s="232"/>
      <c r="O493" s="232"/>
      <c r="P493" s="232"/>
      <c r="Q493" s="232"/>
      <c r="R493" s="232"/>
      <c r="S493" s="232"/>
      <c r="T493" s="23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34" t="s">
        <v>155</v>
      </c>
      <c r="AU493" s="234" t="s">
        <v>84</v>
      </c>
      <c r="AV493" s="13" t="s">
        <v>82</v>
      </c>
      <c r="AW493" s="13" t="s">
        <v>35</v>
      </c>
      <c r="AX493" s="13" t="s">
        <v>74</v>
      </c>
      <c r="AY493" s="234" t="s">
        <v>145</v>
      </c>
    </row>
    <row r="494" s="14" customFormat="1">
      <c r="A494" s="14"/>
      <c r="B494" s="235"/>
      <c r="C494" s="236"/>
      <c r="D494" s="220" t="s">
        <v>155</v>
      </c>
      <c r="E494" s="237" t="s">
        <v>19</v>
      </c>
      <c r="F494" s="238" t="s">
        <v>642</v>
      </c>
      <c r="G494" s="236"/>
      <c r="H494" s="239">
        <v>1.2</v>
      </c>
      <c r="I494" s="240"/>
      <c r="J494" s="236"/>
      <c r="K494" s="236"/>
      <c r="L494" s="241"/>
      <c r="M494" s="242"/>
      <c r="N494" s="243"/>
      <c r="O494" s="243"/>
      <c r="P494" s="243"/>
      <c r="Q494" s="243"/>
      <c r="R494" s="243"/>
      <c r="S494" s="243"/>
      <c r="T494" s="24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45" t="s">
        <v>155</v>
      </c>
      <c r="AU494" s="245" t="s">
        <v>84</v>
      </c>
      <c r="AV494" s="14" t="s">
        <v>84</v>
      </c>
      <c r="AW494" s="14" t="s">
        <v>35</v>
      </c>
      <c r="AX494" s="14" t="s">
        <v>74</v>
      </c>
      <c r="AY494" s="245" t="s">
        <v>145</v>
      </c>
    </row>
    <row r="495" s="13" customFormat="1">
      <c r="A495" s="13"/>
      <c r="B495" s="225"/>
      <c r="C495" s="226"/>
      <c r="D495" s="220" t="s">
        <v>155</v>
      </c>
      <c r="E495" s="227" t="s">
        <v>19</v>
      </c>
      <c r="F495" s="228" t="s">
        <v>643</v>
      </c>
      <c r="G495" s="226"/>
      <c r="H495" s="227" t="s">
        <v>19</v>
      </c>
      <c r="I495" s="229"/>
      <c r="J495" s="226"/>
      <c r="K495" s="226"/>
      <c r="L495" s="230"/>
      <c r="M495" s="231"/>
      <c r="N495" s="232"/>
      <c r="O495" s="232"/>
      <c r="P495" s="232"/>
      <c r="Q495" s="232"/>
      <c r="R495" s="232"/>
      <c r="S495" s="232"/>
      <c r="T495" s="23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34" t="s">
        <v>155</v>
      </c>
      <c r="AU495" s="234" t="s">
        <v>84</v>
      </c>
      <c r="AV495" s="13" t="s">
        <v>82</v>
      </c>
      <c r="AW495" s="13" t="s">
        <v>35</v>
      </c>
      <c r="AX495" s="13" t="s">
        <v>74</v>
      </c>
      <c r="AY495" s="234" t="s">
        <v>145</v>
      </c>
    </row>
    <row r="496" s="14" customFormat="1">
      <c r="A496" s="14"/>
      <c r="B496" s="235"/>
      <c r="C496" s="236"/>
      <c r="D496" s="220" t="s">
        <v>155</v>
      </c>
      <c r="E496" s="237" t="s">
        <v>19</v>
      </c>
      <c r="F496" s="238" t="s">
        <v>644</v>
      </c>
      <c r="G496" s="236"/>
      <c r="H496" s="239">
        <v>54.520000000000003</v>
      </c>
      <c r="I496" s="240"/>
      <c r="J496" s="236"/>
      <c r="K496" s="236"/>
      <c r="L496" s="241"/>
      <c r="M496" s="242"/>
      <c r="N496" s="243"/>
      <c r="O496" s="243"/>
      <c r="P496" s="243"/>
      <c r="Q496" s="243"/>
      <c r="R496" s="243"/>
      <c r="S496" s="243"/>
      <c r="T496" s="24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45" t="s">
        <v>155</v>
      </c>
      <c r="AU496" s="245" t="s">
        <v>84</v>
      </c>
      <c r="AV496" s="14" t="s">
        <v>84</v>
      </c>
      <c r="AW496" s="14" t="s">
        <v>35</v>
      </c>
      <c r="AX496" s="14" t="s">
        <v>74</v>
      </c>
      <c r="AY496" s="245" t="s">
        <v>145</v>
      </c>
    </row>
    <row r="497" s="13" customFormat="1">
      <c r="A497" s="13"/>
      <c r="B497" s="225"/>
      <c r="C497" s="226"/>
      <c r="D497" s="220" t="s">
        <v>155</v>
      </c>
      <c r="E497" s="227" t="s">
        <v>19</v>
      </c>
      <c r="F497" s="228" t="s">
        <v>645</v>
      </c>
      <c r="G497" s="226"/>
      <c r="H497" s="227" t="s">
        <v>19</v>
      </c>
      <c r="I497" s="229"/>
      <c r="J497" s="226"/>
      <c r="K497" s="226"/>
      <c r="L497" s="230"/>
      <c r="M497" s="231"/>
      <c r="N497" s="232"/>
      <c r="O497" s="232"/>
      <c r="P497" s="232"/>
      <c r="Q497" s="232"/>
      <c r="R497" s="232"/>
      <c r="S497" s="232"/>
      <c r="T497" s="23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34" t="s">
        <v>155</v>
      </c>
      <c r="AU497" s="234" t="s">
        <v>84</v>
      </c>
      <c r="AV497" s="13" t="s">
        <v>82</v>
      </c>
      <c r="AW497" s="13" t="s">
        <v>35</v>
      </c>
      <c r="AX497" s="13" t="s">
        <v>74</v>
      </c>
      <c r="AY497" s="234" t="s">
        <v>145</v>
      </c>
    </row>
    <row r="498" s="14" customFormat="1">
      <c r="A498" s="14"/>
      <c r="B498" s="235"/>
      <c r="C498" s="236"/>
      <c r="D498" s="220" t="s">
        <v>155</v>
      </c>
      <c r="E498" s="237" t="s">
        <v>19</v>
      </c>
      <c r="F498" s="238" t="s">
        <v>646</v>
      </c>
      <c r="G498" s="236"/>
      <c r="H498" s="239">
        <v>89.584999999999994</v>
      </c>
      <c r="I498" s="240"/>
      <c r="J498" s="236"/>
      <c r="K498" s="236"/>
      <c r="L498" s="241"/>
      <c r="M498" s="242"/>
      <c r="N498" s="243"/>
      <c r="O498" s="243"/>
      <c r="P498" s="243"/>
      <c r="Q498" s="243"/>
      <c r="R498" s="243"/>
      <c r="S498" s="243"/>
      <c r="T498" s="24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45" t="s">
        <v>155</v>
      </c>
      <c r="AU498" s="245" t="s">
        <v>84</v>
      </c>
      <c r="AV498" s="14" t="s">
        <v>84</v>
      </c>
      <c r="AW498" s="14" t="s">
        <v>35</v>
      </c>
      <c r="AX498" s="14" t="s">
        <v>74</v>
      </c>
      <c r="AY498" s="245" t="s">
        <v>145</v>
      </c>
    </row>
    <row r="499" s="13" customFormat="1">
      <c r="A499" s="13"/>
      <c r="B499" s="225"/>
      <c r="C499" s="226"/>
      <c r="D499" s="220" t="s">
        <v>155</v>
      </c>
      <c r="E499" s="227" t="s">
        <v>19</v>
      </c>
      <c r="F499" s="228" t="s">
        <v>647</v>
      </c>
      <c r="G499" s="226"/>
      <c r="H499" s="227" t="s">
        <v>19</v>
      </c>
      <c r="I499" s="229"/>
      <c r="J499" s="226"/>
      <c r="K499" s="226"/>
      <c r="L499" s="230"/>
      <c r="M499" s="231"/>
      <c r="N499" s="232"/>
      <c r="O499" s="232"/>
      <c r="P499" s="232"/>
      <c r="Q499" s="232"/>
      <c r="R499" s="232"/>
      <c r="S499" s="232"/>
      <c r="T499" s="23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34" t="s">
        <v>155</v>
      </c>
      <c r="AU499" s="234" t="s">
        <v>84</v>
      </c>
      <c r="AV499" s="13" t="s">
        <v>82</v>
      </c>
      <c r="AW499" s="13" t="s">
        <v>35</v>
      </c>
      <c r="AX499" s="13" t="s">
        <v>74</v>
      </c>
      <c r="AY499" s="234" t="s">
        <v>145</v>
      </c>
    </row>
    <row r="500" s="14" customFormat="1">
      <c r="A500" s="14"/>
      <c r="B500" s="235"/>
      <c r="C500" s="236"/>
      <c r="D500" s="220" t="s">
        <v>155</v>
      </c>
      <c r="E500" s="237" t="s">
        <v>19</v>
      </c>
      <c r="F500" s="238" t="s">
        <v>151</v>
      </c>
      <c r="G500" s="236"/>
      <c r="H500" s="239">
        <v>4</v>
      </c>
      <c r="I500" s="240"/>
      <c r="J500" s="236"/>
      <c r="K500" s="236"/>
      <c r="L500" s="241"/>
      <c r="M500" s="242"/>
      <c r="N500" s="243"/>
      <c r="O500" s="243"/>
      <c r="P500" s="243"/>
      <c r="Q500" s="243"/>
      <c r="R500" s="243"/>
      <c r="S500" s="243"/>
      <c r="T500" s="24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45" t="s">
        <v>155</v>
      </c>
      <c r="AU500" s="245" t="s">
        <v>84</v>
      </c>
      <c r="AV500" s="14" t="s">
        <v>84</v>
      </c>
      <c r="AW500" s="14" t="s">
        <v>35</v>
      </c>
      <c r="AX500" s="14" t="s">
        <v>74</v>
      </c>
      <c r="AY500" s="245" t="s">
        <v>145</v>
      </c>
    </row>
    <row r="501" s="13" customFormat="1">
      <c r="A501" s="13"/>
      <c r="B501" s="225"/>
      <c r="C501" s="226"/>
      <c r="D501" s="220" t="s">
        <v>155</v>
      </c>
      <c r="E501" s="227" t="s">
        <v>19</v>
      </c>
      <c r="F501" s="228" t="s">
        <v>648</v>
      </c>
      <c r="G501" s="226"/>
      <c r="H501" s="227" t="s">
        <v>19</v>
      </c>
      <c r="I501" s="229"/>
      <c r="J501" s="226"/>
      <c r="K501" s="226"/>
      <c r="L501" s="230"/>
      <c r="M501" s="231"/>
      <c r="N501" s="232"/>
      <c r="O501" s="232"/>
      <c r="P501" s="232"/>
      <c r="Q501" s="232"/>
      <c r="R501" s="232"/>
      <c r="S501" s="232"/>
      <c r="T501" s="23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34" t="s">
        <v>155</v>
      </c>
      <c r="AU501" s="234" t="s">
        <v>84</v>
      </c>
      <c r="AV501" s="13" t="s">
        <v>82</v>
      </c>
      <c r="AW501" s="13" t="s">
        <v>35</v>
      </c>
      <c r="AX501" s="13" t="s">
        <v>74</v>
      </c>
      <c r="AY501" s="234" t="s">
        <v>145</v>
      </c>
    </row>
    <row r="502" s="14" customFormat="1">
      <c r="A502" s="14"/>
      <c r="B502" s="235"/>
      <c r="C502" s="236"/>
      <c r="D502" s="220" t="s">
        <v>155</v>
      </c>
      <c r="E502" s="237" t="s">
        <v>19</v>
      </c>
      <c r="F502" s="238" t="s">
        <v>649</v>
      </c>
      <c r="G502" s="236"/>
      <c r="H502" s="239">
        <v>5.2800000000000002</v>
      </c>
      <c r="I502" s="240"/>
      <c r="J502" s="236"/>
      <c r="K502" s="236"/>
      <c r="L502" s="241"/>
      <c r="M502" s="242"/>
      <c r="N502" s="243"/>
      <c r="O502" s="243"/>
      <c r="P502" s="243"/>
      <c r="Q502" s="243"/>
      <c r="R502" s="243"/>
      <c r="S502" s="243"/>
      <c r="T502" s="24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45" t="s">
        <v>155</v>
      </c>
      <c r="AU502" s="245" t="s">
        <v>84</v>
      </c>
      <c r="AV502" s="14" t="s">
        <v>84</v>
      </c>
      <c r="AW502" s="14" t="s">
        <v>35</v>
      </c>
      <c r="AX502" s="14" t="s">
        <v>74</v>
      </c>
      <c r="AY502" s="245" t="s">
        <v>145</v>
      </c>
    </row>
    <row r="503" s="13" customFormat="1">
      <c r="A503" s="13"/>
      <c r="B503" s="225"/>
      <c r="C503" s="226"/>
      <c r="D503" s="220" t="s">
        <v>155</v>
      </c>
      <c r="E503" s="227" t="s">
        <v>19</v>
      </c>
      <c r="F503" s="228" t="s">
        <v>650</v>
      </c>
      <c r="G503" s="226"/>
      <c r="H503" s="227" t="s">
        <v>19</v>
      </c>
      <c r="I503" s="229"/>
      <c r="J503" s="226"/>
      <c r="K503" s="226"/>
      <c r="L503" s="230"/>
      <c r="M503" s="231"/>
      <c r="N503" s="232"/>
      <c r="O503" s="232"/>
      <c r="P503" s="232"/>
      <c r="Q503" s="232"/>
      <c r="R503" s="232"/>
      <c r="S503" s="232"/>
      <c r="T503" s="23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34" t="s">
        <v>155</v>
      </c>
      <c r="AU503" s="234" t="s">
        <v>84</v>
      </c>
      <c r="AV503" s="13" t="s">
        <v>82</v>
      </c>
      <c r="AW503" s="13" t="s">
        <v>35</v>
      </c>
      <c r="AX503" s="13" t="s">
        <v>74</v>
      </c>
      <c r="AY503" s="234" t="s">
        <v>145</v>
      </c>
    </row>
    <row r="504" s="14" customFormat="1">
      <c r="A504" s="14"/>
      <c r="B504" s="235"/>
      <c r="C504" s="236"/>
      <c r="D504" s="220" t="s">
        <v>155</v>
      </c>
      <c r="E504" s="237" t="s">
        <v>19</v>
      </c>
      <c r="F504" s="238" t="s">
        <v>163</v>
      </c>
      <c r="G504" s="236"/>
      <c r="H504" s="239">
        <v>3</v>
      </c>
      <c r="I504" s="240"/>
      <c r="J504" s="236"/>
      <c r="K504" s="236"/>
      <c r="L504" s="241"/>
      <c r="M504" s="242"/>
      <c r="N504" s="243"/>
      <c r="O504" s="243"/>
      <c r="P504" s="243"/>
      <c r="Q504" s="243"/>
      <c r="R504" s="243"/>
      <c r="S504" s="243"/>
      <c r="T504" s="24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45" t="s">
        <v>155</v>
      </c>
      <c r="AU504" s="245" t="s">
        <v>84</v>
      </c>
      <c r="AV504" s="14" t="s">
        <v>84</v>
      </c>
      <c r="AW504" s="14" t="s">
        <v>35</v>
      </c>
      <c r="AX504" s="14" t="s">
        <v>74</v>
      </c>
      <c r="AY504" s="245" t="s">
        <v>145</v>
      </c>
    </row>
    <row r="505" s="13" customFormat="1">
      <c r="A505" s="13"/>
      <c r="B505" s="225"/>
      <c r="C505" s="226"/>
      <c r="D505" s="220" t="s">
        <v>155</v>
      </c>
      <c r="E505" s="227" t="s">
        <v>19</v>
      </c>
      <c r="F505" s="228" t="s">
        <v>651</v>
      </c>
      <c r="G505" s="226"/>
      <c r="H505" s="227" t="s">
        <v>19</v>
      </c>
      <c r="I505" s="229"/>
      <c r="J505" s="226"/>
      <c r="K505" s="226"/>
      <c r="L505" s="230"/>
      <c r="M505" s="231"/>
      <c r="N505" s="232"/>
      <c r="O505" s="232"/>
      <c r="P505" s="232"/>
      <c r="Q505" s="232"/>
      <c r="R505" s="232"/>
      <c r="S505" s="232"/>
      <c r="T505" s="23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34" t="s">
        <v>155</v>
      </c>
      <c r="AU505" s="234" t="s">
        <v>84</v>
      </c>
      <c r="AV505" s="13" t="s">
        <v>82</v>
      </c>
      <c r="AW505" s="13" t="s">
        <v>35</v>
      </c>
      <c r="AX505" s="13" t="s">
        <v>74</v>
      </c>
      <c r="AY505" s="234" t="s">
        <v>145</v>
      </c>
    </row>
    <row r="506" s="14" customFormat="1">
      <c r="A506" s="14"/>
      <c r="B506" s="235"/>
      <c r="C506" s="236"/>
      <c r="D506" s="220" t="s">
        <v>155</v>
      </c>
      <c r="E506" s="237" t="s">
        <v>19</v>
      </c>
      <c r="F506" s="238" t="s">
        <v>652</v>
      </c>
      <c r="G506" s="236"/>
      <c r="H506" s="239">
        <v>0.16400000000000001</v>
      </c>
      <c r="I506" s="240"/>
      <c r="J506" s="236"/>
      <c r="K506" s="236"/>
      <c r="L506" s="241"/>
      <c r="M506" s="242"/>
      <c r="N506" s="243"/>
      <c r="O506" s="243"/>
      <c r="P506" s="243"/>
      <c r="Q506" s="243"/>
      <c r="R506" s="243"/>
      <c r="S506" s="243"/>
      <c r="T506" s="24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45" t="s">
        <v>155</v>
      </c>
      <c r="AU506" s="245" t="s">
        <v>84</v>
      </c>
      <c r="AV506" s="14" t="s">
        <v>84</v>
      </c>
      <c r="AW506" s="14" t="s">
        <v>35</v>
      </c>
      <c r="AX506" s="14" t="s">
        <v>74</v>
      </c>
      <c r="AY506" s="245" t="s">
        <v>145</v>
      </c>
    </row>
    <row r="507" s="15" customFormat="1">
      <c r="A507" s="15"/>
      <c r="B507" s="246"/>
      <c r="C507" s="247"/>
      <c r="D507" s="220" t="s">
        <v>155</v>
      </c>
      <c r="E507" s="248" t="s">
        <v>19</v>
      </c>
      <c r="F507" s="249" t="s">
        <v>157</v>
      </c>
      <c r="G507" s="247"/>
      <c r="H507" s="250">
        <v>224.989</v>
      </c>
      <c r="I507" s="251"/>
      <c r="J507" s="247"/>
      <c r="K507" s="247"/>
      <c r="L507" s="252"/>
      <c r="M507" s="253"/>
      <c r="N507" s="254"/>
      <c r="O507" s="254"/>
      <c r="P507" s="254"/>
      <c r="Q507" s="254"/>
      <c r="R507" s="254"/>
      <c r="S507" s="254"/>
      <c r="T507" s="25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T507" s="256" t="s">
        <v>155</v>
      </c>
      <c r="AU507" s="256" t="s">
        <v>84</v>
      </c>
      <c r="AV507" s="15" t="s">
        <v>151</v>
      </c>
      <c r="AW507" s="15" t="s">
        <v>35</v>
      </c>
      <c r="AX507" s="15" t="s">
        <v>82</v>
      </c>
      <c r="AY507" s="256" t="s">
        <v>145</v>
      </c>
    </row>
    <row r="508" s="12" customFormat="1" ht="22.8" customHeight="1">
      <c r="A508" s="12"/>
      <c r="B508" s="191"/>
      <c r="C508" s="192"/>
      <c r="D508" s="193" t="s">
        <v>73</v>
      </c>
      <c r="E508" s="205" t="s">
        <v>653</v>
      </c>
      <c r="F508" s="205" t="s">
        <v>654</v>
      </c>
      <c r="G508" s="192"/>
      <c r="H508" s="192"/>
      <c r="I508" s="195"/>
      <c r="J508" s="206">
        <f>BK508</f>
        <v>0</v>
      </c>
      <c r="K508" s="192"/>
      <c r="L508" s="197"/>
      <c r="M508" s="198"/>
      <c r="N508" s="199"/>
      <c r="O508" s="199"/>
      <c r="P508" s="200">
        <f>P509</f>
        <v>0</v>
      </c>
      <c r="Q508" s="199"/>
      <c r="R508" s="200">
        <f>R509</f>
        <v>0</v>
      </c>
      <c r="S508" s="199"/>
      <c r="T508" s="201">
        <f>T509</f>
        <v>0</v>
      </c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R508" s="202" t="s">
        <v>82</v>
      </c>
      <c r="AT508" s="203" t="s">
        <v>73</v>
      </c>
      <c r="AU508" s="203" t="s">
        <v>82</v>
      </c>
      <c r="AY508" s="202" t="s">
        <v>145</v>
      </c>
      <c r="BK508" s="204">
        <f>BK509</f>
        <v>0</v>
      </c>
    </row>
    <row r="509" s="2" customFormat="1" ht="24.15" customHeight="1">
      <c r="A509" s="40"/>
      <c r="B509" s="41"/>
      <c r="C509" s="207" t="s">
        <v>655</v>
      </c>
      <c r="D509" s="207" t="s">
        <v>147</v>
      </c>
      <c r="E509" s="208" t="s">
        <v>656</v>
      </c>
      <c r="F509" s="209" t="s">
        <v>657</v>
      </c>
      <c r="G509" s="210" t="s">
        <v>282</v>
      </c>
      <c r="H509" s="211">
        <v>3183.971</v>
      </c>
      <c r="I509" s="212"/>
      <c r="J509" s="213">
        <f>ROUND(I509*H509,2)</f>
        <v>0</v>
      </c>
      <c r="K509" s="209" t="s">
        <v>19</v>
      </c>
      <c r="L509" s="46"/>
      <c r="M509" s="214" t="s">
        <v>19</v>
      </c>
      <c r="N509" s="215" t="s">
        <v>45</v>
      </c>
      <c r="O509" s="86"/>
      <c r="P509" s="216">
        <f>O509*H509</f>
        <v>0</v>
      </c>
      <c r="Q509" s="216">
        <v>0</v>
      </c>
      <c r="R509" s="216">
        <f>Q509*H509</f>
        <v>0</v>
      </c>
      <c r="S509" s="216">
        <v>0</v>
      </c>
      <c r="T509" s="217">
        <f>S509*H509</f>
        <v>0</v>
      </c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R509" s="218" t="s">
        <v>151</v>
      </c>
      <c r="AT509" s="218" t="s">
        <v>147</v>
      </c>
      <c r="AU509" s="218" t="s">
        <v>84</v>
      </c>
      <c r="AY509" s="19" t="s">
        <v>145</v>
      </c>
      <c r="BE509" s="219">
        <f>IF(N509="základní",J509,0)</f>
        <v>0</v>
      </c>
      <c r="BF509" s="219">
        <f>IF(N509="snížená",J509,0)</f>
        <v>0</v>
      </c>
      <c r="BG509" s="219">
        <f>IF(N509="zákl. přenesená",J509,0)</f>
        <v>0</v>
      </c>
      <c r="BH509" s="219">
        <f>IF(N509="sníž. přenesená",J509,0)</f>
        <v>0</v>
      </c>
      <c r="BI509" s="219">
        <f>IF(N509="nulová",J509,0)</f>
        <v>0</v>
      </c>
      <c r="BJ509" s="19" t="s">
        <v>82</v>
      </c>
      <c r="BK509" s="219">
        <f>ROUND(I509*H509,2)</f>
        <v>0</v>
      </c>
      <c r="BL509" s="19" t="s">
        <v>151</v>
      </c>
      <c r="BM509" s="218" t="s">
        <v>658</v>
      </c>
    </row>
    <row r="510" s="12" customFormat="1" ht="25.92" customHeight="1">
      <c r="A510" s="12"/>
      <c r="B510" s="191"/>
      <c r="C510" s="192"/>
      <c r="D510" s="193" t="s">
        <v>73</v>
      </c>
      <c r="E510" s="194" t="s">
        <v>659</v>
      </c>
      <c r="F510" s="194" t="s">
        <v>660</v>
      </c>
      <c r="G510" s="192"/>
      <c r="H510" s="192"/>
      <c r="I510" s="195"/>
      <c r="J510" s="196">
        <f>BK510</f>
        <v>0</v>
      </c>
      <c r="K510" s="192"/>
      <c r="L510" s="197"/>
      <c r="M510" s="198"/>
      <c r="N510" s="199"/>
      <c r="O510" s="199"/>
      <c r="P510" s="200">
        <f>P511+P516+P520</f>
        <v>0</v>
      </c>
      <c r="Q510" s="199"/>
      <c r="R510" s="200">
        <f>R511+R516+R520</f>
        <v>0</v>
      </c>
      <c r="S510" s="199"/>
      <c r="T510" s="201">
        <f>T511+T516+T520</f>
        <v>0</v>
      </c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R510" s="202" t="s">
        <v>176</v>
      </c>
      <c r="AT510" s="203" t="s">
        <v>73</v>
      </c>
      <c r="AU510" s="203" t="s">
        <v>74</v>
      </c>
      <c r="AY510" s="202" t="s">
        <v>145</v>
      </c>
      <c r="BK510" s="204">
        <f>BK511+BK516+BK520</f>
        <v>0</v>
      </c>
    </row>
    <row r="511" s="12" customFormat="1" ht="22.8" customHeight="1">
      <c r="A511" s="12"/>
      <c r="B511" s="191"/>
      <c r="C511" s="192"/>
      <c r="D511" s="193" t="s">
        <v>73</v>
      </c>
      <c r="E511" s="205" t="s">
        <v>661</v>
      </c>
      <c r="F511" s="205" t="s">
        <v>662</v>
      </c>
      <c r="G511" s="192"/>
      <c r="H511" s="192"/>
      <c r="I511" s="195"/>
      <c r="J511" s="206">
        <f>BK511</f>
        <v>0</v>
      </c>
      <c r="K511" s="192"/>
      <c r="L511" s="197"/>
      <c r="M511" s="198"/>
      <c r="N511" s="199"/>
      <c r="O511" s="199"/>
      <c r="P511" s="200">
        <f>SUM(P512:P515)</f>
        <v>0</v>
      </c>
      <c r="Q511" s="199"/>
      <c r="R511" s="200">
        <f>SUM(R512:R515)</f>
        <v>0</v>
      </c>
      <c r="S511" s="199"/>
      <c r="T511" s="201">
        <f>SUM(T512:T515)</f>
        <v>0</v>
      </c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R511" s="202" t="s">
        <v>176</v>
      </c>
      <c r="AT511" s="203" t="s">
        <v>73</v>
      </c>
      <c r="AU511" s="203" t="s">
        <v>82</v>
      </c>
      <c r="AY511" s="202" t="s">
        <v>145</v>
      </c>
      <c r="BK511" s="204">
        <f>SUM(BK512:BK515)</f>
        <v>0</v>
      </c>
    </row>
    <row r="512" s="2" customFormat="1" ht="16.5" customHeight="1">
      <c r="A512" s="40"/>
      <c r="B512" s="41"/>
      <c r="C512" s="207" t="s">
        <v>663</v>
      </c>
      <c r="D512" s="207" t="s">
        <v>147</v>
      </c>
      <c r="E512" s="208" t="s">
        <v>664</v>
      </c>
      <c r="F512" s="209" t="s">
        <v>665</v>
      </c>
      <c r="G512" s="210" t="s">
        <v>150</v>
      </c>
      <c r="H512" s="211">
        <v>1</v>
      </c>
      <c r="I512" s="212"/>
      <c r="J512" s="213">
        <f>ROUND(I512*H512,2)</f>
        <v>0</v>
      </c>
      <c r="K512" s="209" t="s">
        <v>19</v>
      </c>
      <c r="L512" s="46"/>
      <c r="M512" s="214" t="s">
        <v>19</v>
      </c>
      <c r="N512" s="215" t="s">
        <v>45</v>
      </c>
      <c r="O512" s="86"/>
      <c r="P512" s="216">
        <f>O512*H512</f>
        <v>0</v>
      </c>
      <c r="Q512" s="216">
        <v>0</v>
      </c>
      <c r="R512" s="216">
        <f>Q512*H512</f>
        <v>0</v>
      </c>
      <c r="S512" s="216">
        <v>0</v>
      </c>
      <c r="T512" s="217">
        <f>S512*H512</f>
        <v>0</v>
      </c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R512" s="218" t="s">
        <v>666</v>
      </c>
      <c r="AT512" s="218" t="s">
        <v>147</v>
      </c>
      <c r="AU512" s="218" t="s">
        <v>84</v>
      </c>
      <c r="AY512" s="19" t="s">
        <v>145</v>
      </c>
      <c r="BE512" s="219">
        <f>IF(N512="základní",J512,0)</f>
        <v>0</v>
      </c>
      <c r="BF512" s="219">
        <f>IF(N512="snížená",J512,0)</f>
        <v>0</v>
      </c>
      <c r="BG512" s="219">
        <f>IF(N512="zákl. přenesená",J512,0)</f>
        <v>0</v>
      </c>
      <c r="BH512" s="219">
        <f>IF(N512="sníž. přenesená",J512,0)</f>
        <v>0</v>
      </c>
      <c r="BI512" s="219">
        <f>IF(N512="nulová",J512,0)</f>
        <v>0</v>
      </c>
      <c r="BJ512" s="19" t="s">
        <v>82</v>
      </c>
      <c r="BK512" s="219">
        <f>ROUND(I512*H512,2)</f>
        <v>0</v>
      </c>
      <c r="BL512" s="19" t="s">
        <v>666</v>
      </c>
      <c r="BM512" s="218" t="s">
        <v>667</v>
      </c>
    </row>
    <row r="513" s="2" customFormat="1" ht="16.5" customHeight="1">
      <c r="A513" s="40"/>
      <c r="B513" s="41"/>
      <c r="C513" s="207" t="s">
        <v>314</v>
      </c>
      <c r="D513" s="207" t="s">
        <v>147</v>
      </c>
      <c r="E513" s="208" t="s">
        <v>668</v>
      </c>
      <c r="F513" s="209" t="s">
        <v>669</v>
      </c>
      <c r="G513" s="210" t="s">
        <v>150</v>
      </c>
      <c r="H513" s="211">
        <v>1</v>
      </c>
      <c r="I513" s="212"/>
      <c r="J513" s="213">
        <f>ROUND(I513*H513,2)</f>
        <v>0</v>
      </c>
      <c r="K513" s="209" t="s">
        <v>19</v>
      </c>
      <c r="L513" s="46"/>
      <c r="M513" s="214" t="s">
        <v>19</v>
      </c>
      <c r="N513" s="215" t="s">
        <v>45</v>
      </c>
      <c r="O513" s="86"/>
      <c r="P513" s="216">
        <f>O513*H513</f>
        <v>0</v>
      </c>
      <c r="Q513" s="216">
        <v>0</v>
      </c>
      <c r="R513" s="216">
        <f>Q513*H513</f>
        <v>0</v>
      </c>
      <c r="S513" s="216">
        <v>0</v>
      </c>
      <c r="T513" s="217">
        <f>S513*H513</f>
        <v>0</v>
      </c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R513" s="218" t="s">
        <v>666</v>
      </c>
      <c r="AT513" s="218" t="s">
        <v>147</v>
      </c>
      <c r="AU513" s="218" t="s">
        <v>84</v>
      </c>
      <c r="AY513" s="19" t="s">
        <v>145</v>
      </c>
      <c r="BE513" s="219">
        <f>IF(N513="základní",J513,0)</f>
        <v>0</v>
      </c>
      <c r="BF513" s="219">
        <f>IF(N513="snížená",J513,0)</f>
        <v>0</v>
      </c>
      <c r="BG513" s="219">
        <f>IF(N513="zákl. přenesená",J513,0)</f>
        <v>0</v>
      </c>
      <c r="BH513" s="219">
        <f>IF(N513="sníž. přenesená",J513,0)</f>
        <v>0</v>
      </c>
      <c r="BI513" s="219">
        <f>IF(N513="nulová",J513,0)</f>
        <v>0</v>
      </c>
      <c r="BJ513" s="19" t="s">
        <v>82</v>
      </c>
      <c r="BK513" s="219">
        <f>ROUND(I513*H513,2)</f>
        <v>0</v>
      </c>
      <c r="BL513" s="19" t="s">
        <v>666</v>
      </c>
      <c r="BM513" s="218" t="s">
        <v>670</v>
      </c>
    </row>
    <row r="514" s="2" customFormat="1">
      <c r="A514" s="40"/>
      <c r="B514" s="41"/>
      <c r="C514" s="42"/>
      <c r="D514" s="220" t="s">
        <v>153</v>
      </c>
      <c r="E514" s="42"/>
      <c r="F514" s="221" t="s">
        <v>671</v>
      </c>
      <c r="G514" s="42"/>
      <c r="H514" s="42"/>
      <c r="I514" s="222"/>
      <c r="J514" s="42"/>
      <c r="K514" s="42"/>
      <c r="L514" s="46"/>
      <c r="M514" s="223"/>
      <c r="N514" s="224"/>
      <c r="O514" s="86"/>
      <c r="P514" s="86"/>
      <c r="Q514" s="86"/>
      <c r="R514" s="86"/>
      <c r="S514" s="86"/>
      <c r="T514" s="87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T514" s="19" t="s">
        <v>153</v>
      </c>
      <c r="AU514" s="19" t="s">
        <v>84</v>
      </c>
    </row>
    <row r="515" s="2" customFormat="1" ht="16.5" customHeight="1">
      <c r="A515" s="40"/>
      <c r="B515" s="41"/>
      <c r="C515" s="207" t="s">
        <v>672</v>
      </c>
      <c r="D515" s="207" t="s">
        <v>147</v>
      </c>
      <c r="E515" s="208" t="s">
        <v>673</v>
      </c>
      <c r="F515" s="209" t="s">
        <v>674</v>
      </c>
      <c r="G515" s="210" t="s">
        <v>150</v>
      </c>
      <c r="H515" s="211">
        <v>1</v>
      </c>
      <c r="I515" s="212"/>
      <c r="J515" s="213">
        <f>ROUND(I515*H515,2)</f>
        <v>0</v>
      </c>
      <c r="K515" s="209" t="s">
        <v>19</v>
      </c>
      <c r="L515" s="46"/>
      <c r="M515" s="214" t="s">
        <v>19</v>
      </c>
      <c r="N515" s="215" t="s">
        <v>45</v>
      </c>
      <c r="O515" s="86"/>
      <c r="P515" s="216">
        <f>O515*H515</f>
        <v>0</v>
      </c>
      <c r="Q515" s="216">
        <v>0</v>
      </c>
      <c r="R515" s="216">
        <f>Q515*H515</f>
        <v>0</v>
      </c>
      <c r="S515" s="216">
        <v>0</v>
      </c>
      <c r="T515" s="217">
        <f>S515*H515</f>
        <v>0</v>
      </c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R515" s="218" t="s">
        <v>666</v>
      </c>
      <c r="AT515" s="218" t="s">
        <v>147</v>
      </c>
      <c r="AU515" s="218" t="s">
        <v>84</v>
      </c>
      <c r="AY515" s="19" t="s">
        <v>145</v>
      </c>
      <c r="BE515" s="219">
        <f>IF(N515="základní",J515,0)</f>
        <v>0</v>
      </c>
      <c r="BF515" s="219">
        <f>IF(N515="snížená",J515,0)</f>
        <v>0</v>
      </c>
      <c r="BG515" s="219">
        <f>IF(N515="zákl. přenesená",J515,0)</f>
        <v>0</v>
      </c>
      <c r="BH515" s="219">
        <f>IF(N515="sníž. přenesená",J515,0)</f>
        <v>0</v>
      </c>
      <c r="BI515" s="219">
        <f>IF(N515="nulová",J515,0)</f>
        <v>0</v>
      </c>
      <c r="BJ515" s="19" t="s">
        <v>82</v>
      </c>
      <c r="BK515" s="219">
        <f>ROUND(I515*H515,2)</f>
        <v>0</v>
      </c>
      <c r="BL515" s="19" t="s">
        <v>666</v>
      </c>
      <c r="BM515" s="218" t="s">
        <v>675</v>
      </c>
    </row>
    <row r="516" s="12" customFormat="1" ht="22.8" customHeight="1">
      <c r="A516" s="12"/>
      <c r="B516" s="191"/>
      <c r="C516" s="192"/>
      <c r="D516" s="193" t="s">
        <v>73</v>
      </c>
      <c r="E516" s="205" t="s">
        <v>676</v>
      </c>
      <c r="F516" s="205" t="s">
        <v>677</v>
      </c>
      <c r="G516" s="192"/>
      <c r="H516" s="192"/>
      <c r="I516" s="195"/>
      <c r="J516" s="206">
        <f>BK516</f>
        <v>0</v>
      </c>
      <c r="K516" s="192"/>
      <c r="L516" s="197"/>
      <c r="M516" s="198"/>
      <c r="N516" s="199"/>
      <c r="O516" s="199"/>
      <c r="P516" s="200">
        <f>SUM(P517:P519)</f>
        <v>0</v>
      </c>
      <c r="Q516" s="199"/>
      <c r="R516" s="200">
        <f>SUM(R517:R519)</f>
        <v>0</v>
      </c>
      <c r="S516" s="199"/>
      <c r="T516" s="201">
        <f>SUM(T517:T519)</f>
        <v>0</v>
      </c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R516" s="202" t="s">
        <v>176</v>
      </c>
      <c r="AT516" s="203" t="s">
        <v>73</v>
      </c>
      <c r="AU516" s="203" t="s">
        <v>82</v>
      </c>
      <c r="AY516" s="202" t="s">
        <v>145</v>
      </c>
      <c r="BK516" s="204">
        <f>SUM(BK517:BK519)</f>
        <v>0</v>
      </c>
    </row>
    <row r="517" s="2" customFormat="1" ht="16.5" customHeight="1">
      <c r="A517" s="40"/>
      <c r="B517" s="41"/>
      <c r="C517" s="207" t="s">
        <v>678</v>
      </c>
      <c r="D517" s="207" t="s">
        <v>147</v>
      </c>
      <c r="E517" s="208" t="s">
        <v>679</v>
      </c>
      <c r="F517" s="209" t="s">
        <v>677</v>
      </c>
      <c r="G517" s="210" t="s">
        <v>150</v>
      </c>
      <c r="H517" s="211">
        <v>1</v>
      </c>
      <c r="I517" s="212"/>
      <c r="J517" s="213">
        <f>ROUND(I517*H517,2)</f>
        <v>0</v>
      </c>
      <c r="K517" s="209" t="s">
        <v>19</v>
      </c>
      <c r="L517" s="46"/>
      <c r="M517" s="214" t="s">
        <v>19</v>
      </c>
      <c r="N517" s="215" t="s">
        <v>45</v>
      </c>
      <c r="O517" s="86"/>
      <c r="P517" s="216">
        <f>O517*H517</f>
        <v>0</v>
      </c>
      <c r="Q517" s="216">
        <v>0</v>
      </c>
      <c r="R517" s="216">
        <f>Q517*H517</f>
        <v>0</v>
      </c>
      <c r="S517" s="216">
        <v>0</v>
      </c>
      <c r="T517" s="217">
        <f>S517*H517</f>
        <v>0</v>
      </c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R517" s="218" t="s">
        <v>666</v>
      </c>
      <c r="AT517" s="218" t="s">
        <v>147</v>
      </c>
      <c r="AU517" s="218" t="s">
        <v>84</v>
      </c>
      <c r="AY517" s="19" t="s">
        <v>145</v>
      </c>
      <c r="BE517" s="219">
        <f>IF(N517="základní",J517,0)</f>
        <v>0</v>
      </c>
      <c r="BF517" s="219">
        <f>IF(N517="snížená",J517,0)</f>
        <v>0</v>
      </c>
      <c r="BG517" s="219">
        <f>IF(N517="zákl. přenesená",J517,0)</f>
        <v>0</v>
      </c>
      <c r="BH517" s="219">
        <f>IF(N517="sníž. přenesená",J517,0)</f>
        <v>0</v>
      </c>
      <c r="BI517" s="219">
        <f>IF(N517="nulová",J517,0)</f>
        <v>0</v>
      </c>
      <c r="BJ517" s="19" t="s">
        <v>82</v>
      </c>
      <c r="BK517" s="219">
        <f>ROUND(I517*H517,2)</f>
        <v>0</v>
      </c>
      <c r="BL517" s="19" t="s">
        <v>666</v>
      </c>
      <c r="BM517" s="218" t="s">
        <v>680</v>
      </c>
    </row>
    <row r="518" s="2" customFormat="1" ht="33" customHeight="1">
      <c r="A518" s="40"/>
      <c r="B518" s="41"/>
      <c r="C518" s="207" t="s">
        <v>681</v>
      </c>
      <c r="D518" s="207" t="s">
        <v>147</v>
      </c>
      <c r="E518" s="208" t="s">
        <v>682</v>
      </c>
      <c r="F518" s="209" t="s">
        <v>683</v>
      </c>
      <c r="G518" s="210" t="s">
        <v>684</v>
      </c>
      <c r="H518" s="211">
        <v>1</v>
      </c>
      <c r="I518" s="212"/>
      <c r="J518" s="213">
        <f>ROUND(I518*H518,2)</f>
        <v>0</v>
      </c>
      <c r="K518" s="209" t="s">
        <v>19</v>
      </c>
      <c r="L518" s="46"/>
      <c r="M518" s="214" t="s">
        <v>19</v>
      </c>
      <c r="N518" s="215" t="s">
        <v>45</v>
      </c>
      <c r="O518" s="86"/>
      <c r="P518" s="216">
        <f>O518*H518</f>
        <v>0</v>
      </c>
      <c r="Q518" s="216">
        <v>0</v>
      </c>
      <c r="R518" s="216">
        <f>Q518*H518</f>
        <v>0</v>
      </c>
      <c r="S518" s="216">
        <v>0</v>
      </c>
      <c r="T518" s="217">
        <f>S518*H518</f>
        <v>0</v>
      </c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R518" s="218" t="s">
        <v>666</v>
      </c>
      <c r="AT518" s="218" t="s">
        <v>147</v>
      </c>
      <c r="AU518" s="218" t="s">
        <v>84</v>
      </c>
      <c r="AY518" s="19" t="s">
        <v>145</v>
      </c>
      <c r="BE518" s="219">
        <f>IF(N518="základní",J518,0)</f>
        <v>0</v>
      </c>
      <c r="BF518" s="219">
        <f>IF(N518="snížená",J518,0)</f>
        <v>0</v>
      </c>
      <c r="BG518" s="219">
        <f>IF(N518="zákl. přenesená",J518,0)</f>
        <v>0</v>
      </c>
      <c r="BH518" s="219">
        <f>IF(N518="sníž. přenesená",J518,0)</f>
        <v>0</v>
      </c>
      <c r="BI518" s="219">
        <f>IF(N518="nulová",J518,0)</f>
        <v>0</v>
      </c>
      <c r="BJ518" s="19" t="s">
        <v>82</v>
      </c>
      <c r="BK518" s="219">
        <f>ROUND(I518*H518,2)</f>
        <v>0</v>
      </c>
      <c r="BL518" s="19" t="s">
        <v>666</v>
      </c>
      <c r="BM518" s="218" t="s">
        <v>685</v>
      </c>
    </row>
    <row r="519" s="2" customFormat="1" ht="16.5" customHeight="1">
      <c r="A519" s="40"/>
      <c r="B519" s="41"/>
      <c r="C519" s="207" t="s">
        <v>686</v>
      </c>
      <c r="D519" s="207" t="s">
        <v>147</v>
      </c>
      <c r="E519" s="208" t="s">
        <v>687</v>
      </c>
      <c r="F519" s="209" t="s">
        <v>688</v>
      </c>
      <c r="G519" s="210" t="s">
        <v>150</v>
      </c>
      <c r="H519" s="211">
        <v>1</v>
      </c>
      <c r="I519" s="212"/>
      <c r="J519" s="213">
        <f>ROUND(I519*H519,2)</f>
        <v>0</v>
      </c>
      <c r="K519" s="209" t="s">
        <v>19</v>
      </c>
      <c r="L519" s="46"/>
      <c r="M519" s="214" t="s">
        <v>19</v>
      </c>
      <c r="N519" s="215" t="s">
        <v>45</v>
      </c>
      <c r="O519" s="86"/>
      <c r="P519" s="216">
        <f>O519*H519</f>
        <v>0</v>
      </c>
      <c r="Q519" s="216">
        <v>0</v>
      </c>
      <c r="R519" s="216">
        <f>Q519*H519</f>
        <v>0</v>
      </c>
      <c r="S519" s="216">
        <v>0</v>
      </c>
      <c r="T519" s="217">
        <f>S519*H519</f>
        <v>0</v>
      </c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R519" s="218" t="s">
        <v>666</v>
      </c>
      <c r="AT519" s="218" t="s">
        <v>147</v>
      </c>
      <c r="AU519" s="218" t="s">
        <v>84</v>
      </c>
      <c r="AY519" s="19" t="s">
        <v>145</v>
      </c>
      <c r="BE519" s="219">
        <f>IF(N519="základní",J519,0)</f>
        <v>0</v>
      </c>
      <c r="BF519" s="219">
        <f>IF(N519="snížená",J519,0)</f>
        <v>0</v>
      </c>
      <c r="BG519" s="219">
        <f>IF(N519="zákl. přenesená",J519,0)</f>
        <v>0</v>
      </c>
      <c r="BH519" s="219">
        <f>IF(N519="sníž. přenesená",J519,0)</f>
        <v>0</v>
      </c>
      <c r="BI519" s="219">
        <f>IF(N519="nulová",J519,0)</f>
        <v>0</v>
      </c>
      <c r="BJ519" s="19" t="s">
        <v>82</v>
      </c>
      <c r="BK519" s="219">
        <f>ROUND(I519*H519,2)</f>
        <v>0</v>
      </c>
      <c r="BL519" s="19" t="s">
        <v>666</v>
      </c>
      <c r="BM519" s="218" t="s">
        <v>689</v>
      </c>
    </row>
    <row r="520" s="12" customFormat="1" ht="22.8" customHeight="1">
      <c r="A520" s="12"/>
      <c r="B520" s="191"/>
      <c r="C520" s="192"/>
      <c r="D520" s="193" t="s">
        <v>73</v>
      </c>
      <c r="E520" s="205" t="s">
        <v>690</v>
      </c>
      <c r="F520" s="205" t="s">
        <v>691</v>
      </c>
      <c r="G520" s="192"/>
      <c r="H520" s="192"/>
      <c r="I520" s="195"/>
      <c r="J520" s="206">
        <f>BK520</f>
        <v>0</v>
      </c>
      <c r="K520" s="192"/>
      <c r="L520" s="197"/>
      <c r="M520" s="198"/>
      <c r="N520" s="199"/>
      <c r="O520" s="199"/>
      <c r="P520" s="200">
        <f>P521</f>
        <v>0</v>
      </c>
      <c r="Q520" s="199"/>
      <c r="R520" s="200">
        <f>R521</f>
        <v>0</v>
      </c>
      <c r="S520" s="199"/>
      <c r="T520" s="201">
        <f>T521</f>
        <v>0</v>
      </c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R520" s="202" t="s">
        <v>176</v>
      </c>
      <c r="AT520" s="203" t="s">
        <v>73</v>
      </c>
      <c r="AU520" s="203" t="s">
        <v>82</v>
      </c>
      <c r="AY520" s="202" t="s">
        <v>145</v>
      </c>
      <c r="BK520" s="204">
        <f>BK521</f>
        <v>0</v>
      </c>
    </row>
    <row r="521" s="2" customFormat="1" ht="16.5" customHeight="1">
      <c r="A521" s="40"/>
      <c r="B521" s="41"/>
      <c r="C521" s="207" t="s">
        <v>692</v>
      </c>
      <c r="D521" s="207" t="s">
        <v>147</v>
      </c>
      <c r="E521" s="208" t="s">
        <v>693</v>
      </c>
      <c r="F521" s="209" t="s">
        <v>694</v>
      </c>
      <c r="G521" s="210" t="s">
        <v>695</v>
      </c>
      <c r="H521" s="211">
        <v>1</v>
      </c>
      <c r="I521" s="212"/>
      <c r="J521" s="213">
        <f>ROUND(I521*H521,2)</f>
        <v>0</v>
      </c>
      <c r="K521" s="209" t="s">
        <v>19</v>
      </c>
      <c r="L521" s="46"/>
      <c r="M521" s="267" t="s">
        <v>19</v>
      </c>
      <c r="N521" s="268" t="s">
        <v>45</v>
      </c>
      <c r="O521" s="269"/>
      <c r="P521" s="270">
        <f>O521*H521</f>
        <v>0</v>
      </c>
      <c r="Q521" s="270">
        <v>0</v>
      </c>
      <c r="R521" s="270">
        <f>Q521*H521</f>
        <v>0</v>
      </c>
      <c r="S521" s="270">
        <v>0</v>
      </c>
      <c r="T521" s="271">
        <f>S521*H521</f>
        <v>0</v>
      </c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R521" s="218" t="s">
        <v>666</v>
      </c>
      <c r="AT521" s="218" t="s">
        <v>147</v>
      </c>
      <c r="AU521" s="218" t="s">
        <v>84</v>
      </c>
      <c r="AY521" s="19" t="s">
        <v>145</v>
      </c>
      <c r="BE521" s="219">
        <f>IF(N521="základní",J521,0)</f>
        <v>0</v>
      </c>
      <c r="BF521" s="219">
        <f>IF(N521="snížená",J521,0)</f>
        <v>0</v>
      </c>
      <c r="BG521" s="219">
        <f>IF(N521="zákl. přenesená",J521,0)</f>
        <v>0</v>
      </c>
      <c r="BH521" s="219">
        <f>IF(N521="sníž. přenesená",J521,0)</f>
        <v>0</v>
      </c>
      <c r="BI521" s="219">
        <f>IF(N521="nulová",J521,0)</f>
        <v>0</v>
      </c>
      <c r="BJ521" s="19" t="s">
        <v>82</v>
      </c>
      <c r="BK521" s="219">
        <f>ROUND(I521*H521,2)</f>
        <v>0</v>
      </c>
      <c r="BL521" s="19" t="s">
        <v>666</v>
      </c>
      <c r="BM521" s="218" t="s">
        <v>696</v>
      </c>
    </row>
    <row r="522" s="2" customFormat="1" ht="6.96" customHeight="1">
      <c r="A522" s="40"/>
      <c r="B522" s="61"/>
      <c r="C522" s="62"/>
      <c r="D522" s="62"/>
      <c r="E522" s="62"/>
      <c r="F522" s="62"/>
      <c r="G522" s="62"/>
      <c r="H522" s="62"/>
      <c r="I522" s="62"/>
      <c r="J522" s="62"/>
      <c r="K522" s="62"/>
      <c r="L522" s="46"/>
      <c r="M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</row>
  </sheetData>
  <sheetProtection sheet="1" autoFilter="0" formatColumns="0" formatRows="0" objects="1" scenarios="1" spinCount="100000" saltValue="el05noz8+mWNVR0NSWBs2MD1i0w3GPGlBrXEc8C3whlYiA8+Ij83iEO7r8L7lszDIV02oeaiqY789tbtsz9XYQ==" hashValue="3FW/5Pu0sdNyCweV/M+MTSv+4Z8CtR7MB7SWBbEaL2bPJvCGqlWVoHCzFAVOjbSLLBz3M6mF3HOcRKm1vJbYQA==" algorithmName="SHA-512" password="CC35"/>
  <autoFilter ref="C91:K521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84</v>
      </c>
    </row>
    <row r="4" s="1" customFormat="1" ht="24.96" customHeight="1">
      <c r="B4" s="22"/>
      <c r="D4" s="133" t="s">
        <v>95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>Oprava povrchu komunikací v Klatovech 2026 - ulice Pod Vrškem II a Lesní</v>
      </c>
      <c r="F7" s="135"/>
      <c r="G7" s="135"/>
      <c r="H7" s="135"/>
      <c r="L7" s="22"/>
    </row>
    <row r="8" s="2" customFormat="1" ht="12" customHeight="1">
      <c r="A8" s="40"/>
      <c r="B8" s="46"/>
      <c r="C8" s="40"/>
      <c r="D8" s="135" t="s">
        <v>108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697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37</v>
      </c>
      <c r="G12" s="40"/>
      <c r="H12" s="40"/>
      <c r="I12" s="135" t="s">
        <v>23</v>
      </c>
      <c r="J12" s="140" t="str">
        <f>'Rekapitulace stavby'!AN8</f>
        <v>27. 1. 2026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tr">
        <f>IF('Rekapitulace stavby'!AN10="","",'Rekapitulace stavby'!AN10)</f>
        <v>00255661</v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tr">
        <f>IF('Rekapitulace stavby'!E11="","",'Rekapitulace stavby'!E11)</f>
        <v xml:space="preserve">město Klatovy </v>
      </c>
      <c r="F15" s="40"/>
      <c r="G15" s="40"/>
      <c r="H15" s="40"/>
      <c r="I15" s="135" t="s">
        <v>29</v>
      </c>
      <c r="J15" s="139" t="str">
        <f>IF('Rekapitulace stavby'!AN11="","",'Rekapitulace stavby'!AN11)</f>
        <v>CZ00255661</v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31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29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33</v>
      </c>
      <c r="E20" s="40"/>
      <c r="F20" s="40"/>
      <c r="G20" s="40"/>
      <c r="H20" s="40"/>
      <c r="I20" s="135" t="s">
        <v>26</v>
      </c>
      <c r="J20" s="139" t="str">
        <f>IF('Rekapitulace stavby'!AN16="","",'Rekapitulace stavby'!AN16)</f>
        <v/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tr">
        <f>IF('Rekapitulace stavby'!E17="","",'Rekapitulace stavby'!E17)</f>
        <v>Ing. Tomáš Macán</v>
      </c>
      <c r="F21" s="40"/>
      <c r="G21" s="40"/>
      <c r="H21" s="40"/>
      <c r="I21" s="135" t="s">
        <v>29</v>
      </c>
      <c r="J21" s="139" t="str">
        <f>IF('Rekapitulace stavby'!AN17="","",'Rekapitulace stavby'!AN17)</f>
        <v/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36</v>
      </c>
      <c r="E23" s="40"/>
      <c r="F23" s="40"/>
      <c r="G23" s="40"/>
      <c r="H23" s="40"/>
      <c r="I23" s="135" t="s">
        <v>26</v>
      </c>
      <c r="J23" s="139" t="str">
        <f>IF('Rekapitulace stavby'!AN19="","",'Rekapitulace stavby'!AN19)</f>
        <v/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tr">
        <f>IF('Rekapitulace stavby'!E20="","",'Rekapitulace stavby'!E20)</f>
        <v xml:space="preserve"> </v>
      </c>
      <c r="F24" s="40"/>
      <c r="G24" s="40"/>
      <c r="H24" s="40"/>
      <c r="I24" s="135" t="s">
        <v>29</v>
      </c>
      <c r="J24" s="139" t="str">
        <f>IF('Rekapitulace stavby'!AN20="","",'Rekapitulace stavby'!AN20)</f>
        <v/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38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40</v>
      </c>
      <c r="E30" s="40"/>
      <c r="F30" s="40"/>
      <c r="G30" s="40"/>
      <c r="H30" s="40"/>
      <c r="I30" s="40"/>
      <c r="J30" s="147">
        <f>ROUND(J95,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42</v>
      </c>
      <c r="G32" s="40"/>
      <c r="H32" s="40"/>
      <c r="I32" s="148" t="s">
        <v>41</v>
      </c>
      <c r="J32" s="148" t="s">
        <v>43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44</v>
      </c>
      <c r="E33" s="135" t="s">
        <v>45</v>
      </c>
      <c r="F33" s="150">
        <f>ROUND((SUM(BE95:BE181)),  2)</f>
        <v>0</v>
      </c>
      <c r="G33" s="40"/>
      <c r="H33" s="40"/>
      <c r="I33" s="151">
        <v>0.20999999999999999</v>
      </c>
      <c r="J33" s="150">
        <f>ROUND(((SUM(BE95:BE181))*I33),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46</v>
      </c>
      <c r="F34" s="150">
        <f>ROUND((SUM(BF95:BF181)),  2)</f>
        <v>0</v>
      </c>
      <c r="G34" s="40"/>
      <c r="H34" s="40"/>
      <c r="I34" s="151">
        <v>0.12</v>
      </c>
      <c r="J34" s="150">
        <f>ROUND(((SUM(BF95:BF181))*I34),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47</v>
      </c>
      <c r="F35" s="150">
        <f>ROUND((SUM(BG95:BG181)),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48</v>
      </c>
      <c r="F36" s="150">
        <f>ROUND((SUM(BH95:BH181)),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49</v>
      </c>
      <c r="F37" s="150">
        <f>ROUND((SUM(BI95:BI181)),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50</v>
      </c>
      <c r="E39" s="154"/>
      <c r="F39" s="154"/>
      <c r="G39" s="155" t="s">
        <v>51</v>
      </c>
      <c r="H39" s="156" t="s">
        <v>52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113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3" t="str">
        <f>E7</f>
        <v>Oprava povrchu komunikací v Klatovech 2026 - ulice Pod Vrškem II a Lesní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108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SO401 - VEŘEJNÉ OSVĚTLENÍ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27. 1. 2026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město Klatovy </v>
      </c>
      <c r="G54" s="42"/>
      <c r="H54" s="42"/>
      <c r="I54" s="34" t="s">
        <v>33</v>
      </c>
      <c r="J54" s="38" t="str">
        <f>E21</f>
        <v>Ing. Tomáš Macán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114</v>
      </c>
      <c r="D57" s="165"/>
      <c r="E57" s="165"/>
      <c r="F57" s="165"/>
      <c r="G57" s="165"/>
      <c r="H57" s="165"/>
      <c r="I57" s="165"/>
      <c r="J57" s="166" t="s">
        <v>115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72</v>
      </c>
      <c r="D59" s="42"/>
      <c r="E59" s="42"/>
      <c r="F59" s="42"/>
      <c r="G59" s="42"/>
      <c r="H59" s="42"/>
      <c r="I59" s="42"/>
      <c r="J59" s="104">
        <f>J95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116</v>
      </c>
    </row>
    <row r="60" s="9" customFormat="1" ht="24.96" customHeight="1">
      <c r="A60" s="9"/>
      <c r="B60" s="168"/>
      <c r="C60" s="169"/>
      <c r="D60" s="170" t="s">
        <v>698</v>
      </c>
      <c r="E60" s="171"/>
      <c r="F60" s="171"/>
      <c r="G60" s="171"/>
      <c r="H60" s="171"/>
      <c r="I60" s="171"/>
      <c r="J60" s="172">
        <f>J96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8"/>
      <c r="C61" s="169"/>
      <c r="D61" s="170" t="s">
        <v>699</v>
      </c>
      <c r="E61" s="171"/>
      <c r="F61" s="171"/>
      <c r="G61" s="171"/>
      <c r="H61" s="171"/>
      <c r="I61" s="171"/>
      <c r="J61" s="172">
        <f>J100</f>
        <v>0</v>
      </c>
      <c r="K61" s="169"/>
      <c r="L61" s="173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8"/>
      <c r="C62" s="169"/>
      <c r="D62" s="170" t="s">
        <v>700</v>
      </c>
      <c r="E62" s="171"/>
      <c r="F62" s="171"/>
      <c r="G62" s="171"/>
      <c r="H62" s="171"/>
      <c r="I62" s="171"/>
      <c r="J62" s="172">
        <f>J102</f>
        <v>0</v>
      </c>
      <c r="K62" s="169"/>
      <c r="L62" s="173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8"/>
      <c r="C63" s="169"/>
      <c r="D63" s="170" t="s">
        <v>701</v>
      </c>
      <c r="E63" s="171"/>
      <c r="F63" s="171"/>
      <c r="G63" s="171"/>
      <c r="H63" s="171"/>
      <c r="I63" s="171"/>
      <c r="J63" s="172">
        <f>J104</f>
        <v>0</v>
      </c>
      <c r="K63" s="169"/>
      <c r="L63" s="173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8"/>
      <c r="C64" s="169"/>
      <c r="D64" s="170" t="s">
        <v>702</v>
      </c>
      <c r="E64" s="171"/>
      <c r="F64" s="171"/>
      <c r="G64" s="171"/>
      <c r="H64" s="171"/>
      <c r="I64" s="171"/>
      <c r="J64" s="172">
        <f>J107</f>
        <v>0</v>
      </c>
      <c r="K64" s="169"/>
      <c r="L64" s="17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8"/>
      <c r="C65" s="169"/>
      <c r="D65" s="170" t="s">
        <v>703</v>
      </c>
      <c r="E65" s="171"/>
      <c r="F65" s="171"/>
      <c r="G65" s="171"/>
      <c r="H65" s="171"/>
      <c r="I65" s="171"/>
      <c r="J65" s="172">
        <f>J137</f>
        <v>0</v>
      </c>
      <c r="K65" s="169"/>
      <c r="L65" s="173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8"/>
      <c r="C66" s="169"/>
      <c r="D66" s="170" t="s">
        <v>704</v>
      </c>
      <c r="E66" s="171"/>
      <c r="F66" s="171"/>
      <c r="G66" s="171"/>
      <c r="H66" s="171"/>
      <c r="I66" s="171"/>
      <c r="J66" s="172">
        <f>J140</f>
        <v>0</v>
      </c>
      <c r="K66" s="169"/>
      <c r="L66" s="173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8"/>
      <c r="C67" s="169"/>
      <c r="D67" s="170" t="s">
        <v>705</v>
      </c>
      <c r="E67" s="171"/>
      <c r="F67" s="171"/>
      <c r="G67" s="171"/>
      <c r="H67" s="171"/>
      <c r="I67" s="171"/>
      <c r="J67" s="172">
        <f>J157</f>
        <v>0</v>
      </c>
      <c r="K67" s="169"/>
      <c r="L67" s="173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8"/>
      <c r="C68" s="169"/>
      <c r="D68" s="170" t="s">
        <v>706</v>
      </c>
      <c r="E68" s="171"/>
      <c r="F68" s="171"/>
      <c r="G68" s="171"/>
      <c r="H68" s="171"/>
      <c r="I68" s="171"/>
      <c r="J68" s="172">
        <f>J161</f>
        <v>0</v>
      </c>
      <c r="K68" s="169"/>
      <c r="L68" s="17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68"/>
      <c r="C69" s="169"/>
      <c r="D69" s="170" t="s">
        <v>707</v>
      </c>
      <c r="E69" s="171"/>
      <c r="F69" s="171"/>
      <c r="G69" s="171"/>
      <c r="H69" s="171"/>
      <c r="I69" s="171"/>
      <c r="J69" s="172">
        <f>J164</f>
        <v>0</v>
      </c>
      <c r="K69" s="169"/>
      <c r="L69" s="173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68"/>
      <c r="C70" s="169"/>
      <c r="D70" s="170" t="s">
        <v>708</v>
      </c>
      <c r="E70" s="171"/>
      <c r="F70" s="171"/>
      <c r="G70" s="171"/>
      <c r="H70" s="171"/>
      <c r="I70" s="171"/>
      <c r="J70" s="172">
        <f>J166</f>
        <v>0</v>
      </c>
      <c r="K70" s="169"/>
      <c r="L70" s="173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68"/>
      <c r="C71" s="169"/>
      <c r="D71" s="170" t="s">
        <v>709</v>
      </c>
      <c r="E71" s="171"/>
      <c r="F71" s="171"/>
      <c r="G71" s="171"/>
      <c r="H71" s="171"/>
      <c r="I71" s="171"/>
      <c r="J71" s="172">
        <f>J170</f>
        <v>0</v>
      </c>
      <c r="K71" s="169"/>
      <c r="L71" s="173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9" customFormat="1" ht="24.96" customHeight="1">
      <c r="A72" s="9"/>
      <c r="B72" s="168"/>
      <c r="C72" s="169"/>
      <c r="D72" s="170" t="s">
        <v>710</v>
      </c>
      <c r="E72" s="171"/>
      <c r="F72" s="171"/>
      <c r="G72" s="171"/>
      <c r="H72" s="171"/>
      <c r="I72" s="171"/>
      <c r="J72" s="172">
        <f>J171</f>
        <v>0</v>
      </c>
      <c r="K72" s="169"/>
      <c r="L72" s="173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9" customFormat="1" ht="24.96" customHeight="1">
      <c r="A73" s="9"/>
      <c r="B73" s="168"/>
      <c r="C73" s="169"/>
      <c r="D73" s="170" t="s">
        <v>711</v>
      </c>
      <c r="E73" s="171"/>
      <c r="F73" s="171"/>
      <c r="G73" s="171"/>
      <c r="H73" s="171"/>
      <c r="I73" s="171"/>
      <c r="J73" s="172">
        <f>J173</f>
        <v>0</v>
      </c>
      <c r="K73" s="169"/>
      <c r="L73" s="173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9" customFormat="1" ht="24.96" customHeight="1">
      <c r="A74" s="9"/>
      <c r="B74" s="168"/>
      <c r="C74" s="169"/>
      <c r="D74" s="170" t="s">
        <v>712</v>
      </c>
      <c r="E74" s="171"/>
      <c r="F74" s="171"/>
      <c r="G74" s="171"/>
      <c r="H74" s="171"/>
      <c r="I74" s="171"/>
      <c r="J74" s="172">
        <f>J175</f>
        <v>0</v>
      </c>
      <c r="K74" s="169"/>
      <c r="L74" s="173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9" customFormat="1" ht="24.96" customHeight="1">
      <c r="A75" s="9"/>
      <c r="B75" s="168"/>
      <c r="C75" s="169"/>
      <c r="D75" s="170" t="s">
        <v>713</v>
      </c>
      <c r="E75" s="171"/>
      <c r="F75" s="171"/>
      <c r="G75" s="171"/>
      <c r="H75" s="171"/>
      <c r="I75" s="171"/>
      <c r="J75" s="172">
        <f>J179</f>
        <v>0</v>
      </c>
      <c r="K75" s="169"/>
      <c r="L75" s="173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2" customFormat="1" ht="21.84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5" t="s">
        <v>130</v>
      </c>
      <c r="D82" s="42"/>
      <c r="E82" s="42"/>
      <c r="F82" s="42"/>
      <c r="G82" s="42"/>
      <c r="H82" s="42"/>
      <c r="I82" s="42"/>
      <c r="J82" s="42"/>
      <c r="K82" s="42"/>
      <c r="L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16</v>
      </c>
      <c r="D84" s="42"/>
      <c r="E84" s="42"/>
      <c r="F84" s="42"/>
      <c r="G84" s="42"/>
      <c r="H84" s="42"/>
      <c r="I84" s="42"/>
      <c r="J84" s="42"/>
      <c r="K84" s="42"/>
      <c r="L84" s="13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63" t="str">
        <f>E7</f>
        <v>Oprava povrchu komunikací v Klatovech 2026 - ulice Pod Vrškem II a Lesní</v>
      </c>
      <c r="F85" s="34"/>
      <c r="G85" s="34"/>
      <c r="H85" s="34"/>
      <c r="I85" s="42"/>
      <c r="J85" s="42"/>
      <c r="K85" s="42"/>
      <c r="L85" s="13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108</v>
      </c>
      <c r="D86" s="42"/>
      <c r="E86" s="42"/>
      <c r="F86" s="42"/>
      <c r="G86" s="42"/>
      <c r="H86" s="42"/>
      <c r="I86" s="42"/>
      <c r="J86" s="42"/>
      <c r="K86" s="42"/>
      <c r="L86" s="13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6.5" customHeight="1">
      <c r="A87" s="40"/>
      <c r="B87" s="41"/>
      <c r="C87" s="42"/>
      <c r="D87" s="42"/>
      <c r="E87" s="71" t="str">
        <f>E9</f>
        <v>SO401 - VEŘEJNÉ OSVĚTLENÍ</v>
      </c>
      <c r="F87" s="42"/>
      <c r="G87" s="42"/>
      <c r="H87" s="42"/>
      <c r="I87" s="42"/>
      <c r="J87" s="42"/>
      <c r="K87" s="42"/>
      <c r="L87" s="13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4" t="s">
        <v>21</v>
      </c>
      <c r="D89" s="42"/>
      <c r="E89" s="42"/>
      <c r="F89" s="29" t="str">
        <f>F12</f>
        <v xml:space="preserve"> </v>
      </c>
      <c r="G89" s="42"/>
      <c r="H89" s="42"/>
      <c r="I89" s="34" t="s">
        <v>23</v>
      </c>
      <c r="J89" s="74" t="str">
        <f>IF(J12="","",J12)</f>
        <v>27. 1. 2026</v>
      </c>
      <c r="K89" s="42"/>
      <c r="L89" s="13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3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5.15" customHeight="1">
      <c r="A91" s="40"/>
      <c r="B91" s="41"/>
      <c r="C91" s="34" t="s">
        <v>25</v>
      </c>
      <c r="D91" s="42"/>
      <c r="E91" s="42"/>
      <c r="F91" s="29" t="str">
        <f>E15</f>
        <v xml:space="preserve">město Klatovy </v>
      </c>
      <c r="G91" s="42"/>
      <c r="H91" s="42"/>
      <c r="I91" s="34" t="s">
        <v>33</v>
      </c>
      <c r="J91" s="38" t="str">
        <f>E21</f>
        <v>Ing. Tomáš Macán</v>
      </c>
      <c r="K91" s="42"/>
      <c r="L91" s="137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5.15" customHeight="1">
      <c r="A92" s="40"/>
      <c r="B92" s="41"/>
      <c r="C92" s="34" t="s">
        <v>31</v>
      </c>
      <c r="D92" s="42"/>
      <c r="E92" s="42"/>
      <c r="F92" s="29" t="str">
        <f>IF(E18="","",E18)</f>
        <v>Vyplň údaj</v>
      </c>
      <c r="G92" s="42"/>
      <c r="H92" s="42"/>
      <c r="I92" s="34" t="s">
        <v>36</v>
      </c>
      <c r="J92" s="38" t="str">
        <f>E24</f>
        <v xml:space="preserve"> </v>
      </c>
      <c r="K92" s="42"/>
      <c r="L92" s="137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0.32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137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11" customFormat="1" ht="29.28" customHeight="1">
      <c r="A94" s="180"/>
      <c r="B94" s="181"/>
      <c r="C94" s="182" t="s">
        <v>131</v>
      </c>
      <c r="D94" s="183" t="s">
        <v>59</v>
      </c>
      <c r="E94" s="183" t="s">
        <v>55</v>
      </c>
      <c r="F94" s="183" t="s">
        <v>56</v>
      </c>
      <c r="G94" s="183" t="s">
        <v>132</v>
      </c>
      <c r="H94" s="183" t="s">
        <v>133</v>
      </c>
      <c r="I94" s="183" t="s">
        <v>134</v>
      </c>
      <c r="J94" s="183" t="s">
        <v>115</v>
      </c>
      <c r="K94" s="184" t="s">
        <v>135</v>
      </c>
      <c r="L94" s="185"/>
      <c r="M94" s="94" t="s">
        <v>19</v>
      </c>
      <c r="N94" s="95" t="s">
        <v>44</v>
      </c>
      <c r="O94" s="95" t="s">
        <v>136</v>
      </c>
      <c r="P94" s="95" t="s">
        <v>137</v>
      </c>
      <c r="Q94" s="95" t="s">
        <v>138</v>
      </c>
      <c r="R94" s="95" t="s">
        <v>139</v>
      </c>
      <c r="S94" s="95" t="s">
        <v>140</v>
      </c>
      <c r="T94" s="96" t="s">
        <v>141</v>
      </c>
      <c r="U94" s="180"/>
      <c r="V94" s="180"/>
      <c r="W94" s="180"/>
      <c r="X94" s="180"/>
      <c r="Y94" s="180"/>
      <c r="Z94" s="180"/>
      <c r="AA94" s="180"/>
      <c r="AB94" s="180"/>
      <c r="AC94" s="180"/>
      <c r="AD94" s="180"/>
      <c r="AE94" s="180"/>
    </row>
    <row r="95" s="2" customFormat="1" ht="22.8" customHeight="1">
      <c r="A95" s="40"/>
      <c r="B95" s="41"/>
      <c r="C95" s="101" t="s">
        <v>142</v>
      </c>
      <c r="D95" s="42"/>
      <c r="E95" s="42"/>
      <c r="F95" s="42"/>
      <c r="G95" s="42"/>
      <c r="H95" s="42"/>
      <c r="I95" s="42"/>
      <c r="J95" s="186">
        <f>BK95</f>
        <v>0</v>
      </c>
      <c r="K95" s="42"/>
      <c r="L95" s="46"/>
      <c r="M95" s="97"/>
      <c r="N95" s="187"/>
      <c r="O95" s="98"/>
      <c r="P95" s="188">
        <f>P96+P100+P102+P104+P107+P137+P140+P157+P161+P164+P166+P170+P171+P173+P175+P179</f>
        <v>0</v>
      </c>
      <c r="Q95" s="98"/>
      <c r="R95" s="188">
        <f>R96+R100+R102+R104+R107+R137+R140+R157+R161+R164+R166+R170+R171+R173+R175+R179</f>
        <v>0</v>
      </c>
      <c r="S95" s="98"/>
      <c r="T95" s="189">
        <f>T96+T100+T102+T104+T107+T137+T140+T157+T161+T164+T166+T170+T171+T173+T175+T179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73</v>
      </c>
      <c r="AU95" s="19" t="s">
        <v>116</v>
      </c>
      <c r="BK95" s="190">
        <f>BK96+BK100+BK102+BK104+BK107+BK137+BK140+BK157+BK161+BK164+BK166+BK170+BK171+BK173+BK175+BK179</f>
        <v>0</v>
      </c>
    </row>
    <row r="96" s="12" customFormat="1" ht="25.92" customHeight="1">
      <c r="A96" s="12"/>
      <c r="B96" s="191"/>
      <c r="C96" s="192"/>
      <c r="D96" s="193" t="s">
        <v>73</v>
      </c>
      <c r="E96" s="194" t="s">
        <v>211</v>
      </c>
      <c r="F96" s="194" t="s">
        <v>714</v>
      </c>
      <c r="G96" s="192"/>
      <c r="H96" s="192"/>
      <c r="I96" s="195"/>
      <c r="J96" s="196">
        <f>BK96</f>
        <v>0</v>
      </c>
      <c r="K96" s="192"/>
      <c r="L96" s="197"/>
      <c r="M96" s="198"/>
      <c r="N96" s="199"/>
      <c r="O96" s="199"/>
      <c r="P96" s="200">
        <f>SUM(P97:P99)</f>
        <v>0</v>
      </c>
      <c r="Q96" s="199"/>
      <c r="R96" s="200">
        <f>SUM(R97:R99)</f>
        <v>0</v>
      </c>
      <c r="S96" s="199"/>
      <c r="T96" s="201">
        <f>SUM(T97:T99)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2" t="s">
        <v>82</v>
      </c>
      <c r="AT96" s="203" t="s">
        <v>73</v>
      </c>
      <c r="AU96" s="203" t="s">
        <v>74</v>
      </c>
      <c r="AY96" s="202" t="s">
        <v>145</v>
      </c>
      <c r="BK96" s="204">
        <f>SUM(BK97:BK99)</f>
        <v>0</v>
      </c>
    </row>
    <row r="97" s="2" customFormat="1" ht="16.5" customHeight="1">
      <c r="A97" s="40"/>
      <c r="B97" s="41"/>
      <c r="C97" s="207" t="s">
        <v>82</v>
      </c>
      <c r="D97" s="207" t="s">
        <v>147</v>
      </c>
      <c r="E97" s="208" t="s">
        <v>715</v>
      </c>
      <c r="F97" s="209" t="s">
        <v>716</v>
      </c>
      <c r="G97" s="210" t="s">
        <v>166</v>
      </c>
      <c r="H97" s="211">
        <v>2</v>
      </c>
      <c r="I97" s="212"/>
      <c r="J97" s="213">
        <f>ROUND(I97*H97,2)</f>
        <v>0</v>
      </c>
      <c r="K97" s="209" t="s">
        <v>19</v>
      </c>
      <c r="L97" s="46"/>
      <c r="M97" s="214" t="s">
        <v>19</v>
      </c>
      <c r="N97" s="215" t="s">
        <v>45</v>
      </c>
      <c r="O97" s="86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8" t="s">
        <v>151</v>
      </c>
      <c r="AT97" s="218" t="s">
        <v>147</v>
      </c>
      <c r="AU97" s="218" t="s">
        <v>82</v>
      </c>
      <c r="AY97" s="19" t="s">
        <v>145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19" t="s">
        <v>82</v>
      </c>
      <c r="BK97" s="219">
        <f>ROUND(I97*H97,2)</f>
        <v>0</v>
      </c>
      <c r="BL97" s="19" t="s">
        <v>151</v>
      </c>
      <c r="BM97" s="218" t="s">
        <v>84</v>
      </c>
    </row>
    <row r="98" s="2" customFormat="1" ht="16.5" customHeight="1">
      <c r="A98" s="40"/>
      <c r="B98" s="41"/>
      <c r="C98" s="207" t="s">
        <v>84</v>
      </c>
      <c r="D98" s="207" t="s">
        <v>147</v>
      </c>
      <c r="E98" s="208" t="s">
        <v>717</v>
      </c>
      <c r="F98" s="209" t="s">
        <v>718</v>
      </c>
      <c r="G98" s="210" t="s">
        <v>172</v>
      </c>
      <c r="H98" s="211">
        <v>2</v>
      </c>
      <c r="I98" s="212"/>
      <c r="J98" s="213">
        <f>ROUND(I98*H98,2)</f>
        <v>0</v>
      </c>
      <c r="K98" s="209" t="s">
        <v>19</v>
      </c>
      <c r="L98" s="46"/>
      <c r="M98" s="214" t="s">
        <v>19</v>
      </c>
      <c r="N98" s="215" t="s">
        <v>45</v>
      </c>
      <c r="O98" s="86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8" t="s">
        <v>151</v>
      </c>
      <c r="AT98" s="218" t="s">
        <v>147</v>
      </c>
      <c r="AU98" s="218" t="s">
        <v>82</v>
      </c>
      <c r="AY98" s="19" t="s">
        <v>145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19" t="s">
        <v>82</v>
      </c>
      <c r="BK98" s="219">
        <f>ROUND(I98*H98,2)</f>
        <v>0</v>
      </c>
      <c r="BL98" s="19" t="s">
        <v>151</v>
      </c>
      <c r="BM98" s="218" t="s">
        <v>151</v>
      </c>
    </row>
    <row r="99" s="2" customFormat="1" ht="16.5" customHeight="1">
      <c r="A99" s="40"/>
      <c r="B99" s="41"/>
      <c r="C99" s="207" t="s">
        <v>163</v>
      </c>
      <c r="D99" s="207" t="s">
        <v>147</v>
      </c>
      <c r="E99" s="208" t="s">
        <v>719</v>
      </c>
      <c r="F99" s="209" t="s">
        <v>720</v>
      </c>
      <c r="G99" s="210" t="s">
        <v>172</v>
      </c>
      <c r="H99" s="211">
        <v>2</v>
      </c>
      <c r="I99" s="212"/>
      <c r="J99" s="213">
        <f>ROUND(I99*H99,2)</f>
        <v>0</v>
      </c>
      <c r="K99" s="209" t="s">
        <v>19</v>
      </c>
      <c r="L99" s="46"/>
      <c r="M99" s="214" t="s">
        <v>19</v>
      </c>
      <c r="N99" s="215" t="s">
        <v>45</v>
      </c>
      <c r="O99" s="86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8" t="s">
        <v>151</v>
      </c>
      <c r="AT99" s="218" t="s">
        <v>147</v>
      </c>
      <c r="AU99" s="218" t="s">
        <v>82</v>
      </c>
      <c r="AY99" s="19" t="s">
        <v>145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19" t="s">
        <v>82</v>
      </c>
      <c r="BK99" s="219">
        <f>ROUND(I99*H99,2)</f>
        <v>0</v>
      </c>
      <c r="BL99" s="19" t="s">
        <v>151</v>
      </c>
      <c r="BM99" s="218" t="s">
        <v>183</v>
      </c>
    </row>
    <row r="100" s="12" customFormat="1" ht="25.92" customHeight="1">
      <c r="A100" s="12"/>
      <c r="B100" s="191"/>
      <c r="C100" s="192"/>
      <c r="D100" s="193" t="s">
        <v>73</v>
      </c>
      <c r="E100" s="194" t="s">
        <v>463</v>
      </c>
      <c r="F100" s="194" t="s">
        <v>721</v>
      </c>
      <c r="G100" s="192"/>
      <c r="H100" s="192"/>
      <c r="I100" s="195"/>
      <c r="J100" s="196">
        <f>BK100</f>
        <v>0</v>
      </c>
      <c r="K100" s="192"/>
      <c r="L100" s="197"/>
      <c r="M100" s="198"/>
      <c r="N100" s="199"/>
      <c r="O100" s="199"/>
      <c r="P100" s="200">
        <f>P101</f>
        <v>0</v>
      </c>
      <c r="Q100" s="199"/>
      <c r="R100" s="200">
        <f>R101</f>
        <v>0</v>
      </c>
      <c r="S100" s="199"/>
      <c r="T100" s="201">
        <f>T101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2" t="s">
        <v>82</v>
      </c>
      <c r="AT100" s="203" t="s">
        <v>73</v>
      </c>
      <c r="AU100" s="203" t="s">
        <v>74</v>
      </c>
      <c r="AY100" s="202" t="s">
        <v>145</v>
      </c>
      <c r="BK100" s="204">
        <f>BK101</f>
        <v>0</v>
      </c>
    </row>
    <row r="101" s="2" customFormat="1" ht="16.5" customHeight="1">
      <c r="A101" s="40"/>
      <c r="B101" s="41"/>
      <c r="C101" s="207" t="s">
        <v>151</v>
      </c>
      <c r="D101" s="207" t="s">
        <v>147</v>
      </c>
      <c r="E101" s="208" t="s">
        <v>722</v>
      </c>
      <c r="F101" s="209" t="s">
        <v>723</v>
      </c>
      <c r="G101" s="210" t="s">
        <v>172</v>
      </c>
      <c r="H101" s="211">
        <v>2</v>
      </c>
      <c r="I101" s="212"/>
      <c r="J101" s="213">
        <f>ROUND(I101*H101,2)</f>
        <v>0</v>
      </c>
      <c r="K101" s="209" t="s">
        <v>19</v>
      </c>
      <c r="L101" s="46"/>
      <c r="M101" s="214" t="s">
        <v>19</v>
      </c>
      <c r="N101" s="215" t="s">
        <v>45</v>
      </c>
      <c r="O101" s="86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8" t="s">
        <v>151</v>
      </c>
      <c r="AT101" s="218" t="s">
        <v>147</v>
      </c>
      <c r="AU101" s="218" t="s">
        <v>82</v>
      </c>
      <c r="AY101" s="19" t="s">
        <v>145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19" t="s">
        <v>82</v>
      </c>
      <c r="BK101" s="219">
        <f>ROUND(I101*H101,2)</f>
        <v>0</v>
      </c>
      <c r="BL101" s="19" t="s">
        <v>151</v>
      </c>
      <c r="BM101" s="218" t="s">
        <v>162</v>
      </c>
    </row>
    <row r="102" s="12" customFormat="1" ht="25.92" customHeight="1">
      <c r="A102" s="12"/>
      <c r="B102" s="191"/>
      <c r="C102" s="192"/>
      <c r="D102" s="193" t="s">
        <v>73</v>
      </c>
      <c r="E102" s="194" t="s">
        <v>467</v>
      </c>
      <c r="F102" s="194" t="s">
        <v>724</v>
      </c>
      <c r="G102" s="192"/>
      <c r="H102" s="192"/>
      <c r="I102" s="195"/>
      <c r="J102" s="196">
        <f>BK102</f>
        <v>0</v>
      </c>
      <c r="K102" s="192"/>
      <c r="L102" s="197"/>
      <c r="M102" s="198"/>
      <c r="N102" s="199"/>
      <c r="O102" s="199"/>
      <c r="P102" s="200">
        <f>P103</f>
        <v>0</v>
      </c>
      <c r="Q102" s="199"/>
      <c r="R102" s="200">
        <f>R103</f>
        <v>0</v>
      </c>
      <c r="S102" s="199"/>
      <c r="T102" s="201">
        <f>T103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2" t="s">
        <v>82</v>
      </c>
      <c r="AT102" s="203" t="s">
        <v>73</v>
      </c>
      <c r="AU102" s="203" t="s">
        <v>74</v>
      </c>
      <c r="AY102" s="202" t="s">
        <v>145</v>
      </c>
      <c r="BK102" s="204">
        <f>BK103</f>
        <v>0</v>
      </c>
    </row>
    <row r="103" s="2" customFormat="1" ht="16.5" customHeight="1">
      <c r="A103" s="40"/>
      <c r="B103" s="41"/>
      <c r="C103" s="207" t="s">
        <v>176</v>
      </c>
      <c r="D103" s="207" t="s">
        <v>147</v>
      </c>
      <c r="E103" s="208" t="s">
        <v>725</v>
      </c>
      <c r="F103" s="209" t="s">
        <v>726</v>
      </c>
      <c r="G103" s="210" t="s">
        <v>172</v>
      </c>
      <c r="H103" s="211">
        <v>2</v>
      </c>
      <c r="I103" s="212"/>
      <c r="J103" s="213">
        <f>ROUND(I103*H103,2)</f>
        <v>0</v>
      </c>
      <c r="K103" s="209" t="s">
        <v>19</v>
      </c>
      <c r="L103" s="46"/>
      <c r="M103" s="214" t="s">
        <v>19</v>
      </c>
      <c r="N103" s="215" t="s">
        <v>45</v>
      </c>
      <c r="O103" s="86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8" t="s">
        <v>151</v>
      </c>
      <c r="AT103" s="218" t="s">
        <v>147</v>
      </c>
      <c r="AU103" s="218" t="s">
        <v>82</v>
      </c>
      <c r="AY103" s="19" t="s">
        <v>145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19" t="s">
        <v>82</v>
      </c>
      <c r="BK103" s="219">
        <f>ROUND(I103*H103,2)</f>
        <v>0</v>
      </c>
      <c r="BL103" s="19" t="s">
        <v>151</v>
      </c>
      <c r="BM103" s="218" t="s">
        <v>204</v>
      </c>
    </row>
    <row r="104" s="12" customFormat="1" ht="25.92" customHeight="1">
      <c r="A104" s="12"/>
      <c r="B104" s="191"/>
      <c r="C104" s="192"/>
      <c r="D104" s="193" t="s">
        <v>73</v>
      </c>
      <c r="E104" s="194" t="s">
        <v>363</v>
      </c>
      <c r="F104" s="194" t="s">
        <v>727</v>
      </c>
      <c r="G104" s="192"/>
      <c r="H104" s="192"/>
      <c r="I104" s="195"/>
      <c r="J104" s="196">
        <f>BK104</f>
        <v>0</v>
      </c>
      <c r="K104" s="192"/>
      <c r="L104" s="197"/>
      <c r="M104" s="198"/>
      <c r="N104" s="199"/>
      <c r="O104" s="199"/>
      <c r="P104" s="200">
        <f>SUM(P105:P106)</f>
        <v>0</v>
      </c>
      <c r="Q104" s="199"/>
      <c r="R104" s="200">
        <f>SUM(R105:R106)</f>
        <v>0</v>
      </c>
      <c r="S104" s="199"/>
      <c r="T104" s="201">
        <f>SUM(T105:T106)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2" t="s">
        <v>82</v>
      </c>
      <c r="AT104" s="203" t="s">
        <v>73</v>
      </c>
      <c r="AU104" s="203" t="s">
        <v>74</v>
      </c>
      <c r="AY104" s="202" t="s">
        <v>145</v>
      </c>
      <c r="BK104" s="204">
        <f>SUM(BK105:BK106)</f>
        <v>0</v>
      </c>
    </row>
    <row r="105" s="2" customFormat="1" ht="16.5" customHeight="1">
      <c r="A105" s="40"/>
      <c r="B105" s="41"/>
      <c r="C105" s="207" t="s">
        <v>183</v>
      </c>
      <c r="D105" s="207" t="s">
        <v>147</v>
      </c>
      <c r="E105" s="208" t="s">
        <v>728</v>
      </c>
      <c r="F105" s="209" t="s">
        <v>729</v>
      </c>
      <c r="G105" s="210" t="s">
        <v>166</v>
      </c>
      <c r="H105" s="211">
        <v>12</v>
      </c>
      <c r="I105" s="212"/>
      <c r="J105" s="213">
        <f>ROUND(I105*H105,2)</f>
        <v>0</v>
      </c>
      <c r="K105" s="209" t="s">
        <v>19</v>
      </c>
      <c r="L105" s="46"/>
      <c r="M105" s="214" t="s">
        <v>19</v>
      </c>
      <c r="N105" s="215" t="s">
        <v>45</v>
      </c>
      <c r="O105" s="86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8" t="s">
        <v>151</v>
      </c>
      <c r="AT105" s="218" t="s">
        <v>147</v>
      </c>
      <c r="AU105" s="218" t="s">
        <v>82</v>
      </c>
      <c r="AY105" s="19" t="s">
        <v>145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19" t="s">
        <v>82</v>
      </c>
      <c r="BK105" s="219">
        <f>ROUND(I105*H105,2)</f>
        <v>0</v>
      </c>
      <c r="BL105" s="19" t="s">
        <v>151</v>
      </c>
      <c r="BM105" s="218" t="s">
        <v>8</v>
      </c>
    </row>
    <row r="106" s="2" customFormat="1" ht="16.5" customHeight="1">
      <c r="A106" s="40"/>
      <c r="B106" s="41"/>
      <c r="C106" s="257" t="s">
        <v>189</v>
      </c>
      <c r="D106" s="257" t="s">
        <v>279</v>
      </c>
      <c r="E106" s="258" t="s">
        <v>730</v>
      </c>
      <c r="F106" s="259" t="s">
        <v>731</v>
      </c>
      <c r="G106" s="260" t="s">
        <v>172</v>
      </c>
      <c r="H106" s="261">
        <v>0.71999999999999997</v>
      </c>
      <c r="I106" s="262"/>
      <c r="J106" s="263">
        <f>ROUND(I106*H106,2)</f>
        <v>0</v>
      </c>
      <c r="K106" s="259" t="s">
        <v>19</v>
      </c>
      <c r="L106" s="264"/>
      <c r="M106" s="265" t="s">
        <v>19</v>
      </c>
      <c r="N106" s="266" t="s">
        <v>45</v>
      </c>
      <c r="O106" s="86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8" t="s">
        <v>162</v>
      </c>
      <c r="AT106" s="218" t="s">
        <v>279</v>
      </c>
      <c r="AU106" s="218" t="s">
        <v>82</v>
      </c>
      <c r="AY106" s="19" t="s">
        <v>145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19" t="s">
        <v>82</v>
      </c>
      <c r="BK106" s="219">
        <f>ROUND(I106*H106,2)</f>
        <v>0</v>
      </c>
      <c r="BL106" s="19" t="s">
        <v>151</v>
      </c>
      <c r="BM106" s="218" t="s">
        <v>227</v>
      </c>
    </row>
    <row r="107" s="12" customFormat="1" ht="25.92" customHeight="1">
      <c r="A107" s="12"/>
      <c r="B107" s="191"/>
      <c r="C107" s="192"/>
      <c r="D107" s="193" t="s">
        <v>73</v>
      </c>
      <c r="E107" s="194" t="s">
        <v>732</v>
      </c>
      <c r="F107" s="194" t="s">
        <v>733</v>
      </c>
      <c r="G107" s="192"/>
      <c r="H107" s="192"/>
      <c r="I107" s="195"/>
      <c r="J107" s="196">
        <f>BK107</f>
        <v>0</v>
      </c>
      <c r="K107" s="192"/>
      <c r="L107" s="197"/>
      <c r="M107" s="198"/>
      <c r="N107" s="199"/>
      <c r="O107" s="199"/>
      <c r="P107" s="200">
        <f>SUM(P108:P136)</f>
        <v>0</v>
      </c>
      <c r="Q107" s="199"/>
      <c r="R107" s="200">
        <f>SUM(R108:R136)</f>
        <v>0</v>
      </c>
      <c r="S107" s="199"/>
      <c r="T107" s="201">
        <f>SUM(T108:T136)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2" t="s">
        <v>82</v>
      </c>
      <c r="AT107" s="203" t="s">
        <v>73</v>
      </c>
      <c r="AU107" s="203" t="s">
        <v>74</v>
      </c>
      <c r="AY107" s="202" t="s">
        <v>145</v>
      </c>
      <c r="BK107" s="204">
        <f>SUM(BK108:BK136)</f>
        <v>0</v>
      </c>
    </row>
    <row r="108" s="2" customFormat="1" ht="16.5" customHeight="1">
      <c r="A108" s="40"/>
      <c r="B108" s="41"/>
      <c r="C108" s="207" t="s">
        <v>162</v>
      </c>
      <c r="D108" s="207" t="s">
        <v>147</v>
      </c>
      <c r="E108" s="208" t="s">
        <v>734</v>
      </c>
      <c r="F108" s="209" t="s">
        <v>735</v>
      </c>
      <c r="G108" s="210" t="s">
        <v>442</v>
      </c>
      <c r="H108" s="211">
        <v>12</v>
      </c>
      <c r="I108" s="212"/>
      <c r="J108" s="213">
        <f>ROUND(I108*H108,2)</f>
        <v>0</v>
      </c>
      <c r="K108" s="209" t="s">
        <v>19</v>
      </c>
      <c r="L108" s="46"/>
      <c r="M108" s="214" t="s">
        <v>19</v>
      </c>
      <c r="N108" s="215" t="s">
        <v>45</v>
      </c>
      <c r="O108" s="86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8" t="s">
        <v>151</v>
      </c>
      <c r="AT108" s="218" t="s">
        <v>147</v>
      </c>
      <c r="AU108" s="218" t="s">
        <v>82</v>
      </c>
      <c r="AY108" s="19" t="s">
        <v>145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19" t="s">
        <v>82</v>
      </c>
      <c r="BK108" s="219">
        <f>ROUND(I108*H108,2)</f>
        <v>0</v>
      </c>
      <c r="BL108" s="19" t="s">
        <v>151</v>
      </c>
      <c r="BM108" s="218" t="s">
        <v>246</v>
      </c>
    </row>
    <row r="109" s="2" customFormat="1" ht="16.5" customHeight="1">
      <c r="A109" s="40"/>
      <c r="B109" s="41"/>
      <c r="C109" s="257" t="s">
        <v>199</v>
      </c>
      <c r="D109" s="257" t="s">
        <v>279</v>
      </c>
      <c r="E109" s="258" t="s">
        <v>736</v>
      </c>
      <c r="F109" s="259" t="s">
        <v>737</v>
      </c>
      <c r="G109" s="260" t="s">
        <v>442</v>
      </c>
      <c r="H109" s="261">
        <v>3</v>
      </c>
      <c r="I109" s="262"/>
      <c r="J109" s="263">
        <f>ROUND(I109*H109,2)</f>
        <v>0</v>
      </c>
      <c r="K109" s="259" t="s">
        <v>19</v>
      </c>
      <c r="L109" s="264"/>
      <c r="M109" s="265" t="s">
        <v>19</v>
      </c>
      <c r="N109" s="266" t="s">
        <v>45</v>
      </c>
      <c r="O109" s="86"/>
      <c r="P109" s="216">
        <f>O109*H109</f>
        <v>0</v>
      </c>
      <c r="Q109" s="216">
        <v>0</v>
      </c>
      <c r="R109" s="216">
        <f>Q109*H109</f>
        <v>0</v>
      </c>
      <c r="S109" s="216">
        <v>0</v>
      </c>
      <c r="T109" s="217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8" t="s">
        <v>162</v>
      </c>
      <c r="AT109" s="218" t="s">
        <v>279</v>
      </c>
      <c r="AU109" s="218" t="s">
        <v>82</v>
      </c>
      <c r="AY109" s="19" t="s">
        <v>145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19" t="s">
        <v>82</v>
      </c>
      <c r="BK109" s="219">
        <f>ROUND(I109*H109,2)</f>
        <v>0</v>
      </c>
      <c r="BL109" s="19" t="s">
        <v>151</v>
      </c>
      <c r="BM109" s="218" t="s">
        <v>258</v>
      </c>
    </row>
    <row r="110" s="2" customFormat="1" ht="16.5" customHeight="1">
      <c r="A110" s="40"/>
      <c r="B110" s="41"/>
      <c r="C110" s="207" t="s">
        <v>204</v>
      </c>
      <c r="D110" s="207" t="s">
        <v>147</v>
      </c>
      <c r="E110" s="208" t="s">
        <v>738</v>
      </c>
      <c r="F110" s="209" t="s">
        <v>739</v>
      </c>
      <c r="G110" s="210" t="s">
        <v>442</v>
      </c>
      <c r="H110" s="211">
        <v>12</v>
      </c>
      <c r="I110" s="212"/>
      <c r="J110" s="213">
        <f>ROUND(I110*H110,2)</f>
        <v>0</v>
      </c>
      <c r="K110" s="209" t="s">
        <v>19</v>
      </c>
      <c r="L110" s="46"/>
      <c r="M110" s="214" t="s">
        <v>19</v>
      </c>
      <c r="N110" s="215" t="s">
        <v>45</v>
      </c>
      <c r="O110" s="86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8" t="s">
        <v>151</v>
      </c>
      <c r="AT110" s="218" t="s">
        <v>147</v>
      </c>
      <c r="AU110" s="218" t="s">
        <v>82</v>
      </c>
      <c r="AY110" s="19" t="s">
        <v>145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19" t="s">
        <v>82</v>
      </c>
      <c r="BK110" s="219">
        <f>ROUND(I110*H110,2)</f>
        <v>0</v>
      </c>
      <c r="BL110" s="19" t="s">
        <v>151</v>
      </c>
      <c r="BM110" s="218" t="s">
        <v>272</v>
      </c>
    </row>
    <row r="111" s="2" customFormat="1" ht="16.5" customHeight="1">
      <c r="A111" s="40"/>
      <c r="B111" s="41"/>
      <c r="C111" s="257" t="s">
        <v>211</v>
      </c>
      <c r="D111" s="257" t="s">
        <v>279</v>
      </c>
      <c r="E111" s="258" t="s">
        <v>740</v>
      </c>
      <c r="F111" s="259" t="s">
        <v>741</v>
      </c>
      <c r="G111" s="260" t="s">
        <v>442</v>
      </c>
      <c r="H111" s="261">
        <v>12</v>
      </c>
      <c r="I111" s="262"/>
      <c r="J111" s="263">
        <f>ROUND(I111*H111,2)</f>
        <v>0</v>
      </c>
      <c r="K111" s="259" t="s">
        <v>19</v>
      </c>
      <c r="L111" s="264"/>
      <c r="M111" s="265" t="s">
        <v>19</v>
      </c>
      <c r="N111" s="266" t="s">
        <v>45</v>
      </c>
      <c r="O111" s="86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8" t="s">
        <v>162</v>
      </c>
      <c r="AT111" s="218" t="s">
        <v>279</v>
      </c>
      <c r="AU111" s="218" t="s">
        <v>82</v>
      </c>
      <c r="AY111" s="19" t="s">
        <v>145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19" t="s">
        <v>82</v>
      </c>
      <c r="BK111" s="219">
        <f>ROUND(I111*H111,2)</f>
        <v>0</v>
      </c>
      <c r="BL111" s="19" t="s">
        <v>151</v>
      </c>
      <c r="BM111" s="218" t="s">
        <v>98</v>
      </c>
    </row>
    <row r="112" s="2" customFormat="1" ht="16.5" customHeight="1">
      <c r="A112" s="40"/>
      <c r="B112" s="41"/>
      <c r="C112" s="207" t="s">
        <v>8</v>
      </c>
      <c r="D112" s="207" t="s">
        <v>147</v>
      </c>
      <c r="E112" s="208" t="s">
        <v>742</v>
      </c>
      <c r="F112" s="209" t="s">
        <v>743</v>
      </c>
      <c r="G112" s="210" t="s">
        <v>442</v>
      </c>
      <c r="H112" s="211">
        <v>12</v>
      </c>
      <c r="I112" s="212"/>
      <c r="J112" s="213">
        <f>ROUND(I112*H112,2)</f>
        <v>0</v>
      </c>
      <c r="K112" s="209" t="s">
        <v>19</v>
      </c>
      <c r="L112" s="46"/>
      <c r="M112" s="214" t="s">
        <v>19</v>
      </c>
      <c r="N112" s="215" t="s">
        <v>45</v>
      </c>
      <c r="O112" s="86"/>
      <c r="P112" s="216">
        <f>O112*H112</f>
        <v>0</v>
      </c>
      <c r="Q112" s="216">
        <v>0</v>
      </c>
      <c r="R112" s="216">
        <f>Q112*H112</f>
        <v>0</v>
      </c>
      <c r="S112" s="216">
        <v>0</v>
      </c>
      <c r="T112" s="217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8" t="s">
        <v>151</v>
      </c>
      <c r="AT112" s="218" t="s">
        <v>147</v>
      </c>
      <c r="AU112" s="218" t="s">
        <v>82</v>
      </c>
      <c r="AY112" s="19" t="s">
        <v>145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19" t="s">
        <v>82</v>
      </c>
      <c r="BK112" s="219">
        <f>ROUND(I112*H112,2)</f>
        <v>0</v>
      </c>
      <c r="BL112" s="19" t="s">
        <v>151</v>
      </c>
      <c r="BM112" s="218" t="s">
        <v>291</v>
      </c>
    </row>
    <row r="113" s="2" customFormat="1" ht="16.5" customHeight="1">
      <c r="A113" s="40"/>
      <c r="B113" s="41"/>
      <c r="C113" s="257" t="s">
        <v>221</v>
      </c>
      <c r="D113" s="257" t="s">
        <v>279</v>
      </c>
      <c r="E113" s="258" t="s">
        <v>744</v>
      </c>
      <c r="F113" s="259" t="s">
        <v>745</v>
      </c>
      <c r="G113" s="260" t="s">
        <v>442</v>
      </c>
      <c r="H113" s="261">
        <v>12</v>
      </c>
      <c r="I113" s="262"/>
      <c r="J113" s="263">
        <f>ROUND(I113*H113,2)</f>
        <v>0</v>
      </c>
      <c r="K113" s="259" t="s">
        <v>19</v>
      </c>
      <c r="L113" s="264"/>
      <c r="M113" s="265" t="s">
        <v>19</v>
      </c>
      <c r="N113" s="266" t="s">
        <v>45</v>
      </c>
      <c r="O113" s="86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8" t="s">
        <v>162</v>
      </c>
      <c r="AT113" s="218" t="s">
        <v>279</v>
      </c>
      <c r="AU113" s="218" t="s">
        <v>82</v>
      </c>
      <c r="AY113" s="19" t="s">
        <v>145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19" t="s">
        <v>82</v>
      </c>
      <c r="BK113" s="219">
        <f>ROUND(I113*H113,2)</f>
        <v>0</v>
      </c>
      <c r="BL113" s="19" t="s">
        <v>151</v>
      </c>
      <c r="BM113" s="218" t="s">
        <v>303</v>
      </c>
    </row>
    <row r="114" s="2" customFormat="1" ht="16.5" customHeight="1">
      <c r="A114" s="40"/>
      <c r="B114" s="41"/>
      <c r="C114" s="257" t="s">
        <v>227</v>
      </c>
      <c r="D114" s="257" t="s">
        <v>279</v>
      </c>
      <c r="E114" s="258" t="s">
        <v>746</v>
      </c>
      <c r="F114" s="259" t="s">
        <v>747</v>
      </c>
      <c r="G114" s="260" t="s">
        <v>166</v>
      </c>
      <c r="H114" s="261">
        <v>95</v>
      </c>
      <c r="I114" s="262"/>
      <c r="J114" s="263">
        <f>ROUND(I114*H114,2)</f>
        <v>0</v>
      </c>
      <c r="K114" s="259" t="s">
        <v>19</v>
      </c>
      <c r="L114" s="264"/>
      <c r="M114" s="265" t="s">
        <v>19</v>
      </c>
      <c r="N114" s="266" t="s">
        <v>45</v>
      </c>
      <c r="O114" s="86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8" t="s">
        <v>162</v>
      </c>
      <c r="AT114" s="218" t="s">
        <v>279</v>
      </c>
      <c r="AU114" s="218" t="s">
        <v>82</v>
      </c>
      <c r="AY114" s="19" t="s">
        <v>145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19" t="s">
        <v>82</v>
      </c>
      <c r="BK114" s="219">
        <f>ROUND(I114*H114,2)</f>
        <v>0</v>
      </c>
      <c r="BL114" s="19" t="s">
        <v>151</v>
      </c>
      <c r="BM114" s="218" t="s">
        <v>315</v>
      </c>
    </row>
    <row r="115" s="2" customFormat="1" ht="16.5" customHeight="1">
      <c r="A115" s="40"/>
      <c r="B115" s="41"/>
      <c r="C115" s="207" t="s">
        <v>232</v>
      </c>
      <c r="D115" s="207" t="s">
        <v>147</v>
      </c>
      <c r="E115" s="208" t="s">
        <v>748</v>
      </c>
      <c r="F115" s="209" t="s">
        <v>749</v>
      </c>
      <c r="G115" s="210" t="s">
        <v>166</v>
      </c>
      <c r="H115" s="211">
        <v>455</v>
      </c>
      <c r="I115" s="212"/>
      <c r="J115" s="213">
        <f>ROUND(I115*H115,2)</f>
        <v>0</v>
      </c>
      <c r="K115" s="209" t="s">
        <v>19</v>
      </c>
      <c r="L115" s="46"/>
      <c r="M115" s="214" t="s">
        <v>19</v>
      </c>
      <c r="N115" s="215" t="s">
        <v>45</v>
      </c>
      <c r="O115" s="86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8" t="s">
        <v>151</v>
      </c>
      <c r="AT115" s="218" t="s">
        <v>147</v>
      </c>
      <c r="AU115" s="218" t="s">
        <v>82</v>
      </c>
      <c r="AY115" s="19" t="s">
        <v>145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19" t="s">
        <v>82</v>
      </c>
      <c r="BK115" s="219">
        <f>ROUND(I115*H115,2)</f>
        <v>0</v>
      </c>
      <c r="BL115" s="19" t="s">
        <v>151</v>
      </c>
      <c r="BM115" s="218" t="s">
        <v>324</v>
      </c>
    </row>
    <row r="116" s="2" customFormat="1" ht="16.5" customHeight="1">
      <c r="A116" s="40"/>
      <c r="B116" s="41"/>
      <c r="C116" s="257" t="s">
        <v>246</v>
      </c>
      <c r="D116" s="257" t="s">
        <v>279</v>
      </c>
      <c r="E116" s="258" t="s">
        <v>750</v>
      </c>
      <c r="F116" s="259" t="s">
        <v>751</v>
      </c>
      <c r="G116" s="260" t="s">
        <v>166</v>
      </c>
      <c r="H116" s="261">
        <v>455.00200000000001</v>
      </c>
      <c r="I116" s="262"/>
      <c r="J116" s="263">
        <f>ROUND(I116*H116,2)</f>
        <v>0</v>
      </c>
      <c r="K116" s="259" t="s">
        <v>19</v>
      </c>
      <c r="L116" s="264"/>
      <c r="M116" s="265" t="s">
        <v>19</v>
      </c>
      <c r="N116" s="266" t="s">
        <v>45</v>
      </c>
      <c r="O116" s="86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8" t="s">
        <v>162</v>
      </c>
      <c r="AT116" s="218" t="s">
        <v>279</v>
      </c>
      <c r="AU116" s="218" t="s">
        <v>82</v>
      </c>
      <c r="AY116" s="19" t="s">
        <v>145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19" t="s">
        <v>82</v>
      </c>
      <c r="BK116" s="219">
        <f>ROUND(I116*H116,2)</f>
        <v>0</v>
      </c>
      <c r="BL116" s="19" t="s">
        <v>151</v>
      </c>
      <c r="BM116" s="218" t="s">
        <v>343</v>
      </c>
    </row>
    <row r="117" s="2" customFormat="1" ht="16.5" customHeight="1">
      <c r="A117" s="40"/>
      <c r="B117" s="41"/>
      <c r="C117" s="207" t="s">
        <v>252</v>
      </c>
      <c r="D117" s="207" t="s">
        <v>147</v>
      </c>
      <c r="E117" s="208" t="s">
        <v>752</v>
      </c>
      <c r="F117" s="209" t="s">
        <v>753</v>
      </c>
      <c r="G117" s="210" t="s">
        <v>166</v>
      </c>
      <c r="H117" s="211">
        <v>435</v>
      </c>
      <c r="I117" s="212"/>
      <c r="J117" s="213">
        <f>ROUND(I117*H117,2)</f>
        <v>0</v>
      </c>
      <c r="K117" s="209" t="s">
        <v>19</v>
      </c>
      <c r="L117" s="46"/>
      <c r="M117" s="214" t="s">
        <v>19</v>
      </c>
      <c r="N117" s="215" t="s">
        <v>45</v>
      </c>
      <c r="O117" s="86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8" t="s">
        <v>151</v>
      </c>
      <c r="AT117" s="218" t="s">
        <v>147</v>
      </c>
      <c r="AU117" s="218" t="s">
        <v>82</v>
      </c>
      <c r="AY117" s="19" t="s">
        <v>145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19" t="s">
        <v>82</v>
      </c>
      <c r="BK117" s="219">
        <f>ROUND(I117*H117,2)</f>
        <v>0</v>
      </c>
      <c r="BL117" s="19" t="s">
        <v>151</v>
      </c>
      <c r="BM117" s="218" t="s">
        <v>355</v>
      </c>
    </row>
    <row r="118" s="2" customFormat="1" ht="16.5" customHeight="1">
      <c r="A118" s="40"/>
      <c r="B118" s="41"/>
      <c r="C118" s="257" t="s">
        <v>258</v>
      </c>
      <c r="D118" s="257" t="s">
        <v>279</v>
      </c>
      <c r="E118" s="258" t="s">
        <v>754</v>
      </c>
      <c r="F118" s="259" t="s">
        <v>755</v>
      </c>
      <c r="G118" s="260" t="s">
        <v>166</v>
      </c>
      <c r="H118" s="261">
        <v>434.99900000000002</v>
      </c>
      <c r="I118" s="262"/>
      <c r="J118" s="263">
        <f>ROUND(I118*H118,2)</f>
        <v>0</v>
      </c>
      <c r="K118" s="259" t="s">
        <v>19</v>
      </c>
      <c r="L118" s="264"/>
      <c r="M118" s="265" t="s">
        <v>19</v>
      </c>
      <c r="N118" s="266" t="s">
        <v>45</v>
      </c>
      <c r="O118" s="86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8" t="s">
        <v>162</v>
      </c>
      <c r="AT118" s="218" t="s">
        <v>279</v>
      </c>
      <c r="AU118" s="218" t="s">
        <v>82</v>
      </c>
      <c r="AY118" s="19" t="s">
        <v>145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19" t="s">
        <v>82</v>
      </c>
      <c r="BK118" s="219">
        <f>ROUND(I118*H118,2)</f>
        <v>0</v>
      </c>
      <c r="BL118" s="19" t="s">
        <v>151</v>
      </c>
      <c r="BM118" s="218" t="s">
        <v>364</v>
      </c>
    </row>
    <row r="119" s="2" customFormat="1" ht="16.5" customHeight="1">
      <c r="A119" s="40"/>
      <c r="B119" s="41"/>
      <c r="C119" s="207" t="s">
        <v>264</v>
      </c>
      <c r="D119" s="207" t="s">
        <v>147</v>
      </c>
      <c r="E119" s="208" t="s">
        <v>756</v>
      </c>
      <c r="F119" s="209" t="s">
        <v>757</v>
      </c>
      <c r="G119" s="210" t="s">
        <v>166</v>
      </c>
      <c r="H119" s="211">
        <v>400</v>
      </c>
      <c r="I119" s="212"/>
      <c r="J119" s="213">
        <f>ROUND(I119*H119,2)</f>
        <v>0</v>
      </c>
      <c r="K119" s="209" t="s">
        <v>19</v>
      </c>
      <c r="L119" s="46"/>
      <c r="M119" s="214" t="s">
        <v>19</v>
      </c>
      <c r="N119" s="215" t="s">
        <v>45</v>
      </c>
      <c r="O119" s="86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8" t="s">
        <v>151</v>
      </c>
      <c r="AT119" s="218" t="s">
        <v>147</v>
      </c>
      <c r="AU119" s="218" t="s">
        <v>82</v>
      </c>
      <c r="AY119" s="19" t="s">
        <v>145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19" t="s">
        <v>82</v>
      </c>
      <c r="BK119" s="219">
        <f>ROUND(I119*H119,2)</f>
        <v>0</v>
      </c>
      <c r="BL119" s="19" t="s">
        <v>151</v>
      </c>
      <c r="BM119" s="218" t="s">
        <v>373</v>
      </c>
    </row>
    <row r="120" s="2" customFormat="1" ht="16.5" customHeight="1">
      <c r="A120" s="40"/>
      <c r="B120" s="41"/>
      <c r="C120" s="257" t="s">
        <v>272</v>
      </c>
      <c r="D120" s="257" t="s">
        <v>279</v>
      </c>
      <c r="E120" s="258" t="s">
        <v>758</v>
      </c>
      <c r="F120" s="259" t="s">
        <v>759</v>
      </c>
      <c r="G120" s="260" t="s">
        <v>327</v>
      </c>
      <c r="H120" s="261">
        <v>248</v>
      </c>
      <c r="I120" s="262"/>
      <c r="J120" s="263">
        <f>ROUND(I120*H120,2)</f>
        <v>0</v>
      </c>
      <c r="K120" s="259" t="s">
        <v>19</v>
      </c>
      <c r="L120" s="264"/>
      <c r="M120" s="265" t="s">
        <v>19</v>
      </c>
      <c r="N120" s="266" t="s">
        <v>45</v>
      </c>
      <c r="O120" s="86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8" t="s">
        <v>162</v>
      </c>
      <c r="AT120" s="218" t="s">
        <v>279</v>
      </c>
      <c r="AU120" s="218" t="s">
        <v>82</v>
      </c>
      <c r="AY120" s="19" t="s">
        <v>145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19" t="s">
        <v>82</v>
      </c>
      <c r="BK120" s="219">
        <f>ROUND(I120*H120,2)</f>
        <v>0</v>
      </c>
      <c r="BL120" s="19" t="s">
        <v>151</v>
      </c>
      <c r="BM120" s="218" t="s">
        <v>381</v>
      </c>
    </row>
    <row r="121" s="2" customFormat="1" ht="16.5" customHeight="1">
      <c r="A121" s="40"/>
      <c r="B121" s="41"/>
      <c r="C121" s="207" t="s">
        <v>7</v>
      </c>
      <c r="D121" s="207" t="s">
        <v>147</v>
      </c>
      <c r="E121" s="208" t="s">
        <v>760</v>
      </c>
      <c r="F121" s="209" t="s">
        <v>761</v>
      </c>
      <c r="G121" s="210" t="s">
        <v>442</v>
      </c>
      <c r="H121" s="211">
        <v>48</v>
      </c>
      <c r="I121" s="212"/>
      <c r="J121" s="213">
        <f>ROUND(I121*H121,2)</f>
        <v>0</v>
      </c>
      <c r="K121" s="209" t="s">
        <v>19</v>
      </c>
      <c r="L121" s="46"/>
      <c r="M121" s="214" t="s">
        <v>19</v>
      </c>
      <c r="N121" s="215" t="s">
        <v>45</v>
      </c>
      <c r="O121" s="86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8" t="s">
        <v>151</v>
      </c>
      <c r="AT121" s="218" t="s">
        <v>147</v>
      </c>
      <c r="AU121" s="218" t="s">
        <v>82</v>
      </c>
      <c r="AY121" s="19" t="s">
        <v>145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19" t="s">
        <v>82</v>
      </c>
      <c r="BK121" s="219">
        <f>ROUND(I121*H121,2)</f>
        <v>0</v>
      </c>
      <c r="BL121" s="19" t="s">
        <v>151</v>
      </c>
      <c r="BM121" s="218" t="s">
        <v>391</v>
      </c>
    </row>
    <row r="122" s="2" customFormat="1" ht="16.5" customHeight="1">
      <c r="A122" s="40"/>
      <c r="B122" s="41"/>
      <c r="C122" s="257" t="s">
        <v>98</v>
      </c>
      <c r="D122" s="257" t="s">
        <v>279</v>
      </c>
      <c r="E122" s="258" t="s">
        <v>762</v>
      </c>
      <c r="F122" s="259" t="s">
        <v>763</v>
      </c>
      <c r="G122" s="260" t="s">
        <v>442</v>
      </c>
      <c r="H122" s="261">
        <v>32</v>
      </c>
      <c r="I122" s="262"/>
      <c r="J122" s="263">
        <f>ROUND(I122*H122,2)</f>
        <v>0</v>
      </c>
      <c r="K122" s="259" t="s">
        <v>19</v>
      </c>
      <c r="L122" s="264"/>
      <c r="M122" s="265" t="s">
        <v>19</v>
      </c>
      <c r="N122" s="266" t="s">
        <v>45</v>
      </c>
      <c r="O122" s="86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8" t="s">
        <v>162</v>
      </c>
      <c r="AT122" s="218" t="s">
        <v>279</v>
      </c>
      <c r="AU122" s="218" t="s">
        <v>82</v>
      </c>
      <c r="AY122" s="19" t="s">
        <v>145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19" t="s">
        <v>82</v>
      </c>
      <c r="BK122" s="219">
        <f>ROUND(I122*H122,2)</f>
        <v>0</v>
      </c>
      <c r="BL122" s="19" t="s">
        <v>151</v>
      </c>
      <c r="BM122" s="218" t="s">
        <v>403</v>
      </c>
    </row>
    <row r="123" s="2" customFormat="1" ht="16.5" customHeight="1">
      <c r="A123" s="40"/>
      <c r="B123" s="41"/>
      <c r="C123" s="257" t="s">
        <v>284</v>
      </c>
      <c r="D123" s="257" t="s">
        <v>279</v>
      </c>
      <c r="E123" s="258" t="s">
        <v>764</v>
      </c>
      <c r="F123" s="259" t="s">
        <v>765</v>
      </c>
      <c r="G123" s="260" t="s">
        <v>442</v>
      </c>
      <c r="H123" s="261">
        <v>16</v>
      </c>
      <c r="I123" s="262"/>
      <c r="J123" s="263">
        <f>ROUND(I123*H123,2)</f>
        <v>0</v>
      </c>
      <c r="K123" s="259" t="s">
        <v>19</v>
      </c>
      <c r="L123" s="264"/>
      <c r="M123" s="265" t="s">
        <v>19</v>
      </c>
      <c r="N123" s="266" t="s">
        <v>45</v>
      </c>
      <c r="O123" s="86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8" t="s">
        <v>162</v>
      </c>
      <c r="AT123" s="218" t="s">
        <v>279</v>
      </c>
      <c r="AU123" s="218" t="s">
        <v>82</v>
      </c>
      <c r="AY123" s="19" t="s">
        <v>145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19" t="s">
        <v>82</v>
      </c>
      <c r="BK123" s="219">
        <f>ROUND(I123*H123,2)</f>
        <v>0</v>
      </c>
      <c r="BL123" s="19" t="s">
        <v>151</v>
      </c>
      <c r="BM123" s="218" t="s">
        <v>413</v>
      </c>
    </row>
    <row r="124" s="2" customFormat="1" ht="16.5" customHeight="1">
      <c r="A124" s="40"/>
      <c r="B124" s="41"/>
      <c r="C124" s="207" t="s">
        <v>291</v>
      </c>
      <c r="D124" s="207" t="s">
        <v>147</v>
      </c>
      <c r="E124" s="208" t="s">
        <v>766</v>
      </c>
      <c r="F124" s="209" t="s">
        <v>767</v>
      </c>
      <c r="G124" s="210" t="s">
        <v>166</v>
      </c>
      <c r="H124" s="211">
        <v>455</v>
      </c>
      <c r="I124" s="212"/>
      <c r="J124" s="213">
        <f>ROUND(I124*H124,2)</f>
        <v>0</v>
      </c>
      <c r="K124" s="209" t="s">
        <v>19</v>
      </c>
      <c r="L124" s="46"/>
      <c r="M124" s="214" t="s">
        <v>19</v>
      </c>
      <c r="N124" s="215" t="s">
        <v>45</v>
      </c>
      <c r="O124" s="86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8" t="s">
        <v>151</v>
      </c>
      <c r="AT124" s="218" t="s">
        <v>147</v>
      </c>
      <c r="AU124" s="218" t="s">
        <v>82</v>
      </c>
      <c r="AY124" s="19" t="s">
        <v>145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19" t="s">
        <v>82</v>
      </c>
      <c r="BK124" s="219">
        <f>ROUND(I124*H124,2)</f>
        <v>0</v>
      </c>
      <c r="BL124" s="19" t="s">
        <v>151</v>
      </c>
      <c r="BM124" s="218" t="s">
        <v>423</v>
      </c>
    </row>
    <row r="125" s="2" customFormat="1" ht="16.5" customHeight="1">
      <c r="A125" s="40"/>
      <c r="B125" s="41"/>
      <c r="C125" s="257" t="s">
        <v>297</v>
      </c>
      <c r="D125" s="257" t="s">
        <v>279</v>
      </c>
      <c r="E125" s="258" t="s">
        <v>768</v>
      </c>
      <c r="F125" s="259" t="s">
        <v>769</v>
      </c>
      <c r="G125" s="260" t="s">
        <v>166</v>
      </c>
      <c r="H125" s="261">
        <v>454.99900000000002</v>
      </c>
      <c r="I125" s="262"/>
      <c r="J125" s="263">
        <f>ROUND(I125*H125,2)</f>
        <v>0</v>
      </c>
      <c r="K125" s="259" t="s">
        <v>19</v>
      </c>
      <c r="L125" s="264"/>
      <c r="M125" s="265" t="s">
        <v>19</v>
      </c>
      <c r="N125" s="266" t="s">
        <v>45</v>
      </c>
      <c r="O125" s="86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8" t="s">
        <v>162</v>
      </c>
      <c r="AT125" s="218" t="s">
        <v>279</v>
      </c>
      <c r="AU125" s="218" t="s">
        <v>82</v>
      </c>
      <c r="AY125" s="19" t="s">
        <v>145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19" t="s">
        <v>82</v>
      </c>
      <c r="BK125" s="219">
        <f>ROUND(I125*H125,2)</f>
        <v>0</v>
      </c>
      <c r="BL125" s="19" t="s">
        <v>151</v>
      </c>
      <c r="BM125" s="218" t="s">
        <v>434</v>
      </c>
    </row>
    <row r="126" s="2" customFormat="1" ht="16.5" customHeight="1">
      <c r="A126" s="40"/>
      <c r="B126" s="41"/>
      <c r="C126" s="207" t="s">
        <v>303</v>
      </c>
      <c r="D126" s="207" t="s">
        <v>147</v>
      </c>
      <c r="E126" s="208" t="s">
        <v>770</v>
      </c>
      <c r="F126" s="209" t="s">
        <v>771</v>
      </c>
      <c r="G126" s="210" t="s">
        <v>166</v>
      </c>
      <c r="H126" s="211">
        <v>365</v>
      </c>
      <c r="I126" s="212"/>
      <c r="J126" s="213">
        <f>ROUND(I126*H126,2)</f>
        <v>0</v>
      </c>
      <c r="K126" s="209" t="s">
        <v>19</v>
      </c>
      <c r="L126" s="46"/>
      <c r="M126" s="214" t="s">
        <v>19</v>
      </c>
      <c r="N126" s="215" t="s">
        <v>45</v>
      </c>
      <c r="O126" s="86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8" t="s">
        <v>151</v>
      </c>
      <c r="AT126" s="218" t="s">
        <v>147</v>
      </c>
      <c r="AU126" s="218" t="s">
        <v>82</v>
      </c>
      <c r="AY126" s="19" t="s">
        <v>145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19" t="s">
        <v>82</v>
      </c>
      <c r="BK126" s="219">
        <f>ROUND(I126*H126,2)</f>
        <v>0</v>
      </c>
      <c r="BL126" s="19" t="s">
        <v>151</v>
      </c>
      <c r="BM126" s="218" t="s">
        <v>446</v>
      </c>
    </row>
    <row r="127" s="2" customFormat="1" ht="16.5" customHeight="1">
      <c r="A127" s="40"/>
      <c r="B127" s="41"/>
      <c r="C127" s="257" t="s">
        <v>309</v>
      </c>
      <c r="D127" s="257" t="s">
        <v>279</v>
      </c>
      <c r="E127" s="258" t="s">
        <v>772</v>
      </c>
      <c r="F127" s="259" t="s">
        <v>773</v>
      </c>
      <c r="G127" s="260" t="s">
        <v>166</v>
      </c>
      <c r="H127" s="261">
        <v>365.00200000000001</v>
      </c>
      <c r="I127" s="262"/>
      <c r="J127" s="263">
        <f>ROUND(I127*H127,2)</f>
        <v>0</v>
      </c>
      <c r="K127" s="259" t="s">
        <v>19</v>
      </c>
      <c r="L127" s="264"/>
      <c r="M127" s="265" t="s">
        <v>19</v>
      </c>
      <c r="N127" s="266" t="s">
        <v>45</v>
      </c>
      <c r="O127" s="86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8" t="s">
        <v>162</v>
      </c>
      <c r="AT127" s="218" t="s">
        <v>279</v>
      </c>
      <c r="AU127" s="218" t="s">
        <v>82</v>
      </c>
      <c r="AY127" s="19" t="s">
        <v>145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19" t="s">
        <v>82</v>
      </c>
      <c r="BK127" s="219">
        <f>ROUND(I127*H127,2)</f>
        <v>0</v>
      </c>
      <c r="BL127" s="19" t="s">
        <v>151</v>
      </c>
      <c r="BM127" s="218" t="s">
        <v>455</v>
      </c>
    </row>
    <row r="128" s="2" customFormat="1" ht="16.5" customHeight="1">
      <c r="A128" s="40"/>
      <c r="B128" s="41"/>
      <c r="C128" s="207" t="s">
        <v>315</v>
      </c>
      <c r="D128" s="207" t="s">
        <v>147</v>
      </c>
      <c r="E128" s="208" t="s">
        <v>774</v>
      </c>
      <c r="F128" s="209" t="s">
        <v>775</v>
      </c>
      <c r="G128" s="210" t="s">
        <v>442</v>
      </c>
      <c r="H128" s="211">
        <v>29</v>
      </c>
      <c r="I128" s="212"/>
      <c r="J128" s="213">
        <f>ROUND(I128*H128,2)</f>
        <v>0</v>
      </c>
      <c r="K128" s="209" t="s">
        <v>19</v>
      </c>
      <c r="L128" s="46"/>
      <c r="M128" s="214" t="s">
        <v>19</v>
      </c>
      <c r="N128" s="215" t="s">
        <v>45</v>
      </c>
      <c r="O128" s="86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8" t="s">
        <v>151</v>
      </c>
      <c r="AT128" s="218" t="s">
        <v>147</v>
      </c>
      <c r="AU128" s="218" t="s">
        <v>82</v>
      </c>
      <c r="AY128" s="19" t="s">
        <v>145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19" t="s">
        <v>82</v>
      </c>
      <c r="BK128" s="219">
        <f>ROUND(I128*H128,2)</f>
        <v>0</v>
      </c>
      <c r="BL128" s="19" t="s">
        <v>151</v>
      </c>
      <c r="BM128" s="218" t="s">
        <v>463</v>
      </c>
    </row>
    <row r="129" s="2" customFormat="1" ht="16.5" customHeight="1">
      <c r="A129" s="40"/>
      <c r="B129" s="41"/>
      <c r="C129" s="207" t="s">
        <v>320</v>
      </c>
      <c r="D129" s="207" t="s">
        <v>147</v>
      </c>
      <c r="E129" s="208" t="s">
        <v>776</v>
      </c>
      <c r="F129" s="209" t="s">
        <v>777</v>
      </c>
      <c r="G129" s="210" t="s">
        <v>442</v>
      </c>
      <c r="H129" s="211">
        <v>6</v>
      </c>
      <c r="I129" s="212"/>
      <c r="J129" s="213">
        <f>ROUND(I129*H129,2)</f>
        <v>0</v>
      </c>
      <c r="K129" s="209" t="s">
        <v>19</v>
      </c>
      <c r="L129" s="46"/>
      <c r="M129" s="214" t="s">
        <v>19</v>
      </c>
      <c r="N129" s="215" t="s">
        <v>45</v>
      </c>
      <c r="O129" s="86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8" t="s">
        <v>151</v>
      </c>
      <c r="AT129" s="218" t="s">
        <v>147</v>
      </c>
      <c r="AU129" s="218" t="s">
        <v>82</v>
      </c>
      <c r="AY129" s="19" t="s">
        <v>145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19" t="s">
        <v>82</v>
      </c>
      <c r="BK129" s="219">
        <f>ROUND(I129*H129,2)</f>
        <v>0</v>
      </c>
      <c r="BL129" s="19" t="s">
        <v>151</v>
      </c>
      <c r="BM129" s="218" t="s">
        <v>471</v>
      </c>
    </row>
    <row r="130" s="2" customFormat="1" ht="16.5" customHeight="1">
      <c r="A130" s="40"/>
      <c r="B130" s="41"/>
      <c r="C130" s="207" t="s">
        <v>324</v>
      </c>
      <c r="D130" s="207" t="s">
        <v>147</v>
      </c>
      <c r="E130" s="208" t="s">
        <v>778</v>
      </c>
      <c r="F130" s="209" t="s">
        <v>779</v>
      </c>
      <c r="G130" s="210" t="s">
        <v>442</v>
      </c>
      <c r="H130" s="211">
        <v>72</v>
      </c>
      <c r="I130" s="212"/>
      <c r="J130" s="213">
        <f>ROUND(I130*H130,2)</f>
        <v>0</v>
      </c>
      <c r="K130" s="209" t="s">
        <v>19</v>
      </c>
      <c r="L130" s="46"/>
      <c r="M130" s="214" t="s">
        <v>19</v>
      </c>
      <c r="N130" s="215" t="s">
        <v>45</v>
      </c>
      <c r="O130" s="86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8" t="s">
        <v>151</v>
      </c>
      <c r="AT130" s="218" t="s">
        <v>147</v>
      </c>
      <c r="AU130" s="218" t="s">
        <v>82</v>
      </c>
      <c r="AY130" s="19" t="s">
        <v>145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19" t="s">
        <v>82</v>
      </c>
      <c r="BK130" s="219">
        <f>ROUND(I130*H130,2)</f>
        <v>0</v>
      </c>
      <c r="BL130" s="19" t="s">
        <v>151</v>
      </c>
      <c r="BM130" s="218" t="s">
        <v>479</v>
      </c>
    </row>
    <row r="131" s="2" customFormat="1" ht="16.5" customHeight="1">
      <c r="A131" s="40"/>
      <c r="B131" s="41"/>
      <c r="C131" s="207" t="s">
        <v>330</v>
      </c>
      <c r="D131" s="207" t="s">
        <v>147</v>
      </c>
      <c r="E131" s="208" t="s">
        <v>780</v>
      </c>
      <c r="F131" s="209" t="s">
        <v>781</v>
      </c>
      <c r="G131" s="210" t="s">
        <v>442</v>
      </c>
      <c r="H131" s="211">
        <v>116</v>
      </c>
      <c r="I131" s="212"/>
      <c r="J131" s="213">
        <f>ROUND(I131*H131,2)</f>
        <v>0</v>
      </c>
      <c r="K131" s="209" t="s">
        <v>19</v>
      </c>
      <c r="L131" s="46"/>
      <c r="M131" s="214" t="s">
        <v>19</v>
      </c>
      <c r="N131" s="215" t="s">
        <v>45</v>
      </c>
      <c r="O131" s="86"/>
      <c r="P131" s="216">
        <f>O131*H131</f>
        <v>0</v>
      </c>
      <c r="Q131" s="216">
        <v>0</v>
      </c>
      <c r="R131" s="216">
        <f>Q131*H131</f>
        <v>0</v>
      </c>
      <c r="S131" s="216">
        <v>0</v>
      </c>
      <c r="T131" s="217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8" t="s">
        <v>151</v>
      </c>
      <c r="AT131" s="218" t="s">
        <v>147</v>
      </c>
      <c r="AU131" s="218" t="s">
        <v>82</v>
      </c>
      <c r="AY131" s="19" t="s">
        <v>145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19" t="s">
        <v>82</v>
      </c>
      <c r="BK131" s="219">
        <f>ROUND(I131*H131,2)</f>
        <v>0</v>
      </c>
      <c r="BL131" s="19" t="s">
        <v>151</v>
      </c>
      <c r="BM131" s="218" t="s">
        <v>488</v>
      </c>
    </row>
    <row r="132" s="2" customFormat="1" ht="16.5" customHeight="1">
      <c r="A132" s="40"/>
      <c r="B132" s="41"/>
      <c r="C132" s="207" t="s">
        <v>343</v>
      </c>
      <c r="D132" s="207" t="s">
        <v>147</v>
      </c>
      <c r="E132" s="208" t="s">
        <v>782</v>
      </c>
      <c r="F132" s="209" t="s">
        <v>783</v>
      </c>
      <c r="G132" s="210" t="s">
        <v>442</v>
      </c>
      <c r="H132" s="211">
        <v>24</v>
      </c>
      <c r="I132" s="212"/>
      <c r="J132" s="213">
        <f>ROUND(I132*H132,2)</f>
        <v>0</v>
      </c>
      <c r="K132" s="209" t="s">
        <v>19</v>
      </c>
      <c r="L132" s="46"/>
      <c r="M132" s="214" t="s">
        <v>19</v>
      </c>
      <c r="N132" s="215" t="s">
        <v>45</v>
      </c>
      <c r="O132" s="86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8" t="s">
        <v>151</v>
      </c>
      <c r="AT132" s="218" t="s">
        <v>147</v>
      </c>
      <c r="AU132" s="218" t="s">
        <v>82</v>
      </c>
      <c r="AY132" s="19" t="s">
        <v>145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19" t="s">
        <v>82</v>
      </c>
      <c r="BK132" s="219">
        <f>ROUND(I132*H132,2)</f>
        <v>0</v>
      </c>
      <c r="BL132" s="19" t="s">
        <v>151</v>
      </c>
      <c r="BM132" s="218" t="s">
        <v>496</v>
      </c>
    </row>
    <row r="133" s="2" customFormat="1" ht="16.5" customHeight="1">
      <c r="A133" s="40"/>
      <c r="B133" s="41"/>
      <c r="C133" s="207" t="s">
        <v>349</v>
      </c>
      <c r="D133" s="207" t="s">
        <v>147</v>
      </c>
      <c r="E133" s="208" t="s">
        <v>784</v>
      </c>
      <c r="F133" s="209" t="s">
        <v>785</v>
      </c>
      <c r="G133" s="210" t="s">
        <v>442</v>
      </c>
      <c r="H133" s="211">
        <v>1</v>
      </c>
      <c r="I133" s="212"/>
      <c r="J133" s="213">
        <f>ROUND(I133*H133,2)</f>
        <v>0</v>
      </c>
      <c r="K133" s="209" t="s">
        <v>19</v>
      </c>
      <c r="L133" s="46"/>
      <c r="M133" s="214" t="s">
        <v>19</v>
      </c>
      <c r="N133" s="215" t="s">
        <v>45</v>
      </c>
      <c r="O133" s="86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8" t="s">
        <v>151</v>
      </c>
      <c r="AT133" s="218" t="s">
        <v>147</v>
      </c>
      <c r="AU133" s="218" t="s">
        <v>82</v>
      </c>
      <c r="AY133" s="19" t="s">
        <v>145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19" t="s">
        <v>82</v>
      </c>
      <c r="BK133" s="219">
        <f>ROUND(I133*H133,2)</f>
        <v>0</v>
      </c>
      <c r="BL133" s="19" t="s">
        <v>151</v>
      </c>
      <c r="BM133" s="218" t="s">
        <v>504</v>
      </c>
    </row>
    <row r="134" s="2" customFormat="1" ht="16.5" customHeight="1">
      <c r="A134" s="40"/>
      <c r="B134" s="41"/>
      <c r="C134" s="257" t="s">
        <v>355</v>
      </c>
      <c r="D134" s="257" t="s">
        <v>279</v>
      </c>
      <c r="E134" s="258" t="s">
        <v>786</v>
      </c>
      <c r="F134" s="259" t="s">
        <v>787</v>
      </c>
      <c r="G134" s="260" t="s">
        <v>442</v>
      </c>
      <c r="H134" s="261">
        <v>1</v>
      </c>
      <c r="I134" s="262"/>
      <c r="J134" s="263">
        <f>ROUND(I134*H134,2)</f>
        <v>0</v>
      </c>
      <c r="K134" s="259" t="s">
        <v>19</v>
      </c>
      <c r="L134" s="264"/>
      <c r="M134" s="265" t="s">
        <v>19</v>
      </c>
      <c r="N134" s="266" t="s">
        <v>45</v>
      </c>
      <c r="O134" s="86"/>
      <c r="P134" s="216">
        <f>O134*H134</f>
        <v>0</v>
      </c>
      <c r="Q134" s="216">
        <v>0</v>
      </c>
      <c r="R134" s="216">
        <f>Q134*H134</f>
        <v>0</v>
      </c>
      <c r="S134" s="216">
        <v>0</v>
      </c>
      <c r="T134" s="217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8" t="s">
        <v>162</v>
      </c>
      <c r="AT134" s="218" t="s">
        <v>279</v>
      </c>
      <c r="AU134" s="218" t="s">
        <v>82</v>
      </c>
      <c r="AY134" s="19" t="s">
        <v>145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19" t="s">
        <v>82</v>
      </c>
      <c r="BK134" s="219">
        <f>ROUND(I134*H134,2)</f>
        <v>0</v>
      </c>
      <c r="BL134" s="19" t="s">
        <v>151</v>
      </c>
      <c r="BM134" s="218" t="s">
        <v>514</v>
      </c>
    </row>
    <row r="135" s="2" customFormat="1" ht="16.5" customHeight="1">
      <c r="A135" s="40"/>
      <c r="B135" s="41"/>
      <c r="C135" s="207" t="s">
        <v>359</v>
      </c>
      <c r="D135" s="207" t="s">
        <v>147</v>
      </c>
      <c r="E135" s="208" t="s">
        <v>788</v>
      </c>
      <c r="F135" s="209" t="s">
        <v>789</v>
      </c>
      <c r="G135" s="210" t="s">
        <v>442</v>
      </c>
      <c r="H135" s="211">
        <v>2</v>
      </c>
      <c r="I135" s="212"/>
      <c r="J135" s="213">
        <f>ROUND(I135*H135,2)</f>
        <v>0</v>
      </c>
      <c r="K135" s="209" t="s">
        <v>19</v>
      </c>
      <c r="L135" s="46"/>
      <c r="M135" s="214" t="s">
        <v>19</v>
      </c>
      <c r="N135" s="215" t="s">
        <v>45</v>
      </c>
      <c r="O135" s="86"/>
      <c r="P135" s="216">
        <f>O135*H135</f>
        <v>0</v>
      </c>
      <c r="Q135" s="216">
        <v>0</v>
      </c>
      <c r="R135" s="216">
        <f>Q135*H135</f>
        <v>0</v>
      </c>
      <c r="S135" s="216">
        <v>0</v>
      </c>
      <c r="T135" s="217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8" t="s">
        <v>151</v>
      </c>
      <c r="AT135" s="218" t="s">
        <v>147</v>
      </c>
      <c r="AU135" s="218" t="s">
        <v>82</v>
      </c>
      <c r="AY135" s="19" t="s">
        <v>145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19" t="s">
        <v>82</v>
      </c>
      <c r="BK135" s="219">
        <f>ROUND(I135*H135,2)</f>
        <v>0</v>
      </c>
      <c r="BL135" s="19" t="s">
        <v>151</v>
      </c>
      <c r="BM135" s="218" t="s">
        <v>524</v>
      </c>
    </row>
    <row r="136" s="2" customFormat="1" ht="16.5" customHeight="1">
      <c r="A136" s="40"/>
      <c r="B136" s="41"/>
      <c r="C136" s="257" t="s">
        <v>364</v>
      </c>
      <c r="D136" s="257" t="s">
        <v>279</v>
      </c>
      <c r="E136" s="258" t="s">
        <v>790</v>
      </c>
      <c r="F136" s="259" t="s">
        <v>791</v>
      </c>
      <c r="G136" s="260" t="s">
        <v>442</v>
      </c>
      <c r="H136" s="261">
        <v>2</v>
      </c>
      <c r="I136" s="262"/>
      <c r="J136" s="263">
        <f>ROUND(I136*H136,2)</f>
        <v>0</v>
      </c>
      <c r="K136" s="259" t="s">
        <v>19</v>
      </c>
      <c r="L136" s="264"/>
      <c r="M136" s="265" t="s">
        <v>19</v>
      </c>
      <c r="N136" s="266" t="s">
        <v>45</v>
      </c>
      <c r="O136" s="86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8" t="s">
        <v>162</v>
      </c>
      <c r="AT136" s="218" t="s">
        <v>279</v>
      </c>
      <c r="AU136" s="218" t="s">
        <v>82</v>
      </c>
      <c r="AY136" s="19" t="s">
        <v>145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19" t="s">
        <v>82</v>
      </c>
      <c r="BK136" s="219">
        <f>ROUND(I136*H136,2)</f>
        <v>0</v>
      </c>
      <c r="BL136" s="19" t="s">
        <v>151</v>
      </c>
      <c r="BM136" s="218" t="s">
        <v>532</v>
      </c>
    </row>
    <row r="137" s="12" customFormat="1" ht="25.92" customHeight="1">
      <c r="A137" s="12"/>
      <c r="B137" s="191"/>
      <c r="C137" s="192"/>
      <c r="D137" s="193" t="s">
        <v>73</v>
      </c>
      <c r="E137" s="194" t="s">
        <v>792</v>
      </c>
      <c r="F137" s="194" t="s">
        <v>793</v>
      </c>
      <c r="G137" s="192"/>
      <c r="H137" s="192"/>
      <c r="I137" s="195"/>
      <c r="J137" s="196">
        <f>BK137</f>
        <v>0</v>
      </c>
      <c r="K137" s="192"/>
      <c r="L137" s="197"/>
      <c r="M137" s="198"/>
      <c r="N137" s="199"/>
      <c r="O137" s="199"/>
      <c r="P137" s="200">
        <f>SUM(P138:P139)</f>
        <v>0</v>
      </c>
      <c r="Q137" s="199"/>
      <c r="R137" s="200">
        <f>SUM(R138:R139)</f>
        <v>0</v>
      </c>
      <c r="S137" s="199"/>
      <c r="T137" s="201">
        <f>SUM(T138:T139)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02" t="s">
        <v>82</v>
      </c>
      <c r="AT137" s="203" t="s">
        <v>73</v>
      </c>
      <c r="AU137" s="203" t="s">
        <v>74</v>
      </c>
      <c r="AY137" s="202" t="s">
        <v>145</v>
      </c>
      <c r="BK137" s="204">
        <f>SUM(BK138:BK139)</f>
        <v>0</v>
      </c>
    </row>
    <row r="138" s="2" customFormat="1" ht="16.5" customHeight="1">
      <c r="A138" s="40"/>
      <c r="B138" s="41"/>
      <c r="C138" s="207" t="s">
        <v>369</v>
      </c>
      <c r="D138" s="207" t="s">
        <v>147</v>
      </c>
      <c r="E138" s="208" t="s">
        <v>794</v>
      </c>
      <c r="F138" s="209" t="s">
        <v>795</v>
      </c>
      <c r="G138" s="210" t="s">
        <v>796</v>
      </c>
      <c r="H138" s="211">
        <v>16</v>
      </c>
      <c r="I138" s="212"/>
      <c r="J138" s="213">
        <f>ROUND(I138*H138,2)</f>
        <v>0</v>
      </c>
      <c r="K138" s="209" t="s">
        <v>19</v>
      </c>
      <c r="L138" s="46"/>
      <c r="M138" s="214" t="s">
        <v>19</v>
      </c>
      <c r="N138" s="215" t="s">
        <v>45</v>
      </c>
      <c r="O138" s="86"/>
      <c r="P138" s="216">
        <f>O138*H138</f>
        <v>0</v>
      </c>
      <c r="Q138" s="216">
        <v>0</v>
      </c>
      <c r="R138" s="216">
        <f>Q138*H138</f>
        <v>0</v>
      </c>
      <c r="S138" s="216">
        <v>0</v>
      </c>
      <c r="T138" s="217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8" t="s">
        <v>151</v>
      </c>
      <c r="AT138" s="218" t="s">
        <v>147</v>
      </c>
      <c r="AU138" s="218" t="s">
        <v>82</v>
      </c>
      <c r="AY138" s="19" t="s">
        <v>145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19" t="s">
        <v>82</v>
      </c>
      <c r="BK138" s="219">
        <f>ROUND(I138*H138,2)</f>
        <v>0</v>
      </c>
      <c r="BL138" s="19" t="s">
        <v>151</v>
      </c>
      <c r="BM138" s="218" t="s">
        <v>542</v>
      </c>
    </row>
    <row r="139" s="2" customFormat="1" ht="16.5" customHeight="1">
      <c r="A139" s="40"/>
      <c r="B139" s="41"/>
      <c r="C139" s="207" t="s">
        <v>373</v>
      </c>
      <c r="D139" s="207" t="s">
        <v>147</v>
      </c>
      <c r="E139" s="208" t="s">
        <v>797</v>
      </c>
      <c r="F139" s="209" t="s">
        <v>798</v>
      </c>
      <c r="G139" s="210" t="s">
        <v>442</v>
      </c>
      <c r="H139" s="211">
        <v>1</v>
      </c>
      <c r="I139" s="212"/>
      <c r="J139" s="213">
        <f>ROUND(I139*H139,2)</f>
        <v>0</v>
      </c>
      <c r="K139" s="209" t="s">
        <v>19</v>
      </c>
      <c r="L139" s="46"/>
      <c r="M139" s="214" t="s">
        <v>19</v>
      </c>
      <c r="N139" s="215" t="s">
        <v>45</v>
      </c>
      <c r="O139" s="86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8" t="s">
        <v>151</v>
      </c>
      <c r="AT139" s="218" t="s">
        <v>147</v>
      </c>
      <c r="AU139" s="218" t="s">
        <v>82</v>
      </c>
      <c r="AY139" s="19" t="s">
        <v>145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19" t="s">
        <v>82</v>
      </c>
      <c r="BK139" s="219">
        <f>ROUND(I139*H139,2)</f>
        <v>0</v>
      </c>
      <c r="BL139" s="19" t="s">
        <v>151</v>
      </c>
      <c r="BM139" s="218" t="s">
        <v>551</v>
      </c>
    </row>
    <row r="140" s="12" customFormat="1" ht="25.92" customHeight="1">
      <c r="A140" s="12"/>
      <c r="B140" s="191"/>
      <c r="C140" s="192"/>
      <c r="D140" s="193" t="s">
        <v>73</v>
      </c>
      <c r="E140" s="194" t="s">
        <v>799</v>
      </c>
      <c r="F140" s="194" t="s">
        <v>800</v>
      </c>
      <c r="G140" s="192"/>
      <c r="H140" s="192"/>
      <c r="I140" s="195"/>
      <c r="J140" s="196">
        <f>BK140</f>
        <v>0</v>
      </c>
      <c r="K140" s="192"/>
      <c r="L140" s="197"/>
      <c r="M140" s="198"/>
      <c r="N140" s="199"/>
      <c r="O140" s="199"/>
      <c r="P140" s="200">
        <f>SUM(P141:P156)</f>
        <v>0</v>
      </c>
      <c r="Q140" s="199"/>
      <c r="R140" s="200">
        <f>SUM(R141:R156)</f>
        <v>0</v>
      </c>
      <c r="S140" s="199"/>
      <c r="T140" s="201">
        <f>SUM(T141:T156)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2" t="s">
        <v>82</v>
      </c>
      <c r="AT140" s="203" t="s">
        <v>73</v>
      </c>
      <c r="AU140" s="203" t="s">
        <v>74</v>
      </c>
      <c r="AY140" s="202" t="s">
        <v>145</v>
      </c>
      <c r="BK140" s="204">
        <f>SUM(BK141:BK156)</f>
        <v>0</v>
      </c>
    </row>
    <row r="141" s="2" customFormat="1" ht="16.5" customHeight="1">
      <c r="A141" s="40"/>
      <c r="B141" s="41"/>
      <c r="C141" s="207" t="s">
        <v>377</v>
      </c>
      <c r="D141" s="207" t="s">
        <v>147</v>
      </c>
      <c r="E141" s="208" t="s">
        <v>801</v>
      </c>
      <c r="F141" s="209" t="s">
        <v>802</v>
      </c>
      <c r="G141" s="210" t="s">
        <v>90</v>
      </c>
      <c r="H141" s="211">
        <v>14</v>
      </c>
      <c r="I141" s="212"/>
      <c r="J141" s="213">
        <f>ROUND(I141*H141,2)</f>
        <v>0</v>
      </c>
      <c r="K141" s="209" t="s">
        <v>19</v>
      </c>
      <c r="L141" s="46"/>
      <c r="M141" s="214" t="s">
        <v>19</v>
      </c>
      <c r="N141" s="215" t="s">
        <v>45</v>
      </c>
      <c r="O141" s="86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8" t="s">
        <v>151</v>
      </c>
      <c r="AT141" s="218" t="s">
        <v>147</v>
      </c>
      <c r="AU141" s="218" t="s">
        <v>82</v>
      </c>
      <c r="AY141" s="19" t="s">
        <v>145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19" t="s">
        <v>82</v>
      </c>
      <c r="BK141" s="219">
        <f>ROUND(I141*H141,2)</f>
        <v>0</v>
      </c>
      <c r="BL141" s="19" t="s">
        <v>151</v>
      </c>
      <c r="BM141" s="218" t="s">
        <v>560</v>
      </c>
    </row>
    <row r="142" s="2" customFormat="1" ht="16.5" customHeight="1">
      <c r="A142" s="40"/>
      <c r="B142" s="41"/>
      <c r="C142" s="207" t="s">
        <v>381</v>
      </c>
      <c r="D142" s="207" t="s">
        <v>147</v>
      </c>
      <c r="E142" s="208" t="s">
        <v>803</v>
      </c>
      <c r="F142" s="209" t="s">
        <v>804</v>
      </c>
      <c r="G142" s="210" t="s">
        <v>442</v>
      </c>
      <c r="H142" s="211">
        <v>12</v>
      </c>
      <c r="I142" s="212"/>
      <c r="J142" s="213">
        <f>ROUND(I142*H142,2)</f>
        <v>0</v>
      </c>
      <c r="K142" s="209" t="s">
        <v>19</v>
      </c>
      <c r="L142" s="46"/>
      <c r="M142" s="214" t="s">
        <v>19</v>
      </c>
      <c r="N142" s="215" t="s">
        <v>45</v>
      </c>
      <c r="O142" s="86"/>
      <c r="P142" s="216">
        <f>O142*H142</f>
        <v>0</v>
      </c>
      <c r="Q142" s="216">
        <v>0</v>
      </c>
      <c r="R142" s="216">
        <f>Q142*H142</f>
        <v>0</v>
      </c>
      <c r="S142" s="216">
        <v>0</v>
      </c>
      <c r="T142" s="217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8" t="s">
        <v>151</v>
      </c>
      <c r="AT142" s="218" t="s">
        <v>147</v>
      </c>
      <c r="AU142" s="218" t="s">
        <v>82</v>
      </c>
      <c r="AY142" s="19" t="s">
        <v>145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19" t="s">
        <v>82</v>
      </c>
      <c r="BK142" s="219">
        <f>ROUND(I142*H142,2)</f>
        <v>0</v>
      </c>
      <c r="BL142" s="19" t="s">
        <v>151</v>
      </c>
      <c r="BM142" s="218" t="s">
        <v>571</v>
      </c>
    </row>
    <row r="143" s="2" customFormat="1" ht="16.5" customHeight="1">
      <c r="A143" s="40"/>
      <c r="B143" s="41"/>
      <c r="C143" s="257" t="s">
        <v>387</v>
      </c>
      <c r="D143" s="257" t="s">
        <v>279</v>
      </c>
      <c r="E143" s="258" t="s">
        <v>805</v>
      </c>
      <c r="F143" s="259" t="s">
        <v>806</v>
      </c>
      <c r="G143" s="260" t="s">
        <v>442</v>
      </c>
      <c r="H143" s="261">
        <v>12</v>
      </c>
      <c r="I143" s="262"/>
      <c r="J143" s="263">
        <f>ROUND(I143*H143,2)</f>
        <v>0</v>
      </c>
      <c r="K143" s="259" t="s">
        <v>19</v>
      </c>
      <c r="L143" s="264"/>
      <c r="M143" s="265" t="s">
        <v>19</v>
      </c>
      <c r="N143" s="266" t="s">
        <v>45</v>
      </c>
      <c r="O143" s="86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8" t="s">
        <v>162</v>
      </c>
      <c r="AT143" s="218" t="s">
        <v>279</v>
      </c>
      <c r="AU143" s="218" t="s">
        <v>82</v>
      </c>
      <c r="AY143" s="19" t="s">
        <v>145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19" t="s">
        <v>82</v>
      </c>
      <c r="BK143" s="219">
        <f>ROUND(I143*H143,2)</f>
        <v>0</v>
      </c>
      <c r="BL143" s="19" t="s">
        <v>151</v>
      </c>
      <c r="BM143" s="218" t="s">
        <v>583</v>
      </c>
    </row>
    <row r="144" s="2" customFormat="1" ht="16.5" customHeight="1">
      <c r="A144" s="40"/>
      <c r="B144" s="41"/>
      <c r="C144" s="257" t="s">
        <v>391</v>
      </c>
      <c r="D144" s="257" t="s">
        <v>279</v>
      </c>
      <c r="E144" s="258" t="s">
        <v>807</v>
      </c>
      <c r="F144" s="259" t="s">
        <v>808</v>
      </c>
      <c r="G144" s="260" t="s">
        <v>90</v>
      </c>
      <c r="H144" s="261">
        <v>6</v>
      </c>
      <c r="I144" s="262"/>
      <c r="J144" s="263">
        <f>ROUND(I144*H144,2)</f>
        <v>0</v>
      </c>
      <c r="K144" s="259" t="s">
        <v>19</v>
      </c>
      <c r="L144" s="264"/>
      <c r="M144" s="265" t="s">
        <v>19</v>
      </c>
      <c r="N144" s="266" t="s">
        <v>45</v>
      </c>
      <c r="O144" s="86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8" t="s">
        <v>162</v>
      </c>
      <c r="AT144" s="218" t="s">
        <v>279</v>
      </c>
      <c r="AU144" s="218" t="s">
        <v>82</v>
      </c>
      <c r="AY144" s="19" t="s">
        <v>145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19" t="s">
        <v>82</v>
      </c>
      <c r="BK144" s="219">
        <f>ROUND(I144*H144,2)</f>
        <v>0</v>
      </c>
      <c r="BL144" s="19" t="s">
        <v>151</v>
      </c>
      <c r="BM144" s="218" t="s">
        <v>594</v>
      </c>
    </row>
    <row r="145" s="2" customFormat="1" ht="16.5" customHeight="1">
      <c r="A145" s="40"/>
      <c r="B145" s="41"/>
      <c r="C145" s="257" t="s">
        <v>397</v>
      </c>
      <c r="D145" s="257" t="s">
        <v>279</v>
      </c>
      <c r="E145" s="258" t="s">
        <v>809</v>
      </c>
      <c r="F145" s="259" t="s">
        <v>810</v>
      </c>
      <c r="G145" s="260" t="s">
        <v>282</v>
      </c>
      <c r="H145" s="261">
        <v>12</v>
      </c>
      <c r="I145" s="262"/>
      <c r="J145" s="263">
        <f>ROUND(I145*H145,2)</f>
        <v>0</v>
      </c>
      <c r="K145" s="259" t="s">
        <v>19</v>
      </c>
      <c r="L145" s="264"/>
      <c r="M145" s="265" t="s">
        <v>19</v>
      </c>
      <c r="N145" s="266" t="s">
        <v>45</v>
      </c>
      <c r="O145" s="86"/>
      <c r="P145" s="216">
        <f>O145*H145</f>
        <v>0</v>
      </c>
      <c r="Q145" s="216">
        <v>0</v>
      </c>
      <c r="R145" s="216">
        <f>Q145*H145</f>
        <v>0</v>
      </c>
      <c r="S145" s="216">
        <v>0</v>
      </c>
      <c r="T145" s="217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8" t="s">
        <v>162</v>
      </c>
      <c r="AT145" s="218" t="s">
        <v>279</v>
      </c>
      <c r="AU145" s="218" t="s">
        <v>82</v>
      </c>
      <c r="AY145" s="19" t="s">
        <v>145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19" t="s">
        <v>82</v>
      </c>
      <c r="BK145" s="219">
        <f>ROUND(I145*H145,2)</f>
        <v>0</v>
      </c>
      <c r="BL145" s="19" t="s">
        <v>151</v>
      </c>
      <c r="BM145" s="218" t="s">
        <v>94</v>
      </c>
    </row>
    <row r="146" s="2" customFormat="1" ht="16.5" customHeight="1">
      <c r="A146" s="40"/>
      <c r="B146" s="41"/>
      <c r="C146" s="207" t="s">
        <v>403</v>
      </c>
      <c r="D146" s="207" t="s">
        <v>147</v>
      </c>
      <c r="E146" s="208" t="s">
        <v>811</v>
      </c>
      <c r="F146" s="209" t="s">
        <v>812</v>
      </c>
      <c r="G146" s="210" t="s">
        <v>166</v>
      </c>
      <c r="H146" s="211">
        <v>320</v>
      </c>
      <c r="I146" s="212"/>
      <c r="J146" s="213">
        <f>ROUND(I146*H146,2)</f>
        <v>0</v>
      </c>
      <c r="K146" s="209" t="s">
        <v>19</v>
      </c>
      <c r="L146" s="46"/>
      <c r="M146" s="214" t="s">
        <v>19</v>
      </c>
      <c r="N146" s="215" t="s">
        <v>45</v>
      </c>
      <c r="O146" s="86"/>
      <c r="P146" s="216">
        <f>O146*H146</f>
        <v>0</v>
      </c>
      <c r="Q146" s="216">
        <v>0</v>
      </c>
      <c r="R146" s="216">
        <f>Q146*H146</f>
        <v>0</v>
      </c>
      <c r="S146" s="216">
        <v>0</v>
      </c>
      <c r="T146" s="217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8" t="s">
        <v>151</v>
      </c>
      <c r="AT146" s="218" t="s">
        <v>147</v>
      </c>
      <c r="AU146" s="218" t="s">
        <v>82</v>
      </c>
      <c r="AY146" s="19" t="s">
        <v>145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19" t="s">
        <v>82</v>
      </c>
      <c r="BK146" s="219">
        <f>ROUND(I146*H146,2)</f>
        <v>0</v>
      </c>
      <c r="BL146" s="19" t="s">
        <v>151</v>
      </c>
      <c r="BM146" s="218" t="s">
        <v>611</v>
      </c>
    </row>
    <row r="147" s="2" customFormat="1" ht="16.5" customHeight="1">
      <c r="A147" s="40"/>
      <c r="B147" s="41"/>
      <c r="C147" s="207" t="s">
        <v>175</v>
      </c>
      <c r="D147" s="207" t="s">
        <v>147</v>
      </c>
      <c r="E147" s="208" t="s">
        <v>813</v>
      </c>
      <c r="F147" s="209" t="s">
        <v>814</v>
      </c>
      <c r="G147" s="210" t="s">
        <v>166</v>
      </c>
      <c r="H147" s="211">
        <v>35</v>
      </c>
      <c r="I147" s="212"/>
      <c r="J147" s="213">
        <f>ROUND(I147*H147,2)</f>
        <v>0</v>
      </c>
      <c r="K147" s="209" t="s">
        <v>19</v>
      </c>
      <c r="L147" s="46"/>
      <c r="M147" s="214" t="s">
        <v>19</v>
      </c>
      <c r="N147" s="215" t="s">
        <v>45</v>
      </c>
      <c r="O147" s="86"/>
      <c r="P147" s="216">
        <f>O147*H147</f>
        <v>0</v>
      </c>
      <c r="Q147" s="216">
        <v>0</v>
      </c>
      <c r="R147" s="216">
        <f>Q147*H147</f>
        <v>0</v>
      </c>
      <c r="S147" s="216">
        <v>0</v>
      </c>
      <c r="T147" s="217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8" t="s">
        <v>151</v>
      </c>
      <c r="AT147" s="218" t="s">
        <v>147</v>
      </c>
      <c r="AU147" s="218" t="s">
        <v>82</v>
      </c>
      <c r="AY147" s="19" t="s">
        <v>145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19" t="s">
        <v>82</v>
      </c>
      <c r="BK147" s="219">
        <f>ROUND(I147*H147,2)</f>
        <v>0</v>
      </c>
      <c r="BL147" s="19" t="s">
        <v>151</v>
      </c>
      <c r="BM147" s="218" t="s">
        <v>621</v>
      </c>
    </row>
    <row r="148" s="2" customFormat="1" ht="16.5" customHeight="1">
      <c r="A148" s="40"/>
      <c r="B148" s="41"/>
      <c r="C148" s="207" t="s">
        <v>413</v>
      </c>
      <c r="D148" s="207" t="s">
        <v>147</v>
      </c>
      <c r="E148" s="208" t="s">
        <v>815</v>
      </c>
      <c r="F148" s="209" t="s">
        <v>816</v>
      </c>
      <c r="G148" s="210" t="s">
        <v>166</v>
      </c>
      <c r="H148" s="211">
        <v>355</v>
      </c>
      <c r="I148" s="212"/>
      <c r="J148" s="213">
        <f>ROUND(I148*H148,2)</f>
        <v>0</v>
      </c>
      <c r="K148" s="209" t="s">
        <v>19</v>
      </c>
      <c r="L148" s="46"/>
      <c r="M148" s="214" t="s">
        <v>19</v>
      </c>
      <c r="N148" s="215" t="s">
        <v>45</v>
      </c>
      <c r="O148" s="86"/>
      <c r="P148" s="216">
        <f>O148*H148</f>
        <v>0</v>
      </c>
      <c r="Q148" s="216">
        <v>0</v>
      </c>
      <c r="R148" s="216">
        <f>Q148*H148</f>
        <v>0</v>
      </c>
      <c r="S148" s="216">
        <v>0</v>
      </c>
      <c r="T148" s="217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8" t="s">
        <v>151</v>
      </c>
      <c r="AT148" s="218" t="s">
        <v>147</v>
      </c>
      <c r="AU148" s="218" t="s">
        <v>82</v>
      </c>
      <c r="AY148" s="19" t="s">
        <v>145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19" t="s">
        <v>82</v>
      </c>
      <c r="BK148" s="219">
        <f>ROUND(I148*H148,2)</f>
        <v>0</v>
      </c>
      <c r="BL148" s="19" t="s">
        <v>151</v>
      </c>
      <c r="BM148" s="218" t="s">
        <v>633</v>
      </c>
    </row>
    <row r="149" s="2" customFormat="1" ht="16.5" customHeight="1">
      <c r="A149" s="40"/>
      <c r="B149" s="41"/>
      <c r="C149" s="257" t="s">
        <v>419</v>
      </c>
      <c r="D149" s="257" t="s">
        <v>279</v>
      </c>
      <c r="E149" s="258" t="s">
        <v>817</v>
      </c>
      <c r="F149" s="259" t="s">
        <v>818</v>
      </c>
      <c r="G149" s="260" t="s">
        <v>282</v>
      </c>
      <c r="H149" s="261">
        <v>49.700000000000003</v>
      </c>
      <c r="I149" s="262"/>
      <c r="J149" s="263">
        <f>ROUND(I149*H149,2)</f>
        <v>0</v>
      </c>
      <c r="K149" s="259" t="s">
        <v>19</v>
      </c>
      <c r="L149" s="264"/>
      <c r="M149" s="265" t="s">
        <v>19</v>
      </c>
      <c r="N149" s="266" t="s">
        <v>45</v>
      </c>
      <c r="O149" s="86"/>
      <c r="P149" s="216">
        <f>O149*H149</f>
        <v>0</v>
      </c>
      <c r="Q149" s="216">
        <v>0</v>
      </c>
      <c r="R149" s="216">
        <f>Q149*H149</f>
        <v>0</v>
      </c>
      <c r="S149" s="216">
        <v>0</v>
      </c>
      <c r="T149" s="217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8" t="s">
        <v>162</v>
      </c>
      <c r="AT149" s="218" t="s">
        <v>279</v>
      </c>
      <c r="AU149" s="218" t="s">
        <v>82</v>
      </c>
      <c r="AY149" s="19" t="s">
        <v>145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19" t="s">
        <v>82</v>
      </c>
      <c r="BK149" s="219">
        <f>ROUND(I149*H149,2)</f>
        <v>0</v>
      </c>
      <c r="BL149" s="19" t="s">
        <v>151</v>
      </c>
      <c r="BM149" s="218" t="s">
        <v>663</v>
      </c>
    </row>
    <row r="150" s="2" customFormat="1" ht="16.5" customHeight="1">
      <c r="A150" s="40"/>
      <c r="B150" s="41"/>
      <c r="C150" s="207" t="s">
        <v>423</v>
      </c>
      <c r="D150" s="207" t="s">
        <v>147</v>
      </c>
      <c r="E150" s="208" t="s">
        <v>819</v>
      </c>
      <c r="F150" s="209" t="s">
        <v>820</v>
      </c>
      <c r="G150" s="210" t="s">
        <v>166</v>
      </c>
      <c r="H150" s="211">
        <v>355</v>
      </c>
      <c r="I150" s="212"/>
      <c r="J150" s="213">
        <f>ROUND(I150*H150,2)</f>
        <v>0</v>
      </c>
      <c r="K150" s="209" t="s">
        <v>19</v>
      </c>
      <c r="L150" s="46"/>
      <c r="M150" s="214" t="s">
        <v>19</v>
      </c>
      <c r="N150" s="215" t="s">
        <v>45</v>
      </c>
      <c r="O150" s="86"/>
      <c r="P150" s="216">
        <f>O150*H150</f>
        <v>0</v>
      </c>
      <c r="Q150" s="216">
        <v>0</v>
      </c>
      <c r="R150" s="216">
        <f>Q150*H150</f>
        <v>0</v>
      </c>
      <c r="S150" s="216">
        <v>0</v>
      </c>
      <c r="T150" s="217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8" t="s">
        <v>151</v>
      </c>
      <c r="AT150" s="218" t="s">
        <v>147</v>
      </c>
      <c r="AU150" s="218" t="s">
        <v>82</v>
      </c>
      <c r="AY150" s="19" t="s">
        <v>145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19" t="s">
        <v>82</v>
      </c>
      <c r="BK150" s="219">
        <f>ROUND(I150*H150,2)</f>
        <v>0</v>
      </c>
      <c r="BL150" s="19" t="s">
        <v>151</v>
      </c>
      <c r="BM150" s="218" t="s">
        <v>672</v>
      </c>
    </row>
    <row r="151" s="2" customFormat="1" ht="16.5" customHeight="1">
      <c r="A151" s="40"/>
      <c r="B151" s="41"/>
      <c r="C151" s="257" t="s">
        <v>429</v>
      </c>
      <c r="D151" s="257" t="s">
        <v>279</v>
      </c>
      <c r="E151" s="258" t="s">
        <v>821</v>
      </c>
      <c r="F151" s="259" t="s">
        <v>822</v>
      </c>
      <c r="G151" s="260" t="s">
        <v>166</v>
      </c>
      <c r="H151" s="261">
        <v>355.007</v>
      </c>
      <c r="I151" s="262"/>
      <c r="J151" s="263">
        <f>ROUND(I151*H151,2)</f>
        <v>0</v>
      </c>
      <c r="K151" s="259" t="s">
        <v>19</v>
      </c>
      <c r="L151" s="264"/>
      <c r="M151" s="265" t="s">
        <v>19</v>
      </c>
      <c r="N151" s="266" t="s">
        <v>45</v>
      </c>
      <c r="O151" s="86"/>
      <c r="P151" s="216">
        <f>O151*H151</f>
        <v>0</v>
      </c>
      <c r="Q151" s="216">
        <v>0</v>
      </c>
      <c r="R151" s="216">
        <f>Q151*H151</f>
        <v>0</v>
      </c>
      <c r="S151" s="216">
        <v>0</v>
      </c>
      <c r="T151" s="217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8" t="s">
        <v>162</v>
      </c>
      <c r="AT151" s="218" t="s">
        <v>279</v>
      </c>
      <c r="AU151" s="218" t="s">
        <v>82</v>
      </c>
      <c r="AY151" s="19" t="s">
        <v>145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19" t="s">
        <v>82</v>
      </c>
      <c r="BK151" s="219">
        <f>ROUND(I151*H151,2)</f>
        <v>0</v>
      </c>
      <c r="BL151" s="19" t="s">
        <v>151</v>
      </c>
      <c r="BM151" s="218" t="s">
        <v>681</v>
      </c>
    </row>
    <row r="152" s="2" customFormat="1" ht="16.5" customHeight="1">
      <c r="A152" s="40"/>
      <c r="B152" s="41"/>
      <c r="C152" s="207" t="s">
        <v>434</v>
      </c>
      <c r="D152" s="207" t="s">
        <v>147</v>
      </c>
      <c r="E152" s="208" t="s">
        <v>823</v>
      </c>
      <c r="F152" s="209" t="s">
        <v>824</v>
      </c>
      <c r="G152" s="210" t="s">
        <v>166</v>
      </c>
      <c r="H152" s="211">
        <v>320</v>
      </c>
      <c r="I152" s="212"/>
      <c r="J152" s="213">
        <f>ROUND(I152*H152,2)</f>
        <v>0</v>
      </c>
      <c r="K152" s="209" t="s">
        <v>19</v>
      </c>
      <c r="L152" s="46"/>
      <c r="M152" s="214" t="s">
        <v>19</v>
      </c>
      <c r="N152" s="215" t="s">
        <v>45</v>
      </c>
      <c r="O152" s="86"/>
      <c r="P152" s="216">
        <f>O152*H152</f>
        <v>0</v>
      </c>
      <c r="Q152" s="216">
        <v>0</v>
      </c>
      <c r="R152" s="216">
        <f>Q152*H152</f>
        <v>0</v>
      </c>
      <c r="S152" s="216">
        <v>0</v>
      </c>
      <c r="T152" s="217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8" t="s">
        <v>151</v>
      </c>
      <c r="AT152" s="218" t="s">
        <v>147</v>
      </c>
      <c r="AU152" s="218" t="s">
        <v>82</v>
      </c>
      <c r="AY152" s="19" t="s">
        <v>145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19" t="s">
        <v>82</v>
      </c>
      <c r="BK152" s="219">
        <f>ROUND(I152*H152,2)</f>
        <v>0</v>
      </c>
      <c r="BL152" s="19" t="s">
        <v>151</v>
      </c>
      <c r="BM152" s="218" t="s">
        <v>692</v>
      </c>
    </row>
    <row r="153" s="2" customFormat="1" ht="16.5" customHeight="1">
      <c r="A153" s="40"/>
      <c r="B153" s="41"/>
      <c r="C153" s="207" t="s">
        <v>439</v>
      </c>
      <c r="D153" s="207" t="s">
        <v>147</v>
      </c>
      <c r="E153" s="208" t="s">
        <v>825</v>
      </c>
      <c r="F153" s="209" t="s">
        <v>826</v>
      </c>
      <c r="G153" s="210" t="s">
        <v>166</v>
      </c>
      <c r="H153" s="211">
        <v>35</v>
      </c>
      <c r="I153" s="212"/>
      <c r="J153" s="213">
        <f>ROUND(I153*H153,2)</f>
        <v>0</v>
      </c>
      <c r="K153" s="209" t="s">
        <v>19</v>
      </c>
      <c r="L153" s="46"/>
      <c r="M153" s="214" t="s">
        <v>19</v>
      </c>
      <c r="N153" s="215" t="s">
        <v>45</v>
      </c>
      <c r="O153" s="86"/>
      <c r="P153" s="216">
        <f>O153*H153</f>
        <v>0</v>
      </c>
      <c r="Q153" s="216">
        <v>0</v>
      </c>
      <c r="R153" s="216">
        <f>Q153*H153</f>
        <v>0</v>
      </c>
      <c r="S153" s="216">
        <v>0</v>
      </c>
      <c r="T153" s="217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8" t="s">
        <v>151</v>
      </c>
      <c r="AT153" s="218" t="s">
        <v>147</v>
      </c>
      <c r="AU153" s="218" t="s">
        <v>82</v>
      </c>
      <c r="AY153" s="19" t="s">
        <v>145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19" t="s">
        <v>82</v>
      </c>
      <c r="BK153" s="219">
        <f>ROUND(I153*H153,2)</f>
        <v>0</v>
      </c>
      <c r="BL153" s="19" t="s">
        <v>151</v>
      </c>
      <c r="BM153" s="218" t="s">
        <v>827</v>
      </c>
    </row>
    <row r="154" s="2" customFormat="1" ht="16.5" customHeight="1">
      <c r="A154" s="40"/>
      <c r="B154" s="41"/>
      <c r="C154" s="207" t="s">
        <v>446</v>
      </c>
      <c r="D154" s="207" t="s">
        <v>147</v>
      </c>
      <c r="E154" s="208" t="s">
        <v>828</v>
      </c>
      <c r="F154" s="209" t="s">
        <v>829</v>
      </c>
      <c r="G154" s="210" t="s">
        <v>282</v>
      </c>
      <c r="H154" s="211">
        <v>80.902000000000001</v>
      </c>
      <c r="I154" s="212"/>
      <c r="J154" s="213">
        <f>ROUND(I154*H154,2)</f>
        <v>0</v>
      </c>
      <c r="K154" s="209" t="s">
        <v>19</v>
      </c>
      <c r="L154" s="46"/>
      <c r="M154" s="214" t="s">
        <v>19</v>
      </c>
      <c r="N154" s="215" t="s">
        <v>45</v>
      </c>
      <c r="O154" s="86"/>
      <c r="P154" s="216">
        <f>O154*H154</f>
        <v>0</v>
      </c>
      <c r="Q154" s="216">
        <v>0</v>
      </c>
      <c r="R154" s="216">
        <f>Q154*H154</f>
        <v>0</v>
      </c>
      <c r="S154" s="216">
        <v>0</v>
      </c>
      <c r="T154" s="217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8" t="s">
        <v>151</v>
      </c>
      <c r="AT154" s="218" t="s">
        <v>147</v>
      </c>
      <c r="AU154" s="218" t="s">
        <v>82</v>
      </c>
      <c r="AY154" s="19" t="s">
        <v>145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19" t="s">
        <v>82</v>
      </c>
      <c r="BK154" s="219">
        <f>ROUND(I154*H154,2)</f>
        <v>0</v>
      </c>
      <c r="BL154" s="19" t="s">
        <v>151</v>
      </c>
      <c r="BM154" s="218" t="s">
        <v>830</v>
      </c>
    </row>
    <row r="155" s="2" customFormat="1" ht="16.5" customHeight="1">
      <c r="A155" s="40"/>
      <c r="B155" s="41"/>
      <c r="C155" s="207" t="s">
        <v>450</v>
      </c>
      <c r="D155" s="207" t="s">
        <v>147</v>
      </c>
      <c r="E155" s="208" t="s">
        <v>831</v>
      </c>
      <c r="F155" s="209" t="s">
        <v>832</v>
      </c>
      <c r="G155" s="210" t="s">
        <v>282</v>
      </c>
      <c r="H155" s="211">
        <v>404.5</v>
      </c>
      <c r="I155" s="212"/>
      <c r="J155" s="213">
        <f>ROUND(I155*H155,2)</f>
        <v>0</v>
      </c>
      <c r="K155" s="209" t="s">
        <v>19</v>
      </c>
      <c r="L155" s="46"/>
      <c r="M155" s="214" t="s">
        <v>19</v>
      </c>
      <c r="N155" s="215" t="s">
        <v>45</v>
      </c>
      <c r="O155" s="86"/>
      <c r="P155" s="216">
        <f>O155*H155</f>
        <v>0</v>
      </c>
      <c r="Q155" s="216">
        <v>0</v>
      </c>
      <c r="R155" s="216">
        <f>Q155*H155</f>
        <v>0</v>
      </c>
      <c r="S155" s="216">
        <v>0</v>
      </c>
      <c r="T155" s="217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8" t="s">
        <v>151</v>
      </c>
      <c r="AT155" s="218" t="s">
        <v>147</v>
      </c>
      <c r="AU155" s="218" t="s">
        <v>82</v>
      </c>
      <c r="AY155" s="19" t="s">
        <v>145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19" t="s">
        <v>82</v>
      </c>
      <c r="BK155" s="219">
        <f>ROUND(I155*H155,2)</f>
        <v>0</v>
      </c>
      <c r="BL155" s="19" t="s">
        <v>151</v>
      </c>
      <c r="BM155" s="218" t="s">
        <v>833</v>
      </c>
    </row>
    <row r="156" s="2" customFormat="1" ht="16.5" customHeight="1">
      <c r="A156" s="40"/>
      <c r="B156" s="41"/>
      <c r="C156" s="207" t="s">
        <v>455</v>
      </c>
      <c r="D156" s="207" t="s">
        <v>147</v>
      </c>
      <c r="E156" s="208" t="s">
        <v>834</v>
      </c>
      <c r="F156" s="209" t="s">
        <v>835</v>
      </c>
      <c r="G156" s="210" t="s">
        <v>90</v>
      </c>
      <c r="H156" s="211">
        <v>10</v>
      </c>
      <c r="I156" s="212"/>
      <c r="J156" s="213">
        <f>ROUND(I156*H156,2)</f>
        <v>0</v>
      </c>
      <c r="K156" s="209" t="s">
        <v>19</v>
      </c>
      <c r="L156" s="46"/>
      <c r="M156" s="214" t="s">
        <v>19</v>
      </c>
      <c r="N156" s="215" t="s">
        <v>45</v>
      </c>
      <c r="O156" s="86"/>
      <c r="P156" s="216">
        <f>O156*H156</f>
        <v>0</v>
      </c>
      <c r="Q156" s="216">
        <v>0</v>
      </c>
      <c r="R156" s="216">
        <f>Q156*H156</f>
        <v>0</v>
      </c>
      <c r="S156" s="216">
        <v>0</v>
      </c>
      <c r="T156" s="217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8" t="s">
        <v>151</v>
      </c>
      <c r="AT156" s="218" t="s">
        <v>147</v>
      </c>
      <c r="AU156" s="218" t="s">
        <v>82</v>
      </c>
      <c r="AY156" s="19" t="s">
        <v>145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19" t="s">
        <v>82</v>
      </c>
      <c r="BK156" s="219">
        <f>ROUND(I156*H156,2)</f>
        <v>0</v>
      </c>
      <c r="BL156" s="19" t="s">
        <v>151</v>
      </c>
      <c r="BM156" s="218" t="s">
        <v>836</v>
      </c>
    </row>
    <row r="157" s="12" customFormat="1" ht="25.92" customHeight="1">
      <c r="A157" s="12"/>
      <c r="B157" s="191"/>
      <c r="C157" s="192"/>
      <c r="D157" s="193" t="s">
        <v>73</v>
      </c>
      <c r="E157" s="194" t="s">
        <v>837</v>
      </c>
      <c r="F157" s="194" t="s">
        <v>838</v>
      </c>
      <c r="G157" s="192"/>
      <c r="H157" s="192"/>
      <c r="I157" s="195"/>
      <c r="J157" s="196">
        <f>BK157</f>
        <v>0</v>
      </c>
      <c r="K157" s="192"/>
      <c r="L157" s="197"/>
      <c r="M157" s="198"/>
      <c r="N157" s="199"/>
      <c r="O157" s="199"/>
      <c r="P157" s="200">
        <f>SUM(P158:P160)</f>
        <v>0</v>
      </c>
      <c r="Q157" s="199"/>
      <c r="R157" s="200">
        <f>SUM(R158:R160)</f>
        <v>0</v>
      </c>
      <c r="S157" s="199"/>
      <c r="T157" s="201">
        <f>SUM(T158:T160)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2" t="s">
        <v>82</v>
      </c>
      <c r="AT157" s="203" t="s">
        <v>73</v>
      </c>
      <c r="AU157" s="203" t="s">
        <v>74</v>
      </c>
      <c r="AY157" s="202" t="s">
        <v>145</v>
      </c>
      <c r="BK157" s="204">
        <f>SUM(BK158:BK160)</f>
        <v>0</v>
      </c>
    </row>
    <row r="158" s="2" customFormat="1" ht="16.5" customHeight="1">
      <c r="A158" s="40"/>
      <c r="B158" s="41"/>
      <c r="C158" s="207" t="s">
        <v>459</v>
      </c>
      <c r="D158" s="207" t="s">
        <v>147</v>
      </c>
      <c r="E158" s="208" t="s">
        <v>839</v>
      </c>
      <c r="F158" s="209" t="s">
        <v>840</v>
      </c>
      <c r="G158" s="210" t="s">
        <v>442</v>
      </c>
      <c r="H158" s="211">
        <v>10</v>
      </c>
      <c r="I158" s="212"/>
      <c r="J158" s="213">
        <f>ROUND(I158*H158,2)</f>
        <v>0</v>
      </c>
      <c r="K158" s="209" t="s">
        <v>19</v>
      </c>
      <c r="L158" s="46"/>
      <c r="M158" s="214" t="s">
        <v>19</v>
      </c>
      <c r="N158" s="215" t="s">
        <v>45</v>
      </c>
      <c r="O158" s="86"/>
      <c r="P158" s="216">
        <f>O158*H158</f>
        <v>0</v>
      </c>
      <c r="Q158" s="216">
        <v>0</v>
      </c>
      <c r="R158" s="216">
        <f>Q158*H158</f>
        <v>0</v>
      </c>
      <c r="S158" s="216">
        <v>0</v>
      </c>
      <c r="T158" s="217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8" t="s">
        <v>151</v>
      </c>
      <c r="AT158" s="218" t="s">
        <v>147</v>
      </c>
      <c r="AU158" s="218" t="s">
        <v>82</v>
      </c>
      <c r="AY158" s="19" t="s">
        <v>145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19" t="s">
        <v>82</v>
      </c>
      <c r="BK158" s="219">
        <f>ROUND(I158*H158,2)</f>
        <v>0</v>
      </c>
      <c r="BL158" s="19" t="s">
        <v>151</v>
      </c>
      <c r="BM158" s="218" t="s">
        <v>841</v>
      </c>
    </row>
    <row r="159" s="2" customFormat="1" ht="16.5" customHeight="1">
      <c r="A159" s="40"/>
      <c r="B159" s="41"/>
      <c r="C159" s="207" t="s">
        <v>463</v>
      </c>
      <c r="D159" s="207" t="s">
        <v>147</v>
      </c>
      <c r="E159" s="208" t="s">
        <v>842</v>
      </c>
      <c r="F159" s="209" t="s">
        <v>843</v>
      </c>
      <c r="G159" s="210" t="s">
        <v>442</v>
      </c>
      <c r="H159" s="211">
        <v>10</v>
      </c>
      <c r="I159" s="212"/>
      <c r="J159" s="213">
        <f>ROUND(I159*H159,2)</f>
        <v>0</v>
      </c>
      <c r="K159" s="209" t="s">
        <v>19</v>
      </c>
      <c r="L159" s="46"/>
      <c r="M159" s="214" t="s">
        <v>19</v>
      </c>
      <c r="N159" s="215" t="s">
        <v>45</v>
      </c>
      <c r="O159" s="86"/>
      <c r="P159" s="216">
        <f>O159*H159</f>
        <v>0</v>
      </c>
      <c r="Q159" s="216">
        <v>0</v>
      </c>
      <c r="R159" s="216">
        <f>Q159*H159</f>
        <v>0</v>
      </c>
      <c r="S159" s="216">
        <v>0</v>
      </c>
      <c r="T159" s="217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8" t="s">
        <v>151</v>
      </c>
      <c r="AT159" s="218" t="s">
        <v>147</v>
      </c>
      <c r="AU159" s="218" t="s">
        <v>82</v>
      </c>
      <c r="AY159" s="19" t="s">
        <v>145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19" t="s">
        <v>82</v>
      </c>
      <c r="BK159" s="219">
        <f>ROUND(I159*H159,2)</f>
        <v>0</v>
      </c>
      <c r="BL159" s="19" t="s">
        <v>151</v>
      </c>
      <c r="BM159" s="218" t="s">
        <v>844</v>
      </c>
    </row>
    <row r="160" s="2" customFormat="1" ht="16.5" customHeight="1">
      <c r="A160" s="40"/>
      <c r="B160" s="41"/>
      <c r="C160" s="207" t="s">
        <v>467</v>
      </c>
      <c r="D160" s="207" t="s">
        <v>147</v>
      </c>
      <c r="E160" s="208" t="s">
        <v>845</v>
      </c>
      <c r="F160" s="209" t="s">
        <v>846</v>
      </c>
      <c r="G160" s="210" t="s">
        <v>442</v>
      </c>
      <c r="H160" s="211">
        <v>10</v>
      </c>
      <c r="I160" s="212"/>
      <c r="J160" s="213">
        <f>ROUND(I160*H160,2)</f>
        <v>0</v>
      </c>
      <c r="K160" s="209" t="s">
        <v>19</v>
      </c>
      <c r="L160" s="46"/>
      <c r="M160" s="214" t="s">
        <v>19</v>
      </c>
      <c r="N160" s="215" t="s">
        <v>45</v>
      </c>
      <c r="O160" s="86"/>
      <c r="P160" s="216">
        <f>O160*H160</f>
        <v>0</v>
      </c>
      <c r="Q160" s="216">
        <v>0</v>
      </c>
      <c r="R160" s="216">
        <f>Q160*H160</f>
        <v>0</v>
      </c>
      <c r="S160" s="216">
        <v>0</v>
      </c>
      <c r="T160" s="217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8" t="s">
        <v>151</v>
      </c>
      <c r="AT160" s="218" t="s">
        <v>147</v>
      </c>
      <c r="AU160" s="218" t="s">
        <v>82</v>
      </c>
      <c r="AY160" s="19" t="s">
        <v>145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19" t="s">
        <v>82</v>
      </c>
      <c r="BK160" s="219">
        <f>ROUND(I160*H160,2)</f>
        <v>0</v>
      </c>
      <c r="BL160" s="19" t="s">
        <v>151</v>
      </c>
      <c r="BM160" s="218" t="s">
        <v>847</v>
      </c>
    </row>
    <row r="161" s="12" customFormat="1" ht="25.92" customHeight="1">
      <c r="A161" s="12"/>
      <c r="B161" s="191"/>
      <c r="C161" s="192"/>
      <c r="D161" s="193" t="s">
        <v>73</v>
      </c>
      <c r="E161" s="194" t="s">
        <v>246</v>
      </c>
      <c r="F161" s="194" t="s">
        <v>848</v>
      </c>
      <c r="G161" s="192"/>
      <c r="H161" s="192"/>
      <c r="I161" s="195"/>
      <c r="J161" s="196">
        <f>BK161</f>
        <v>0</v>
      </c>
      <c r="K161" s="192"/>
      <c r="L161" s="197"/>
      <c r="M161" s="198"/>
      <c r="N161" s="199"/>
      <c r="O161" s="199"/>
      <c r="P161" s="200">
        <f>SUM(P162:P163)</f>
        <v>0</v>
      </c>
      <c r="Q161" s="199"/>
      <c r="R161" s="200">
        <f>SUM(R162:R163)</f>
        <v>0</v>
      </c>
      <c r="S161" s="199"/>
      <c r="T161" s="201">
        <f>SUM(T162:T163)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02" t="s">
        <v>82</v>
      </c>
      <c r="AT161" s="203" t="s">
        <v>73</v>
      </c>
      <c r="AU161" s="203" t="s">
        <v>74</v>
      </c>
      <c r="AY161" s="202" t="s">
        <v>145</v>
      </c>
      <c r="BK161" s="204">
        <f>SUM(BK162:BK163)</f>
        <v>0</v>
      </c>
    </row>
    <row r="162" s="2" customFormat="1" ht="16.5" customHeight="1">
      <c r="A162" s="40"/>
      <c r="B162" s="41"/>
      <c r="C162" s="207" t="s">
        <v>471</v>
      </c>
      <c r="D162" s="207" t="s">
        <v>147</v>
      </c>
      <c r="E162" s="208" t="s">
        <v>849</v>
      </c>
      <c r="F162" s="209" t="s">
        <v>850</v>
      </c>
      <c r="G162" s="210" t="s">
        <v>90</v>
      </c>
      <c r="H162" s="211">
        <v>24.850000000000001</v>
      </c>
      <c r="I162" s="212"/>
      <c r="J162" s="213">
        <f>ROUND(I162*H162,2)</f>
        <v>0</v>
      </c>
      <c r="K162" s="209" t="s">
        <v>19</v>
      </c>
      <c r="L162" s="46"/>
      <c r="M162" s="214" t="s">
        <v>19</v>
      </c>
      <c r="N162" s="215" t="s">
        <v>45</v>
      </c>
      <c r="O162" s="86"/>
      <c r="P162" s="216">
        <f>O162*H162</f>
        <v>0</v>
      </c>
      <c r="Q162" s="216">
        <v>0</v>
      </c>
      <c r="R162" s="216">
        <f>Q162*H162</f>
        <v>0</v>
      </c>
      <c r="S162" s="216">
        <v>0</v>
      </c>
      <c r="T162" s="217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8" t="s">
        <v>151</v>
      </c>
      <c r="AT162" s="218" t="s">
        <v>147</v>
      </c>
      <c r="AU162" s="218" t="s">
        <v>82</v>
      </c>
      <c r="AY162" s="19" t="s">
        <v>145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19" t="s">
        <v>82</v>
      </c>
      <c r="BK162" s="219">
        <f>ROUND(I162*H162,2)</f>
        <v>0</v>
      </c>
      <c r="BL162" s="19" t="s">
        <v>151</v>
      </c>
      <c r="BM162" s="218" t="s">
        <v>851</v>
      </c>
    </row>
    <row r="163" s="2" customFormat="1" ht="16.5" customHeight="1">
      <c r="A163" s="40"/>
      <c r="B163" s="41"/>
      <c r="C163" s="207" t="s">
        <v>475</v>
      </c>
      <c r="D163" s="207" t="s">
        <v>147</v>
      </c>
      <c r="E163" s="208" t="s">
        <v>852</v>
      </c>
      <c r="F163" s="209" t="s">
        <v>853</v>
      </c>
      <c r="G163" s="210" t="s">
        <v>90</v>
      </c>
      <c r="H163" s="211">
        <v>124.25</v>
      </c>
      <c r="I163" s="212"/>
      <c r="J163" s="213">
        <f>ROUND(I163*H163,2)</f>
        <v>0</v>
      </c>
      <c r="K163" s="209" t="s">
        <v>19</v>
      </c>
      <c r="L163" s="46"/>
      <c r="M163" s="214" t="s">
        <v>19</v>
      </c>
      <c r="N163" s="215" t="s">
        <v>45</v>
      </c>
      <c r="O163" s="86"/>
      <c r="P163" s="216">
        <f>O163*H163</f>
        <v>0</v>
      </c>
      <c r="Q163" s="216">
        <v>0</v>
      </c>
      <c r="R163" s="216">
        <f>Q163*H163</f>
        <v>0</v>
      </c>
      <c r="S163" s="216">
        <v>0</v>
      </c>
      <c r="T163" s="217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8" t="s">
        <v>151</v>
      </c>
      <c r="AT163" s="218" t="s">
        <v>147</v>
      </c>
      <c r="AU163" s="218" t="s">
        <v>82</v>
      </c>
      <c r="AY163" s="19" t="s">
        <v>145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19" t="s">
        <v>82</v>
      </c>
      <c r="BK163" s="219">
        <f>ROUND(I163*H163,2)</f>
        <v>0</v>
      </c>
      <c r="BL163" s="19" t="s">
        <v>151</v>
      </c>
      <c r="BM163" s="218" t="s">
        <v>854</v>
      </c>
    </row>
    <row r="164" s="12" customFormat="1" ht="25.92" customHeight="1">
      <c r="A164" s="12"/>
      <c r="B164" s="191"/>
      <c r="C164" s="192"/>
      <c r="D164" s="193" t="s">
        <v>73</v>
      </c>
      <c r="E164" s="194" t="s">
        <v>264</v>
      </c>
      <c r="F164" s="194" t="s">
        <v>855</v>
      </c>
      <c r="G164" s="192"/>
      <c r="H164" s="192"/>
      <c r="I164" s="195"/>
      <c r="J164" s="196">
        <f>BK164</f>
        <v>0</v>
      </c>
      <c r="K164" s="192"/>
      <c r="L164" s="197"/>
      <c r="M164" s="198"/>
      <c r="N164" s="199"/>
      <c r="O164" s="199"/>
      <c r="P164" s="200">
        <f>P165</f>
        <v>0</v>
      </c>
      <c r="Q164" s="199"/>
      <c r="R164" s="200">
        <f>R165</f>
        <v>0</v>
      </c>
      <c r="S164" s="199"/>
      <c r="T164" s="201">
        <f>T165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02" t="s">
        <v>82</v>
      </c>
      <c r="AT164" s="203" t="s">
        <v>73</v>
      </c>
      <c r="AU164" s="203" t="s">
        <v>74</v>
      </c>
      <c r="AY164" s="202" t="s">
        <v>145</v>
      </c>
      <c r="BK164" s="204">
        <f>BK165</f>
        <v>0</v>
      </c>
    </row>
    <row r="165" s="2" customFormat="1" ht="16.5" customHeight="1">
      <c r="A165" s="40"/>
      <c r="B165" s="41"/>
      <c r="C165" s="207" t="s">
        <v>479</v>
      </c>
      <c r="D165" s="207" t="s">
        <v>147</v>
      </c>
      <c r="E165" s="208" t="s">
        <v>856</v>
      </c>
      <c r="F165" s="209" t="s">
        <v>857</v>
      </c>
      <c r="G165" s="210" t="s">
        <v>282</v>
      </c>
      <c r="H165" s="211">
        <v>50</v>
      </c>
      <c r="I165" s="212"/>
      <c r="J165" s="213">
        <f>ROUND(I165*H165,2)</f>
        <v>0</v>
      </c>
      <c r="K165" s="209" t="s">
        <v>19</v>
      </c>
      <c r="L165" s="46"/>
      <c r="M165" s="214" t="s">
        <v>19</v>
      </c>
      <c r="N165" s="215" t="s">
        <v>45</v>
      </c>
      <c r="O165" s="86"/>
      <c r="P165" s="216">
        <f>O165*H165</f>
        <v>0</v>
      </c>
      <c r="Q165" s="216">
        <v>0</v>
      </c>
      <c r="R165" s="216">
        <f>Q165*H165</f>
        <v>0</v>
      </c>
      <c r="S165" s="216">
        <v>0</v>
      </c>
      <c r="T165" s="217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8" t="s">
        <v>151</v>
      </c>
      <c r="AT165" s="218" t="s">
        <v>147</v>
      </c>
      <c r="AU165" s="218" t="s">
        <v>82</v>
      </c>
      <c r="AY165" s="19" t="s">
        <v>145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19" t="s">
        <v>82</v>
      </c>
      <c r="BK165" s="219">
        <f>ROUND(I165*H165,2)</f>
        <v>0</v>
      </c>
      <c r="BL165" s="19" t="s">
        <v>151</v>
      </c>
      <c r="BM165" s="218" t="s">
        <v>858</v>
      </c>
    </row>
    <row r="166" s="12" customFormat="1" ht="25.92" customHeight="1">
      <c r="A166" s="12"/>
      <c r="B166" s="191"/>
      <c r="C166" s="192"/>
      <c r="D166" s="193" t="s">
        <v>73</v>
      </c>
      <c r="E166" s="194" t="s">
        <v>859</v>
      </c>
      <c r="F166" s="194" t="s">
        <v>860</v>
      </c>
      <c r="G166" s="192"/>
      <c r="H166" s="192"/>
      <c r="I166" s="195"/>
      <c r="J166" s="196">
        <f>BK166</f>
        <v>0</v>
      </c>
      <c r="K166" s="192"/>
      <c r="L166" s="197"/>
      <c r="M166" s="198"/>
      <c r="N166" s="199"/>
      <c r="O166" s="199"/>
      <c r="P166" s="200">
        <f>SUM(P167:P169)</f>
        <v>0</v>
      </c>
      <c r="Q166" s="199"/>
      <c r="R166" s="200">
        <f>SUM(R167:R169)</f>
        <v>0</v>
      </c>
      <c r="S166" s="199"/>
      <c r="T166" s="201">
        <f>SUM(T167:T169)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02" t="s">
        <v>82</v>
      </c>
      <c r="AT166" s="203" t="s">
        <v>73</v>
      </c>
      <c r="AU166" s="203" t="s">
        <v>74</v>
      </c>
      <c r="AY166" s="202" t="s">
        <v>145</v>
      </c>
      <c r="BK166" s="204">
        <f>SUM(BK167:BK169)</f>
        <v>0</v>
      </c>
    </row>
    <row r="167" s="2" customFormat="1" ht="16.5" customHeight="1">
      <c r="A167" s="40"/>
      <c r="B167" s="41"/>
      <c r="C167" s="207" t="s">
        <v>483</v>
      </c>
      <c r="D167" s="207" t="s">
        <v>147</v>
      </c>
      <c r="E167" s="208" t="s">
        <v>861</v>
      </c>
      <c r="F167" s="209" t="s">
        <v>862</v>
      </c>
      <c r="G167" s="210" t="s">
        <v>282</v>
      </c>
      <c r="H167" s="211">
        <v>21.800000000000001</v>
      </c>
      <c r="I167" s="212"/>
      <c r="J167" s="213">
        <f>ROUND(I167*H167,2)</f>
        <v>0</v>
      </c>
      <c r="K167" s="209" t="s">
        <v>19</v>
      </c>
      <c r="L167" s="46"/>
      <c r="M167" s="214" t="s">
        <v>19</v>
      </c>
      <c r="N167" s="215" t="s">
        <v>45</v>
      </c>
      <c r="O167" s="86"/>
      <c r="P167" s="216">
        <f>O167*H167</f>
        <v>0</v>
      </c>
      <c r="Q167" s="216">
        <v>0</v>
      </c>
      <c r="R167" s="216">
        <f>Q167*H167</f>
        <v>0</v>
      </c>
      <c r="S167" s="216">
        <v>0</v>
      </c>
      <c r="T167" s="217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8" t="s">
        <v>151</v>
      </c>
      <c r="AT167" s="218" t="s">
        <v>147</v>
      </c>
      <c r="AU167" s="218" t="s">
        <v>82</v>
      </c>
      <c r="AY167" s="19" t="s">
        <v>145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19" t="s">
        <v>82</v>
      </c>
      <c r="BK167" s="219">
        <f>ROUND(I167*H167,2)</f>
        <v>0</v>
      </c>
      <c r="BL167" s="19" t="s">
        <v>151</v>
      </c>
      <c r="BM167" s="218" t="s">
        <v>863</v>
      </c>
    </row>
    <row r="168" s="2" customFormat="1" ht="16.5" customHeight="1">
      <c r="A168" s="40"/>
      <c r="B168" s="41"/>
      <c r="C168" s="207" t="s">
        <v>488</v>
      </c>
      <c r="D168" s="207" t="s">
        <v>147</v>
      </c>
      <c r="E168" s="208" t="s">
        <v>864</v>
      </c>
      <c r="F168" s="209" t="s">
        <v>865</v>
      </c>
      <c r="G168" s="210" t="s">
        <v>282</v>
      </c>
      <c r="H168" s="211">
        <v>109</v>
      </c>
      <c r="I168" s="212"/>
      <c r="J168" s="213">
        <f>ROUND(I168*H168,2)</f>
        <v>0</v>
      </c>
      <c r="K168" s="209" t="s">
        <v>19</v>
      </c>
      <c r="L168" s="46"/>
      <c r="M168" s="214" t="s">
        <v>19</v>
      </c>
      <c r="N168" s="215" t="s">
        <v>45</v>
      </c>
      <c r="O168" s="86"/>
      <c r="P168" s="216">
        <f>O168*H168</f>
        <v>0</v>
      </c>
      <c r="Q168" s="216">
        <v>0</v>
      </c>
      <c r="R168" s="216">
        <f>Q168*H168</f>
        <v>0</v>
      </c>
      <c r="S168" s="216">
        <v>0</v>
      </c>
      <c r="T168" s="217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8" t="s">
        <v>151</v>
      </c>
      <c r="AT168" s="218" t="s">
        <v>147</v>
      </c>
      <c r="AU168" s="218" t="s">
        <v>82</v>
      </c>
      <c r="AY168" s="19" t="s">
        <v>145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19" t="s">
        <v>82</v>
      </c>
      <c r="BK168" s="219">
        <f>ROUND(I168*H168,2)</f>
        <v>0</v>
      </c>
      <c r="BL168" s="19" t="s">
        <v>151</v>
      </c>
      <c r="BM168" s="218" t="s">
        <v>866</v>
      </c>
    </row>
    <row r="169" s="2" customFormat="1" ht="16.5" customHeight="1">
      <c r="A169" s="40"/>
      <c r="B169" s="41"/>
      <c r="C169" s="207" t="s">
        <v>492</v>
      </c>
      <c r="D169" s="207" t="s">
        <v>147</v>
      </c>
      <c r="E169" s="208" t="s">
        <v>867</v>
      </c>
      <c r="F169" s="209" t="s">
        <v>868</v>
      </c>
      <c r="G169" s="210" t="s">
        <v>282</v>
      </c>
      <c r="H169" s="211">
        <v>22</v>
      </c>
      <c r="I169" s="212"/>
      <c r="J169" s="213">
        <f>ROUND(I169*H169,2)</f>
        <v>0</v>
      </c>
      <c r="K169" s="209" t="s">
        <v>19</v>
      </c>
      <c r="L169" s="46"/>
      <c r="M169" s="214" t="s">
        <v>19</v>
      </c>
      <c r="N169" s="215" t="s">
        <v>45</v>
      </c>
      <c r="O169" s="86"/>
      <c r="P169" s="216">
        <f>O169*H169</f>
        <v>0</v>
      </c>
      <c r="Q169" s="216">
        <v>0</v>
      </c>
      <c r="R169" s="216">
        <f>Q169*H169</f>
        <v>0</v>
      </c>
      <c r="S169" s="216">
        <v>0</v>
      </c>
      <c r="T169" s="217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8" t="s">
        <v>151</v>
      </c>
      <c r="AT169" s="218" t="s">
        <v>147</v>
      </c>
      <c r="AU169" s="218" t="s">
        <v>82</v>
      </c>
      <c r="AY169" s="19" t="s">
        <v>145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19" t="s">
        <v>82</v>
      </c>
      <c r="BK169" s="219">
        <f>ROUND(I169*H169,2)</f>
        <v>0</v>
      </c>
      <c r="BL169" s="19" t="s">
        <v>151</v>
      </c>
      <c r="BM169" s="218" t="s">
        <v>869</v>
      </c>
    </row>
    <row r="170" s="12" customFormat="1" ht="25.92" customHeight="1">
      <c r="A170" s="12"/>
      <c r="B170" s="191"/>
      <c r="C170" s="192"/>
      <c r="D170" s="193" t="s">
        <v>73</v>
      </c>
      <c r="E170" s="194" t="s">
        <v>870</v>
      </c>
      <c r="F170" s="194" t="s">
        <v>871</v>
      </c>
      <c r="G170" s="192"/>
      <c r="H170" s="192"/>
      <c r="I170" s="195"/>
      <c r="J170" s="196">
        <f>BK170</f>
        <v>0</v>
      </c>
      <c r="K170" s="192"/>
      <c r="L170" s="197"/>
      <c r="M170" s="198"/>
      <c r="N170" s="199"/>
      <c r="O170" s="199"/>
      <c r="P170" s="200">
        <v>0</v>
      </c>
      <c r="Q170" s="199"/>
      <c r="R170" s="200">
        <v>0</v>
      </c>
      <c r="S170" s="199"/>
      <c r="T170" s="201"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02" t="s">
        <v>82</v>
      </c>
      <c r="AT170" s="203" t="s">
        <v>73</v>
      </c>
      <c r="AU170" s="203" t="s">
        <v>74</v>
      </c>
      <c r="AY170" s="202" t="s">
        <v>145</v>
      </c>
      <c r="BK170" s="204">
        <v>0</v>
      </c>
    </row>
    <row r="171" s="12" customFormat="1" ht="25.92" customHeight="1">
      <c r="A171" s="12"/>
      <c r="B171" s="191"/>
      <c r="C171" s="192"/>
      <c r="D171" s="193" t="s">
        <v>73</v>
      </c>
      <c r="E171" s="194" t="s">
        <v>872</v>
      </c>
      <c r="F171" s="194" t="s">
        <v>873</v>
      </c>
      <c r="G171" s="192"/>
      <c r="H171" s="192"/>
      <c r="I171" s="195"/>
      <c r="J171" s="196">
        <f>BK171</f>
        <v>0</v>
      </c>
      <c r="K171" s="192"/>
      <c r="L171" s="197"/>
      <c r="M171" s="198"/>
      <c r="N171" s="199"/>
      <c r="O171" s="199"/>
      <c r="P171" s="200">
        <f>P172</f>
        <v>0</v>
      </c>
      <c r="Q171" s="199"/>
      <c r="R171" s="200">
        <f>R172</f>
        <v>0</v>
      </c>
      <c r="S171" s="199"/>
      <c r="T171" s="201">
        <f>T172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02" t="s">
        <v>82</v>
      </c>
      <c r="AT171" s="203" t="s">
        <v>73</v>
      </c>
      <c r="AU171" s="203" t="s">
        <v>74</v>
      </c>
      <c r="AY171" s="202" t="s">
        <v>145</v>
      </c>
      <c r="BK171" s="204">
        <f>BK172</f>
        <v>0</v>
      </c>
    </row>
    <row r="172" s="2" customFormat="1" ht="24.15" customHeight="1">
      <c r="A172" s="40"/>
      <c r="B172" s="41"/>
      <c r="C172" s="207" t="s">
        <v>496</v>
      </c>
      <c r="D172" s="207" t="s">
        <v>147</v>
      </c>
      <c r="E172" s="208" t="s">
        <v>874</v>
      </c>
      <c r="F172" s="209" t="s">
        <v>875</v>
      </c>
      <c r="G172" s="210" t="s">
        <v>876</v>
      </c>
      <c r="H172" s="211">
        <v>1</v>
      </c>
      <c r="I172" s="212"/>
      <c r="J172" s="213">
        <f>ROUND(I172*H172,2)</f>
        <v>0</v>
      </c>
      <c r="K172" s="209" t="s">
        <v>19</v>
      </c>
      <c r="L172" s="46"/>
      <c r="M172" s="214" t="s">
        <v>19</v>
      </c>
      <c r="N172" s="215" t="s">
        <v>45</v>
      </c>
      <c r="O172" s="86"/>
      <c r="P172" s="216">
        <f>O172*H172</f>
        <v>0</v>
      </c>
      <c r="Q172" s="216">
        <v>0</v>
      </c>
      <c r="R172" s="216">
        <f>Q172*H172</f>
        <v>0</v>
      </c>
      <c r="S172" s="216">
        <v>0</v>
      </c>
      <c r="T172" s="217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8" t="s">
        <v>151</v>
      </c>
      <c r="AT172" s="218" t="s">
        <v>147</v>
      </c>
      <c r="AU172" s="218" t="s">
        <v>82</v>
      </c>
      <c r="AY172" s="19" t="s">
        <v>145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19" t="s">
        <v>82</v>
      </c>
      <c r="BK172" s="219">
        <f>ROUND(I172*H172,2)</f>
        <v>0</v>
      </c>
      <c r="BL172" s="19" t="s">
        <v>151</v>
      </c>
      <c r="BM172" s="218" t="s">
        <v>877</v>
      </c>
    </row>
    <row r="173" s="12" customFormat="1" ht="25.92" customHeight="1">
      <c r="A173" s="12"/>
      <c r="B173" s="191"/>
      <c r="C173" s="192"/>
      <c r="D173" s="193" t="s">
        <v>73</v>
      </c>
      <c r="E173" s="194" t="s">
        <v>878</v>
      </c>
      <c r="F173" s="194" t="s">
        <v>677</v>
      </c>
      <c r="G173" s="192"/>
      <c r="H173" s="192"/>
      <c r="I173" s="195"/>
      <c r="J173" s="196">
        <f>BK173</f>
        <v>0</v>
      </c>
      <c r="K173" s="192"/>
      <c r="L173" s="197"/>
      <c r="M173" s="198"/>
      <c r="N173" s="199"/>
      <c r="O173" s="199"/>
      <c r="P173" s="200">
        <f>P174</f>
        <v>0</v>
      </c>
      <c r="Q173" s="199"/>
      <c r="R173" s="200">
        <f>R174</f>
        <v>0</v>
      </c>
      <c r="S173" s="199"/>
      <c r="T173" s="201">
        <f>T174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02" t="s">
        <v>82</v>
      </c>
      <c r="AT173" s="203" t="s">
        <v>73</v>
      </c>
      <c r="AU173" s="203" t="s">
        <v>74</v>
      </c>
      <c r="AY173" s="202" t="s">
        <v>145</v>
      </c>
      <c r="BK173" s="204">
        <f>BK174</f>
        <v>0</v>
      </c>
    </row>
    <row r="174" s="2" customFormat="1" ht="24.15" customHeight="1">
      <c r="A174" s="40"/>
      <c r="B174" s="41"/>
      <c r="C174" s="207" t="s">
        <v>500</v>
      </c>
      <c r="D174" s="207" t="s">
        <v>147</v>
      </c>
      <c r="E174" s="208" t="s">
        <v>879</v>
      </c>
      <c r="F174" s="209" t="s">
        <v>880</v>
      </c>
      <c r="G174" s="210" t="s">
        <v>876</v>
      </c>
      <c r="H174" s="211">
        <v>1</v>
      </c>
      <c r="I174" s="212"/>
      <c r="J174" s="213">
        <f>ROUND(I174*H174,2)</f>
        <v>0</v>
      </c>
      <c r="K174" s="209" t="s">
        <v>19</v>
      </c>
      <c r="L174" s="46"/>
      <c r="M174" s="214" t="s">
        <v>19</v>
      </c>
      <c r="N174" s="215" t="s">
        <v>45</v>
      </c>
      <c r="O174" s="86"/>
      <c r="P174" s="216">
        <f>O174*H174</f>
        <v>0</v>
      </c>
      <c r="Q174" s="216">
        <v>0</v>
      </c>
      <c r="R174" s="216">
        <f>Q174*H174</f>
        <v>0</v>
      </c>
      <c r="S174" s="216">
        <v>0</v>
      </c>
      <c r="T174" s="217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8" t="s">
        <v>151</v>
      </c>
      <c r="AT174" s="218" t="s">
        <v>147</v>
      </c>
      <c r="AU174" s="218" t="s">
        <v>82</v>
      </c>
      <c r="AY174" s="19" t="s">
        <v>145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19" t="s">
        <v>82</v>
      </c>
      <c r="BK174" s="219">
        <f>ROUND(I174*H174,2)</f>
        <v>0</v>
      </c>
      <c r="BL174" s="19" t="s">
        <v>151</v>
      </c>
      <c r="BM174" s="218" t="s">
        <v>182</v>
      </c>
    </row>
    <row r="175" s="12" customFormat="1" ht="25.92" customHeight="1">
      <c r="A175" s="12"/>
      <c r="B175" s="191"/>
      <c r="C175" s="192"/>
      <c r="D175" s="193" t="s">
        <v>73</v>
      </c>
      <c r="E175" s="194" t="s">
        <v>881</v>
      </c>
      <c r="F175" s="194" t="s">
        <v>882</v>
      </c>
      <c r="G175" s="192"/>
      <c r="H175" s="192"/>
      <c r="I175" s="195"/>
      <c r="J175" s="196">
        <f>BK175</f>
        <v>0</v>
      </c>
      <c r="K175" s="192"/>
      <c r="L175" s="197"/>
      <c r="M175" s="198"/>
      <c r="N175" s="199"/>
      <c r="O175" s="199"/>
      <c r="P175" s="200">
        <f>SUM(P176:P178)</f>
        <v>0</v>
      </c>
      <c r="Q175" s="199"/>
      <c r="R175" s="200">
        <f>SUM(R176:R178)</f>
        <v>0</v>
      </c>
      <c r="S175" s="199"/>
      <c r="T175" s="201">
        <f>SUM(T176:T178)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02" t="s">
        <v>82</v>
      </c>
      <c r="AT175" s="203" t="s">
        <v>73</v>
      </c>
      <c r="AU175" s="203" t="s">
        <v>74</v>
      </c>
      <c r="AY175" s="202" t="s">
        <v>145</v>
      </c>
      <c r="BK175" s="204">
        <f>SUM(BK176:BK178)</f>
        <v>0</v>
      </c>
    </row>
    <row r="176" s="2" customFormat="1" ht="24.15" customHeight="1">
      <c r="A176" s="40"/>
      <c r="B176" s="41"/>
      <c r="C176" s="207" t="s">
        <v>504</v>
      </c>
      <c r="D176" s="207" t="s">
        <v>147</v>
      </c>
      <c r="E176" s="208" t="s">
        <v>883</v>
      </c>
      <c r="F176" s="209" t="s">
        <v>882</v>
      </c>
      <c r="G176" s="210" t="s">
        <v>876</v>
      </c>
      <c r="H176" s="211">
        <v>1</v>
      </c>
      <c r="I176" s="212"/>
      <c r="J176" s="213">
        <f>ROUND(I176*H176,2)</f>
        <v>0</v>
      </c>
      <c r="K176" s="209" t="s">
        <v>19</v>
      </c>
      <c r="L176" s="46"/>
      <c r="M176" s="214" t="s">
        <v>19</v>
      </c>
      <c r="N176" s="215" t="s">
        <v>45</v>
      </c>
      <c r="O176" s="86"/>
      <c r="P176" s="216">
        <f>O176*H176</f>
        <v>0</v>
      </c>
      <c r="Q176" s="216">
        <v>0</v>
      </c>
      <c r="R176" s="216">
        <f>Q176*H176</f>
        <v>0</v>
      </c>
      <c r="S176" s="216">
        <v>0</v>
      </c>
      <c r="T176" s="217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8" t="s">
        <v>151</v>
      </c>
      <c r="AT176" s="218" t="s">
        <v>147</v>
      </c>
      <c r="AU176" s="218" t="s">
        <v>82</v>
      </c>
      <c r="AY176" s="19" t="s">
        <v>145</v>
      </c>
      <c r="BE176" s="219">
        <f>IF(N176="základní",J176,0)</f>
        <v>0</v>
      </c>
      <c r="BF176" s="219">
        <f>IF(N176="snížená",J176,0)</f>
        <v>0</v>
      </c>
      <c r="BG176" s="219">
        <f>IF(N176="zákl. přenesená",J176,0)</f>
        <v>0</v>
      </c>
      <c r="BH176" s="219">
        <f>IF(N176="sníž. přenesená",J176,0)</f>
        <v>0</v>
      </c>
      <c r="BI176" s="219">
        <f>IF(N176="nulová",J176,0)</f>
        <v>0</v>
      </c>
      <c r="BJ176" s="19" t="s">
        <v>82</v>
      </c>
      <c r="BK176" s="219">
        <f>ROUND(I176*H176,2)</f>
        <v>0</v>
      </c>
      <c r="BL176" s="19" t="s">
        <v>151</v>
      </c>
      <c r="BM176" s="218" t="s">
        <v>884</v>
      </c>
    </row>
    <row r="177" s="2" customFormat="1" ht="16.5" customHeight="1">
      <c r="A177" s="40"/>
      <c r="B177" s="41"/>
      <c r="C177" s="207" t="s">
        <v>509</v>
      </c>
      <c r="D177" s="207" t="s">
        <v>147</v>
      </c>
      <c r="E177" s="208" t="s">
        <v>885</v>
      </c>
      <c r="F177" s="209" t="s">
        <v>886</v>
      </c>
      <c r="G177" s="210" t="s">
        <v>796</v>
      </c>
      <c r="H177" s="211">
        <v>15</v>
      </c>
      <c r="I177" s="212"/>
      <c r="J177" s="213">
        <f>ROUND(I177*H177,2)</f>
        <v>0</v>
      </c>
      <c r="K177" s="209" t="s">
        <v>19</v>
      </c>
      <c r="L177" s="46"/>
      <c r="M177" s="214" t="s">
        <v>19</v>
      </c>
      <c r="N177" s="215" t="s">
        <v>45</v>
      </c>
      <c r="O177" s="86"/>
      <c r="P177" s="216">
        <f>O177*H177</f>
        <v>0</v>
      </c>
      <c r="Q177" s="216">
        <v>0</v>
      </c>
      <c r="R177" s="216">
        <f>Q177*H177</f>
        <v>0</v>
      </c>
      <c r="S177" s="216">
        <v>0</v>
      </c>
      <c r="T177" s="217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8" t="s">
        <v>151</v>
      </c>
      <c r="AT177" s="218" t="s">
        <v>147</v>
      </c>
      <c r="AU177" s="218" t="s">
        <v>82</v>
      </c>
      <c r="AY177" s="19" t="s">
        <v>145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19" t="s">
        <v>82</v>
      </c>
      <c r="BK177" s="219">
        <f>ROUND(I177*H177,2)</f>
        <v>0</v>
      </c>
      <c r="BL177" s="19" t="s">
        <v>151</v>
      </c>
      <c r="BM177" s="218" t="s">
        <v>887</v>
      </c>
    </row>
    <row r="178" s="2" customFormat="1" ht="24.15" customHeight="1">
      <c r="A178" s="40"/>
      <c r="B178" s="41"/>
      <c r="C178" s="207" t="s">
        <v>514</v>
      </c>
      <c r="D178" s="207" t="s">
        <v>147</v>
      </c>
      <c r="E178" s="208" t="s">
        <v>888</v>
      </c>
      <c r="F178" s="209" t="s">
        <v>889</v>
      </c>
      <c r="G178" s="210" t="s">
        <v>876</v>
      </c>
      <c r="H178" s="211">
        <v>1</v>
      </c>
      <c r="I178" s="212"/>
      <c r="J178" s="213">
        <f>ROUND(I178*H178,2)</f>
        <v>0</v>
      </c>
      <c r="K178" s="209" t="s">
        <v>19</v>
      </c>
      <c r="L178" s="46"/>
      <c r="M178" s="214" t="s">
        <v>19</v>
      </c>
      <c r="N178" s="215" t="s">
        <v>45</v>
      </c>
      <c r="O178" s="86"/>
      <c r="P178" s="216">
        <f>O178*H178</f>
        <v>0</v>
      </c>
      <c r="Q178" s="216">
        <v>0</v>
      </c>
      <c r="R178" s="216">
        <f>Q178*H178</f>
        <v>0</v>
      </c>
      <c r="S178" s="216">
        <v>0</v>
      </c>
      <c r="T178" s="217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8" t="s">
        <v>151</v>
      </c>
      <c r="AT178" s="218" t="s">
        <v>147</v>
      </c>
      <c r="AU178" s="218" t="s">
        <v>82</v>
      </c>
      <c r="AY178" s="19" t="s">
        <v>145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19" t="s">
        <v>82</v>
      </c>
      <c r="BK178" s="219">
        <f>ROUND(I178*H178,2)</f>
        <v>0</v>
      </c>
      <c r="BL178" s="19" t="s">
        <v>151</v>
      </c>
      <c r="BM178" s="218" t="s">
        <v>890</v>
      </c>
    </row>
    <row r="179" s="12" customFormat="1" ht="25.92" customHeight="1">
      <c r="A179" s="12"/>
      <c r="B179" s="191"/>
      <c r="C179" s="192"/>
      <c r="D179" s="193" t="s">
        <v>73</v>
      </c>
      <c r="E179" s="194" t="s">
        <v>891</v>
      </c>
      <c r="F179" s="194" t="s">
        <v>691</v>
      </c>
      <c r="G179" s="192"/>
      <c r="H179" s="192"/>
      <c r="I179" s="195"/>
      <c r="J179" s="196">
        <f>BK179</f>
        <v>0</v>
      </c>
      <c r="K179" s="192"/>
      <c r="L179" s="197"/>
      <c r="M179" s="198"/>
      <c r="N179" s="199"/>
      <c r="O179" s="199"/>
      <c r="P179" s="200">
        <f>SUM(P180:P181)</f>
        <v>0</v>
      </c>
      <c r="Q179" s="199"/>
      <c r="R179" s="200">
        <f>SUM(R180:R181)</f>
        <v>0</v>
      </c>
      <c r="S179" s="199"/>
      <c r="T179" s="201">
        <f>SUM(T180:T181)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02" t="s">
        <v>82</v>
      </c>
      <c r="AT179" s="203" t="s">
        <v>73</v>
      </c>
      <c r="AU179" s="203" t="s">
        <v>74</v>
      </c>
      <c r="AY179" s="202" t="s">
        <v>145</v>
      </c>
      <c r="BK179" s="204">
        <f>SUM(BK180:BK181)</f>
        <v>0</v>
      </c>
    </row>
    <row r="180" s="2" customFormat="1" ht="24.15" customHeight="1">
      <c r="A180" s="40"/>
      <c r="B180" s="41"/>
      <c r="C180" s="207" t="s">
        <v>519</v>
      </c>
      <c r="D180" s="207" t="s">
        <v>147</v>
      </c>
      <c r="E180" s="208" t="s">
        <v>892</v>
      </c>
      <c r="F180" s="209" t="s">
        <v>893</v>
      </c>
      <c r="G180" s="210" t="s">
        <v>876</v>
      </c>
      <c r="H180" s="211">
        <v>1</v>
      </c>
      <c r="I180" s="212"/>
      <c r="J180" s="213">
        <f>ROUND(I180*H180,2)</f>
        <v>0</v>
      </c>
      <c r="K180" s="209" t="s">
        <v>19</v>
      </c>
      <c r="L180" s="46"/>
      <c r="M180" s="214" t="s">
        <v>19</v>
      </c>
      <c r="N180" s="215" t="s">
        <v>45</v>
      </c>
      <c r="O180" s="86"/>
      <c r="P180" s="216">
        <f>O180*H180</f>
        <v>0</v>
      </c>
      <c r="Q180" s="216">
        <v>0</v>
      </c>
      <c r="R180" s="216">
        <f>Q180*H180</f>
        <v>0</v>
      </c>
      <c r="S180" s="216">
        <v>0</v>
      </c>
      <c r="T180" s="217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8" t="s">
        <v>151</v>
      </c>
      <c r="AT180" s="218" t="s">
        <v>147</v>
      </c>
      <c r="AU180" s="218" t="s">
        <v>82</v>
      </c>
      <c r="AY180" s="19" t="s">
        <v>145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19" t="s">
        <v>82</v>
      </c>
      <c r="BK180" s="219">
        <f>ROUND(I180*H180,2)</f>
        <v>0</v>
      </c>
      <c r="BL180" s="19" t="s">
        <v>151</v>
      </c>
      <c r="BM180" s="218" t="s">
        <v>894</v>
      </c>
    </row>
    <row r="181" s="2" customFormat="1" ht="24.15" customHeight="1">
      <c r="A181" s="40"/>
      <c r="B181" s="41"/>
      <c r="C181" s="207" t="s">
        <v>524</v>
      </c>
      <c r="D181" s="207" t="s">
        <v>147</v>
      </c>
      <c r="E181" s="208" t="s">
        <v>895</v>
      </c>
      <c r="F181" s="209" t="s">
        <v>896</v>
      </c>
      <c r="G181" s="210" t="s">
        <v>876</v>
      </c>
      <c r="H181" s="211">
        <v>1</v>
      </c>
      <c r="I181" s="212"/>
      <c r="J181" s="213">
        <f>ROUND(I181*H181,2)</f>
        <v>0</v>
      </c>
      <c r="K181" s="209" t="s">
        <v>19</v>
      </c>
      <c r="L181" s="46"/>
      <c r="M181" s="267" t="s">
        <v>19</v>
      </c>
      <c r="N181" s="268" t="s">
        <v>45</v>
      </c>
      <c r="O181" s="269"/>
      <c r="P181" s="270">
        <f>O181*H181</f>
        <v>0</v>
      </c>
      <c r="Q181" s="270">
        <v>0</v>
      </c>
      <c r="R181" s="270">
        <f>Q181*H181</f>
        <v>0</v>
      </c>
      <c r="S181" s="270">
        <v>0</v>
      </c>
      <c r="T181" s="271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8" t="s">
        <v>151</v>
      </c>
      <c r="AT181" s="218" t="s">
        <v>147</v>
      </c>
      <c r="AU181" s="218" t="s">
        <v>82</v>
      </c>
      <c r="AY181" s="19" t="s">
        <v>145</v>
      </c>
      <c r="BE181" s="219">
        <f>IF(N181="základní",J181,0)</f>
        <v>0</v>
      </c>
      <c r="BF181" s="219">
        <f>IF(N181="snížená",J181,0)</f>
        <v>0</v>
      </c>
      <c r="BG181" s="219">
        <f>IF(N181="zákl. přenesená",J181,0)</f>
        <v>0</v>
      </c>
      <c r="BH181" s="219">
        <f>IF(N181="sníž. přenesená",J181,0)</f>
        <v>0</v>
      </c>
      <c r="BI181" s="219">
        <f>IF(N181="nulová",J181,0)</f>
        <v>0</v>
      </c>
      <c r="BJ181" s="19" t="s">
        <v>82</v>
      </c>
      <c r="BK181" s="219">
        <f>ROUND(I181*H181,2)</f>
        <v>0</v>
      </c>
      <c r="BL181" s="19" t="s">
        <v>151</v>
      </c>
      <c r="BM181" s="218" t="s">
        <v>897</v>
      </c>
    </row>
    <row r="182" s="2" customFormat="1" ht="6.96" customHeight="1">
      <c r="A182" s="40"/>
      <c r="B182" s="61"/>
      <c r="C182" s="62"/>
      <c r="D182" s="62"/>
      <c r="E182" s="62"/>
      <c r="F182" s="62"/>
      <c r="G182" s="62"/>
      <c r="H182" s="62"/>
      <c r="I182" s="62"/>
      <c r="J182" s="62"/>
      <c r="K182" s="62"/>
      <c r="L182" s="46"/>
      <c r="M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</row>
  </sheetData>
  <sheetProtection sheet="1" autoFilter="0" formatColumns="0" formatRows="0" objects="1" scenarios="1" spinCount="100000" saltValue="Xy22RsniCPpFRTWTvA3AgGLeU3OBZsdaacpNFvPhysAqegH7A9o4knafzbkxW52nT2nUSn25OY8lnB+5/Nl6iA==" hashValue="3tA3TGBXmJ1oYklw7TDN/yV7HhgW8qjHAS1YcGqS49awseEo9wSp7CWNcMFNrVZKFZ4RSHfyXveU3cIDHj6Maw==" algorithmName="SHA-512" password="CC35"/>
  <autoFilter ref="C94:K181"/>
  <mergeCells count="9">
    <mergeCell ref="E7:H7"/>
    <mergeCell ref="E9:H9"/>
    <mergeCell ref="E18:H18"/>
    <mergeCell ref="E27:H27"/>
    <mergeCell ref="E48:H48"/>
    <mergeCell ref="E50:H50"/>
    <mergeCell ref="E85:H85"/>
    <mergeCell ref="E87:H87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130.832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1"/>
      <c r="C3" s="132"/>
      <c r="D3" s="132"/>
      <c r="E3" s="132"/>
      <c r="F3" s="132"/>
      <c r="G3" s="132"/>
      <c r="H3" s="22"/>
    </row>
    <row r="4" s="1" customFormat="1" ht="24.96" customHeight="1">
      <c r="B4" s="22"/>
      <c r="C4" s="133" t="s">
        <v>898</v>
      </c>
      <c r="H4" s="22"/>
    </row>
    <row r="5" s="1" customFormat="1" ht="12" customHeight="1">
      <c r="B5" s="22"/>
      <c r="C5" s="272" t="s">
        <v>13</v>
      </c>
      <c r="D5" s="143" t="s">
        <v>14</v>
      </c>
      <c r="E5" s="1"/>
      <c r="F5" s="1"/>
      <c r="H5" s="22"/>
    </row>
    <row r="6" s="1" customFormat="1" ht="36.96" customHeight="1">
      <c r="B6" s="22"/>
      <c r="C6" s="273" t="s">
        <v>16</v>
      </c>
      <c r="D6" s="274" t="s">
        <v>17</v>
      </c>
      <c r="E6" s="1"/>
      <c r="F6" s="1"/>
      <c r="H6" s="22"/>
    </row>
    <row r="7" s="1" customFormat="1" ht="16.5" customHeight="1">
      <c r="B7" s="22"/>
      <c r="C7" s="135" t="s">
        <v>23</v>
      </c>
      <c r="D7" s="140" t="str">
        <f>'Rekapitulace stavby'!AN8</f>
        <v>27. 1. 2026</v>
      </c>
      <c r="H7" s="22"/>
    </row>
    <row r="8" s="2" customFormat="1" ht="10.8" customHeight="1">
      <c r="A8" s="40"/>
      <c r="B8" s="46"/>
      <c r="C8" s="40"/>
      <c r="D8" s="40"/>
      <c r="E8" s="40"/>
      <c r="F8" s="40"/>
      <c r="G8" s="40"/>
      <c r="H8" s="46"/>
    </row>
    <row r="9" s="11" customFormat="1" ht="29.28" customHeight="1">
      <c r="A9" s="180"/>
      <c r="B9" s="275"/>
      <c r="C9" s="276" t="s">
        <v>55</v>
      </c>
      <c r="D9" s="277" t="s">
        <v>56</v>
      </c>
      <c r="E9" s="277" t="s">
        <v>132</v>
      </c>
      <c r="F9" s="278" t="s">
        <v>899</v>
      </c>
      <c r="G9" s="180"/>
      <c r="H9" s="275"/>
    </row>
    <row r="10" s="2" customFormat="1" ht="26.4" customHeight="1">
      <c r="A10" s="40"/>
      <c r="B10" s="46"/>
      <c r="C10" s="279" t="s">
        <v>79</v>
      </c>
      <c r="D10" s="279" t="s">
        <v>80</v>
      </c>
      <c r="E10" s="40"/>
      <c r="F10" s="40"/>
      <c r="G10" s="40"/>
      <c r="H10" s="46"/>
    </row>
    <row r="11" s="2" customFormat="1" ht="16.8" customHeight="1">
      <c r="A11" s="40"/>
      <c r="B11" s="46"/>
      <c r="C11" s="280" t="s">
        <v>88</v>
      </c>
      <c r="D11" s="281" t="s">
        <v>89</v>
      </c>
      <c r="E11" s="282" t="s">
        <v>90</v>
      </c>
      <c r="F11" s="283">
        <v>54.225000000000001</v>
      </c>
      <c r="G11" s="40"/>
      <c r="H11" s="46"/>
    </row>
    <row r="12" s="2" customFormat="1" ht="16.8" customHeight="1">
      <c r="A12" s="40"/>
      <c r="B12" s="46"/>
      <c r="C12" s="284" t="s">
        <v>19</v>
      </c>
      <c r="D12" s="284" t="s">
        <v>256</v>
      </c>
      <c r="E12" s="19" t="s">
        <v>19</v>
      </c>
      <c r="F12" s="285">
        <v>0</v>
      </c>
      <c r="G12" s="40"/>
      <c r="H12" s="46"/>
    </row>
    <row r="13" s="2" customFormat="1" ht="16.8" customHeight="1">
      <c r="A13" s="40"/>
      <c r="B13" s="46"/>
      <c r="C13" s="284" t="s">
        <v>19</v>
      </c>
      <c r="D13" s="284" t="s">
        <v>257</v>
      </c>
      <c r="E13" s="19" t="s">
        <v>19</v>
      </c>
      <c r="F13" s="285">
        <v>54.225000000000001</v>
      </c>
      <c r="G13" s="40"/>
      <c r="H13" s="46"/>
    </row>
    <row r="14" s="2" customFormat="1" ht="16.8" customHeight="1">
      <c r="A14" s="40"/>
      <c r="B14" s="46"/>
      <c r="C14" s="284" t="s">
        <v>88</v>
      </c>
      <c r="D14" s="284" t="s">
        <v>157</v>
      </c>
      <c r="E14" s="19" t="s">
        <v>19</v>
      </c>
      <c r="F14" s="285">
        <v>54.225000000000001</v>
      </c>
      <c r="G14" s="40"/>
      <c r="H14" s="46"/>
    </row>
    <row r="15" s="2" customFormat="1" ht="16.8" customHeight="1">
      <c r="A15" s="40"/>
      <c r="B15" s="46"/>
      <c r="C15" s="286" t="s">
        <v>900</v>
      </c>
      <c r="D15" s="40"/>
      <c r="E15" s="40"/>
      <c r="F15" s="40"/>
      <c r="G15" s="40"/>
      <c r="H15" s="46"/>
    </row>
    <row r="16" s="2" customFormat="1" ht="16.8" customHeight="1">
      <c r="A16" s="40"/>
      <c r="B16" s="46"/>
      <c r="C16" s="284" t="s">
        <v>253</v>
      </c>
      <c r="D16" s="284" t="s">
        <v>254</v>
      </c>
      <c r="E16" s="19" t="s">
        <v>90</v>
      </c>
      <c r="F16" s="285">
        <v>54.225000000000001</v>
      </c>
      <c r="G16" s="40"/>
      <c r="H16" s="46"/>
    </row>
    <row r="17" s="2" customFormat="1" ht="16.8" customHeight="1">
      <c r="A17" s="40"/>
      <c r="B17" s="46"/>
      <c r="C17" s="284" t="s">
        <v>265</v>
      </c>
      <c r="D17" s="284" t="s">
        <v>266</v>
      </c>
      <c r="E17" s="19" t="s">
        <v>90</v>
      </c>
      <c r="F17" s="285">
        <v>32.445</v>
      </c>
      <c r="G17" s="40"/>
      <c r="H17" s="46"/>
    </row>
    <row r="18" s="2" customFormat="1">
      <c r="A18" s="40"/>
      <c r="B18" s="46"/>
      <c r="C18" s="284" t="s">
        <v>273</v>
      </c>
      <c r="D18" s="284" t="s">
        <v>901</v>
      </c>
      <c r="E18" s="19" t="s">
        <v>90</v>
      </c>
      <c r="F18" s="285">
        <v>2607.3820000000001</v>
      </c>
      <c r="G18" s="40"/>
      <c r="H18" s="46"/>
    </row>
    <row r="19" s="2" customFormat="1" ht="16.8" customHeight="1">
      <c r="A19" s="40"/>
      <c r="B19" s="46"/>
      <c r="C19" s="280" t="s">
        <v>92</v>
      </c>
      <c r="D19" s="281" t="s">
        <v>93</v>
      </c>
      <c r="E19" s="282" t="s">
        <v>90</v>
      </c>
      <c r="F19" s="283">
        <v>86</v>
      </c>
      <c r="G19" s="40"/>
      <c r="H19" s="46"/>
    </row>
    <row r="20" s="2" customFormat="1" ht="16.8" customHeight="1">
      <c r="A20" s="40"/>
      <c r="B20" s="46"/>
      <c r="C20" s="284" t="s">
        <v>19</v>
      </c>
      <c r="D20" s="284" t="s">
        <v>262</v>
      </c>
      <c r="E20" s="19" t="s">
        <v>19</v>
      </c>
      <c r="F20" s="285">
        <v>0</v>
      </c>
      <c r="G20" s="40"/>
      <c r="H20" s="46"/>
    </row>
    <row r="21" s="2" customFormat="1" ht="16.8" customHeight="1">
      <c r="A21" s="40"/>
      <c r="B21" s="46"/>
      <c r="C21" s="284" t="s">
        <v>19</v>
      </c>
      <c r="D21" s="284" t="s">
        <v>263</v>
      </c>
      <c r="E21" s="19" t="s">
        <v>19</v>
      </c>
      <c r="F21" s="285">
        <v>86</v>
      </c>
      <c r="G21" s="40"/>
      <c r="H21" s="46"/>
    </row>
    <row r="22" s="2" customFormat="1" ht="16.8" customHeight="1">
      <c r="A22" s="40"/>
      <c r="B22" s="46"/>
      <c r="C22" s="284" t="s">
        <v>92</v>
      </c>
      <c r="D22" s="284" t="s">
        <v>157</v>
      </c>
      <c r="E22" s="19" t="s">
        <v>19</v>
      </c>
      <c r="F22" s="285">
        <v>86</v>
      </c>
      <c r="G22" s="40"/>
      <c r="H22" s="46"/>
    </row>
    <row r="23" s="2" customFormat="1" ht="16.8" customHeight="1">
      <c r="A23" s="40"/>
      <c r="B23" s="46"/>
      <c r="C23" s="286" t="s">
        <v>900</v>
      </c>
      <c r="D23" s="40"/>
      <c r="E23" s="40"/>
      <c r="F23" s="40"/>
      <c r="G23" s="40"/>
      <c r="H23" s="46"/>
    </row>
    <row r="24" s="2" customFormat="1">
      <c r="A24" s="40"/>
      <c r="B24" s="46"/>
      <c r="C24" s="284" t="s">
        <v>259</v>
      </c>
      <c r="D24" s="284" t="s">
        <v>260</v>
      </c>
      <c r="E24" s="19" t="s">
        <v>90</v>
      </c>
      <c r="F24" s="285">
        <v>86</v>
      </c>
      <c r="G24" s="40"/>
      <c r="H24" s="46"/>
    </row>
    <row r="25" s="2" customFormat="1" ht="16.8" customHeight="1">
      <c r="A25" s="40"/>
      <c r="B25" s="46"/>
      <c r="C25" s="284" t="s">
        <v>265</v>
      </c>
      <c r="D25" s="284" t="s">
        <v>266</v>
      </c>
      <c r="E25" s="19" t="s">
        <v>90</v>
      </c>
      <c r="F25" s="285">
        <v>32.445</v>
      </c>
      <c r="G25" s="40"/>
      <c r="H25" s="46"/>
    </row>
    <row r="26" s="2" customFormat="1">
      <c r="A26" s="40"/>
      <c r="B26" s="46"/>
      <c r="C26" s="284" t="s">
        <v>273</v>
      </c>
      <c r="D26" s="284" t="s">
        <v>901</v>
      </c>
      <c r="E26" s="19" t="s">
        <v>90</v>
      </c>
      <c r="F26" s="285">
        <v>2607.3820000000001</v>
      </c>
      <c r="G26" s="40"/>
      <c r="H26" s="46"/>
    </row>
    <row r="27" s="2" customFormat="1" ht="16.8" customHeight="1">
      <c r="A27" s="40"/>
      <c r="B27" s="46"/>
      <c r="C27" s="284" t="s">
        <v>285</v>
      </c>
      <c r="D27" s="284" t="s">
        <v>286</v>
      </c>
      <c r="E27" s="19" t="s">
        <v>90</v>
      </c>
      <c r="F27" s="285">
        <v>71.200000000000003</v>
      </c>
      <c r="G27" s="40"/>
      <c r="H27" s="46"/>
    </row>
    <row r="28" s="2" customFormat="1" ht="16.8" customHeight="1">
      <c r="A28" s="40"/>
      <c r="B28" s="46"/>
      <c r="C28" s="280" t="s">
        <v>96</v>
      </c>
      <c r="D28" s="281" t="s">
        <v>97</v>
      </c>
      <c r="E28" s="282" t="s">
        <v>90</v>
      </c>
      <c r="F28" s="283">
        <v>22</v>
      </c>
      <c r="G28" s="40"/>
      <c r="H28" s="46"/>
    </row>
    <row r="29" s="2" customFormat="1" ht="16.8" customHeight="1">
      <c r="A29" s="40"/>
      <c r="B29" s="46"/>
      <c r="C29" s="284" t="s">
        <v>19</v>
      </c>
      <c r="D29" s="284" t="s">
        <v>250</v>
      </c>
      <c r="E29" s="19" t="s">
        <v>19</v>
      </c>
      <c r="F29" s="285">
        <v>0</v>
      </c>
      <c r="G29" s="40"/>
      <c r="H29" s="46"/>
    </row>
    <row r="30" s="2" customFormat="1" ht="16.8" customHeight="1">
      <c r="A30" s="40"/>
      <c r="B30" s="46"/>
      <c r="C30" s="284" t="s">
        <v>19</v>
      </c>
      <c r="D30" s="284" t="s">
        <v>251</v>
      </c>
      <c r="E30" s="19" t="s">
        <v>19</v>
      </c>
      <c r="F30" s="285">
        <v>22</v>
      </c>
      <c r="G30" s="40"/>
      <c r="H30" s="46"/>
    </row>
    <row r="31" s="2" customFormat="1" ht="16.8" customHeight="1">
      <c r="A31" s="40"/>
      <c r="B31" s="46"/>
      <c r="C31" s="284" t="s">
        <v>96</v>
      </c>
      <c r="D31" s="284" t="s">
        <v>157</v>
      </c>
      <c r="E31" s="19" t="s">
        <v>19</v>
      </c>
      <c r="F31" s="285">
        <v>22</v>
      </c>
      <c r="G31" s="40"/>
      <c r="H31" s="46"/>
    </row>
    <row r="32" s="2" customFormat="1" ht="16.8" customHeight="1">
      <c r="A32" s="40"/>
      <c r="B32" s="46"/>
      <c r="C32" s="286" t="s">
        <v>900</v>
      </c>
      <c r="D32" s="40"/>
      <c r="E32" s="40"/>
      <c r="F32" s="40"/>
      <c r="G32" s="40"/>
      <c r="H32" s="46"/>
    </row>
    <row r="33" s="2" customFormat="1" ht="16.8" customHeight="1">
      <c r="A33" s="40"/>
      <c r="B33" s="46"/>
      <c r="C33" s="284" t="s">
        <v>247</v>
      </c>
      <c r="D33" s="284" t="s">
        <v>248</v>
      </c>
      <c r="E33" s="19" t="s">
        <v>90</v>
      </c>
      <c r="F33" s="285">
        <v>22</v>
      </c>
      <c r="G33" s="40"/>
      <c r="H33" s="46"/>
    </row>
    <row r="34" s="2" customFormat="1" ht="16.8" customHeight="1">
      <c r="A34" s="40"/>
      <c r="B34" s="46"/>
      <c r="C34" s="284" t="s">
        <v>265</v>
      </c>
      <c r="D34" s="284" t="s">
        <v>266</v>
      </c>
      <c r="E34" s="19" t="s">
        <v>90</v>
      </c>
      <c r="F34" s="285">
        <v>32.445</v>
      </c>
      <c r="G34" s="40"/>
      <c r="H34" s="46"/>
    </row>
    <row r="35" s="2" customFormat="1">
      <c r="A35" s="40"/>
      <c r="B35" s="46"/>
      <c r="C35" s="284" t="s">
        <v>273</v>
      </c>
      <c r="D35" s="284" t="s">
        <v>901</v>
      </c>
      <c r="E35" s="19" t="s">
        <v>90</v>
      </c>
      <c r="F35" s="285">
        <v>2607.3820000000001</v>
      </c>
      <c r="G35" s="40"/>
      <c r="H35" s="46"/>
    </row>
    <row r="36" s="2" customFormat="1" ht="16.8" customHeight="1">
      <c r="A36" s="40"/>
      <c r="B36" s="46"/>
      <c r="C36" s="284" t="s">
        <v>285</v>
      </c>
      <c r="D36" s="284" t="s">
        <v>286</v>
      </c>
      <c r="E36" s="19" t="s">
        <v>90</v>
      </c>
      <c r="F36" s="285">
        <v>71.200000000000003</v>
      </c>
      <c r="G36" s="40"/>
      <c r="H36" s="46"/>
    </row>
    <row r="37" s="2" customFormat="1" ht="16.8" customHeight="1">
      <c r="A37" s="40"/>
      <c r="B37" s="46"/>
      <c r="C37" s="280" t="s">
        <v>109</v>
      </c>
      <c r="D37" s="281" t="s">
        <v>110</v>
      </c>
      <c r="E37" s="282" t="s">
        <v>90</v>
      </c>
      <c r="F37" s="283">
        <v>6.4500000000000002</v>
      </c>
      <c r="G37" s="40"/>
      <c r="H37" s="46"/>
    </row>
    <row r="38" s="2" customFormat="1" ht="16.8" customHeight="1">
      <c r="A38" s="40"/>
      <c r="B38" s="46"/>
      <c r="C38" s="284" t="s">
        <v>19</v>
      </c>
      <c r="D38" s="284" t="s">
        <v>262</v>
      </c>
      <c r="E38" s="19" t="s">
        <v>19</v>
      </c>
      <c r="F38" s="285">
        <v>0</v>
      </c>
      <c r="G38" s="40"/>
      <c r="H38" s="46"/>
    </row>
    <row r="39" s="2" customFormat="1" ht="16.8" customHeight="1">
      <c r="A39" s="40"/>
      <c r="B39" s="46"/>
      <c r="C39" s="284" t="s">
        <v>19</v>
      </c>
      <c r="D39" s="284" t="s">
        <v>353</v>
      </c>
      <c r="E39" s="19" t="s">
        <v>19</v>
      </c>
      <c r="F39" s="285">
        <v>6.4500000000000002</v>
      </c>
      <c r="G39" s="40"/>
      <c r="H39" s="46"/>
    </row>
    <row r="40" s="2" customFormat="1" ht="16.8" customHeight="1">
      <c r="A40" s="40"/>
      <c r="B40" s="46"/>
      <c r="C40" s="284" t="s">
        <v>109</v>
      </c>
      <c r="D40" s="284" t="s">
        <v>157</v>
      </c>
      <c r="E40" s="19" t="s">
        <v>19</v>
      </c>
      <c r="F40" s="285">
        <v>6.4500000000000002</v>
      </c>
      <c r="G40" s="40"/>
      <c r="H40" s="46"/>
    </row>
    <row r="41" s="2" customFormat="1" ht="16.8" customHeight="1">
      <c r="A41" s="40"/>
      <c r="B41" s="46"/>
      <c r="C41" s="286" t="s">
        <v>900</v>
      </c>
      <c r="D41" s="40"/>
      <c r="E41" s="40"/>
      <c r="F41" s="40"/>
      <c r="G41" s="40"/>
      <c r="H41" s="46"/>
    </row>
    <row r="42" s="2" customFormat="1" ht="16.8" customHeight="1">
      <c r="A42" s="40"/>
      <c r="B42" s="46"/>
      <c r="C42" s="284" t="s">
        <v>350</v>
      </c>
      <c r="D42" s="284" t="s">
        <v>351</v>
      </c>
      <c r="E42" s="19" t="s">
        <v>90</v>
      </c>
      <c r="F42" s="285">
        <v>6.4500000000000002</v>
      </c>
      <c r="G42" s="40"/>
      <c r="H42" s="46"/>
    </row>
    <row r="43" s="2" customFormat="1" ht="16.8" customHeight="1">
      <c r="A43" s="40"/>
      <c r="B43" s="46"/>
      <c r="C43" s="284" t="s">
        <v>285</v>
      </c>
      <c r="D43" s="284" t="s">
        <v>286</v>
      </c>
      <c r="E43" s="19" t="s">
        <v>90</v>
      </c>
      <c r="F43" s="285">
        <v>71.200000000000003</v>
      </c>
      <c r="G43" s="40"/>
      <c r="H43" s="46"/>
    </row>
    <row r="44" s="2" customFormat="1" ht="16.8" customHeight="1">
      <c r="A44" s="40"/>
      <c r="B44" s="46"/>
      <c r="C44" s="280" t="s">
        <v>105</v>
      </c>
      <c r="D44" s="281" t="s">
        <v>106</v>
      </c>
      <c r="E44" s="282" t="s">
        <v>90</v>
      </c>
      <c r="F44" s="283">
        <v>19.350000000000001</v>
      </c>
      <c r="G44" s="40"/>
      <c r="H44" s="46"/>
    </row>
    <row r="45" s="2" customFormat="1" ht="16.8" customHeight="1">
      <c r="A45" s="40"/>
      <c r="B45" s="46"/>
      <c r="C45" s="284" t="s">
        <v>19</v>
      </c>
      <c r="D45" s="284" t="s">
        <v>301</v>
      </c>
      <c r="E45" s="19" t="s">
        <v>19</v>
      </c>
      <c r="F45" s="285">
        <v>0</v>
      </c>
      <c r="G45" s="40"/>
      <c r="H45" s="46"/>
    </row>
    <row r="46" s="2" customFormat="1" ht="16.8" customHeight="1">
      <c r="A46" s="40"/>
      <c r="B46" s="46"/>
      <c r="C46" s="284" t="s">
        <v>19</v>
      </c>
      <c r="D46" s="284" t="s">
        <v>302</v>
      </c>
      <c r="E46" s="19" t="s">
        <v>19</v>
      </c>
      <c r="F46" s="285">
        <v>19.350000000000001</v>
      </c>
      <c r="G46" s="40"/>
      <c r="H46" s="46"/>
    </row>
    <row r="47" s="2" customFormat="1" ht="16.8" customHeight="1">
      <c r="A47" s="40"/>
      <c r="B47" s="46"/>
      <c r="C47" s="284" t="s">
        <v>105</v>
      </c>
      <c r="D47" s="284" t="s">
        <v>157</v>
      </c>
      <c r="E47" s="19" t="s">
        <v>19</v>
      </c>
      <c r="F47" s="285">
        <v>19.350000000000001</v>
      </c>
      <c r="G47" s="40"/>
      <c r="H47" s="46"/>
    </row>
    <row r="48" s="2" customFormat="1" ht="16.8" customHeight="1">
      <c r="A48" s="40"/>
      <c r="B48" s="46"/>
      <c r="C48" s="286" t="s">
        <v>900</v>
      </c>
      <c r="D48" s="40"/>
      <c r="E48" s="40"/>
      <c r="F48" s="40"/>
      <c r="G48" s="40"/>
      <c r="H48" s="46"/>
    </row>
    <row r="49" s="2" customFormat="1">
      <c r="A49" s="40"/>
      <c r="B49" s="46"/>
      <c r="C49" s="284" t="s">
        <v>298</v>
      </c>
      <c r="D49" s="284" t="s">
        <v>299</v>
      </c>
      <c r="E49" s="19" t="s">
        <v>90</v>
      </c>
      <c r="F49" s="285">
        <v>19.350000000000001</v>
      </c>
      <c r="G49" s="40"/>
      <c r="H49" s="46"/>
    </row>
    <row r="50" s="2" customFormat="1" ht="16.8" customHeight="1">
      <c r="A50" s="40"/>
      <c r="B50" s="46"/>
      <c r="C50" s="284" t="s">
        <v>285</v>
      </c>
      <c r="D50" s="284" t="s">
        <v>286</v>
      </c>
      <c r="E50" s="19" t="s">
        <v>90</v>
      </c>
      <c r="F50" s="285">
        <v>71.200000000000003</v>
      </c>
      <c r="G50" s="40"/>
      <c r="H50" s="46"/>
    </row>
    <row r="51" s="2" customFormat="1" ht="16.8" customHeight="1">
      <c r="A51" s="40"/>
      <c r="B51" s="46"/>
      <c r="C51" s="280" t="s">
        <v>102</v>
      </c>
      <c r="D51" s="281" t="s">
        <v>103</v>
      </c>
      <c r="E51" s="282" t="s">
        <v>90</v>
      </c>
      <c r="F51" s="283">
        <v>2445.1570000000002</v>
      </c>
      <c r="G51" s="40"/>
      <c r="H51" s="46"/>
    </row>
    <row r="52" s="2" customFormat="1" ht="16.8" customHeight="1">
      <c r="A52" s="40"/>
      <c r="B52" s="46"/>
      <c r="C52" s="284" t="s">
        <v>19</v>
      </c>
      <c r="D52" s="284" t="s">
        <v>236</v>
      </c>
      <c r="E52" s="19" t="s">
        <v>19</v>
      </c>
      <c r="F52" s="285">
        <v>0</v>
      </c>
      <c r="G52" s="40"/>
      <c r="H52" s="46"/>
    </row>
    <row r="53" s="2" customFormat="1" ht="16.8" customHeight="1">
      <c r="A53" s="40"/>
      <c r="B53" s="46"/>
      <c r="C53" s="284" t="s">
        <v>19</v>
      </c>
      <c r="D53" s="284" t="s">
        <v>237</v>
      </c>
      <c r="E53" s="19" t="s">
        <v>19</v>
      </c>
      <c r="F53" s="285">
        <v>883.55999999999995</v>
      </c>
      <c r="G53" s="40"/>
      <c r="H53" s="46"/>
    </row>
    <row r="54" s="2" customFormat="1" ht="16.8" customHeight="1">
      <c r="A54" s="40"/>
      <c r="B54" s="46"/>
      <c r="C54" s="284" t="s">
        <v>19</v>
      </c>
      <c r="D54" s="284" t="s">
        <v>238</v>
      </c>
      <c r="E54" s="19" t="s">
        <v>19</v>
      </c>
      <c r="F54" s="285">
        <v>0</v>
      </c>
      <c r="G54" s="40"/>
      <c r="H54" s="46"/>
    </row>
    <row r="55" s="2" customFormat="1" ht="16.8" customHeight="1">
      <c r="A55" s="40"/>
      <c r="B55" s="46"/>
      <c r="C55" s="284" t="s">
        <v>19</v>
      </c>
      <c r="D55" s="284" t="s">
        <v>239</v>
      </c>
      <c r="E55" s="19" t="s">
        <v>19</v>
      </c>
      <c r="F55" s="285">
        <v>47.046999999999997</v>
      </c>
      <c r="G55" s="40"/>
      <c r="H55" s="46"/>
    </row>
    <row r="56" s="2" customFormat="1" ht="16.8" customHeight="1">
      <c r="A56" s="40"/>
      <c r="B56" s="46"/>
      <c r="C56" s="284" t="s">
        <v>19</v>
      </c>
      <c r="D56" s="284" t="s">
        <v>240</v>
      </c>
      <c r="E56" s="19" t="s">
        <v>19</v>
      </c>
      <c r="F56" s="285">
        <v>0</v>
      </c>
      <c r="G56" s="40"/>
      <c r="H56" s="46"/>
    </row>
    <row r="57" s="2" customFormat="1" ht="16.8" customHeight="1">
      <c r="A57" s="40"/>
      <c r="B57" s="46"/>
      <c r="C57" s="284" t="s">
        <v>19</v>
      </c>
      <c r="D57" s="284" t="s">
        <v>241</v>
      </c>
      <c r="E57" s="19" t="s">
        <v>19</v>
      </c>
      <c r="F57" s="285">
        <v>102</v>
      </c>
      <c r="G57" s="40"/>
      <c r="H57" s="46"/>
    </row>
    <row r="58" s="2" customFormat="1" ht="16.8" customHeight="1">
      <c r="A58" s="40"/>
      <c r="B58" s="46"/>
      <c r="C58" s="284" t="s">
        <v>19</v>
      </c>
      <c r="D58" s="284" t="s">
        <v>242</v>
      </c>
      <c r="E58" s="19" t="s">
        <v>19</v>
      </c>
      <c r="F58" s="285">
        <v>0</v>
      </c>
      <c r="G58" s="40"/>
      <c r="H58" s="46"/>
    </row>
    <row r="59" s="2" customFormat="1" ht="16.8" customHeight="1">
      <c r="A59" s="40"/>
      <c r="B59" s="46"/>
      <c r="C59" s="284" t="s">
        <v>19</v>
      </c>
      <c r="D59" s="284" t="s">
        <v>243</v>
      </c>
      <c r="E59" s="19" t="s">
        <v>19</v>
      </c>
      <c r="F59" s="285">
        <v>218.55000000000001</v>
      </c>
      <c r="G59" s="40"/>
      <c r="H59" s="46"/>
    </row>
    <row r="60" s="2" customFormat="1" ht="16.8" customHeight="1">
      <c r="A60" s="40"/>
      <c r="B60" s="46"/>
      <c r="C60" s="284" t="s">
        <v>19</v>
      </c>
      <c r="D60" s="284" t="s">
        <v>244</v>
      </c>
      <c r="E60" s="19" t="s">
        <v>19</v>
      </c>
      <c r="F60" s="285">
        <v>0</v>
      </c>
      <c r="G60" s="40"/>
      <c r="H60" s="46"/>
    </row>
    <row r="61" s="2" customFormat="1" ht="16.8" customHeight="1">
      <c r="A61" s="40"/>
      <c r="B61" s="46"/>
      <c r="C61" s="284" t="s">
        <v>99</v>
      </c>
      <c r="D61" s="284" t="s">
        <v>245</v>
      </c>
      <c r="E61" s="19" t="s">
        <v>19</v>
      </c>
      <c r="F61" s="285">
        <v>1194</v>
      </c>
      <c r="G61" s="40"/>
      <c r="H61" s="46"/>
    </row>
    <row r="62" s="2" customFormat="1" ht="16.8" customHeight="1">
      <c r="A62" s="40"/>
      <c r="B62" s="46"/>
      <c r="C62" s="284" t="s">
        <v>102</v>
      </c>
      <c r="D62" s="284" t="s">
        <v>157</v>
      </c>
      <c r="E62" s="19" t="s">
        <v>19</v>
      </c>
      <c r="F62" s="285">
        <v>2445.1570000000002</v>
      </c>
      <c r="G62" s="40"/>
      <c r="H62" s="46"/>
    </row>
    <row r="63" s="2" customFormat="1" ht="16.8" customHeight="1">
      <c r="A63" s="40"/>
      <c r="B63" s="46"/>
      <c r="C63" s="286" t="s">
        <v>900</v>
      </c>
      <c r="D63" s="40"/>
      <c r="E63" s="40"/>
      <c r="F63" s="40"/>
      <c r="G63" s="40"/>
      <c r="H63" s="46"/>
    </row>
    <row r="64" s="2" customFormat="1" ht="16.8" customHeight="1">
      <c r="A64" s="40"/>
      <c r="B64" s="46"/>
      <c r="C64" s="284" t="s">
        <v>233</v>
      </c>
      <c r="D64" s="284" t="s">
        <v>234</v>
      </c>
      <c r="E64" s="19" t="s">
        <v>90</v>
      </c>
      <c r="F64" s="285">
        <v>2445.1570000000002</v>
      </c>
      <c r="G64" s="40"/>
      <c r="H64" s="46"/>
    </row>
    <row r="65" s="2" customFormat="1">
      <c r="A65" s="40"/>
      <c r="B65" s="46"/>
      <c r="C65" s="284" t="s">
        <v>273</v>
      </c>
      <c r="D65" s="284" t="s">
        <v>901</v>
      </c>
      <c r="E65" s="19" t="s">
        <v>90</v>
      </c>
      <c r="F65" s="285">
        <v>2607.3820000000001</v>
      </c>
      <c r="G65" s="40"/>
      <c r="H65" s="46"/>
    </row>
    <row r="66" s="2" customFormat="1" ht="16.8" customHeight="1">
      <c r="A66" s="40"/>
      <c r="B66" s="46"/>
      <c r="C66" s="280" t="s">
        <v>99</v>
      </c>
      <c r="D66" s="281" t="s">
        <v>100</v>
      </c>
      <c r="E66" s="282" t="s">
        <v>90</v>
      </c>
      <c r="F66" s="283">
        <v>1194</v>
      </c>
      <c r="G66" s="40"/>
      <c r="H66" s="46"/>
    </row>
    <row r="67" s="2" customFormat="1" ht="16.8" customHeight="1">
      <c r="A67" s="40"/>
      <c r="B67" s="46"/>
      <c r="C67" s="284" t="s">
        <v>19</v>
      </c>
      <c r="D67" s="284" t="s">
        <v>244</v>
      </c>
      <c r="E67" s="19" t="s">
        <v>19</v>
      </c>
      <c r="F67" s="285">
        <v>0</v>
      </c>
      <c r="G67" s="40"/>
      <c r="H67" s="46"/>
    </row>
    <row r="68" s="2" customFormat="1" ht="16.8" customHeight="1">
      <c r="A68" s="40"/>
      <c r="B68" s="46"/>
      <c r="C68" s="284" t="s">
        <v>99</v>
      </c>
      <c r="D68" s="284" t="s">
        <v>245</v>
      </c>
      <c r="E68" s="19" t="s">
        <v>19</v>
      </c>
      <c r="F68" s="285">
        <v>1194</v>
      </c>
      <c r="G68" s="40"/>
      <c r="H68" s="46"/>
    </row>
    <row r="69" s="2" customFormat="1" ht="16.8" customHeight="1">
      <c r="A69" s="40"/>
      <c r="B69" s="46"/>
      <c r="C69" s="286" t="s">
        <v>900</v>
      </c>
      <c r="D69" s="40"/>
      <c r="E69" s="40"/>
      <c r="F69" s="40"/>
      <c r="G69" s="40"/>
      <c r="H69" s="46"/>
    </row>
    <row r="70" s="2" customFormat="1" ht="16.8" customHeight="1">
      <c r="A70" s="40"/>
      <c r="B70" s="46"/>
      <c r="C70" s="284" t="s">
        <v>233</v>
      </c>
      <c r="D70" s="284" t="s">
        <v>234</v>
      </c>
      <c r="E70" s="19" t="s">
        <v>90</v>
      </c>
      <c r="F70" s="285">
        <v>2445.1570000000002</v>
      </c>
      <c r="G70" s="40"/>
      <c r="H70" s="46"/>
    </row>
    <row r="71" s="2" customFormat="1" ht="16.8" customHeight="1">
      <c r="A71" s="40"/>
      <c r="B71" s="46"/>
      <c r="C71" s="284" t="s">
        <v>276</v>
      </c>
      <c r="D71" s="284" t="s">
        <v>277</v>
      </c>
      <c r="E71" s="19" t="s">
        <v>90</v>
      </c>
      <c r="F71" s="285">
        <v>1194</v>
      </c>
      <c r="G71" s="40"/>
      <c r="H71" s="46"/>
    </row>
    <row r="72" s="2" customFormat="1" ht="7.44" customHeight="1">
      <c r="A72" s="40"/>
      <c r="B72" s="159"/>
      <c r="C72" s="160"/>
      <c r="D72" s="160"/>
      <c r="E72" s="160"/>
      <c r="F72" s="160"/>
      <c r="G72" s="160"/>
      <c r="H72" s="46"/>
    </row>
    <row r="73" s="2" customFormat="1">
      <c r="A73" s="40"/>
      <c r="B73" s="40"/>
      <c r="C73" s="40"/>
      <c r="D73" s="40"/>
      <c r="E73" s="40"/>
      <c r="F73" s="40"/>
      <c r="G73" s="40"/>
      <c r="H73" s="40"/>
    </row>
  </sheetData>
  <sheetProtection sheet="1" formatColumns="0" formatRows="0" objects="1" scenarios="1" spinCount="100000" saltValue="7r9wg9LJpUJzAl5sZDf66Vet9gRqasiwYW7sT4RxIRAZvg7tsa2f0JeGaLNasOiEf+GRNQ0KHa+gJlY7yCexCg==" hashValue="gbjtEKp9gzUMAEWGkNgVa6bsI6dvr6tTU8W385MTnOfKaQvzc7E9BcUoFgJKvoWapXUjSckEgQZ73LRKVJDLMQ==" algorithmName="SHA-512" password="CC35"/>
  <mergeCells count="2">
    <mergeCell ref="D5:F5"/>
    <mergeCell ref="D6:F6"/>
  </mergeCells>
  <pageSetup paperSize="9" orientation="landscape" blackAndWhite="1" fitToHeight="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7" customWidth="1"/>
    <col min="2" max="2" width="1.667969" style="287" customWidth="1"/>
    <col min="3" max="4" width="5" style="287" customWidth="1"/>
    <col min="5" max="5" width="11.66016" style="287" customWidth="1"/>
    <col min="6" max="6" width="9.160156" style="287" customWidth="1"/>
    <col min="7" max="7" width="5" style="287" customWidth="1"/>
    <col min="8" max="8" width="77.83203" style="287" customWidth="1"/>
    <col min="9" max="10" width="20" style="287" customWidth="1"/>
    <col min="11" max="11" width="1.667969" style="287" customWidth="1"/>
  </cols>
  <sheetData>
    <row r="1" s="1" customFormat="1" ht="37.5" customHeight="1"/>
    <row r="2" s="1" customFormat="1" ht="7.5" customHeight="1">
      <c r="B2" s="288"/>
      <c r="C2" s="289"/>
      <c r="D2" s="289"/>
      <c r="E2" s="289"/>
      <c r="F2" s="289"/>
      <c r="G2" s="289"/>
      <c r="H2" s="289"/>
      <c r="I2" s="289"/>
      <c r="J2" s="289"/>
      <c r="K2" s="290"/>
    </row>
    <row r="3" s="16" customFormat="1" ht="45" customHeight="1">
      <c r="B3" s="291"/>
      <c r="C3" s="292" t="s">
        <v>902</v>
      </c>
      <c r="D3" s="292"/>
      <c r="E3" s="292"/>
      <c r="F3" s="292"/>
      <c r="G3" s="292"/>
      <c r="H3" s="292"/>
      <c r="I3" s="292"/>
      <c r="J3" s="292"/>
      <c r="K3" s="293"/>
    </row>
    <row r="4" s="1" customFormat="1" ht="25.5" customHeight="1">
      <c r="B4" s="294"/>
      <c r="C4" s="295" t="s">
        <v>903</v>
      </c>
      <c r="D4" s="295"/>
      <c r="E4" s="295"/>
      <c r="F4" s="295"/>
      <c r="G4" s="295"/>
      <c r="H4" s="295"/>
      <c r="I4" s="295"/>
      <c r="J4" s="295"/>
      <c r="K4" s="296"/>
    </row>
    <row r="5" s="1" customFormat="1" ht="5.25" customHeight="1">
      <c r="B5" s="294"/>
      <c r="C5" s="297"/>
      <c r="D5" s="297"/>
      <c r="E5" s="297"/>
      <c r="F5" s="297"/>
      <c r="G5" s="297"/>
      <c r="H5" s="297"/>
      <c r="I5" s="297"/>
      <c r="J5" s="297"/>
      <c r="K5" s="296"/>
    </row>
    <row r="6" s="1" customFormat="1" ht="15" customHeight="1">
      <c r="B6" s="294"/>
      <c r="C6" s="298" t="s">
        <v>904</v>
      </c>
      <c r="D6" s="298"/>
      <c r="E6" s="298"/>
      <c r="F6" s="298"/>
      <c r="G6" s="298"/>
      <c r="H6" s="298"/>
      <c r="I6" s="298"/>
      <c r="J6" s="298"/>
      <c r="K6" s="296"/>
    </row>
    <row r="7" s="1" customFormat="1" ht="15" customHeight="1">
      <c r="B7" s="299"/>
      <c r="C7" s="298" t="s">
        <v>905</v>
      </c>
      <c r="D7" s="298"/>
      <c r="E7" s="298"/>
      <c r="F7" s="298"/>
      <c r="G7" s="298"/>
      <c r="H7" s="298"/>
      <c r="I7" s="298"/>
      <c r="J7" s="298"/>
      <c r="K7" s="296"/>
    </row>
    <row r="8" s="1" customFormat="1" ht="12.75" customHeight="1">
      <c r="B8" s="299"/>
      <c r="C8" s="298"/>
      <c r="D8" s="298"/>
      <c r="E8" s="298"/>
      <c r="F8" s="298"/>
      <c r="G8" s="298"/>
      <c r="H8" s="298"/>
      <c r="I8" s="298"/>
      <c r="J8" s="298"/>
      <c r="K8" s="296"/>
    </row>
    <row r="9" s="1" customFormat="1" ht="15" customHeight="1">
      <c r="B9" s="299"/>
      <c r="C9" s="298" t="s">
        <v>906</v>
      </c>
      <c r="D9" s="298"/>
      <c r="E9" s="298"/>
      <c r="F9" s="298"/>
      <c r="G9" s="298"/>
      <c r="H9" s="298"/>
      <c r="I9" s="298"/>
      <c r="J9" s="298"/>
      <c r="K9" s="296"/>
    </row>
    <row r="10" s="1" customFormat="1" ht="15" customHeight="1">
      <c r="B10" s="299"/>
      <c r="C10" s="298"/>
      <c r="D10" s="298" t="s">
        <v>907</v>
      </c>
      <c r="E10" s="298"/>
      <c r="F10" s="298"/>
      <c r="G10" s="298"/>
      <c r="H10" s="298"/>
      <c r="I10" s="298"/>
      <c r="J10" s="298"/>
      <c r="K10" s="296"/>
    </row>
    <row r="11" s="1" customFormat="1" ht="15" customHeight="1">
      <c r="B11" s="299"/>
      <c r="C11" s="300"/>
      <c r="D11" s="298" t="s">
        <v>908</v>
      </c>
      <c r="E11" s="298"/>
      <c r="F11" s="298"/>
      <c r="G11" s="298"/>
      <c r="H11" s="298"/>
      <c r="I11" s="298"/>
      <c r="J11" s="298"/>
      <c r="K11" s="296"/>
    </row>
    <row r="12" s="1" customFormat="1" ht="15" customHeight="1">
      <c r="B12" s="299"/>
      <c r="C12" s="300"/>
      <c r="D12" s="298"/>
      <c r="E12" s="298"/>
      <c r="F12" s="298"/>
      <c r="G12" s="298"/>
      <c r="H12" s="298"/>
      <c r="I12" s="298"/>
      <c r="J12" s="298"/>
      <c r="K12" s="296"/>
    </row>
    <row r="13" s="1" customFormat="1" ht="15" customHeight="1">
      <c r="B13" s="299"/>
      <c r="C13" s="300"/>
      <c r="D13" s="301" t="s">
        <v>909</v>
      </c>
      <c r="E13" s="298"/>
      <c r="F13" s="298"/>
      <c r="G13" s="298"/>
      <c r="H13" s="298"/>
      <c r="I13" s="298"/>
      <c r="J13" s="298"/>
      <c r="K13" s="296"/>
    </row>
    <row r="14" s="1" customFormat="1" ht="12.75" customHeight="1">
      <c r="B14" s="299"/>
      <c r="C14" s="300"/>
      <c r="D14" s="300"/>
      <c r="E14" s="300"/>
      <c r="F14" s="300"/>
      <c r="G14" s="300"/>
      <c r="H14" s="300"/>
      <c r="I14" s="300"/>
      <c r="J14" s="300"/>
      <c r="K14" s="296"/>
    </row>
    <row r="15" s="1" customFormat="1" ht="15" customHeight="1">
      <c r="B15" s="299"/>
      <c r="C15" s="300"/>
      <c r="D15" s="298" t="s">
        <v>910</v>
      </c>
      <c r="E15" s="298"/>
      <c r="F15" s="298"/>
      <c r="G15" s="298"/>
      <c r="H15" s="298"/>
      <c r="I15" s="298"/>
      <c r="J15" s="298"/>
      <c r="K15" s="296"/>
    </row>
    <row r="16" s="1" customFormat="1" ht="15" customHeight="1">
      <c r="B16" s="299"/>
      <c r="C16" s="300"/>
      <c r="D16" s="298" t="s">
        <v>911</v>
      </c>
      <c r="E16" s="298"/>
      <c r="F16" s="298"/>
      <c r="G16" s="298"/>
      <c r="H16" s="298"/>
      <c r="I16" s="298"/>
      <c r="J16" s="298"/>
      <c r="K16" s="296"/>
    </row>
    <row r="17" s="1" customFormat="1" ht="15" customHeight="1">
      <c r="B17" s="299"/>
      <c r="C17" s="300"/>
      <c r="D17" s="298" t="s">
        <v>912</v>
      </c>
      <c r="E17" s="298"/>
      <c r="F17" s="298"/>
      <c r="G17" s="298"/>
      <c r="H17" s="298"/>
      <c r="I17" s="298"/>
      <c r="J17" s="298"/>
      <c r="K17" s="296"/>
    </row>
    <row r="18" s="1" customFormat="1" ht="15" customHeight="1">
      <c r="B18" s="299"/>
      <c r="C18" s="300"/>
      <c r="D18" s="300"/>
      <c r="E18" s="302" t="s">
        <v>81</v>
      </c>
      <c r="F18" s="298" t="s">
        <v>913</v>
      </c>
      <c r="G18" s="298"/>
      <c r="H18" s="298"/>
      <c r="I18" s="298"/>
      <c r="J18" s="298"/>
      <c r="K18" s="296"/>
    </row>
    <row r="19" s="1" customFormat="1" ht="15" customHeight="1">
      <c r="B19" s="299"/>
      <c r="C19" s="300"/>
      <c r="D19" s="300"/>
      <c r="E19" s="302" t="s">
        <v>914</v>
      </c>
      <c r="F19" s="298" t="s">
        <v>915</v>
      </c>
      <c r="G19" s="298"/>
      <c r="H19" s="298"/>
      <c r="I19" s="298"/>
      <c r="J19" s="298"/>
      <c r="K19" s="296"/>
    </row>
    <row r="20" s="1" customFormat="1" ht="15" customHeight="1">
      <c r="B20" s="299"/>
      <c r="C20" s="300"/>
      <c r="D20" s="300"/>
      <c r="E20" s="302" t="s">
        <v>916</v>
      </c>
      <c r="F20" s="298" t="s">
        <v>917</v>
      </c>
      <c r="G20" s="298"/>
      <c r="H20" s="298"/>
      <c r="I20" s="298"/>
      <c r="J20" s="298"/>
      <c r="K20" s="296"/>
    </row>
    <row r="21" s="1" customFormat="1" ht="15" customHeight="1">
      <c r="B21" s="299"/>
      <c r="C21" s="300"/>
      <c r="D21" s="300"/>
      <c r="E21" s="302" t="s">
        <v>918</v>
      </c>
      <c r="F21" s="298" t="s">
        <v>919</v>
      </c>
      <c r="G21" s="298"/>
      <c r="H21" s="298"/>
      <c r="I21" s="298"/>
      <c r="J21" s="298"/>
      <c r="K21" s="296"/>
    </row>
    <row r="22" s="1" customFormat="1" ht="15" customHeight="1">
      <c r="B22" s="299"/>
      <c r="C22" s="300"/>
      <c r="D22" s="300"/>
      <c r="E22" s="302" t="s">
        <v>920</v>
      </c>
      <c r="F22" s="298" t="s">
        <v>921</v>
      </c>
      <c r="G22" s="298"/>
      <c r="H22" s="298"/>
      <c r="I22" s="298"/>
      <c r="J22" s="298"/>
      <c r="K22" s="296"/>
    </row>
    <row r="23" s="1" customFormat="1" ht="15" customHeight="1">
      <c r="B23" s="299"/>
      <c r="C23" s="300"/>
      <c r="D23" s="300"/>
      <c r="E23" s="302" t="s">
        <v>922</v>
      </c>
      <c r="F23" s="298" t="s">
        <v>923</v>
      </c>
      <c r="G23" s="298"/>
      <c r="H23" s="298"/>
      <c r="I23" s="298"/>
      <c r="J23" s="298"/>
      <c r="K23" s="296"/>
    </row>
    <row r="24" s="1" customFormat="1" ht="12.75" customHeight="1">
      <c r="B24" s="299"/>
      <c r="C24" s="300"/>
      <c r="D24" s="300"/>
      <c r="E24" s="300"/>
      <c r="F24" s="300"/>
      <c r="G24" s="300"/>
      <c r="H24" s="300"/>
      <c r="I24" s="300"/>
      <c r="J24" s="300"/>
      <c r="K24" s="296"/>
    </row>
    <row r="25" s="1" customFormat="1" ht="15" customHeight="1">
      <c r="B25" s="299"/>
      <c r="C25" s="298" t="s">
        <v>924</v>
      </c>
      <c r="D25" s="298"/>
      <c r="E25" s="298"/>
      <c r="F25" s="298"/>
      <c r="G25" s="298"/>
      <c r="H25" s="298"/>
      <c r="I25" s="298"/>
      <c r="J25" s="298"/>
      <c r="K25" s="296"/>
    </row>
    <row r="26" s="1" customFormat="1" ht="15" customHeight="1">
      <c r="B26" s="299"/>
      <c r="C26" s="298" t="s">
        <v>925</v>
      </c>
      <c r="D26" s="298"/>
      <c r="E26" s="298"/>
      <c r="F26" s="298"/>
      <c r="G26" s="298"/>
      <c r="H26" s="298"/>
      <c r="I26" s="298"/>
      <c r="J26" s="298"/>
      <c r="K26" s="296"/>
    </row>
    <row r="27" s="1" customFormat="1" ht="15" customHeight="1">
      <c r="B27" s="299"/>
      <c r="C27" s="298"/>
      <c r="D27" s="298" t="s">
        <v>926</v>
      </c>
      <c r="E27" s="298"/>
      <c r="F27" s="298"/>
      <c r="G27" s="298"/>
      <c r="H27" s="298"/>
      <c r="I27" s="298"/>
      <c r="J27" s="298"/>
      <c r="K27" s="296"/>
    </row>
    <row r="28" s="1" customFormat="1" ht="15" customHeight="1">
      <c r="B28" s="299"/>
      <c r="C28" s="300"/>
      <c r="D28" s="298" t="s">
        <v>927</v>
      </c>
      <c r="E28" s="298"/>
      <c r="F28" s="298"/>
      <c r="G28" s="298"/>
      <c r="H28" s="298"/>
      <c r="I28" s="298"/>
      <c r="J28" s="298"/>
      <c r="K28" s="296"/>
    </row>
    <row r="29" s="1" customFormat="1" ht="12.75" customHeight="1">
      <c r="B29" s="299"/>
      <c r="C29" s="300"/>
      <c r="D29" s="300"/>
      <c r="E29" s="300"/>
      <c r="F29" s="300"/>
      <c r="G29" s="300"/>
      <c r="H29" s="300"/>
      <c r="I29" s="300"/>
      <c r="J29" s="300"/>
      <c r="K29" s="296"/>
    </row>
    <row r="30" s="1" customFormat="1" ht="15" customHeight="1">
      <c r="B30" s="299"/>
      <c r="C30" s="300"/>
      <c r="D30" s="298" t="s">
        <v>928</v>
      </c>
      <c r="E30" s="298"/>
      <c r="F30" s="298"/>
      <c r="G30" s="298"/>
      <c r="H30" s="298"/>
      <c r="I30" s="298"/>
      <c r="J30" s="298"/>
      <c r="K30" s="296"/>
    </row>
    <row r="31" s="1" customFormat="1" ht="15" customHeight="1">
      <c r="B31" s="299"/>
      <c r="C31" s="300"/>
      <c r="D31" s="298" t="s">
        <v>929</v>
      </c>
      <c r="E31" s="298"/>
      <c r="F31" s="298"/>
      <c r="G31" s="298"/>
      <c r="H31" s="298"/>
      <c r="I31" s="298"/>
      <c r="J31" s="298"/>
      <c r="K31" s="296"/>
    </row>
    <row r="32" s="1" customFormat="1" ht="12.75" customHeight="1">
      <c r="B32" s="299"/>
      <c r="C32" s="300"/>
      <c r="D32" s="300"/>
      <c r="E32" s="300"/>
      <c r="F32" s="300"/>
      <c r="G32" s="300"/>
      <c r="H32" s="300"/>
      <c r="I32" s="300"/>
      <c r="J32" s="300"/>
      <c r="K32" s="296"/>
    </row>
    <row r="33" s="1" customFormat="1" ht="15" customHeight="1">
      <c r="B33" s="299"/>
      <c r="C33" s="300"/>
      <c r="D33" s="298" t="s">
        <v>930</v>
      </c>
      <c r="E33" s="298"/>
      <c r="F33" s="298"/>
      <c r="G33" s="298"/>
      <c r="H33" s="298"/>
      <c r="I33" s="298"/>
      <c r="J33" s="298"/>
      <c r="K33" s="296"/>
    </row>
    <row r="34" s="1" customFormat="1" ht="15" customHeight="1">
      <c r="B34" s="299"/>
      <c r="C34" s="300"/>
      <c r="D34" s="298" t="s">
        <v>931</v>
      </c>
      <c r="E34" s="298"/>
      <c r="F34" s="298"/>
      <c r="G34" s="298"/>
      <c r="H34" s="298"/>
      <c r="I34" s="298"/>
      <c r="J34" s="298"/>
      <c r="K34" s="296"/>
    </row>
    <row r="35" s="1" customFormat="1" ht="15" customHeight="1">
      <c r="B35" s="299"/>
      <c r="C35" s="300"/>
      <c r="D35" s="298" t="s">
        <v>932</v>
      </c>
      <c r="E35" s="298"/>
      <c r="F35" s="298"/>
      <c r="G35" s="298"/>
      <c r="H35" s="298"/>
      <c r="I35" s="298"/>
      <c r="J35" s="298"/>
      <c r="K35" s="296"/>
    </row>
    <row r="36" s="1" customFormat="1" ht="15" customHeight="1">
      <c r="B36" s="299"/>
      <c r="C36" s="300"/>
      <c r="D36" s="298"/>
      <c r="E36" s="301" t="s">
        <v>131</v>
      </c>
      <c r="F36" s="298"/>
      <c r="G36" s="298" t="s">
        <v>933</v>
      </c>
      <c r="H36" s="298"/>
      <c r="I36" s="298"/>
      <c r="J36" s="298"/>
      <c r="K36" s="296"/>
    </row>
    <row r="37" s="1" customFormat="1" ht="30.75" customHeight="1">
      <c r="B37" s="299"/>
      <c r="C37" s="300"/>
      <c r="D37" s="298"/>
      <c r="E37" s="301" t="s">
        <v>934</v>
      </c>
      <c r="F37" s="298"/>
      <c r="G37" s="298" t="s">
        <v>935</v>
      </c>
      <c r="H37" s="298"/>
      <c r="I37" s="298"/>
      <c r="J37" s="298"/>
      <c r="K37" s="296"/>
    </row>
    <row r="38" s="1" customFormat="1" ht="15" customHeight="1">
      <c r="B38" s="299"/>
      <c r="C38" s="300"/>
      <c r="D38" s="298"/>
      <c r="E38" s="301" t="s">
        <v>55</v>
      </c>
      <c r="F38" s="298"/>
      <c r="G38" s="298" t="s">
        <v>936</v>
      </c>
      <c r="H38" s="298"/>
      <c r="I38" s="298"/>
      <c r="J38" s="298"/>
      <c r="K38" s="296"/>
    </row>
    <row r="39" s="1" customFormat="1" ht="15" customHeight="1">
      <c r="B39" s="299"/>
      <c r="C39" s="300"/>
      <c r="D39" s="298"/>
      <c r="E39" s="301" t="s">
        <v>56</v>
      </c>
      <c r="F39" s="298"/>
      <c r="G39" s="298" t="s">
        <v>937</v>
      </c>
      <c r="H39" s="298"/>
      <c r="I39" s="298"/>
      <c r="J39" s="298"/>
      <c r="K39" s="296"/>
    </row>
    <row r="40" s="1" customFormat="1" ht="15" customHeight="1">
      <c r="B40" s="299"/>
      <c r="C40" s="300"/>
      <c r="D40" s="298"/>
      <c r="E40" s="301" t="s">
        <v>132</v>
      </c>
      <c r="F40" s="298"/>
      <c r="G40" s="298" t="s">
        <v>938</v>
      </c>
      <c r="H40" s="298"/>
      <c r="I40" s="298"/>
      <c r="J40" s="298"/>
      <c r="K40" s="296"/>
    </row>
    <row r="41" s="1" customFormat="1" ht="15" customHeight="1">
      <c r="B41" s="299"/>
      <c r="C41" s="300"/>
      <c r="D41" s="298"/>
      <c r="E41" s="301" t="s">
        <v>133</v>
      </c>
      <c r="F41" s="298"/>
      <c r="G41" s="298" t="s">
        <v>939</v>
      </c>
      <c r="H41" s="298"/>
      <c r="I41" s="298"/>
      <c r="J41" s="298"/>
      <c r="K41" s="296"/>
    </row>
    <row r="42" s="1" customFormat="1" ht="15" customHeight="1">
      <c r="B42" s="299"/>
      <c r="C42" s="300"/>
      <c r="D42" s="298"/>
      <c r="E42" s="301" t="s">
        <v>940</v>
      </c>
      <c r="F42" s="298"/>
      <c r="G42" s="298" t="s">
        <v>941</v>
      </c>
      <c r="H42" s="298"/>
      <c r="I42" s="298"/>
      <c r="J42" s="298"/>
      <c r="K42" s="296"/>
    </row>
    <row r="43" s="1" customFormat="1" ht="15" customHeight="1">
      <c r="B43" s="299"/>
      <c r="C43" s="300"/>
      <c r="D43" s="298"/>
      <c r="E43" s="301"/>
      <c r="F43" s="298"/>
      <c r="G43" s="298" t="s">
        <v>942</v>
      </c>
      <c r="H43" s="298"/>
      <c r="I43" s="298"/>
      <c r="J43" s="298"/>
      <c r="K43" s="296"/>
    </row>
    <row r="44" s="1" customFormat="1" ht="15" customHeight="1">
      <c r="B44" s="299"/>
      <c r="C44" s="300"/>
      <c r="D44" s="298"/>
      <c r="E44" s="301" t="s">
        <v>943</v>
      </c>
      <c r="F44" s="298"/>
      <c r="G44" s="298" t="s">
        <v>944</v>
      </c>
      <c r="H44" s="298"/>
      <c r="I44" s="298"/>
      <c r="J44" s="298"/>
      <c r="K44" s="296"/>
    </row>
    <row r="45" s="1" customFormat="1" ht="15" customHeight="1">
      <c r="B45" s="299"/>
      <c r="C45" s="300"/>
      <c r="D45" s="298"/>
      <c r="E45" s="301" t="s">
        <v>135</v>
      </c>
      <c r="F45" s="298"/>
      <c r="G45" s="298" t="s">
        <v>945</v>
      </c>
      <c r="H45" s="298"/>
      <c r="I45" s="298"/>
      <c r="J45" s="298"/>
      <c r="K45" s="296"/>
    </row>
    <row r="46" s="1" customFormat="1" ht="12.75" customHeight="1">
      <c r="B46" s="299"/>
      <c r="C46" s="300"/>
      <c r="D46" s="298"/>
      <c r="E46" s="298"/>
      <c r="F46" s="298"/>
      <c r="G46" s="298"/>
      <c r="H46" s="298"/>
      <c r="I46" s="298"/>
      <c r="J46" s="298"/>
      <c r="K46" s="296"/>
    </row>
    <row r="47" s="1" customFormat="1" ht="15" customHeight="1">
      <c r="B47" s="299"/>
      <c r="C47" s="300"/>
      <c r="D47" s="298" t="s">
        <v>946</v>
      </c>
      <c r="E47" s="298"/>
      <c r="F47" s="298"/>
      <c r="G47" s="298"/>
      <c r="H47" s="298"/>
      <c r="I47" s="298"/>
      <c r="J47" s="298"/>
      <c r="K47" s="296"/>
    </row>
    <row r="48" s="1" customFormat="1" ht="15" customHeight="1">
      <c r="B48" s="299"/>
      <c r="C48" s="300"/>
      <c r="D48" s="300"/>
      <c r="E48" s="298" t="s">
        <v>947</v>
      </c>
      <c r="F48" s="298"/>
      <c r="G48" s="298"/>
      <c r="H48" s="298"/>
      <c r="I48" s="298"/>
      <c r="J48" s="298"/>
      <c r="K48" s="296"/>
    </row>
    <row r="49" s="1" customFormat="1" ht="15" customHeight="1">
      <c r="B49" s="299"/>
      <c r="C49" s="300"/>
      <c r="D49" s="300"/>
      <c r="E49" s="298" t="s">
        <v>948</v>
      </c>
      <c r="F49" s="298"/>
      <c r="G49" s="298"/>
      <c r="H49" s="298"/>
      <c r="I49" s="298"/>
      <c r="J49" s="298"/>
      <c r="K49" s="296"/>
    </row>
    <row r="50" s="1" customFormat="1" ht="15" customHeight="1">
      <c r="B50" s="299"/>
      <c r="C50" s="300"/>
      <c r="D50" s="300"/>
      <c r="E50" s="298" t="s">
        <v>949</v>
      </c>
      <c r="F50" s="298"/>
      <c r="G50" s="298"/>
      <c r="H50" s="298"/>
      <c r="I50" s="298"/>
      <c r="J50" s="298"/>
      <c r="K50" s="296"/>
    </row>
    <row r="51" s="1" customFormat="1" ht="15" customHeight="1">
      <c r="B51" s="299"/>
      <c r="C51" s="300"/>
      <c r="D51" s="298" t="s">
        <v>950</v>
      </c>
      <c r="E51" s="298"/>
      <c r="F51" s="298"/>
      <c r="G51" s="298"/>
      <c r="H51" s="298"/>
      <c r="I51" s="298"/>
      <c r="J51" s="298"/>
      <c r="K51" s="296"/>
    </row>
    <row r="52" s="1" customFormat="1" ht="25.5" customHeight="1">
      <c r="B52" s="294"/>
      <c r="C52" s="295" t="s">
        <v>951</v>
      </c>
      <c r="D52" s="295"/>
      <c r="E52" s="295"/>
      <c r="F52" s="295"/>
      <c r="G52" s="295"/>
      <c r="H52" s="295"/>
      <c r="I52" s="295"/>
      <c r="J52" s="295"/>
      <c r="K52" s="296"/>
    </row>
    <row r="53" s="1" customFormat="1" ht="5.25" customHeight="1">
      <c r="B53" s="294"/>
      <c r="C53" s="297"/>
      <c r="D53" s="297"/>
      <c r="E53" s="297"/>
      <c r="F53" s="297"/>
      <c r="G53" s="297"/>
      <c r="H53" s="297"/>
      <c r="I53" s="297"/>
      <c r="J53" s="297"/>
      <c r="K53" s="296"/>
    </row>
    <row r="54" s="1" customFormat="1" ht="15" customHeight="1">
      <c r="B54" s="294"/>
      <c r="C54" s="298" t="s">
        <v>952</v>
      </c>
      <c r="D54" s="298"/>
      <c r="E54" s="298"/>
      <c r="F54" s="298"/>
      <c r="G54" s="298"/>
      <c r="H54" s="298"/>
      <c r="I54" s="298"/>
      <c r="J54" s="298"/>
      <c r="K54" s="296"/>
    </row>
    <row r="55" s="1" customFormat="1" ht="15" customHeight="1">
      <c r="B55" s="294"/>
      <c r="C55" s="298" t="s">
        <v>953</v>
      </c>
      <c r="D55" s="298"/>
      <c r="E55" s="298"/>
      <c r="F55" s="298"/>
      <c r="G55" s="298"/>
      <c r="H55" s="298"/>
      <c r="I55" s="298"/>
      <c r="J55" s="298"/>
      <c r="K55" s="296"/>
    </row>
    <row r="56" s="1" customFormat="1" ht="12.75" customHeight="1">
      <c r="B56" s="294"/>
      <c r="C56" s="298"/>
      <c r="D56" s="298"/>
      <c r="E56" s="298"/>
      <c r="F56" s="298"/>
      <c r="G56" s="298"/>
      <c r="H56" s="298"/>
      <c r="I56" s="298"/>
      <c r="J56" s="298"/>
      <c r="K56" s="296"/>
    </row>
    <row r="57" s="1" customFormat="1" ht="15" customHeight="1">
      <c r="B57" s="294"/>
      <c r="C57" s="298" t="s">
        <v>954</v>
      </c>
      <c r="D57" s="298"/>
      <c r="E57" s="298"/>
      <c r="F57" s="298"/>
      <c r="G57" s="298"/>
      <c r="H57" s="298"/>
      <c r="I57" s="298"/>
      <c r="J57" s="298"/>
      <c r="K57" s="296"/>
    </row>
    <row r="58" s="1" customFormat="1" ht="15" customHeight="1">
      <c r="B58" s="294"/>
      <c r="C58" s="300"/>
      <c r="D58" s="298" t="s">
        <v>955</v>
      </c>
      <c r="E58" s="298"/>
      <c r="F58" s="298"/>
      <c r="G58" s="298"/>
      <c r="H58" s="298"/>
      <c r="I58" s="298"/>
      <c r="J58" s="298"/>
      <c r="K58" s="296"/>
    </row>
    <row r="59" s="1" customFormat="1" ht="15" customHeight="1">
      <c r="B59" s="294"/>
      <c r="C59" s="300"/>
      <c r="D59" s="298" t="s">
        <v>956</v>
      </c>
      <c r="E59" s="298"/>
      <c r="F59" s="298"/>
      <c r="G59" s="298"/>
      <c r="H59" s="298"/>
      <c r="I59" s="298"/>
      <c r="J59" s="298"/>
      <c r="K59" s="296"/>
    </row>
    <row r="60" s="1" customFormat="1" ht="15" customHeight="1">
      <c r="B60" s="294"/>
      <c r="C60" s="300"/>
      <c r="D60" s="298" t="s">
        <v>957</v>
      </c>
      <c r="E60" s="298"/>
      <c r="F60" s="298"/>
      <c r="G60" s="298"/>
      <c r="H60" s="298"/>
      <c r="I60" s="298"/>
      <c r="J60" s="298"/>
      <c r="K60" s="296"/>
    </row>
    <row r="61" s="1" customFormat="1" ht="15" customHeight="1">
      <c r="B61" s="294"/>
      <c r="C61" s="300"/>
      <c r="D61" s="298" t="s">
        <v>958</v>
      </c>
      <c r="E61" s="298"/>
      <c r="F61" s="298"/>
      <c r="G61" s="298"/>
      <c r="H61" s="298"/>
      <c r="I61" s="298"/>
      <c r="J61" s="298"/>
      <c r="K61" s="296"/>
    </row>
    <row r="62" s="1" customFormat="1" ht="15" customHeight="1">
      <c r="B62" s="294"/>
      <c r="C62" s="300"/>
      <c r="D62" s="303" t="s">
        <v>959</v>
      </c>
      <c r="E62" s="303"/>
      <c r="F62" s="303"/>
      <c r="G62" s="303"/>
      <c r="H62" s="303"/>
      <c r="I62" s="303"/>
      <c r="J62" s="303"/>
      <c r="K62" s="296"/>
    </row>
    <row r="63" s="1" customFormat="1" ht="15" customHeight="1">
      <c r="B63" s="294"/>
      <c r="C63" s="300"/>
      <c r="D63" s="298" t="s">
        <v>960</v>
      </c>
      <c r="E63" s="298"/>
      <c r="F63" s="298"/>
      <c r="G63" s="298"/>
      <c r="H63" s="298"/>
      <c r="I63" s="298"/>
      <c r="J63" s="298"/>
      <c r="K63" s="296"/>
    </row>
    <row r="64" s="1" customFormat="1" ht="12.75" customHeight="1">
      <c r="B64" s="294"/>
      <c r="C64" s="300"/>
      <c r="D64" s="300"/>
      <c r="E64" s="304"/>
      <c r="F64" s="300"/>
      <c r="G64" s="300"/>
      <c r="H64" s="300"/>
      <c r="I64" s="300"/>
      <c r="J64" s="300"/>
      <c r="K64" s="296"/>
    </row>
    <row r="65" s="1" customFormat="1" ht="15" customHeight="1">
      <c r="B65" s="294"/>
      <c r="C65" s="300"/>
      <c r="D65" s="298" t="s">
        <v>961</v>
      </c>
      <c r="E65" s="298"/>
      <c r="F65" s="298"/>
      <c r="G65" s="298"/>
      <c r="H65" s="298"/>
      <c r="I65" s="298"/>
      <c r="J65" s="298"/>
      <c r="K65" s="296"/>
    </row>
    <row r="66" s="1" customFormat="1" ht="15" customHeight="1">
      <c r="B66" s="294"/>
      <c r="C66" s="300"/>
      <c r="D66" s="303" t="s">
        <v>962</v>
      </c>
      <c r="E66" s="303"/>
      <c r="F66" s="303"/>
      <c r="G66" s="303"/>
      <c r="H66" s="303"/>
      <c r="I66" s="303"/>
      <c r="J66" s="303"/>
      <c r="K66" s="296"/>
    </row>
    <row r="67" s="1" customFormat="1" ht="15" customHeight="1">
      <c r="B67" s="294"/>
      <c r="C67" s="300"/>
      <c r="D67" s="298" t="s">
        <v>963</v>
      </c>
      <c r="E67" s="298"/>
      <c r="F67" s="298"/>
      <c r="G67" s="298"/>
      <c r="H67" s="298"/>
      <c r="I67" s="298"/>
      <c r="J67" s="298"/>
      <c r="K67" s="296"/>
    </row>
    <row r="68" s="1" customFormat="1" ht="15" customHeight="1">
      <c r="B68" s="294"/>
      <c r="C68" s="300"/>
      <c r="D68" s="298" t="s">
        <v>964</v>
      </c>
      <c r="E68" s="298"/>
      <c r="F68" s="298"/>
      <c r="G68" s="298"/>
      <c r="H68" s="298"/>
      <c r="I68" s="298"/>
      <c r="J68" s="298"/>
      <c r="K68" s="296"/>
    </row>
    <row r="69" s="1" customFormat="1" ht="15" customHeight="1">
      <c r="B69" s="294"/>
      <c r="C69" s="300"/>
      <c r="D69" s="298" t="s">
        <v>965</v>
      </c>
      <c r="E69" s="298"/>
      <c r="F69" s="298"/>
      <c r="G69" s="298"/>
      <c r="H69" s="298"/>
      <c r="I69" s="298"/>
      <c r="J69" s="298"/>
      <c r="K69" s="296"/>
    </row>
    <row r="70" s="1" customFormat="1" ht="15" customHeight="1">
      <c r="B70" s="294"/>
      <c r="C70" s="300"/>
      <c r="D70" s="298" t="s">
        <v>966</v>
      </c>
      <c r="E70" s="298"/>
      <c r="F70" s="298"/>
      <c r="G70" s="298"/>
      <c r="H70" s="298"/>
      <c r="I70" s="298"/>
      <c r="J70" s="298"/>
      <c r="K70" s="296"/>
    </row>
    <row r="71" s="1" customFormat="1" ht="12.75" customHeight="1">
      <c r="B71" s="305"/>
      <c r="C71" s="306"/>
      <c r="D71" s="306"/>
      <c r="E71" s="306"/>
      <c r="F71" s="306"/>
      <c r="G71" s="306"/>
      <c r="H71" s="306"/>
      <c r="I71" s="306"/>
      <c r="J71" s="306"/>
      <c r="K71" s="307"/>
    </row>
    <row r="72" s="1" customFormat="1" ht="18.75" customHeight="1">
      <c r="B72" s="308"/>
      <c r="C72" s="308"/>
      <c r="D72" s="308"/>
      <c r="E72" s="308"/>
      <c r="F72" s="308"/>
      <c r="G72" s="308"/>
      <c r="H72" s="308"/>
      <c r="I72" s="308"/>
      <c r="J72" s="308"/>
      <c r="K72" s="309"/>
    </row>
    <row r="73" s="1" customFormat="1" ht="18.75" customHeight="1">
      <c r="B73" s="309"/>
      <c r="C73" s="309"/>
      <c r="D73" s="309"/>
      <c r="E73" s="309"/>
      <c r="F73" s="309"/>
      <c r="G73" s="309"/>
      <c r="H73" s="309"/>
      <c r="I73" s="309"/>
      <c r="J73" s="309"/>
      <c r="K73" s="309"/>
    </row>
    <row r="74" s="1" customFormat="1" ht="7.5" customHeight="1">
      <c r="B74" s="310"/>
      <c r="C74" s="311"/>
      <c r="D74" s="311"/>
      <c r="E74" s="311"/>
      <c r="F74" s="311"/>
      <c r="G74" s="311"/>
      <c r="H74" s="311"/>
      <c r="I74" s="311"/>
      <c r="J74" s="311"/>
      <c r="K74" s="312"/>
    </row>
    <row r="75" s="1" customFormat="1" ht="45" customHeight="1">
      <c r="B75" s="313"/>
      <c r="C75" s="314" t="s">
        <v>967</v>
      </c>
      <c r="D75" s="314"/>
      <c r="E75" s="314"/>
      <c r="F75" s="314"/>
      <c r="G75" s="314"/>
      <c r="H75" s="314"/>
      <c r="I75" s="314"/>
      <c r="J75" s="314"/>
      <c r="K75" s="315"/>
    </row>
    <row r="76" s="1" customFormat="1" ht="17.25" customHeight="1">
      <c r="B76" s="313"/>
      <c r="C76" s="316" t="s">
        <v>968</v>
      </c>
      <c r="D76" s="316"/>
      <c r="E76" s="316"/>
      <c r="F76" s="316" t="s">
        <v>969</v>
      </c>
      <c r="G76" s="317"/>
      <c r="H76" s="316" t="s">
        <v>56</v>
      </c>
      <c r="I76" s="316" t="s">
        <v>59</v>
      </c>
      <c r="J76" s="316" t="s">
        <v>970</v>
      </c>
      <c r="K76" s="315"/>
    </row>
    <row r="77" s="1" customFormat="1" ht="17.25" customHeight="1">
      <c r="B77" s="313"/>
      <c r="C77" s="318" t="s">
        <v>971</v>
      </c>
      <c r="D77" s="318"/>
      <c r="E77" s="318"/>
      <c r="F77" s="319" t="s">
        <v>972</v>
      </c>
      <c r="G77" s="320"/>
      <c r="H77" s="318"/>
      <c r="I77" s="318"/>
      <c r="J77" s="318" t="s">
        <v>973</v>
      </c>
      <c r="K77" s="315"/>
    </row>
    <row r="78" s="1" customFormat="1" ht="5.25" customHeight="1">
      <c r="B78" s="313"/>
      <c r="C78" s="321"/>
      <c r="D78" s="321"/>
      <c r="E78" s="321"/>
      <c r="F78" s="321"/>
      <c r="G78" s="322"/>
      <c r="H78" s="321"/>
      <c r="I78" s="321"/>
      <c r="J78" s="321"/>
      <c r="K78" s="315"/>
    </row>
    <row r="79" s="1" customFormat="1" ht="15" customHeight="1">
      <c r="B79" s="313"/>
      <c r="C79" s="301" t="s">
        <v>55</v>
      </c>
      <c r="D79" s="323"/>
      <c r="E79" s="323"/>
      <c r="F79" s="324" t="s">
        <v>974</v>
      </c>
      <c r="G79" s="325"/>
      <c r="H79" s="301" t="s">
        <v>975</v>
      </c>
      <c r="I79" s="301" t="s">
        <v>976</v>
      </c>
      <c r="J79" s="301">
        <v>20</v>
      </c>
      <c r="K79" s="315"/>
    </row>
    <row r="80" s="1" customFormat="1" ht="15" customHeight="1">
      <c r="B80" s="313"/>
      <c r="C80" s="301" t="s">
        <v>977</v>
      </c>
      <c r="D80" s="301"/>
      <c r="E80" s="301"/>
      <c r="F80" s="324" t="s">
        <v>974</v>
      </c>
      <c r="G80" s="325"/>
      <c r="H80" s="301" t="s">
        <v>978</v>
      </c>
      <c r="I80" s="301" t="s">
        <v>976</v>
      </c>
      <c r="J80" s="301">
        <v>120</v>
      </c>
      <c r="K80" s="315"/>
    </row>
    <row r="81" s="1" customFormat="1" ht="15" customHeight="1">
      <c r="B81" s="326"/>
      <c r="C81" s="301" t="s">
        <v>979</v>
      </c>
      <c r="D81" s="301"/>
      <c r="E81" s="301"/>
      <c r="F81" s="324" t="s">
        <v>980</v>
      </c>
      <c r="G81" s="325"/>
      <c r="H81" s="301" t="s">
        <v>981</v>
      </c>
      <c r="I81" s="301" t="s">
        <v>976</v>
      </c>
      <c r="J81" s="301">
        <v>50</v>
      </c>
      <c r="K81" s="315"/>
    </row>
    <row r="82" s="1" customFormat="1" ht="15" customHeight="1">
      <c r="B82" s="326"/>
      <c r="C82" s="301" t="s">
        <v>982</v>
      </c>
      <c r="D82" s="301"/>
      <c r="E82" s="301"/>
      <c r="F82" s="324" t="s">
        <v>974</v>
      </c>
      <c r="G82" s="325"/>
      <c r="H82" s="301" t="s">
        <v>983</v>
      </c>
      <c r="I82" s="301" t="s">
        <v>984</v>
      </c>
      <c r="J82" s="301"/>
      <c r="K82" s="315"/>
    </row>
    <row r="83" s="1" customFormat="1" ht="15" customHeight="1">
      <c r="B83" s="326"/>
      <c r="C83" s="327" t="s">
        <v>985</v>
      </c>
      <c r="D83" s="327"/>
      <c r="E83" s="327"/>
      <c r="F83" s="328" t="s">
        <v>980</v>
      </c>
      <c r="G83" s="327"/>
      <c r="H83" s="327" t="s">
        <v>986</v>
      </c>
      <c r="I83" s="327" t="s">
        <v>976</v>
      </c>
      <c r="J83" s="327">
        <v>15</v>
      </c>
      <c r="K83" s="315"/>
    </row>
    <row r="84" s="1" customFormat="1" ht="15" customHeight="1">
      <c r="B84" s="326"/>
      <c r="C84" s="327" t="s">
        <v>987</v>
      </c>
      <c r="D84" s="327"/>
      <c r="E84" s="327"/>
      <c r="F84" s="328" t="s">
        <v>980</v>
      </c>
      <c r="G84" s="327"/>
      <c r="H84" s="327" t="s">
        <v>988</v>
      </c>
      <c r="I84" s="327" t="s">
        <v>976</v>
      </c>
      <c r="J84" s="327">
        <v>15</v>
      </c>
      <c r="K84" s="315"/>
    </row>
    <row r="85" s="1" customFormat="1" ht="15" customHeight="1">
      <c r="B85" s="326"/>
      <c r="C85" s="327" t="s">
        <v>989</v>
      </c>
      <c r="D85" s="327"/>
      <c r="E85" s="327"/>
      <c r="F85" s="328" t="s">
        <v>980</v>
      </c>
      <c r="G85" s="327"/>
      <c r="H85" s="327" t="s">
        <v>990</v>
      </c>
      <c r="I85" s="327" t="s">
        <v>976</v>
      </c>
      <c r="J85" s="327">
        <v>20</v>
      </c>
      <c r="K85" s="315"/>
    </row>
    <row r="86" s="1" customFormat="1" ht="15" customHeight="1">
      <c r="B86" s="326"/>
      <c r="C86" s="327" t="s">
        <v>991</v>
      </c>
      <c r="D86" s="327"/>
      <c r="E86" s="327"/>
      <c r="F86" s="328" t="s">
        <v>980</v>
      </c>
      <c r="G86" s="327"/>
      <c r="H86" s="327" t="s">
        <v>992</v>
      </c>
      <c r="I86" s="327" t="s">
        <v>976</v>
      </c>
      <c r="J86" s="327">
        <v>20</v>
      </c>
      <c r="K86" s="315"/>
    </row>
    <row r="87" s="1" customFormat="1" ht="15" customHeight="1">
      <c r="B87" s="326"/>
      <c r="C87" s="301" t="s">
        <v>993</v>
      </c>
      <c r="D87" s="301"/>
      <c r="E87" s="301"/>
      <c r="F87" s="324" t="s">
        <v>980</v>
      </c>
      <c r="G87" s="325"/>
      <c r="H87" s="301" t="s">
        <v>994</v>
      </c>
      <c r="I87" s="301" t="s">
        <v>976</v>
      </c>
      <c r="J87" s="301">
        <v>50</v>
      </c>
      <c r="K87" s="315"/>
    </row>
    <row r="88" s="1" customFormat="1" ht="15" customHeight="1">
      <c r="B88" s="326"/>
      <c r="C88" s="301" t="s">
        <v>995</v>
      </c>
      <c r="D88" s="301"/>
      <c r="E88" s="301"/>
      <c r="F88" s="324" t="s">
        <v>980</v>
      </c>
      <c r="G88" s="325"/>
      <c r="H88" s="301" t="s">
        <v>996</v>
      </c>
      <c r="I88" s="301" t="s">
        <v>976</v>
      </c>
      <c r="J88" s="301">
        <v>20</v>
      </c>
      <c r="K88" s="315"/>
    </row>
    <row r="89" s="1" customFormat="1" ht="15" customHeight="1">
      <c r="B89" s="326"/>
      <c r="C89" s="301" t="s">
        <v>997</v>
      </c>
      <c r="D89" s="301"/>
      <c r="E89" s="301"/>
      <c r="F89" s="324" t="s">
        <v>980</v>
      </c>
      <c r="G89" s="325"/>
      <c r="H89" s="301" t="s">
        <v>998</v>
      </c>
      <c r="I89" s="301" t="s">
        <v>976</v>
      </c>
      <c r="J89" s="301">
        <v>20</v>
      </c>
      <c r="K89" s="315"/>
    </row>
    <row r="90" s="1" customFormat="1" ht="15" customHeight="1">
      <c r="B90" s="326"/>
      <c r="C90" s="301" t="s">
        <v>999</v>
      </c>
      <c r="D90" s="301"/>
      <c r="E90" s="301"/>
      <c r="F90" s="324" t="s">
        <v>980</v>
      </c>
      <c r="G90" s="325"/>
      <c r="H90" s="301" t="s">
        <v>1000</v>
      </c>
      <c r="I90" s="301" t="s">
        <v>976</v>
      </c>
      <c r="J90" s="301">
        <v>50</v>
      </c>
      <c r="K90" s="315"/>
    </row>
    <row r="91" s="1" customFormat="1" ht="15" customHeight="1">
      <c r="B91" s="326"/>
      <c r="C91" s="301" t="s">
        <v>1001</v>
      </c>
      <c r="D91" s="301"/>
      <c r="E91" s="301"/>
      <c r="F91" s="324" t="s">
        <v>980</v>
      </c>
      <c r="G91" s="325"/>
      <c r="H91" s="301" t="s">
        <v>1001</v>
      </c>
      <c r="I91" s="301" t="s">
        <v>976</v>
      </c>
      <c r="J91" s="301">
        <v>50</v>
      </c>
      <c r="K91" s="315"/>
    </row>
    <row r="92" s="1" customFormat="1" ht="15" customHeight="1">
      <c r="B92" s="326"/>
      <c r="C92" s="301" t="s">
        <v>1002</v>
      </c>
      <c r="D92" s="301"/>
      <c r="E92" s="301"/>
      <c r="F92" s="324" t="s">
        <v>980</v>
      </c>
      <c r="G92" s="325"/>
      <c r="H92" s="301" t="s">
        <v>1003</v>
      </c>
      <c r="I92" s="301" t="s">
        <v>976</v>
      </c>
      <c r="J92" s="301">
        <v>255</v>
      </c>
      <c r="K92" s="315"/>
    </row>
    <row r="93" s="1" customFormat="1" ht="15" customHeight="1">
      <c r="B93" s="326"/>
      <c r="C93" s="301" t="s">
        <v>1004</v>
      </c>
      <c r="D93" s="301"/>
      <c r="E93" s="301"/>
      <c r="F93" s="324" t="s">
        <v>974</v>
      </c>
      <c r="G93" s="325"/>
      <c r="H93" s="301" t="s">
        <v>1005</v>
      </c>
      <c r="I93" s="301" t="s">
        <v>1006</v>
      </c>
      <c r="J93" s="301"/>
      <c r="K93" s="315"/>
    </row>
    <row r="94" s="1" customFormat="1" ht="15" customHeight="1">
      <c r="B94" s="326"/>
      <c r="C94" s="301" t="s">
        <v>1007</v>
      </c>
      <c r="D94" s="301"/>
      <c r="E94" s="301"/>
      <c r="F94" s="324" t="s">
        <v>974</v>
      </c>
      <c r="G94" s="325"/>
      <c r="H94" s="301" t="s">
        <v>1008</v>
      </c>
      <c r="I94" s="301" t="s">
        <v>1009</v>
      </c>
      <c r="J94" s="301"/>
      <c r="K94" s="315"/>
    </row>
    <row r="95" s="1" customFormat="1" ht="15" customHeight="1">
      <c r="B95" s="326"/>
      <c r="C95" s="301" t="s">
        <v>1010</v>
      </c>
      <c r="D95" s="301"/>
      <c r="E95" s="301"/>
      <c r="F95" s="324" t="s">
        <v>974</v>
      </c>
      <c r="G95" s="325"/>
      <c r="H95" s="301" t="s">
        <v>1010</v>
      </c>
      <c r="I95" s="301" t="s">
        <v>1009</v>
      </c>
      <c r="J95" s="301"/>
      <c r="K95" s="315"/>
    </row>
    <row r="96" s="1" customFormat="1" ht="15" customHeight="1">
      <c r="B96" s="326"/>
      <c r="C96" s="301" t="s">
        <v>40</v>
      </c>
      <c r="D96" s="301"/>
      <c r="E96" s="301"/>
      <c r="F96" s="324" t="s">
        <v>974</v>
      </c>
      <c r="G96" s="325"/>
      <c r="H96" s="301" t="s">
        <v>1011</v>
      </c>
      <c r="I96" s="301" t="s">
        <v>1009</v>
      </c>
      <c r="J96" s="301"/>
      <c r="K96" s="315"/>
    </row>
    <row r="97" s="1" customFormat="1" ht="15" customHeight="1">
      <c r="B97" s="326"/>
      <c r="C97" s="301" t="s">
        <v>50</v>
      </c>
      <c r="D97" s="301"/>
      <c r="E97" s="301"/>
      <c r="F97" s="324" t="s">
        <v>974</v>
      </c>
      <c r="G97" s="325"/>
      <c r="H97" s="301" t="s">
        <v>1012</v>
      </c>
      <c r="I97" s="301" t="s">
        <v>1009</v>
      </c>
      <c r="J97" s="301"/>
      <c r="K97" s="315"/>
    </row>
    <row r="98" s="1" customFormat="1" ht="15" customHeight="1">
      <c r="B98" s="329"/>
      <c r="C98" s="330"/>
      <c r="D98" s="330"/>
      <c r="E98" s="330"/>
      <c r="F98" s="330"/>
      <c r="G98" s="330"/>
      <c r="H98" s="330"/>
      <c r="I98" s="330"/>
      <c r="J98" s="330"/>
      <c r="K98" s="331"/>
    </row>
    <row r="99" s="1" customFormat="1" ht="18.75" customHeight="1">
      <c r="B99" s="332"/>
      <c r="C99" s="333"/>
      <c r="D99" s="333"/>
      <c r="E99" s="333"/>
      <c r="F99" s="333"/>
      <c r="G99" s="333"/>
      <c r="H99" s="333"/>
      <c r="I99" s="333"/>
      <c r="J99" s="333"/>
      <c r="K99" s="332"/>
    </row>
    <row r="100" s="1" customFormat="1" ht="18.75" customHeight="1">
      <c r="B100" s="309"/>
      <c r="C100" s="309"/>
      <c r="D100" s="309"/>
      <c r="E100" s="309"/>
      <c r="F100" s="309"/>
      <c r="G100" s="309"/>
      <c r="H100" s="309"/>
      <c r="I100" s="309"/>
      <c r="J100" s="309"/>
      <c r="K100" s="309"/>
    </row>
    <row r="101" s="1" customFormat="1" ht="7.5" customHeight="1">
      <c r="B101" s="310"/>
      <c r="C101" s="311"/>
      <c r="D101" s="311"/>
      <c r="E101" s="311"/>
      <c r="F101" s="311"/>
      <c r="G101" s="311"/>
      <c r="H101" s="311"/>
      <c r="I101" s="311"/>
      <c r="J101" s="311"/>
      <c r="K101" s="312"/>
    </row>
    <row r="102" s="1" customFormat="1" ht="45" customHeight="1">
      <c r="B102" s="313"/>
      <c r="C102" s="314" t="s">
        <v>1013</v>
      </c>
      <c r="D102" s="314"/>
      <c r="E102" s="314"/>
      <c r="F102" s="314"/>
      <c r="G102" s="314"/>
      <c r="H102" s="314"/>
      <c r="I102" s="314"/>
      <c r="J102" s="314"/>
      <c r="K102" s="315"/>
    </row>
    <row r="103" s="1" customFormat="1" ht="17.25" customHeight="1">
      <c r="B103" s="313"/>
      <c r="C103" s="316" t="s">
        <v>968</v>
      </c>
      <c r="D103" s="316"/>
      <c r="E103" s="316"/>
      <c r="F103" s="316" t="s">
        <v>969</v>
      </c>
      <c r="G103" s="317"/>
      <c r="H103" s="316" t="s">
        <v>56</v>
      </c>
      <c r="I103" s="316" t="s">
        <v>59</v>
      </c>
      <c r="J103" s="316" t="s">
        <v>970</v>
      </c>
      <c r="K103" s="315"/>
    </row>
    <row r="104" s="1" customFormat="1" ht="17.25" customHeight="1">
      <c r="B104" s="313"/>
      <c r="C104" s="318" t="s">
        <v>971</v>
      </c>
      <c r="D104" s="318"/>
      <c r="E104" s="318"/>
      <c r="F104" s="319" t="s">
        <v>972</v>
      </c>
      <c r="G104" s="320"/>
      <c r="H104" s="318"/>
      <c r="I104" s="318"/>
      <c r="J104" s="318" t="s">
        <v>973</v>
      </c>
      <c r="K104" s="315"/>
    </row>
    <row r="105" s="1" customFormat="1" ht="5.25" customHeight="1">
      <c r="B105" s="313"/>
      <c r="C105" s="316"/>
      <c r="D105" s="316"/>
      <c r="E105" s="316"/>
      <c r="F105" s="316"/>
      <c r="G105" s="334"/>
      <c r="H105" s="316"/>
      <c r="I105" s="316"/>
      <c r="J105" s="316"/>
      <c r="K105" s="315"/>
    </row>
    <row r="106" s="1" customFormat="1" ht="15" customHeight="1">
      <c r="B106" s="313"/>
      <c r="C106" s="301" t="s">
        <v>55</v>
      </c>
      <c r="D106" s="323"/>
      <c r="E106" s="323"/>
      <c r="F106" s="324" t="s">
        <v>974</v>
      </c>
      <c r="G106" s="301"/>
      <c r="H106" s="301" t="s">
        <v>1014</v>
      </c>
      <c r="I106" s="301" t="s">
        <v>976</v>
      </c>
      <c r="J106" s="301">
        <v>20</v>
      </c>
      <c r="K106" s="315"/>
    </row>
    <row r="107" s="1" customFormat="1" ht="15" customHeight="1">
      <c r="B107" s="313"/>
      <c r="C107" s="301" t="s">
        <v>977</v>
      </c>
      <c r="D107" s="301"/>
      <c r="E107" s="301"/>
      <c r="F107" s="324" t="s">
        <v>974</v>
      </c>
      <c r="G107" s="301"/>
      <c r="H107" s="301" t="s">
        <v>1014</v>
      </c>
      <c r="I107" s="301" t="s">
        <v>976</v>
      </c>
      <c r="J107" s="301">
        <v>120</v>
      </c>
      <c r="K107" s="315"/>
    </row>
    <row r="108" s="1" customFormat="1" ht="15" customHeight="1">
      <c r="B108" s="326"/>
      <c r="C108" s="301" t="s">
        <v>979</v>
      </c>
      <c r="D108" s="301"/>
      <c r="E108" s="301"/>
      <c r="F108" s="324" t="s">
        <v>980</v>
      </c>
      <c r="G108" s="301"/>
      <c r="H108" s="301" t="s">
        <v>1014</v>
      </c>
      <c r="I108" s="301" t="s">
        <v>976</v>
      </c>
      <c r="J108" s="301">
        <v>50</v>
      </c>
      <c r="K108" s="315"/>
    </row>
    <row r="109" s="1" customFormat="1" ht="15" customHeight="1">
      <c r="B109" s="326"/>
      <c r="C109" s="301" t="s">
        <v>982</v>
      </c>
      <c r="D109" s="301"/>
      <c r="E109" s="301"/>
      <c r="F109" s="324" t="s">
        <v>974</v>
      </c>
      <c r="G109" s="301"/>
      <c r="H109" s="301" t="s">
        <v>1014</v>
      </c>
      <c r="I109" s="301" t="s">
        <v>984</v>
      </c>
      <c r="J109" s="301"/>
      <c r="K109" s="315"/>
    </row>
    <row r="110" s="1" customFormat="1" ht="15" customHeight="1">
      <c r="B110" s="326"/>
      <c r="C110" s="301" t="s">
        <v>993</v>
      </c>
      <c r="D110" s="301"/>
      <c r="E110" s="301"/>
      <c r="F110" s="324" t="s">
        <v>980</v>
      </c>
      <c r="G110" s="301"/>
      <c r="H110" s="301" t="s">
        <v>1014</v>
      </c>
      <c r="I110" s="301" t="s">
        <v>976</v>
      </c>
      <c r="J110" s="301">
        <v>50</v>
      </c>
      <c r="K110" s="315"/>
    </row>
    <row r="111" s="1" customFormat="1" ht="15" customHeight="1">
      <c r="B111" s="326"/>
      <c r="C111" s="301" t="s">
        <v>1001</v>
      </c>
      <c r="D111" s="301"/>
      <c r="E111" s="301"/>
      <c r="F111" s="324" t="s">
        <v>980</v>
      </c>
      <c r="G111" s="301"/>
      <c r="H111" s="301" t="s">
        <v>1014</v>
      </c>
      <c r="I111" s="301" t="s">
        <v>976</v>
      </c>
      <c r="J111" s="301">
        <v>50</v>
      </c>
      <c r="K111" s="315"/>
    </row>
    <row r="112" s="1" customFormat="1" ht="15" customHeight="1">
      <c r="B112" s="326"/>
      <c r="C112" s="301" t="s">
        <v>999</v>
      </c>
      <c r="D112" s="301"/>
      <c r="E112" s="301"/>
      <c r="F112" s="324" t="s">
        <v>980</v>
      </c>
      <c r="G112" s="301"/>
      <c r="H112" s="301" t="s">
        <v>1014</v>
      </c>
      <c r="I112" s="301" t="s">
        <v>976</v>
      </c>
      <c r="J112" s="301">
        <v>50</v>
      </c>
      <c r="K112" s="315"/>
    </row>
    <row r="113" s="1" customFormat="1" ht="15" customHeight="1">
      <c r="B113" s="326"/>
      <c r="C113" s="301" t="s">
        <v>55</v>
      </c>
      <c r="D113" s="301"/>
      <c r="E113" s="301"/>
      <c r="F113" s="324" t="s">
        <v>974</v>
      </c>
      <c r="G113" s="301"/>
      <c r="H113" s="301" t="s">
        <v>1015</v>
      </c>
      <c r="I113" s="301" t="s">
        <v>976</v>
      </c>
      <c r="J113" s="301">
        <v>20</v>
      </c>
      <c r="K113" s="315"/>
    </row>
    <row r="114" s="1" customFormat="1" ht="15" customHeight="1">
      <c r="B114" s="326"/>
      <c r="C114" s="301" t="s">
        <v>1016</v>
      </c>
      <c r="D114" s="301"/>
      <c r="E114" s="301"/>
      <c r="F114" s="324" t="s">
        <v>974</v>
      </c>
      <c r="G114" s="301"/>
      <c r="H114" s="301" t="s">
        <v>1017</v>
      </c>
      <c r="I114" s="301" t="s">
        <v>976</v>
      </c>
      <c r="J114" s="301">
        <v>120</v>
      </c>
      <c r="K114" s="315"/>
    </row>
    <row r="115" s="1" customFormat="1" ht="15" customHeight="1">
      <c r="B115" s="326"/>
      <c r="C115" s="301" t="s">
        <v>40</v>
      </c>
      <c r="D115" s="301"/>
      <c r="E115" s="301"/>
      <c r="F115" s="324" t="s">
        <v>974</v>
      </c>
      <c r="G115" s="301"/>
      <c r="H115" s="301" t="s">
        <v>1018</v>
      </c>
      <c r="I115" s="301" t="s">
        <v>1009</v>
      </c>
      <c r="J115" s="301"/>
      <c r="K115" s="315"/>
    </row>
    <row r="116" s="1" customFormat="1" ht="15" customHeight="1">
      <c r="B116" s="326"/>
      <c r="C116" s="301" t="s">
        <v>50</v>
      </c>
      <c r="D116" s="301"/>
      <c r="E116" s="301"/>
      <c r="F116" s="324" t="s">
        <v>974</v>
      </c>
      <c r="G116" s="301"/>
      <c r="H116" s="301" t="s">
        <v>1019</v>
      </c>
      <c r="I116" s="301" t="s">
        <v>1009</v>
      </c>
      <c r="J116" s="301"/>
      <c r="K116" s="315"/>
    </row>
    <row r="117" s="1" customFormat="1" ht="15" customHeight="1">
      <c r="B117" s="326"/>
      <c r="C117" s="301" t="s">
        <v>59</v>
      </c>
      <c r="D117" s="301"/>
      <c r="E117" s="301"/>
      <c r="F117" s="324" t="s">
        <v>974</v>
      </c>
      <c r="G117" s="301"/>
      <c r="H117" s="301" t="s">
        <v>1020</v>
      </c>
      <c r="I117" s="301" t="s">
        <v>1021</v>
      </c>
      <c r="J117" s="301"/>
      <c r="K117" s="315"/>
    </row>
    <row r="118" s="1" customFormat="1" ht="15" customHeight="1">
      <c r="B118" s="329"/>
      <c r="C118" s="335"/>
      <c r="D118" s="335"/>
      <c r="E118" s="335"/>
      <c r="F118" s="335"/>
      <c r="G118" s="335"/>
      <c r="H118" s="335"/>
      <c r="I118" s="335"/>
      <c r="J118" s="335"/>
      <c r="K118" s="331"/>
    </row>
    <row r="119" s="1" customFormat="1" ht="18.75" customHeight="1">
      <c r="B119" s="336"/>
      <c r="C119" s="337"/>
      <c r="D119" s="337"/>
      <c r="E119" s="337"/>
      <c r="F119" s="338"/>
      <c r="G119" s="337"/>
      <c r="H119" s="337"/>
      <c r="I119" s="337"/>
      <c r="J119" s="337"/>
      <c r="K119" s="336"/>
    </row>
    <row r="120" s="1" customFormat="1" ht="18.75" customHeight="1">
      <c r="B120" s="309"/>
      <c r="C120" s="309"/>
      <c r="D120" s="309"/>
      <c r="E120" s="309"/>
      <c r="F120" s="309"/>
      <c r="G120" s="309"/>
      <c r="H120" s="309"/>
      <c r="I120" s="309"/>
      <c r="J120" s="309"/>
      <c r="K120" s="309"/>
    </row>
    <row r="121" s="1" customFormat="1" ht="7.5" customHeight="1">
      <c r="B121" s="339"/>
      <c r="C121" s="340"/>
      <c r="D121" s="340"/>
      <c r="E121" s="340"/>
      <c r="F121" s="340"/>
      <c r="G121" s="340"/>
      <c r="H121" s="340"/>
      <c r="I121" s="340"/>
      <c r="J121" s="340"/>
      <c r="K121" s="341"/>
    </row>
    <row r="122" s="1" customFormat="1" ht="45" customHeight="1">
      <c r="B122" s="342"/>
      <c r="C122" s="292" t="s">
        <v>1022</v>
      </c>
      <c r="D122" s="292"/>
      <c r="E122" s="292"/>
      <c r="F122" s="292"/>
      <c r="G122" s="292"/>
      <c r="H122" s="292"/>
      <c r="I122" s="292"/>
      <c r="J122" s="292"/>
      <c r="K122" s="343"/>
    </row>
    <row r="123" s="1" customFormat="1" ht="17.25" customHeight="1">
      <c r="B123" s="344"/>
      <c r="C123" s="316" t="s">
        <v>968</v>
      </c>
      <c r="D123" s="316"/>
      <c r="E123" s="316"/>
      <c r="F123" s="316" t="s">
        <v>969</v>
      </c>
      <c r="G123" s="317"/>
      <c r="H123" s="316" t="s">
        <v>56</v>
      </c>
      <c r="I123" s="316" t="s">
        <v>59</v>
      </c>
      <c r="J123" s="316" t="s">
        <v>970</v>
      </c>
      <c r="K123" s="345"/>
    </row>
    <row r="124" s="1" customFormat="1" ht="17.25" customHeight="1">
      <c r="B124" s="344"/>
      <c r="C124" s="318" t="s">
        <v>971</v>
      </c>
      <c r="D124" s="318"/>
      <c r="E124" s="318"/>
      <c r="F124" s="319" t="s">
        <v>972</v>
      </c>
      <c r="G124" s="320"/>
      <c r="H124" s="318"/>
      <c r="I124" s="318"/>
      <c r="J124" s="318" t="s">
        <v>973</v>
      </c>
      <c r="K124" s="345"/>
    </row>
    <row r="125" s="1" customFormat="1" ht="5.25" customHeight="1">
      <c r="B125" s="346"/>
      <c r="C125" s="321"/>
      <c r="D125" s="321"/>
      <c r="E125" s="321"/>
      <c r="F125" s="321"/>
      <c r="G125" s="347"/>
      <c r="H125" s="321"/>
      <c r="I125" s="321"/>
      <c r="J125" s="321"/>
      <c r="K125" s="348"/>
    </row>
    <row r="126" s="1" customFormat="1" ht="15" customHeight="1">
      <c r="B126" s="346"/>
      <c r="C126" s="301" t="s">
        <v>977</v>
      </c>
      <c r="D126" s="323"/>
      <c r="E126" s="323"/>
      <c r="F126" s="324" t="s">
        <v>974</v>
      </c>
      <c r="G126" s="301"/>
      <c r="H126" s="301" t="s">
        <v>1014</v>
      </c>
      <c r="I126" s="301" t="s">
        <v>976</v>
      </c>
      <c r="J126" s="301">
        <v>120</v>
      </c>
      <c r="K126" s="349"/>
    </row>
    <row r="127" s="1" customFormat="1" ht="15" customHeight="1">
      <c r="B127" s="346"/>
      <c r="C127" s="301" t="s">
        <v>1023</v>
      </c>
      <c r="D127" s="301"/>
      <c r="E127" s="301"/>
      <c r="F127" s="324" t="s">
        <v>974</v>
      </c>
      <c r="G127" s="301"/>
      <c r="H127" s="301" t="s">
        <v>1024</v>
      </c>
      <c r="I127" s="301" t="s">
        <v>976</v>
      </c>
      <c r="J127" s="301" t="s">
        <v>1025</v>
      </c>
      <c r="K127" s="349"/>
    </row>
    <row r="128" s="1" customFormat="1" ht="15" customHeight="1">
      <c r="B128" s="346"/>
      <c r="C128" s="301" t="s">
        <v>922</v>
      </c>
      <c r="D128" s="301"/>
      <c r="E128" s="301"/>
      <c r="F128" s="324" t="s">
        <v>974</v>
      </c>
      <c r="G128" s="301"/>
      <c r="H128" s="301" t="s">
        <v>1026</v>
      </c>
      <c r="I128" s="301" t="s">
        <v>976</v>
      </c>
      <c r="J128" s="301" t="s">
        <v>1025</v>
      </c>
      <c r="K128" s="349"/>
    </row>
    <row r="129" s="1" customFormat="1" ht="15" customHeight="1">
      <c r="B129" s="346"/>
      <c r="C129" s="301" t="s">
        <v>985</v>
      </c>
      <c r="D129" s="301"/>
      <c r="E129" s="301"/>
      <c r="F129" s="324" t="s">
        <v>980</v>
      </c>
      <c r="G129" s="301"/>
      <c r="H129" s="301" t="s">
        <v>986</v>
      </c>
      <c r="I129" s="301" t="s">
        <v>976</v>
      </c>
      <c r="J129" s="301">
        <v>15</v>
      </c>
      <c r="K129" s="349"/>
    </row>
    <row r="130" s="1" customFormat="1" ht="15" customHeight="1">
      <c r="B130" s="346"/>
      <c r="C130" s="327" t="s">
        <v>987</v>
      </c>
      <c r="D130" s="327"/>
      <c r="E130" s="327"/>
      <c r="F130" s="328" t="s">
        <v>980</v>
      </c>
      <c r="G130" s="327"/>
      <c r="H130" s="327" t="s">
        <v>988</v>
      </c>
      <c r="I130" s="327" t="s">
        <v>976</v>
      </c>
      <c r="J130" s="327">
        <v>15</v>
      </c>
      <c r="K130" s="349"/>
    </row>
    <row r="131" s="1" customFormat="1" ht="15" customHeight="1">
      <c r="B131" s="346"/>
      <c r="C131" s="327" t="s">
        <v>989</v>
      </c>
      <c r="D131" s="327"/>
      <c r="E131" s="327"/>
      <c r="F131" s="328" t="s">
        <v>980</v>
      </c>
      <c r="G131" s="327"/>
      <c r="H131" s="327" t="s">
        <v>990</v>
      </c>
      <c r="I131" s="327" t="s">
        <v>976</v>
      </c>
      <c r="J131" s="327">
        <v>20</v>
      </c>
      <c r="K131" s="349"/>
    </row>
    <row r="132" s="1" customFormat="1" ht="15" customHeight="1">
      <c r="B132" s="346"/>
      <c r="C132" s="327" t="s">
        <v>991</v>
      </c>
      <c r="D132" s="327"/>
      <c r="E132" s="327"/>
      <c r="F132" s="328" t="s">
        <v>980</v>
      </c>
      <c r="G132" s="327"/>
      <c r="H132" s="327" t="s">
        <v>992</v>
      </c>
      <c r="I132" s="327" t="s">
        <v>976</v>
      </c>
      <c r="J132" s="327">
        <v>20</v>
      </c>
      <c r="K132" s="349"/>
    </row>
    <row r="133" s="1" customFormat="1" ht="15" customHeight="1">
      <c r="B133" s="346"/>
      <c r="C133" s="301" t="s">
        <v>979</v>
      </c>
      <c r="D133" s="301"/>
      <c r="E133" s="301"/>
      <c r="F133" s="324" t="s">
        <v>980</v>
      </c>
      <c r="G133" s="301"/>
      <c r="H133" s="301" t="s">
        <v>1014</v>
      </c>
      <c r="I133" s="301" t="s">
        <v>976</v>
      </c>
      <c r="J133" s="301">
        <v>50</v>
      </c>
      <c r="K133" s="349"/>
    </row>
    <row r="134" s="1" customFormat="1" ht="15" customHeight="1">
      <c r="B134" s="346"/>
      <c r="C134" s="301" t="s">
        <v>993</v>
      </c>
      <c r="D134" s="301"/>
      <c r="E134" s="301"/>
      <c r="F134" s="324" t="s">
        <v>980</v>
      </c>
      <c r="G134" s="301"/>
      <c r="H134" s="301" t="s">
        <v>1014</v>
      </c>
      <c r="I134" s="301" t="s">
        <v>976</v>
      </c>
      <c r="J134" s="301">
        <v>50</v>
      </c>
      <c r="K134" s="349"/>
    </row>
    <row r="135" s="1" customFormat="1" ht="15" customHeight="1">
      <c r="B135" s="346"/>
      <c r="C135" s="301" t="s">
        <v>999</v>
      </c>
      <c r="D135" s="301"/>
      <c r="E135" s="301"/>
      <c r="F135" s="324" t="s">
        <v>980</v>
      </c>
      <c r="G135" s="301"/>
      <c r="H135" s="301" t="s">
        <v>1014</v>
      </c>
      <c r="I135" s="301" t="s">
        <v>976</v>
      </c>
      <c r="J135" s="301">
        <v>50</v>
      </c>
      <c r="K135" s="349"/>
    </row>
    <row r="136" s="1" customFormat="1" ht="15" customHeight="1">
      <c r="B136" s="346"/>
      <c r="C136" s="301" t="s">
        <v>1001</v>
      </c>
      <c r="D136" s="301"/>
      <c r="E136" s="301"/>
      <c r="F136" s="324" t="s">
        <v>980</v>
      </c>
      <c r="G136" s="301"/>
      <c r="H136" s="301" t="s">
        <v>1014</v>
      </c>
      <c r="I136" s="301" t="s">
        <v>976</v>
      </c>
      <c r="J136" s="301">
        <v>50</v>
      </c>
      <c r="K136" s="349"/>
    </row>
    <row r="137" s="1" customFormat="1" ht="15" customHeight="1">
      <c r="B137" s="346"/>
      <c r="C137" s="301" t="s">
        <v>1002</v>
      </c>
      <c r="D137" s="301"/>
      <c r="E137" s="301"/>
      <c r="F137" s="324" t="s">
        <v>980</v>
      </c>
      <c r="G137" s="301"/>
      <c r="H137" s="301" t="s">
        <v>1027</v>
      </c>
      <c r="I137" s="301" t="s">
        <v>976</v>
      </c>
      <c r="J137" s="301">
        <v>255</v>
      </c>
      <c r="K137" s="349"/>
    </row>
    <row r="138" s="1" customFormat="1" ht="15" customHeight="1">
      <c r="B138" s="346"/>
      <c r="C138" s="301" t="s">
        <v>1004</v>
      </c>
      <c r="D138" s="301"/>
      <c r="E138" s="301"/>
      <c r="F138" s="324" t="s">
        <v>974</v>
      </c>
      <c r="G138" s="301"/>
      <c r="H138" s="301" t="s">
        <v>1028</v>
      </c>
      <c r="I138" s="301" t="s">
        <v>1006</v>
      </c>
      <c r="J138" s="301"/>
      <c r="K138" s="349"/>
    </row>
    <row r="139" s="1" customFormat="1" ht="15" customHeight="1">
      <c r="B139" s="346"/>
      <c r="C139" s="301" t="s">
        <v>1007</v>
      </c>
      <c r="D139" s="301"/>
      <c r="E139" s="301"/>
      <c r="F139" s="324" t="s">
        <v>974</v>
      </c>
      <c r="G139" s="301"/>
      <c r="H139" s="301" t="s">
        <v>1029</v>
      </c>
      <c r="I139" s="301" t="s">
        <v>1009</v>
      </c>
      <c r="J139" s="301"/>
      <c r="K139" s="349"/>
    </row>
    <row r="140" s="1" customFormat="1" ht="15" customHeight="1">
      <c r="B140" s="346"/>
      <c r="C140" s="301" t="s">
        <v>1010</v>
      </c>
      <c r="D140" s="301"/>
      <c r="E140" s="301"/>
      <c r="F140" s="324" t="s">
        <v>974</v>
      </c>
      <c r="G140" s="301"/>
      <c r="H140" s="301" t="s">
        <v>1010</v>
      </c>
      <c r="I140" s="301" t="s">
        <v>1009</v>
      </c>
      <c r="J140" s="301"/>
      <c r="K140" s="349"/>
    </row>
    <row r="141" s="1" customFormat="1" ht="15" customHeight="1">
      <c r="B141" s="346"/>
      <c r="C141" s="301" t="s">
        <v>40</v>
      </c>
      <c r="D141" s="301"/>
      <c r="E141" s="301"/>
      <c r="F141" s="324" t="s">
        <v>974</v>
      </c>
      <c r="G141" s="301"/>
      <c r="H141" s="301" t="s">
        <v>1030</v>
      </c>
      <c r="I141" s="301" t="s">
        <v>1009</v>
      </c>
      <c r="J141" s="301"/>
      <c r="K141" s="349"/>
    </row>
    <row r="142" s="1" customFormat="1" ht="15" customHeight="1">
      <c r="B142" s="346"/>
      <c r="C142" s="301" t="s">
        <v>1031</v>
      </c>
      <c r="D142" s="301"/>
      <c r="E142" s="301"/>
      <c r="F142" s="324" t="s">
        <v>974</v>
      </c>
      <c r="G142" s="301"/>
      <c r="H142" s="301" t="s">
        <v>1032</v>
      </c>
      <c r="I142" s="301" t="s">
        <v>1009</v>
      </c>
      <c r="J142" s="301"/>
      <c r="K142" s="349"/>
    </row>
    <row r="143" s="1" customFormat="1" ht="15" customHeight="1">
      <c r="B143" s="350"/>
      <c r="C143" s="351"/>
      <c r="D143" s="351"/>
      <c r="E143" s="351"/>
      <c r="F143" s="351"/>
      <c r="G143" s="351"/>
      <c r="H143" s="351"/>
      <c r="I143" s="351"/>
      <c r="J143" s="351"/>
      <c r="K143" s="352"/>
    </row>
    <row r="144" s="1" customFormat="1" ht="18.75" customHeight="1">
      <c r="B144" s="337"/>
      <c r="C144" s="337"/>
      <c r="D144" s="337"/>
      <c r="E144" s="337"/>
      <c r="F144" s="338"/>
      <c r="G144" s="337"/>
      <c r="H144" s="337"/>
      <c r="I144" s="337"/>
      <c r="J144" s="337"/>
      <c r="K144" s="337"/>
    </row>
    <row r="145" s="1" customFormat="1" ht="18.75" customHeight="1">
      <c r="B145" s="309"/>
      <c r="C145" s="309"/>
      <c r="D145" s="309"/>
      <c r="E145" s="309"/>
      <c r="F145" s="309"/>
      <c r="G145" s="309"/>
      <c r="H145" s="309"/>
      <c r="I145" s="309"/>
      <c r="J145" s="309"/>
      <c r="K145" s="309"/>
    </row>
    <row r="146" s="1" customFormat="1" ht="7.5" customHeight="1">
      <c r="B146" s="310"/>
      <c r="C146" s="311"/>
      <c r="D146" s="311"/>
      <c r="E146" s="311"/>
      <c r="F146" s="311"/>
      <c r="G146" s="311"/>
      <c r="H146" s="311"/>
      <c r="I146" s="311"/>
      <c r="J146" s="311"/>
      <c r="K146" s="312"/>
    </row>
    <row r="147" s="1" customFormat="1" ht="45" customHeight="1">
      <c r="B147" s="313"/>
      <c r="C147" s="314" t="s">
        <v>1033</v>
      </c>
      <c r="D147" s="314"/>
      <c r="E147" s="314"/>
      <c r="F147" s="314"/>
      <c r="G147" s="314"/>
      <c r="H147" s="314"/>
      <c r="I147" s="314"/>
      <c r="J147" s="314"/>
      <c r="K147" s="315"/>
    </row>
    <row r="148" s="1" customFormat="1" ht="17.25" customHeight="1">
      <c r="B148" s="313"/>
      <c r="C148" s="316" t="s">
        <v>968</v>
      </c>
      <c r="D148" s="316"/>
      <c r="E148" s="316"/>
      <c r="F148" s="316" t="s">
        <v>969</v>
      </c>
      <c r="G148" s="317"/>
      <c r="H148" s="316" t="s">
        <v>56</v>
      </c>
      <c r="I148" s="316" t="s">
        <v>59</v>
      </c>
      <c r="J148" s="316" t="s">
        <v>970</v>
      </c>
      <c r="K148" s="315"/>
    </row>
    <row r="149" s="1" customFormat="1" ht="17.25" customHeight="1">
      <c r="B149" s="313"/>
      <c r="C149" s="318" t="s">
        <v>971</v>
      </c>
      <c r="D149" s="318"/>
      <c r="E149" s="318"/>
      <c r="F149" s="319" t="s">
        <v>972</v>
      </c>
      <c r="G149" s="320"/>
      <c r="H149" s="318"/>
      <c r="I149" s="318"/>
      <c r="J149" s="318" t="s">
        <v>973</v>
      </c>
      <c r="K149" s="315"/>
    </row>
    <row r="150" s="1" customFormat="1" ht="5.25" customHeight="1">
      <c r="B150" s="326"/>
      <c r="C150" s="321"/>
      <c r="D150" s="321"/>
      <c r="E150" s="321"/>
      <c r="F150" s="321"/>
      <c r="G150" s="322"/>
      <c r="H150" s="321"/>
      <c r="I150" s="321"/>
      <c r="J150" s="321"/>
      <c r="K150" s="349"/>
    </row>
    <row r="151" s="1" customFormat="1" ht="15" customHeight="1">
      <c r="B151" s="326"/>
      <c r="C151" s="353" t="s">
        <v>977</v>
      </c>
      <c r="D151" s="301"/>
      <c r="E151" s="301"/>
      <c r="F151" s="354" t="s">
        <v>974</v>
      </c>
      <c r="G151" s="301"/>
      <c r="H151" s="353" t="s">
        <v>1014</v>
      </c>
      <c r="I151" s="353" t="s">
        <v>976</v>
      </c>
      <c r="J151" s="353">
        <v>120</v>
      </c>
      <c r="K151" s="349"/>
    </row>
    <row r="152" s="1" customFormat="1" ht="15" customHeight="1">
      <c r="B152" s="326"/>
      <c r="C152" s="353" t="s">
        <v>1023</v>
      </c>
      <c r="D152" s="301"/>
      <c r="E152" s="301"/>
      <c r="F152" s="354" t="s">
        <v>974</v>
      </c>
      <c r="G152" s="301"/>
      <c r="H152" s="353" t="s">
        <v>1034</v>
      </c>
      <c r="I152" s="353" t="s">
        <v>976</v>
      </c>
      <c r="J152" s="353" t="s">
        <v>1025</v>
      </c>
      <c r="K152" s="349"/>
    </row>
    <row r="153" s="1" customFormat="1" ht="15" customHeight="1">
      <c r="B153" s="326"/>
      <c r="C153" s="353" t="s">
        <v>922</v>
      </c>
      <c r="D153" s="301"/>
      <c r="E153" s="301"/>
      <c r="F153" s="354" t="s">
        <v>974</v>
      </c>
      <c r="G153" s="301"/>
      <c r="H153" s="353" t="s">
        <v>1035</v>
      </c>
      <c r="I153" s="353" t="s">
        <v>976</v>
      </c>
      <c r="J153" s="353" t="s">
        <v>1025</v>
      </c>
      <c r="K153" s="349"/>
    </row>
    <row r="154" s="1" customFormat="1" ht="15" customHeight="1">
      <c r="B154" s="326"/>
      <c r="C154" s="353" t="s">
        <v>979</v>
      </c>
      <c r="D154" s="301"/>
      <c r="E154" s="301"/>
      <c r="F154" s="354" t="s">
        <v>980</v>
      </c>
      <c r="G154" s="301"/>
      <c r="H154" s="353" t="s">
        <v>1014</v>
      </c>
      <c r="I154" s="353" t="s">
        <v>976</v>
      </c>
      <c r="J154" s="353">
        <v>50</v>
      </c>
      <c r="K154" s="349"/>
    </row>
    <row r="155" s="1" customFormat="1" ht="15" customHeight="1">
      <c r="B155" s="326"/>
      <c r="C155" s="353" t="s">
        <v>982</v>
      </c>
      <c r="D155" s="301"/>
      <c r="E155" s="301"/>
      <c r="F155" s="354" t="s">
        <v>974</v>
      </c>
      <c r="G155" s="301"/>
      <c r="H155" s="353" t="s">
        <v>1014</v>
      </c>
      <c r="I155" s="353" t="s">
        <v>984</v>
      </c>
      <c r="J155" s="353"/>
      <c r="K155" s="349"/>
    </row>
    <row r="156" s="1" customFormat="1" ht="15" customHeight="1">
      <c r="B156" s="326"/>
      <c r="C156" s="353" t="s">
        <v>993</v>
      </c>
      <c r="D156" s="301"/>
      <c r="E156" s="301"/>
      <c r="F156" s="354" t="s">
        <v>980</v>
      </c>
      <c r="G156" s="301"/>
      <c r="H156" s="353" t="s">
        <v>1014</v>
      </c>
      <c r="I156" s="353" t="s">
        <v>976</v>
      </c>
      <c r="J156" s="353">
        <v>50</v>
      </c>
      <c r="K156" s="349"/>
    </row>
    <row r="157" s="1" customFormat="1" ht="15" customHeight="1">
      <c r="B157" s="326"/>
      <c r="C157" s="353" t="s">
        <v>1001</v>
      </c>
      <c r="D157" s="301"/>
      <c r="E157" s="301"/>
      <c r="F157" s="354" t="s">
        <v>980</v>
      </c>
      <c r="G157" s="301"/>
      <c r="H157" s="353" t="s">
        <v>1014</v>
      </c>
      <c r="I157" s="353" t="s">
        <v>976</v>
      </c>
      <c r="J157" s="353">
        <v>50</v>
      </c>
      <c r="K157" s="349"/>
    </row>
    <row r="158" s="1" customFormat="1" ht="15" customHeight="1">
      <c r="B158" s="326"/>
      <c r="C158" s="353" t="s">
        <v>999</v>
      </c>
      <c r="D158" s="301"/>
      <c r="E158" s="301"/>
      <c r="F158" s="354" t="s">
        <v>980</v>
      </c>
      <c r="G158" s="301"/>
      <c r="H158" s="353" t="s">
        <v>1014</v>
      </c>
      <c r="I158" s="353" t="s">
        <v>976</v>
      </c>
      <c r="J158" s="353">
        <v>50</v>
      </c>
      <c r="K158" s="349"/>
    </row>
    <row r="159" s="1" customFormat="1" ht="15" customHeight="1">
      <c r="B159" s="326"/>
      <c r="C159" s="353" t="s">
        <v>114</v>
      </c>
      <c r="D159" s="301"/>
      <c r="E159" s="301"/>
      <c r="F159" s="354" t="s">
        <v>974</v>
      </c>
      <c r="G159" s="301"/>
      <c r="H159" s="353" t="s">
        <v>1036</v>
      </c>
      <c r="I159" s="353" t="s">
        <v>976</v>
      </c>
      <c r="J159" s="353" t="s">
        <v>1037</v>
      </c>
      <c r="K159" s="349"/>
    </row>
    <row r="160" s="1" customFormat="1" ht="15" customHeight="1">
      <c r="B160" s="326"/>
      <c r="C160" s="353" t="s">
        <v>1038</v>
      </c>
      <c r="D160" s="301"/>
      <c r="E160" s="301"/>
      <c r="F160" s="354" t="s">
        <v>974</v>
      </c>
      <c r="G160" s="301"/>
      <c r="H160" s="353" t="s">
        <v>1039</v>
      </c>
      <c r="I160" s="353" t="s">
        <v>1009</v>
      </c>
      <c r="J160" s="353"/>
      <c r="K160" s="349"/>
    </row>
    <row r="161" s="1" customFormat="1" ht="15" customHeight="1">
      <c r="B161" s="355"/>
      <c r="C161" s="335"/>
      <c r="D161" s="335"/>
      <c r="E161" s="335"/>
      <c r="F161" s="335"/>
      <c r="G161" s="335"/>
      <c r="H161" s="335"/>
      <c r="I161" s="335"/>
      <c r="J161" s="335"/>
      <c r="K161" s="356"/>
    </row>
    <row r="162" s="1" customFormat="1" ht="18.75" customHeight="1">
      <c r="B162" s="337"/>
      <c r="C162" s="347"/>
      <c r="D162" s="347"/>
      <c r="E162" s="347"/>
      <c r="F162" s="357"/>
      <c r="G162" s="347"/>
      <c r="H162" s="347"/>
      <c r="I162" s="347"/>
      <c r="J162" s="347"/>
      <c r="K162" s="337"/>
    </row>
    <row r="163" s="1" customFormat="1" ht="18.75" customHeight="1">
      <c r="B163" s="309"/>
      <c r="C163" s="309"/>
      <c r="D163" s="309"/>
      <c r="E163" s="309"/>
      <c r="F163" s="309"/>
      <c r="G163" s="309"/>
      <c r="H163" s="309"/>
      <c r="I163" s="309"/>
      <c r="J163" s="309"/>
      <c r="K163" s="309"/>
    </row>
    <row r="164" s="1" customFormat="1" ht="7.5" customHeight="1">
      <c r="B164" s="288"/>
      <c r="C164" s="289"/>
      <c r="D164" s="289"/>
      <c r="E164" s="289"/>
      <c r="F164" s="289"/>
      <c r="G164" s="289"/>
      <c r="H164" s="289"/>
      <c r="I164" s="289"/>
      <c r="J164" s="289"/>
      <c r="K164" s="290"/>
    </row>
    <row r="165" s="1" customFormat="1" ht="45" customHeight="1">
      <c r="B165" s="291"/>
      <c r="C165" s="292" t="s">
        <v>1040</v>
      </c>
      <c r="D165" s="292"/>
      <c r="E165" s="292"/>
      <c r="F165" s="292"/>
      <c r="G165" s="292"/>
      <c r="H165" s="292"/>
      <c r="I165" s="292"/>
      <c r="J165" s="292"/>
      <c r="K165" s="293"/>
    </row>
    <row r="166" s="1" customFormat="1" ht="17.25" customHeight="1">
      <c r="B166" s="291"/>
      <c r="C166" s="316" t="s">
        <v>968</v>
      </c>
      <c r="D166" s="316"/>
      <c r="E166" s="316"/>
      <c r="F166" s="316" t="s">
        <v>969</v>
      </c>
      <c r="G166" s="358"/>
      <c r="H166" s="359" t="s">
        <v>56</v>
      </c>
      <c r="I166" s="359" t="s">
        <v>59</v>
      </c>
      <c r="J166" s="316" t="s">
        <v>970</v>
      </c>
      <c r="K166" s="293"/>
    </row>
    <row r="167" s="1" customFormat="1" ht="17.25" customHeight="1">
      <c r="B167" s="294"/>
      <c r="C167" s="318" t="s">
        <v>971</v>
      </c>
      <c r="D167" s="318"/>
      <c r="E167" s="318"/>
      <c r="F167" s="319" t="s">
        <v>972</v>
      </c>
      <c r="G167" s="360"/>
      <c r="H167" s="361"/>
      <c r="I167" s="361"/>
      <c r="J167" s="318" t="s">
        <v>973</v>
      </c>
      <c r="K167" s="296"/>
    </row>
    <row r="168" s="1" customFormat="1" ht="5.25" customHeight="1">
      <c r="B168" s="326"/>
      <c r="C168" s="321"/>
      <c r="D168" s="321"/>
      <c r="E168" s="321"/>
      <c r="F168" s="321"/>
      <c r="G168" s="322"/>
      <c r="H168" s="321"/>
      <c r="I168" s="321"/>
      <c r="J168" s="321"/>
      <c r="K168" s="349"/>
    </row>
    <row r="169" s="1" customFormat="1" ht="15" customHeight="1">
      <c r="B169" s="326"/>
      <c r="C169" s="301" t="s">
        <v>977</v>
      </c>
      <c r="D169" s="301"/>
      <c r="E169" s="301"/>
      <c r="F169" s="324" t="s">
        <v>974</v>
      </c>
      <c r="G169" s="301"/>
      <c r="H169" s="301" t="s">
        <v>1014</v>
      </c>
      <c r="I169" s="301" t="s">
        <v>976</v>
      </c>
      <c r="J169" s="301">
        <v>120</v>
      </c>
      <c r="K169" s="349"/>
    </row>
    <row r="170" s="1" customFormat="1" ht="15" customHeight="1">
      <c r="B170" s="326"/>
      <c r="C170" s="301" t="s">
        <v>1023</v>
      </c>
      <c r="D170" s="301"/>
      <c r="E170" s="301"/>
      <c r="F170" s="324" t="s">
        <v>974</v>
      </c>
      <c r="G170" s="301"/>
      <c r="H170" s="301" t="s">
        <v>1024</v>
      </c>
      <c r="I170" s="301" t="s">
        <v>976</v>
      </c>
      <c r="J170" s="301" t="s">
        <v>1025</v>
      </c>
      <c r="K170" s="349"/>
    </row>
    <row r="171" s="1" customFormat="1" ht="15" customHeight="1">
      <c r="B171" s="326"/>
      <c r="C171" s="301" t="s">
        <v>922</v>
      </c>
      <c r="D171" s="301"/>
      <c r="E171" s="301"/>
      <c r="F171" s="324" t="s">
        <v>974</v>
      </c>
      <c r="G171" s="301"/>
      <c r="H171" s="301" t="s">
        <v>1041</v>
      </c>
      <c r="I171" s="301" t="s">
        <v>976</v>
      </c>
      <c r="J171" s="301" t="s">
        <v>1025</v>
      </c>
      <c r="K171" s="349"/>
    </row>
    <row r="172" s="1" customFormat="1" ht="15" customHeight="1">
      <c r="B172" s="326"/>
      <c r="C172" s="301" t="s">
        <v>979</v>
      </c>
      <c r="D172" s="301"/>
      <c r="E172" s="301"/>
      <c r="F172" s="324" t="s">
        <v>980</v>
      </c>
      <c r="G172" s="301"/>
      <c r="H172" s="301" t="s">
        <v>1041</v>
      </c>
      <c r="I172" s="301" t="s">
        <v>976</v>
      </c>
      <c r="J172" s="301">
        <v>50</v>
      </c>
      <c r="K172" s="349"/>
    </row>
    <row r="173" s="1" customFormat="1" ht="15" customHeight="1">
      <c r="B173" s="326"/>
      <c r="C173" s="301" t="s">
        <v>982</v>
      </c>
      <c r="D173" s="301"/>
      <c r="E173" s="301"/>
      <c r="F173" s="324" t="s">
        <v>974</v>
      </c>
      <c r="G173" s="301"/>
      <c r="H173" s="301" t="s">
        <v>1041</v>
      </c>
      <c r="I173" s="301" t="s">
        <v>984</v>
      </c>
      <c r="J173" s="301"/>
      <c r="K173" s="349"/>
    </row>
    <row r="174" s="1" customFormat="1" ht="15" customHeight="1">
      <c r="B174" s="326"/>
      <c r="C174" s="301" t="s">
        <v>993</v>
      </c>
      <c r="D174" s="301"/>
      <c r="E174" s="301"/>
      <c r="F174" s="324" t="s">
        <v>980</v>
      </c>
      <c r="G174" s="301"/>
      <c r="H174" s="301" t="s">
        <v>1041</v>
      </c>
      <c r="I174" s="301" t="s">
        <v>976</v>
      </c>
      <c r="J174" s="301">
        <v>50</v>
      </c>
      <c r="K174" s="349"/>
    </row>
    <row r="175" s="1" customFormat="1" ht="15" customHeight="1">
      <c r="B175" s="326"/>
      <c r="C175" s="301" t="s">
        <v>1001</v>
      </c>
      <c r="D175" s="301"/>
      <c r="E175" s="301"/>
      <c r="F175" s="324" t="s">
        <v>980</v>
      </c>
      <c r="G175" s="301"/>
      <c r="H175" s="301" t="s">
        <v>1041</v>
      </c>
      <c r="I175" s="301" t="s">
        <v>976</v>
      </c>
      <c r="J175" s="301">
        <v>50</v>
      </c>
      <c r="K175" s="349"/>
    </row>
    <row r="176" s="1" customFormat="1" ht="15" customHeight="1">
      <c r="B176" s="326"/>
      <c r="C176" s="301" t="s">
        <v>999</v>
      </c>
      <c r="D176" s="301"/>
      <c r="E176" s="301"/>
      <c r="F176" s="324" t="s">
        <v>980</v>
      </c>
      <c r="G176" s="301"/>
      <c r="H176" s="301" t="s">
        <v>1041</v>
      </c>
      <c r="I176" s="301" t="s">
        <v>976</v>
      </c>
      <c r="J176" s="301">
        <v>50</v>
      </c>
      <c r="K176" s="349"/>
    </row>
    <row r="177" s="1" customFormat="1" ht="15" customHeight="1">
      <c r="B177" s="326"/>
      <c r="C177" s="301" t="s">
        <v>131</v>
      </c>
      <c r="D177" s="301"/>
      <c r="E177" s="301"/>
      <c r="F177" s="324" t="s">
        <v>974</v>
      </c>
      <c r="G177" s="301"/>
      <c r="H177" s="301" t="s">
        <v>1042</v>
      </c>
      <c r="I177" s="301" t="s">
        <v>1043</v>
      </c>
      <c r="J177" s="301"/>
      <c r="K177" s="349"/>
    </row>
    <row r="178" s="1" customFormat="1" ht="15" customHeight="1">
      <c r="B178" s="326"/>
      <c r="C178" s="301" t="s">
        <v>59</v>
      </c>
      <c r="D178" s="301"/>
      <c r="E178" s="301"/>
      <c r="F178" s="324" t="s">
        <v>974</v>
      </c>
      <c r="G178" s="301"/>
      <c r="H178" s="301" t="s">
        <v>1044</v>
      </c>
      <c r="I178" s="301" t="s">
        <v>1045</v>
      </c>
      <c r="J178" s="301">
        <v>1</v>
      </c>
      <c r="K178" s="349"/>
    </row>
    <row r="179" s="1" customFormat="1" ht="15" customHeight="1">
      <c r="B179" s="326"/>
      <c r="C179" s="301" t="s">
        <v>55</v>
      </c>
      <c r="D179" s="301"/>
      <c r="E179" s="301"/>
      <c r="F179" s="324" t="s">
        <v>974</v>
      </c>
      <c r="G179" s="301"/>
      <c r="H179" s="301" t="s">
        <v>1046</v>
      </c>
      <c r="I179" s="301" t="s">
        <v>976</v>
      </c>
      <c r="J179" s="301">
        <v>20</v>
      </c>
      <c r="K179" s="349"/>
    </row>
    <row r="180" s="1" customFormat="1" ht="15" customHeight="1">
      <c r="B180" s="326"/>
      <c r="C180" s="301" t="s">
        <v>56</v>
      </c>
      <c r="D180" s="301"/>
      <c r="E180" s="301"/>
      <c r="F180" s="324" t="s">
        <v>974</v>
      </c>
      <c r="G180" s="301"/>
      <c r="H180" s="301" t="s">
        <v>1047</v>
      </c>
      <c r="I180" s="301" t="s">
        <v>976</v>
      </c>
      <c r="J180" s="301">
        <v>255</v>
      </c>
      <c r="K180" s="349"/>
    </row>
    <row r="181" s="1" customFormat="1" ht="15" customHeight="1">
      <c r="B181" s="326"/>
      <c r="C181" s="301" t="s">
        <v>132</v>
      </c>
      <c r="D181" s="301"/>
      <c r="E181" s="301"/>
      <c r="F181" s="324" t="s">
        <v>974</v>
      </c>
      <c r="G181" s="301"/>
      <c r="H181" s="301" t="s">
        <v>938</v>
      </c>
      <c r="I181" s="301" t="s">
        <v>976</v>
      </c>
      <c r="J181" s="301">
        <v>10</v>
      </c>
      <c r="K181" s="349"/>
    </row>
    <row r="182" s="1" customFormat="1" ht="15" customHeight="1">
      <c r="B182" s="326"/>
      <c r="C182" s="301" t="s">
        <v>133</v>
      </c>
      <c r="D182" s="301"/>
      <c r="E182" s="301"/>
      <c r="F182" s="324" t="s">
        <v>974</v>
      </c>
      <c r="G182" s="301"/>
      <c r="H182" s="301" t="s">
        <v>1048</v>
      </c>
      <c r="I182" s="301" t="s">
        <v>1009</v>
      </c>
      <c r="J182" s="301"/>
      <c r="K182" s="349"/>
    </row>
    <row r="183" s="1" customFormat="1" ht="15" customHeight="1">
      <c r="B183" s="326"/>
      <c r="C183" s="301" t="s">
        <v>1049</v>
      </c>
      <c r="D183" s="301"/>
      <c r="E183" s="301"/>
      <c r="F183" s="324" t="s">
        <v>974</v>
      </c>
      <c r="G183" s="301"/>
      <c r="H183" s="301" t="s">
        <v>1050</v>
      </c>
      <c r="I183" s="301" t="s">
        <v>1009</v>
      </c>
      <c r="J183" s="301"/>
      <c r="K183" s="349"/>
    </row>
    <row r="184" s="1" customFormat="1" ht="15" customHeight="1">
      <c r="B184" s="326"/>
      <c r="C184" s="301" t="s">
        <v>1038</v>
      </c>
      <c r="D184" s="301"/>
      <c r="E184" s="301"/>
      <c r="F184" s="324" t="s">
        <v>974</v>
      </c>
      <c r="G184" s="301"/>
      <c r="H184" s="301" t="s">
        <v>1051</v>
      </c>
      <c r="I184" s="301" t="s">
        <v>1009</v>
      </c>
      <c r="J184" s="301"/>
      <c r="K184" s="349"/>
    </row>
    <row r="185" s="1" customFormat="1" ht="15" customHeight="1">
      <c r="B185" s="326"/>
      <c r="C185" s="301" t="s">
        <v>135</v>
      </c>
      <c r="D185" s="301"/>
      <c r="E185" s="301"/>
      <c r="F185" s="324" t="s">
        <v>980</v>
      </c>
      <c r="G185" s="301"/>
      <c r="H185" s="301" t="s">
        <v>1052</v>
      </c>
      <c r="I185" s="301" t="s">
        <v>976</v>
      </c>
      <c r="J185" s="301">
        <v>50</v>
      </c>
      <c r="K185" s="349"/>
    </row>
    <row r="186" s="1" customFormat="1" ht="15" customHeight="1">
      <c r="B186" s="326"/>
      <c r="C186" s="301" t="s">
        <v>1053</v>
      </c>
      <c r="D186" s="301"/>
      <c r="E186" s="301"/>
      <c r="F186" s="324" t="s">
        <v>980</v>
      </c>
      <c r="G186" s="301"/>
      <c r="H186" s="301" t="s">
        <v>1054</v>
      </c>
      <c r="I186" s="301" t="s">
        <v>1055</v>
      </c>
      <c r="J186" s="301"/>
      <c r="K186" s="349"/>
    </row>
    <row r="187" s="1" customFormat="1" ht="15" customHeight="1">
      <c r="B187" s="326"/>
      <c r="C187" s="301" t="s">
        <v>1056</v>
      </c>
      <c r="D187" s="301"/>
      <c r="E187" s="301"/>
      <c r="F187" s="324" t="s">
        <v>980</v>
      </c>
      <c r="G187" s="301"/>
      <c r="H187" s="301" t="s">
        <v>1057</v>
      </c>
      <c r="I187" s="301" t="s">
        <v>1055</v>
      </c>
      <c r="J187" s="301"/>
      <c r="K187" s="349"/>
    </row>
    <row r="188" s="1" customFormat="1" ht="15" customHeight="1">
      <c r="B188" s="326"/>
      <c r="C188" s="301" t="s">
        <v>1058</v>
      </c>
      <c r="D188" s="301"/>
      <c r="E188" s="301"/>
      <c r="F188" s="324" t="s">
        <v>980</v>
      </c>
      <c r="G188" s="301"/>
      <c r="H188" s="301" t="s">
        <v>1059</v>
      </c>
      <c r="I188" s="301" t="s">
        <v>1055</v>
      </c>
      <c r="J188" s="301"/>
      <c r="K188" s="349"/>
    </row>
    <row r="189" s="1" customFormat="1" ht="15" customHeight="1">
      <c r="B189" s="326"/>
      <c r="C189" s="362" t="s">
        <v>1060</v>
      </c>
      <c r="D189" s="301"/>
      <c r="E189" s="301"/>
      <c r="F189" s="324" t="s">
        <v>980</v>
      </c>
      <c r="G189" s="301"/>
      <c r="H189" s="301" t="s">
        <v>1061</v>
      </c>
      <c r="I189" s="301" t="s">
        <v>1062</v>
      </c>
      <c r="J189" s="363" t="s">
        <v>1063</v>
      </c>
      <c r="K189" s="349"/>
    </row>
    <row r="190" s="17" customFormat="1" ht="15" customHeight="1">
      <c r="B190" s="364"/>
      <c r="C190" s="365" t="s">
        <v>1064</v>
      </c>
      <c r="D190" s="366"/>
      <c r="E190" s="366"/>
      <c r="F190" s="367" t="s">
        <v>980</v>
      </c>
      <c r="G190" s="366"/>
      <c r="H190" s="366" t="s">
        <v>1065</v>
      </c>
      <c r="I190" s="366" t="s">
        <v>1062</v>
      </c>
      <c r="J190" s="368" t="s">
        <v>1063</v>
      </c>
      <c r="K190" s="369"/>
    </row>
    <row r="191" s="1" customFormat="1" ht="15" customHeight="1">
      <c r="B191" s="326"/>
      <c r="C191" s="362" t="s">
        <v>44</v>
      </c>
      <c r="D191" s="301"/>
      <c r="E191" s="301"/>
      <c r="F191" s="324" t="s">
        <v>974</v>
      </c>
      <c r="G191" s="301"/>
      <c r="H191" s="298" t="s">
        <v>1066</v>
      </c>
      <c r="I191" s="301" t="s">
        <v>1067</v>
      </c>
      <c r="J191" s="301"/>
      <c r="K191" s="349"/>
    </row>
    <row r="192" s="1" customFormat="1" ht="15" customHeight="1">
      <c r="B192" s="326"/>
      <c r="C192" s="362" t="s">
        <v>1068</v>
      </c>
      <c r="D192" s="301"/>
      <c r="E192" s="301"/>
      <c r="F192" s="324" t="s">
        <v>974</v>
      </c>
      <c r="G192" s="301"/>
      <c r="H192" s="301" t="s">
        <v>1069</v>
      </c>
      <c r="I192" s="301" t="s">
        <v>1009</v>
      </c>
      <c r="J192" s="301"/>
      <c r="K192" s="349"/>
    </row>
    <row r="193" s="1" customFormat="1" ht="15" customHeight="1">
      <c r="B193" s="326"/>
      <c r="C193" s="362" t="s">
        <v>1070</v>
      </c>
      <c r="D193" s="301"/>
      <c r="E193" s="301"/>
      <c r="F193" s="324" t="s">
        <v>974</v>
      </c>
      <c r="G193" s="301"/>
      <c r="H193" s="301" t="s">
        <v>1071</v>
      </c>
      <c r="I193" s="301" t="s">
        <v>1009</v>
      </c>
      <c r="J193" s="301"/>
      <c r="K193" s="349"/>
    </row>
    <row r="194" s="1" customFormat="1" ht="15" customHeight="1">
      <c r="B194" s="326"/>
      <c r="C194" s="362" t="s">
        <v>1072</v>
      </c>
      <c r="D194" s="301"/>
      <c r="E194" s="301"/>
      <c r="F194" s="324" t="s">
        <v>980</v>
      </c>
      <c r="G194" s="301"/>
      <c r="H194" s="301" t="s">
        <v>1073</v>
      </c>
      <c r="I194" s="301" t="s">
        <v>1009</v>
      </c>
      <c r="J194" s="301"/>
      <c r="K194" s="349"/>
    </row>
    <row r="195" s="1" customFormat="1" ht="15" customHeight="1">
      <c r="B195" s="355"/>
      <c r="C195" s="370"/>
      <c r="D195" s="335"/>
      <c r="E195" s="335"/>
      <c r="F195" s="335"/>
      <c r="G195" s="335"/>
      <c r="H195" s="335"/>
      <c r="I195" s="335"/>
      <c r="J195" s="335"/>
      <c r="K195" s="356"/>
    </row>
    <row r="196" s="1" customFormat="1" ht="18.75" customHeight="1">
      <c r="B196" s="337"/>
      <c r="C196" s="347"/>
      <c r="D196" s="347"/>
      <c r="E196" s="347"/>
      <c r="F196" s="357"/>
      <c r="G196" s="347"/>
      <c r="H196" s="347"/>
      <c r="I196" s="347"/>
      <c r="J196" s="347"/>
      <c r="K196" s="337"/>
    </row>
    <row r="197" s="1" customFormat="1" ht="18.75" customHeight="1">
      <c r="B197" s="337"/>
      <c r="C197" s="347"/>
      <c r="D197" s="347"/>
      <c r="E197" s="347"/>
      <c r="F197" s="357"/>
      <c r="G197" s="347"/>
      <c r="H197" s="347"/>
      <c r="I197" s="347"/>
      <c r="J197" s="347"/>
      <c r="K197" s="337"/>
    </row>
    <row r="198" s="1" customFormat="1" ht="18.75" customHeight="1">
      <c r="B198" s="309"/>
      <c r="C198" s="309"/>
      <c r="D198" s="309"/>
      <c r="E198" s="309"/>
      <c r="F198" s="309"/>
      <c r="G198" s="309"/>
      <c r="H198" s="309"/>
      <c r="I198" s="309"/>
      <c r="J198" s="309"/>
      <c r="K198" s="309"/>
    </row>
    <row r="199" s="1" customFormat="1" ht="13.5">
      <c r="B199" s="288"/>
      <c r="C199" s="289"/>
      <c r="D199" s="289"/>
      <c r="E199" s="289"/>
      <c r="F199" s="289"/>
      <c r="G199" s="289"/>
      <c r="H199" s="289"/>
      <c r="I199" s="289"/>
      <c r="J199" s="289"/>
      <c r="K199" s="290"/>
    </row>
    <row r="200" s="1" customFormat="1" ht="21">
      <c r="B200" s="291"/>
      <c r="C200" s="292" t="s">
        <v>1074</v>
      </c>
      <c r="D200" s="292"/>
      <c r="E200" s="292"/>
      <c r="F200" s="292"/>
      <c r="G200" s="292"/>
      <c r="H200" s="292"/>
      <c r="I200" s="292"/>
      <c r="J200" s="292"/>
      <c r="K200" s="293"/>
    </row>
    <row r="201" s="1" customFormat="1" ht="25.5" customHeight="1">
      <c r="B201" s="291"/>
      <c r="C201" s="371" t="s">
        <v>1075</v>
      </c>
      <c r="D201" s="371"/>
      <c r="E201" s="371"/>
      <c r="F201" s="371" t="s">
        <v>1076</v>
      </c>
      <c r="G201" s="372"/>
      <c r="H201" s="371" t="s">
        <v>1077</v>
      </c>
      <c r="I201" s="371"/>
      <c r="J201" s="371"/>
      <c r="K201" s="293"/>
    </row>
    <row r="202" s="1" customFormat="1" ht="5.25" customHeight="1">
      <c r="B202" s="326"/>
      <c r="C202" s="321"/>
      <c r="D202" s="321"/>
      <c r="E202" s="321"/>
      <c r="F202" s="321"/>
      <c r="G202" s="347"/>
      <c r="H202" s="321"/>
      <c r="I202" s="321"/>
      <c r="J202" s="321"/>
      <c r="K202" s="349"/>
    </row>
    <row r="203" s="1" customFormat="1" ht="15" customHeight="1">
      <c r="B203" s="326"/>
      <c r="C203" s="301" t="s">
        <v>1067</v>
      </c>
      <c r="D203" s="301"/>
      <c r="E203" s="301"/>
      <c r="F203" s="324" t="s">
        <v>45</v>
      </c>
      <c r="G203" s="301"/>
      <c r="H203" s="301" t="s">
        <v>1078</v>
      </c>
      <c r="I203" s="301"/>
      <c r="J203" s="301"/>
      <c r="K203" s="349"/>
    </row>
    <row r="204" s="1" customFormat="1" ht="15" customHeight="1">
      <c r="B204" s="326"/>
      <c r="C204" s="301"/>
      <c r="D204" s="301"/>
      <c r="E204" s="301"/>
      <c r="F204" s="324" t="s">
        <v>46</v>
      </c>
      <c r="G204" s="301"/>
      <c r="H204" s="301" t="s">
        <v>1079</v>
      </c>
      <c r="I204" s="301"/>
      <c r="J204" s="301"/>
      <c r="K204" s="349"/>
    </row>
    <row r="205" s="1" customFormat="1" ht="15" customHeight="1">
      <c r="B205" s="326"/>
      <c r="C205" s="301"/>
      <c r="D205" s="301"/>
      <c r="E205" s="301"/>
      <c r="F205" s="324" t="s">
        <v>49</v>
      </c>
      <c r="G205" s="301"/>
      <c r="H205" s="301" t="s">
        <v>1080</v>
      </c>
      <c r="I205" s="301"/>
      <c r="J205" s="301"/>
      <c r="K205" s="349"/>
    </row>
    <row r="206" s="1" customFormat="1" ht="15" customHeight="1">
      <c r="B206" s="326"/>
      <c r="C206" s="301"/>
      <c r="D206" s="301"/>
      <c r="E206" s="301"/>
      <c r="F206" s="324" t="s">
        <v>47</v>
      </c>
      <c r="G206" s="301"/>
      <c r="H206" s="301" t="s">
        <v>1081</v>
      </c>
      <c r="I206" s="301"/>
      <c r="J206" s="301"/>
      <c r="K206" s="349"/>
    </row>
    <row r="207" s="1" customFormat="1" ht="15" customHeight="1">
      <c r="B207" s="326"/>
      <c r="C207" s="301"/>
      <c r="D207" s="301"/>
      <c r="E207" s="301"/>
      <c r="F207" s="324" t="s">
        <v>48</v>
      </c>
      <c r="G207" s="301"/>
      <c r="H207" s="301" t="s">
        <v>1082</v>
      </c>
      <c r="I207" s="301"/>
      <c r="J207" s="301"/>
      <c r="K207" s="349"/>
    </row>
    <row r="208" s="1" customFormat="1" ht="15" customHeight="1">
      <c r="B208" s="326"/>
      <c r="C208" s="301"/>
      <c r="D208" s="301"/>
      <c r="E208" s="301"/>
      <c r="F208" s="324"/>
      <c r="G208" s="301"/>
      <c r="H208" s="301"/>
      <c r="I208" s="301"/>
      <c r="J208" s="301"/>
      <c r="K208" s="349"/>
    </row>
    <row r="209" s="1" customFormat="1" ht="15" customHeight="1">
      <c r="B209" s="326"/>
      <c r="C209" s="301" t="s">
        <v>1021</v>
      </c>
      <c r="D209" s="301"/>
      <c r="E209" s="301"/>
      <c r="F209" s="324" t="s">
        <v>81</v>
      </c>
      <c r="G209" s="301"/>
      <c r="H209" s="301" t="s">
        <v>1083</v>
      </c>
      <c r="I209" s="301"/>
      <c r="J209" s="301"/>
      <c r="K209" s="349"/>
    </row>
    <row r="210" s="1" customFormat="1" ht="15" customHeight="1">
      <c r="B210" s="326"/>
      <c r="C210" s="301"/>
      <c r="D210" s="301"/>
      <c r="E210" s="301"/>
      <c r="F210" s="324" t="s">
        <v>916</v>
      </c>
      <c r="G210" s="301"/>
      <c r="H210" s="301" t="s">
        <v>917</v>
      </c>
      <c r="I210" s="301"/>
      <c r="J210" s="301"/>
      <c r="K210" s="349"/>
    </row>
    <row r="211" s="1" customFormat="1" ht="15" customHeight="1">
      <c r="B211" s="326"/>
      <c r="C211" s="301"/>
      <c r="D211" s="301"/>
      <c r="E211" s="301"/>
      <c r="F211" s="324" t="s">
        <v>914</v>
      </c>
      <c r="G211" s="301"/>
      <c r="H211" s="301" t="s">
        <v>1084</v>
      </c>
      <c r="I211" s="301"/>
      <c r="J211" s="301"/>
      <c r="K211" s="349"/>
    </row>
    <row r="212" s="1" customFormat="1" ht="15" customHeight="1">
      <c r="B212" s="373"/>
      <c r="C212" s="301"/>
      <c r="D212" s="301"/>
      <c r="E212" s="301"/>
      <c r="F212" s="324" t="s">
        <v>918</v>
      </c>
      <c r="G212" s="362"/>
      <c r="H212" s="353" t="s">
        <v>919</v>
      </c>
      <c r="I212" s="353"/>
      <c r="J212" s="353"/>
      <c r="K212" s="374"/>
    </row>
    <row r="213" s="1" customFormat="1" ht="15" customHeight="1">
      <c r="B213" s="373"/>
      <c r="C213" s="301"/>
      <c r="D213" s="301"/>
      <c r="E213" s="301"/>
      <c r="F213" s="324" t="s">
        <v>920</v>
      </c>
      <c r="G213" s="362"/>
      <c r="H213" s="353" t="s">
        <v>1085</v>
      </c>
      <c r="I213" s="353"/>
      <c r="J213" s="353"/>
      <c r="K213" s="374"/>
    </row>
    <row r="214" s="1" customFormat="1" ht="15" customHeight="1">
      <c r="B214" s="373"/>
      <c r="C214" s="301"/>
      <c r="D214" s="301"/>
      <c r="E214" s="301"/>
      <c r="F214" s="324"/>
      <c r="G214" s="362"/>
      <c r="H214" s="353"/>
      <c r="I214" s="353"/>
      <c r="J214" s="353"/>
      <c r="K214" s="374"/>
    </row>
    <row r="215" s="1" customFormat="1" ht="15" customHeight="1">
      <c r="B215" s="373"/>
      <c r="C215" s="301" t="s">
        <v>1045</v>
      </c>
      <c r="D215" s="301"/>
      <c r="E215" s="301"/>
      <c r="F215" s="324">
        <v>1</v>
      </c>
      <c r="G215" s="362"/>
      <c r="H215" s="353" t="s">
        <v>1086</v>
      </c>
      <c r="I215" s="353"/>
      <c r="J215" s="353"/>
      <c r="K215" s="374"/>
    </row>
    <row r="216" s="1" customFormat="1" ht="15" customHeight="1">
      <c r="B216" s="373"/>
      <c r="C216" s="301"/>
      <c r="D216" s="301"/>
      <c r="E216" s="301"/>
      <c r="F216" s="324">
        <v>2</v>
      </c>
      <c r="G216" s="362"/>
      <c r="H216" s="353" t="s">
        <v>1087</v>
      </c>
      <c r="I216" s="353"/>
      <c r="J216" s="353"/>
      <c r="K216" s="374"/>
    </row>
    <row r="217" s="1" customFormat="1" ht="15" customHeight="1">
      <c r="B217" s="373"/>
      <c r="C217" s="301"/>
      <c r="D217" s="301"/>
      <c r="E217" s="301"/>
      <c r="F217" s="324">
        <v>3</v>
      </c>
      <c r="G217" s="362"/>
      <c r="H217" s="353" t="s">
        <v>1088</v>
      </c>
      <c r="I217" s="353"/>
      <c r="J217" s="353"/>
      <c r="K217" s="374"/>
    </row>
    <row r="218" s="1" customFormat="1" ht="15" customHeight="1">
      <c r="B218" s="373"/>
      <c r="C218" s="301"/>
      <c r="D218" s="301"/>
      <c r="E218" s="301"/>
      <c r="F218" s="324">
        <v>4</v>
      </c>
      <c r="G218" s="362"/>
      <c r="H218" s="353" t="s">
        <v>1089</v>
      </c>
      <c r="I218" s="353"/>
      <c r="J218" s="353"/>
      <c r="K218" s="374"/>
    </row>
    <row r="219" s="1" customFormat="1" ht="12.75" customHeight="1">
      <c r="B219" s="375"/>
      <c r="C219" s="376"/>
      <c r="D219" s="376"/>
      <c r="E219" s="376"/>
      <c r="F219" s="376"/>
      <c r="G219" s="376"/>
      <c r="H219" s="376"/>
      <c r="I219" s="376"/>
      <c r="J219" s="376"/>
      <c r="K219" s="377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jkohout</dc:creator>
  <cp:lastModifiedBy>jkohout</cp:lastModifiedBy>
  <dcterms:created xsi:type="dcterms:W3CDTF">2026-01-28T12:16:19Z</dcterms:created>
  <dcterms:modified xsi:type="dcterms:W3CDTF">2026-01-28T12:16:27Z</dcterms:modified>
</cp:coreProperties>
</file>