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==HYDROPRO==\=2017 - Projekty=\2024_01-Výhořice_GEO+DVZ\09-Stavba_příprava\2025_07_31-oprava rozpočtu\"/>
    </mc:Choice>
  </mc:AlternateContent>
  <bookViews>
    <workbookView xWindow="0" yWindow="0" windowWidth="28800" windowHeight="12420"/>
  </bookViews>
  <sheets>
    <sheet name="Rekapitulace stavby" sheetId="1" r:id="rId1"/>
    <sheet name="SO 01.1 - Hlavní hráz" sheetId="2" r:id="rId2"/>
    <sheet name="SO 01.2 - Úpravy v nádrži" sheetId="3" r:id="rId3"/>
    <sheet name="SO 01.3 - Výpustné zařízení" sheetId="4" r:id="rId4"/>
    <sheet name="SO 01.4 - Bezpečnostní př..." sheetId="5" r:id="rId5"/>
    <sheet name="SO 01.5 - Boční hráz s ko..." sheetId="6" r:id="rId6"/>
    <sheet name="SO 02 - Revitalizace vodn..." sheetId="7" r:id="rId7"/>
    <sheet name="SO 03 - Úprava stávající ..." sheetId="8" r:id="rId8"/>
    <sheet name="SO 04 - Protierozní opatření" sheetId="9" r:id="rId9"/>
    <sheet name="VON - Vedlejší a ostatní ..." sheetId="10" r:id="rId10"/>
  </sheets>
  <definedNames>
    <definedName name="_xlnm._FilterDatabase" localSheetId="1" hidden="1">'SO 01.1 - Hlavní hráz'!$C$123:$K$318</definedName>
    <definedName name="_xlnm._FilterDatabase" localSheetId="2" hidden="1">'SO 01.2 - Úpravy v nádrži'!$C$122:$K$188</definedName>
    <definedName name="_xlnm._FilterDatabase" localSheetId="3" hidden="1">'SO 01.3 - Výpustné zařízení'!$C$128:$K$414</definedName>
    <definedName name="_xlnm._FilterDatabase" localSheetId="4" hidden="1">'SO 01.4 - Bezpečnostní př...'!$C$125:$K$373</definedName>
    <definedName name="_xlnm._FilterDatabase" localSheetId="5" hidden="1">'SO 01.5 - Boční hráz s ko...'!$C$125:$K$287</definedName>
    <definedName name="_xlnm._FilterDatabase" localSheetId="6" hidden="1">'SO 02 - Revitalizace vodn...'!$C$119:$K$197</definedName>
    <definedName name="_xlnm._FilterDatabase" localSheetId="7" hidden="1">'SO 03 - Úprava stávající ...'!$C$122:$K$348</definedName>
    <definedName name="_xlnm._FilterDatabase" localSheetId="8" hidden="1">'SO 04 - Protierozní opatření'!$C$121:$K$405</definedName>
    <definedName name="_xlnm._FilterDatabase" localSheetId="9" hidden="1">'VON - Vedlejší a ostatní ...'!$C$121:$K$166</definedName>
    <definedName name="_xlnm.Print_Titles" localSheetId="0">'Rekapitulace stavby'!$92:$92</definedName>
    <definedName name="_xlnm.Print_Titles" localSheetId="1">'SO 01.1 - Hlavní hráz'!$123:$123</definedName>
    <definedName name="_xlnm.Print_Titles" localSheetId="2">'SO 01.2 - Úpravy v nádrži'!$122:$122</definedName>
    <definedName name="_xlnm.Print_Titles" localSheetId="3">'SO 01.3 - Výpustné zařízení'!$128:$128</definedName>
    <definedName name="_xlnm.Print_Titles" localSheetId="4">'SO 01.4 - Bezpečnostní př...'!$125:$125</definedName>
    <definedName name="_xlnm.Print_Titles" localSheetId="5">'SO 01.5 - Boční hráz s ko...'!$125:$125</definedName>
    <definedName name="_xlnm.Print_Titles" localSheetId="6">'SO 02 - Revitalizace vodn...'!$119:$119</definedName>
    <definedName name="_xlnm.Print_Titles" localSheetId="7">'SO 03 - Úprava stávající ...'!$122:$122</definedName>
    <definedName name="_xlnm.Print_Titles" localSheetId="8">'SO 04 - Protierozní opatření'!$121:$121</definedName>
    <definedName name="_xlnm.Print_Titles" localSheetId="9">'VON - Vedlejší a ostatní ...'!$121:$121</definedName>
    <definedName name="_xlnm.Print_Area" localSheetId="0">'Rekapitulace stavby'!$D$4:$AO$76,'Rekapitulace stavby'!$C$82:$AQ$105</definedName>
    <definedName name="_xlnm.Print_Area" localSheetId="1">'SO 01.1 - Hlavní hráz'!$C$4:$J$76,'SO 01.1 - Hlavní hráz'!$C$82:$J$103,'SO 01.1 - Hlavní hráz'!$C$109:$K$318</definedName>
    <definedName name="_xlnm.Print_Area" localSheetId="2">'SO 01.2 - Úpravy v nádrži'!$C$4:$J$76,'SO 01.2 - Úpravy v nádrži'!$C$82:$J$102,'SO 01.2 - Úpravy v nádrži'!$C$108:$K$188</definedName>
    <definedName name="_xlnm.Print_Area" localSheetId="3">'SO 01.3 - Výpustné zařízení'!$C$4:$J$76,'SO 01.3 - Výpustné zařízení'!$C$82:$J$108,'SO 01.3 - Výpustné zařízení'!$C$114:$K$414</definedName>
    <definedName name="_xlnm.Print_Area" localSheetId="4">'SO 01.4 - Bezpečnostní př...'!$C$4:$J$76,'SO 01.4 - Bezpečnostní př...'!$C$82:$J$105,'SO 01.4 - Bezpečnostní př...'!$C$111:$K$373</definedName>
    <definedName name="_xlnm.Print_Area" localSheetId="5">'SO 01.5 - Boční hráz s ko...'!$C$4:$J$76,'SO 01.5 - Boční hráz s ko...'!$C$82:$J$105,'SO 01.5 - Boční hráz s ko...'!$C$111:$K$287</definedName>
    <definedName name="_xlnm.Print_Area" localSheetId="6">'SO 02 - Revitalizace vodn...'!$C$4:$J$76,'SO 02 - Revitalizace vodn...'!$C$82:$J$101,'SO 02 - Revitalizace vodn...'!$C$107:$K$197</definedName>
    <definedName name="_xlnm.Print_Area" localSheetId="7">'SO 03 - Úprava stávající ...'!$C$4:$J$76,'SO 03 - Úprava stávající ...'!$C$82:$J$104,'SO 03 - Úprava stávající ...'!$C$110:$K$348</definedName>
    <definedName name="_xlnm.Print_Area" localSheetId="8">'SO 04 - Protierozní opatření'!$C$4:$J$76,'SO 04 - Protierozní opatření'!$C$82:$J$103,'SO 04 - Protierozní opatření'!$C$109:$K$405</definedName>
    <definedName name="_xlnm.Print_Area" localSheetId="9">'VON - Vedlejší a ostatní ...'!$C$4:$J$76,'VON - Vedlejší a ostatní ...'!$C$82:$J$103,'VON - Vedlejší a ostatní ...'!$C$109:$K$166</definedName>
  </definedNames>
  <calcPr calcId="162913"/>
</workbook>
</file>

<file path=xl/calcChain.xml><?xml version="1.0" encoding="utf-8"?>
<calcChain xmlns="http://schemas.openxmlformats.org/spreadsheetml/2006/main">
  <c r="J37" i="10" l="1"/>
  <c r="J36" i="10"/>
  <c r="AY104" i="1" s="1"/>
  <c r="J35" i="10"/>
  <c r="AX104" i="1" s="1"/>
  <c r="BI165" i="10"/>
  <c r="BH165" i="10"/>
  <c r="BG165" i="10"/>
  <c r="BF165" i="10"/>
  <c r="T165" i="10"/>
  <c r="R165" i="10"/>
  <c r="P165" i="10"/>
  <c r="BI163" i="10"/>
  <c r="BH163" i="10"/>
  <c r="BG163" i="10"/>
  <c r="BF163" i="10"/>
  <c r="T163" i="10"/>
  <c r="R163" i="10"/>
  <c r="P163" i="10"/>
  <c r="BI161" i="10"/>
  <c r="BH161" i="10"/>
  <c r="BG161" i="10"/>
  <c r="BF161" i="10"/>
  <c r="T161" i="10"/>
  <c r="R161" i="10"/>
  <c r="P161" i="10"/>
  <c r="BI159" i="10"/>
  <c r="BH159" i="10"/>
  <c r="BG159" i="10"/>
  <c r="BF159" i="10"/>
  <c r="T159" i="10"/>
  <c r="R159" i="10"/>
  <c r="P159" i="10"/>
  <c r="BI158" i="10"/>
  <c r="BH158" i="10"/>
  <c r="BG158" i="10"/>
  <c r="BF158" i="10"/>
  <c r="T158" i="10"/>
  <c r="R158" i="10"/>
  <c r="P158" i="10"/>
  <c r="BI157" i="10"/>
  <c r="BH157" i="10"/>
  <c r="BG157" i="10"/>
  <c r="BF157" i="10"/>
  <c r="T157" i="10"/>
  <c r="R157" i="10"/>
  <c r="P157" i="10"/>
  <c r="BI156" i="10"/>
  <c r="BH156" i="10"/>
  <c r="BG156" i="10"/>
  <c r="BF156" i="10"/>
  <c r="T156" i="10"/>
  <c r="R156" i="10"/>
  <c r="P156" i="10"/>
  <c r="BI155" i="10"/>
  <c r="BH155" i="10"/>
  <c r="BG155" i="10"/>
  <c r="BF155" i="10"/>
  <c r="T155" i="10"/>
  <c r="R155" i="10"/>
  <c r="P155" i="10"/>
  <c r="BI152" i="10"/>
  <c r="BH152" i="10"/>
  <c r="BG152" i="10"/>
  <c r="BF152" i="10"/>
  <c r="T152" i="10"/>
  <c r="R152" i="10"/>
  <c r="P152" i="10"/>
  <c r="BI150" i="10"/>
  <c r="BH150" i="10"/>
  <c r="BG150" i="10"/>
  <c r="BF150" i="10"/>
  <c r="T150" i="10"/>
  <c r="R150" i="10"/>
  <c r="P150" i="10"/>
  <c r="BI149" i="10"/>
  <c r="BH149" i="10"/>
  <c r="BG149" i="10"/>
  <c r="BF149" i="10"/>
  <c r="T149" i="10"/>
  <c r="R149" i="10"/>
  <c r="P149" i="10"/>
  <c r="BI148" i="10"/>
  <c r="BH148" i="10"/>
  <c r="BG148" i="10"/>
  <c r="BF148" i="10"/>
  <c r="T148" i="10"/>
  <c r="R148" i="10"/>
  <c r="P148" i="10"/>
  <c r="BI146" i="10"/>
  <c r="BH146" i="10"/>
  <c r="BG146" i="10"/>
  <c r="BF146" i="10"/>
  <c r="T146" i="10"/>
  <c r="R146" i="10"/>
  <c r="P146" i="10"/>
  <c r="BI144" i="10"/>
  <c r="BH144" i="10"/>
  <c r="BG144" i="10"/>
  <c r="BF144" i="10"/>
  <c r="T144" i="10"/>
  <c r="R144" i="10"/>
  <c r="P144" i="10"/>
  <c r="BI142" i="10"/>
  <c r="BH142" i="10"/>
  <c r="BG142" i="10"/>
  <c r="BF142" i="10"/>
  <c r="T142" i="10"/>
  <c r="R142" i="10"/>
  <c r="P142" i="10"/>
  <c r="BI141" i="10"/>
  <c r="BH141" i="10"/>
  <c r="BG141" i="10"/>
  <c r="BF141" i="10"/>
  <c r="T141" i="10"/>
  <c r="R141" i="10"/>
  <c r="P141" i="10"/>
  <c r="BI138" i="10"/>
  <c r="BH138" i="10"/>
  <c r="BG138" i="10"/>
  <c r="BF138" i="10"/>
  <c r="T138" i="10"/>
  <c r="T137" i="10" s="1"/>
  <c r="R138" i="10"/>
  <c r="R137" i="10" s="1"/>
  <c r="P138" i="10"/>
  <c r="P137" i="10" s="1"/>
  <c r="BI136" i="10"/>
  <c r="BH136" i="10"/>
  <c r="BG136" i="10"/>
  <c r="BF136" i="10"/>
  <c r="T136" i="10"/>
  <c r="R136" i="10"/>
  <c r="P136" i="10"/>
  <c r="BI135" i="10"/>
  <c r="BH135" i="10"/>
  <c r="BG135" i="10"/>
  <c r="BF135" i="10"/>
  <c r="T135" i="10"/>
  <c r="R135" i="10"/>
  <c r="P135" i="10"/>
  <c r="BI133" i="10"/>
  <c r="BH133" i="10"/>
  <c r="BG133" i="10"/>
  <c r="BF133" i="10"/>
  <c r="T133" i="10"/>
  <c r="R133" i="10"/>
  <c r="P133" i="10"/>
  <c r="BI132" i="10"/>
  <c r="BH132" i="10"/>
  <c r="BG132" i="10"/>
  <c r="BF132" i="10"/>
  <c r="T132" i="10"/>
  <c r="R132" i="10"/>
  <c r="P132" i="10"/>
  <c r="BI131" i="10"/>
  <c r="BH131" i="10"/>
  <c r="BG131" i="10"/>
  <c r="BF131" i="10"/>
  <c r="T131" i="10"/>
  <c r="R131" i="10"/>
  <c r="P131" i="10"/>
  <c r="BI129" i="10"/>
  <c r="BH129" i="10"/>
  <c r="BG129" i="10"/>
  <c r="BF129" i="10"/>
  <c r="T129" i="10"/>
  <c r="R129" i="10"/>
  <c r="P129" i="10"/>
  <c r="BI127" i="10"/>
  <c r="BH127" i="10"/>
  <c r="BG127" i="10"/>
  <c r="BF127" i="10"/>
  <c r="T127" i="10"/>
  <c r="R127" i="10"/>
  <c r="P127" i="10"/>
  <c r="BI126" i="10"/>
  <c r="BH126" i="10"/>
  <c r="BG126" i="10"/>
  <c r="BF126" i="10"/>
  <c r="T126" i="10"/>
  <c r="R126" i="10"/>
  <c r="P126" i="10"/>
  <c r="BI125" i="10"/>
  <c r="BH125" i="10"/>
  <c r="BG125" i="10"/>
  <c r="BF125" i="10"/>
  <c r="T125" i="10"/>
  <c r="R125" i="10"/>
  <c r="P125" i="10"/>
  <c r="J118" i="10"/>
  <c r="F118" i="10"/>
  <c r="F116" i="10"/>
  <c r="E114" i="10"/>
  <c r="J91" i="10"/>
  <c r="F91" i="10"/>
  <c r="F89" i="10"/>
  <c r="E87" i="10"/>
  <c r="J24" i="10"/>
  <c r="E24" i="10"/>
  <c r="J92" i="10" s="1"/>
  <c r="J23" i="10"/>
  <c r="J18" i="10"/>
  <c r="E18" i="10"/>
  <c r="F92" i="10" s="1"/>
  <c r="J17" i="10"/>
  <c r="J12" i="10"/>
  <c r="J89" i="10"/>
  <c r="E7" i="10"/>
  <c r="E85" i="10"/>
  <c r="J37" i="9"/>
  <c r="J36" i="9"/>
  <c r="AY103" i="1" s="1"/>
  <c r="J35" i="9"/>
  <c r="AX103" i="1" s="1"/>
  <c r="BI403" i="9"/>
  <c r="BH403" i="9"/>
  <c r="BG403" i="9"/>
  <c r="BF403" i="9"/>
  <c r="T403" i="9"/>
  <c r="T402" i="9" s="1"/>
  <c r="R403" i="9"/>
  <c r="R402" i="9" s="1"/>
  <c r="P403" i="9"/>
  <c r="P402" i="9" s="1"/>
  <c r="BI400" i="9"/>
  <c r="BH400" i="9"/>
  <c r="BG400" i="9"/>
  <c r="BF400" i="9"/>
  <c r="T400" i="9"/>
  <c r="R400" i="9"/>
  <c r="P400" i="9"/>
  <c r="BI394" i="9"/>
  <c r="BH394" i="9"/>
  <c r="BG394" i="9"/>
  <c r="BF394" i="9"/>
  <c r="T394" i="9"/>
  <c r="R394" i="9"/>
  <c r="P394" i="9"/>
  <c r="BI388" i="9"/>
  <c r="BH388" i="9"/>
  <c r="BG388" i="9"/>
  <c r="BF388" i="9"/>
  <c r="T388" i="9"/>
  <c r="R388" i="9"/>
  <c r="P388" i="9"/>
  <c r="BI381" i="9"/>
  <c r="BH381" i="9"/>
  <c r="BG381" i="9"/>
  <c r="BF381" i="9"/>
  <c r="T381" i="9"/>
  <c r="R381" i="9"/>
  <c r="P381" i="9"/>
  <c r="BI373" i="9"/>
  <c r="BH373" i="9"/>
  <c r="BG373" i="9"/>
  <c r="BF373" i="9"/>
  <c r="T373" i="9"/>
  <c r="R373" i="9"/>
  <c r="P373" i="9"/>
  <c r="BI370" i="9"/>
  <c r="BH370" i="9"/>
  <c r="BG370" i="9"/>
  <c r="BF370" i="9"/>
  <c r="T370" i="9"/>
  <c r="R370" i="9"/>
  <c r="P370" i="9"/>
  <c r="BI363" i="9"/>
  <c r="BH363" i="9"/>
  <c r="BG363" i="9"/>
  <c r="BF363" i="9"/>
  <c r="T363" i="9"/>
  <c r="R363" i="9"/>
  <c r="P363" i="9"/>
  <c r="BI355" i="9"/>
  <c r="BH355" i="9"/>
  <c r="BG355" i="9"/>
  <c r="BF355" i="9"/>
  <c r="T355" i="9"/>
  <c r="R355" i="9"/>
  <c r="P355" i="9"/>
  <c r="BI347" i="9"/>
  <c r="BH347" i="9"/>
  <c r="BG347" i="9"/>
  <c r="BF347" i="9"/>
  <c r="T347" i="9"/>
  <c r="R347" i="9"/>
  <c r="P347" i="9"/>
  <c r="BI333" i="9"/>
  <c r="BH333" i="9"/>
  <c r="BG333" i="9"/>
  <c r="BF333" i="9"/>
  <c r="T333" i="9"/>
  <c r="R333" i="9"/>
  <c r="P333" i="9"/>
  <c r="BI325" i="9"/>
  <c r="BH325" i="9"/>
  <c r="BG325" i="9"/>
  <c r="BF325" i="9"/>
  <c r="T325" i="9"/>
  <c r="R325" i="9"/>
  <c r="P325" i="9"/>
  <c r="BI322" i="9"/>
  <c r="BH322" i="9"/>
  <c r="BG322" i="9"/>
  <c r="BF322" i="9"/>
  <c r="T322" i="9"/>
  <c r="R322" i="9"/>
  <c r="P322" i="9"/>
  <c r="BI312" i="9"/>
  <c r="BH312" i="9"/>
  <c r="BG312" i="9"/>
  <c r="BF312" i="9"/>
  <c r="T312" i="9"/>
  <c r="R312" i="9"/>
  <c r="P312" i="9"/>
  <c r="BI302" i="9"/>
  <c r="BH302" i="9"/>
  <c r="BG302" i="9"/>
  <c r="BF302" i="9"/>
  <c r="T302" i="9"/>
  <c r="R302" i="9"/>
  <c r="P302" i="9"/>
  <c r="BI299" i="9"/>
  <c r="BH299" i="9"/>
  <c r="BG299" i="9"/>
  <c r="BF299" i="9"/>
  <c r="T299" i="9"/>
  <c r="R299" i="9"/>
  <c r="P299" i="9"/>
  <c r="BI296" i="9"/>
  <c r="BH296" i="9"/>
  <c r="BG296" i="9"/>
  <c r="BF296" i="9"/>
  <c r="T296" i="9"/>
  <c r="R296" i="9"/>
  <c r="P296" i="9"/>
  <c r="BI291" i="9"/>
  <c r="BH291" i="9"/>
  <c r="BG291" i="9"/>
  <c r="BF291" i="9"/>
  <c r="T291" i="9"/>
  <c r="R291" i="9"/>
  <c r="P291" i="9"/>
  <c r="BI281" i="9"/>
  <c r="BH281" i="9"/>
  <c r="BG281" i="9"/>
  <c r="BF281" i="9"/>
  <c r="T281" i="9"/>
  <c r="R281" i="9"/>
  <c r="P281" i="9"/>
  <c r="BI272" i="9"/>
  <c r="BH272" i="9"/>
  <c r="BG272" i="9"/>
  <c r="BF272" i="9"/>
  <c r="T272" i="9"/>
  <c r="R272" i="9"/>
  <c r="P272" i="9"/>
  <c r="BI263" i="9"/>
  <c r="BH263" i="9"/>
  <c r="BG263" i="9"/>
  <c r="BF263" i="9"/>
  <c r="T263" i="9"/>
  <c r="R263" i="9"/>
  <c r="P263" i="9"/>
  <c r="BI260" i="9"/>
  <c r="BH260" i="9"/>
  <c r="BG260" i="9"/>
  <c r="BF260" i="9"/>
  <c r="T260" i="9"/>
  <c r="R260" i="9"/>
  <c r="P260" i="9"/>
  <c r="BI250" i="9"/>
  <c r="BH250" i="9"/>
  <c r="BG250" i="9"/>
  <c r="BF250" i="9"/>
  <c r="T250" i="9"/>
  <c r="R250" i="9"/>
  <c r="P250" i="9"/>
  <c r="BI247" i="9"/>
  <c r="BH247" i="9"/>
  <c r="BG247" i="9"/>
  <c r="BF247" i="9"/>
  <c r="T247" i="9"/>
  <c r="R247" i="9"/>
  <c r="P247" i="9"/>
  <c r="BI236" i="9"/>
  <c r="BH236" i="9"/>
  <c r="BG236" i="9"/>
  <c r="BF236" i="9"/>
  <c r="T236" i="9"/>
  <c r="R236" i="9"/>
  <c r="P236" i="9"/>
  <c r="BI226" i="9"/>
  <c r="BH226" i="9"/>
  <c r="BG226" i="9"/>
  <c r="BF226" i="9"/>
  <c r="T226" i="9"/>
  <c r="R226" i="9"/>
  <c r="P226" i="9"/>
  <c r="BI220" i="9"/>
  <c r="BH220" i="9"/>
  <c r="BG220" i="9"/>
  <c r="BF220" i="9"/>
  <c r="T220" i="9"/>
  <c r="R220" i="9"/>
  <c r="P220" i="9"/>
  <c r="BI213" i="9"/>
  <c r="BH213" i="9"/>
  <c r="BG213" i="9"/>
  <c r="BF213" i="9"/>
  <c r="T213" i="9"/>
  <c r="R213" i="9"/>
  <c r="P213" i="9"/>
  <c r="BI204" i="9"/>
  <c r="BH204" i="9"/>
  <c r="BG204" i="9"/>
  <c r="BF204" i="9"/>
  <c r="T204" i="9"/>
  <c r="R204" i="9"/>
  <c r="P204" i="9"/>
  <c r="BI197" i="9"/>
  <c r="BH197" i="9"/>
  <c r="BG197" i="9"/>
  <c r="BF197" i="9"/>
  <c r="T197" i="9"/>
  <c r="R197" i="9"/>
  <c r="P197" i="9"/>
  <c r="BI187" i="9"/>
  <c r="BH187" i="9"/>
  <c r="BG187" i="9"/>
  <c r="BF187" i="9"/>
  <c r="T187" i="9"/>
  <c r="R187" i="9"/>
  <c r="P187" i="9"/>
  <c r="BI179" i="9"/>
  <c r="BH179" i="9"/>
  <c r="BG179" i="9"/>
  <c r="BF179" i="9"/>
  <c r="T179" i="9"/>
  <c r="R179" i="9"/>
  <c r="P179" i="9"/>
  <c r="BI169" i="9"/>
  <c r="BH169" i="9"/>
  <c r="BG169" i="9"/>
  <c r="BF169" i="9"/>
  <c r="T169" i="9"/>
  <c r="R169" i="9"/>
  <c r="P169" i="9"/>
  <c r="BI160" i="9"/>
  <c r="BH160" i="9"/>
  <c r="BG160" i="9"/>
  <c r="BF160" i="9"/>
  <c r="T160" i="9"/>
  <c r="R160" i="9"/>
  <c r="P160" i="9"/>
  <c r="BI153" i="9"/>
  <c r="BH153" i="9"/>
  <c r="BG153" i="9"/>
  <c r="BF153" i="9"/>
  <c r="T153" i="9"/>
  <c r="R153" i="9"/>
  <c r="P153" i="9"/>
  <c r="BI146" i="9"/>
  <c r="BH146" i="9"/>
  <c r="BG146" i="9"/>
  <c r="BF146" i="9"/>
  <c r="T146" i="9"/>
  <c r="R146" i="9"/>
  <c r="P146" i="9"/>
  <c r="BI135" i="9"/>
  <c r="BH135" i="9"/>
  <c r="BG135" i="9"/>
  <c r="BF135" i="9"/>
  <c r="T135" i="9"/>
  <c r="R135" i="9"/>
  <c r="P135" i="9"/>
  <c r="BI125" i="9"/>
  <c r="BH125" i="9"/>
  <c r="BG125" i="9"/>
  <c r="BF125" i="9"/>
  <c r="T125" i="9"/>
  <c r="R125" i="9"/>
  <c r="P125" i="9"/>
  <c r="J118" i="9"/>
  <c r="F118" i="9"/>
  <c r="F116" i="9"/>
  <c r="E114" i="9"/>
  <c r="J91" i="9"/>
  <c r="F91" i="9"/>
  <c r="F89" i="9"/>
  <c r="E87" i="9"/>
  <c r="J24" i="9"/>
  <c r="E24" i="9"/>
  <c r="J119" i="9" s="1"/>
  <c r="J23" i="9"/>
  <c r="J18" i="9"/>
  <c r="E18" i="9"/>
  <c r="F92" i="9" s="1"/>
  <c r="J17" i="9"/>
  <c r="J12" i="9"/>
  <c r="J116" i="9"/>
  <c r="E7" i="9"/>
  <c r="E112" i="9"/>
  <c r="J37" i="8"/>
  <c r="J36" i="8"/>
  <c r="AY102" i="1" s="1"/>
  <c r="J35" i="8"/>
  <c r="AX102" i="1" s="1"/>
  <c r="BI345" i="8"/>
  <c r="BH345" i="8"/>
  <c r="BG345" i="8"/>
  <c r="BF345" i="8"/>
  <c r="T345" i="8"/>
  <c r="R345" i="8"/>
  <c r="P345" i="8"/>
  <c r="BI341" i="8"/>
  <c r="BH341" i="8"/>
  <c r="BG341" i="8"/>
  <c r="BF341" i="8"/>
  <c r="T341" i="8"/>
  <c r="R341" i="8"/>
  <c r="P341" i="8"/>
  <c r="BI334" i="8"/>
  <c r="BH334" i="8"/>
  <c r="BG334" i="8"/>
  <c r="BF334" i="8"/>
  <c r="T334" i="8"/>
  <c r="R334" i="8"/>
  <c r="P334" i="8"/>
  <c r="BI328" i="8"/>
  <c r="BH328" i="8"/>
  <c r="BG328" i="8"/>
  <c r="BF328" i="8"/>
  <c r="T328" i="8"/>
  <c r="R328" i="8"/>
  <c r="P328" i="8"/>
  <c r="BI321" i="8"/>
  <c r="BH321" i="8"/>
  <c r="BG321" i="8"/>
  <c r="BF321" i="8"/>
  <c r="T321" i="8"/>
  <c r="R321" i="8"/>
  <c r="P321" i="8"/>
  <c r="BI313" i="8"/>
  <c r="BH313" i="8"/>
  <c r="BG313" i="8"/>
  <c r="BF313" i="8"/>
  <c r="T313" i="8"/>
  <c r="R313" i="8"/>
  <c r="P313" i="8"/>
  <c r="BI305" i="8"/>
  <c r="BH305" i="8"/>
  <c r="BG305" i="8"/>
  <c r="BF305" i="8"/>
  <c r="T305" i="8"/>
  <c r="R305" i="8"/>
  <c r="P305" i="8"/>
  <c r="BI300" i="8"/>
  <c r="BH300" i="8"/>
  <c r="BG300" i="8"/>
  <c r="BF300" i="8"/>
  <c r="T300" i="8"/>
  <c r="R300" i="8"/>
  <c r="P300" i="8"/>
  <c r="BI296" i="8"/>
  <c r="BH296" i="8"/>
  <c r="BG296" i="8"/>
  <c r="BF296" i="8"/>
  <c r="T296" i="8"/>
  <c r="R296" i="8"/>
  <c r="P296" i="8"/>
  <c r="BI290" i="8"/>
  <c r="BH290" i="8"/>
  <c r="BG290" i="8"/>
  <c r="BF290" i="8"/>
  <c r="T290" i="8"/>
  <c r="R290" i="8"/>
  <c r="P290" i="8"/>
  <c r="BI283" i="8"/>
  <c r="BH283" i="8"/>
  <c r="BG283" i="8"/>
  <c r="BF283" i="8"/>
  <c r="T283" i="8"/>
  <c r="R283" i="8"/>
  <c r="P283" i="8"/>
  <c r="BI276" i="8"/>
  <c r="BH276" i="8"/>
  <c r="BG276" i="8"/>
  <c r="BF276" i="8"/>
  <c r="T276" i="8"/>
  <c r="R276" i="8"/>
  <c r="P276" i="8"/>
  <c r="BI270" i="8"/>
  <c r="BH270" i="8"/>
  <c r="BG270" i="8"/>
  <c r="BF270" i="8"/>
  <c r="T270" i="8"/>
  <c r="R270" i="8"/>
  <c r="P270" i="8"/>
  <c r="BI263" i="8"/>
  <c r="BH263" i="8"/>
  <c r="BG263" i="8"/>
  <c r="BF263" i="8"/>
  <c r="T263" i="8"/>
  <c r="R263" i="8"/>
  <c r="P263" i="8"/>
  <c r="BI256" i="8"/>
  <c r="BH256" i="8"/>
  <c r="BG256" i="8"/>
  <c r="BF256" i="8"/>
  <c r="T256" i="8"/>
  <c r="R256" i="8"/>
  <c r="P256" i="8"/>
  <c r="BI250" i="8"/>
  <c r="BH250" i="8"/>
  <c r="BG250" i="8"/>
  <c r="BF250" i="8"/>
  <c r="T250" i="8"/>
  <c r="R250" i="8"/>
  <c r="P250" i="8"/>
  <c r="BI241" i="8"/>
  <c r="BH241" i="8"/>
  <c r="BG241" i="8"/>
  <c r="BF241" i="8"/>
  <c r="T241" i="8"/>
  <c r="R241" i="8"/>
  <c r="P241" i="8"/>
  <c r="BI231" i="8"/>
  <c r="BH231" i="8"/>
  <c r="BG231" i="8"/>
  <c r="BF231" i="8"/>
  <c r="T231" i="8"/>
  <c r="R231" i="8"/>
  <c r="P231" i="8"/>
  <c r="BI220" i="8"/>
  <c r="BH220" i="8"/>
  <c r="BG220" i="8"/>
  <c r="BF220" i="8"/>
  <c r="T220" i="8"/>
  <c r="R220" i="8"/>
  <c r="P220" i="8"/>
  <c r="BI211" i="8"/>
  <c r="BH211" i="8"/>
  <c r="BG211" i="8"/>
  <c r="BF211" i="8"/>
  <c r="T211" i="8"/>
  <c r="R211" i="8"/>
  <c r="P211" i="8"/>
  <c r="BI204" i="8"/>
  <c r="BH204" i="8"/>
  <c r="BG204" i="8"/>
  <c r="BF204" i="8"/>
  <c r="T204" i="8"/>
  <c r="R204" i="8"/>
  <c r="P204" i="8"/>
  <c r="BI201" i="8"/>
  <c r="BH201" i="8"/>
  <c r="BG201" i="8"/>
  <c r="BF201" i="8"/>
  <c r="T201" i="8"/>
  <c r="R201" i="8"/>
  <c r="P201" i="8"/>
  <c r="BI191" i="8"/>
  <c r="BH191" i="8"/>
  <c r="BG191" i="8"/>
  <c r="BF191" i="8"/>
  <c r="T191" i="8"/>
  <c r="R191" i="8"/>
  <c r="P191" i="8"/>
  <c r="BI185" i="8"/>
  <c r="BH185" i="8"/>
  <c r="BG185" i="8"/>
  <c r="BF185" i="8"/>
  <c r="T185" i="8"/>
  <c r="R185" i="8"/>
  <c r="P185" i="8"/>
  <c r="BI178" i="8"/>
  <c r="BH178" i="8"/>
  <c r="BG178" i="8"/>
  <c r="BF178" i="8"/>
  <c r="T178" i="8"/>
  <c r="R178" i="8"/>
  <c r="P178" i="8"/>
  <c r="BI169" i="8"/>
  <c r="BH169" i="8"/>
  <c r="BG169" i="8"/>
  <c r="BF169" i="8"/>
  <c r="T169" i="8"/>
  <c r="R169" i="8"/>
  <c r="P169" i="8"/>
  <c r="BI162" i="8"/>
  <c r="BH162" i="8"/>
  <c r="BG162" i="8"/>
  <c r="BF162" i="8"/>
  <c r="T162" i="8"/>
  <c r="R162" i="8"/>
  <c r="P162" i="8"/>
  <c r="BI154" i="8"/>
  <c r="BH154" i="8"/>
  <c r="BG154" i="8"/>
  <c r="BF154" i="8"/>
  <c r="T154" i="8"/>
  <c r="R154" i="8"/>
  <c r="P154" i="8"/>
  <c r="BI147" i="8"/>
  <c r="BH147" i="8"/>
  <c r="BG147" i="8"/>
  <c r="BF147" i="8"/>
  <c r="T147" i="8"/>
  <c r="R147" i="8"/>
  <c r="P147" i="8"/>
  <c r="BI139" i="8"/>
  <c r="BH139" i="8"/>
  <c r="BG139" i="8"/>
  <c r="BF139" i="8"/>
  <c r="T139" i="8"/>
  <c r="R139" i="8"/>
  <c r="P139" i="8"/>
  <c r="BI132" i="8"/>
  <c r="BH132" i="8"/>
  <c r="BG132" i="8"/>
  <c r="BF132" i="8"/>
  <c r="T132" i="8"/>
  <c r="R132" i="8"/>
  <c r="P132" i="8"/>
  <c r="BI126" i="8"/>
  <c r="BH126" i="8"/>
  <c r="BG126" i="8"/>
  <c r="BF126" i="8"/>
  <c r="T126" i="8"/>
  <c r="R126" i="8"/>
  <c r="P126" i="8"/>
  <c r="J119" i="8"/>
  <c r="F119" i="8"/>
  <c r="F117" i="8"/>
  <c r="E115" i="8"/>
  <c r="J91" i="8"/>
  <c r="F91" i="8"/>
  <c r="F89" i="8"/>
  <c r="E87" i="8"/>
  <c r="J24" i="8"/>
  <c r="E24" i="8"/>
  <c r="J92" i="8"/>
  <c r="J23" i="8"/>
  <c r="J18" i="8"/>
  <c r="E18" i="8"/>
  <c r="F120" i="8"/>
  <c r="J17" i="8"/>
  <c r="J12" i="8"/>
  <c r="J117" i="8" s="1"/>
  <c r="E7" i="8"/>
  <c r="E113" i="8" s="1"/>
  <c r="J37" i="7"/>
  <c r="J36" i="7"/>
  <c r="AY101" i="1"/>
  <c r="J35" i="7"/>
  <c r="AX101" i="1"/>
  <c r="BI195" i="7"/>
  <c r="BH195" i="7"/>
  <c r="BG195" i="7"/>
  <c r="BF195" i="7"/>
  <c r="T195" i="7"/>
  <c r="T194" i="7"/>
  <c r="R195" i="7"/>
  <c r="R194" i="7"/>
  <c r="P195" i="7"/>
  <c r="P194" i="7"/>
  <c r="BI187" i="7"/>
  <c r="BH187" i="7"/>
  <c r="BG187" i="7"/>
  <c r="BF187" i="7"/>
  <c r="T187" i="7"/>
  <c r="T186" i="7"/>
  <c r="R187" i="7"/>
  <c r="R186" i="7"/>
  <c r="P187" i="7"/>
  <c r="P186" i="7"/>
  <c r="BI183" i="7"/>
  <c r="BH183" i="7"/>
  <c r="BG183" i="7"/>
  <c r="BF183" i="7"/>
  <c r="T183" i="7"/>
  <c r="R183" i="7"/>
  <c r="P183" i="7"/>
  <c r="BI180" i="7"/>
  <c r="BH180" i="7"/>
  <c r="BG180" i="7"/>
  <c r="BF180" i="7"/>
  <c r="T180" i="7"/>
  <c r="R180" i="7"/>
  <c r="P180" i="7"/>
  <c r="BI173" i="7"/>
  <c r="BH173" i="7"/>
  <c r="BG173" i="7"/>
  <c r="BF173" i="7"/>
  <c r="T173" i="7"/>
  <c r="R173" i="7"/>
  <c r="P173" i="7"/>
  <c r="BI166" i="7"/>
  <c r="BH166" i="7"/>
  <c r="BG166" i="7"/>
  <c r="BF166" i="7"/>
  <c r="T166" i="7"/>
  <c r="R166" i="7"/>
  <c r="P166" i="7"/>
  <c r="BI158" i="7"/>
  <c r="BH158" i="7"/>
  <c r="BG158" i="7"/>
  <c r="BF158" i="7"/>
  <c r="T158" i="7"/>
  <c r="R158" i="7"/>
  <c r="P158" i="7"/>
  <c r="BI152" i="7"/>
  <c r="BH152" i="7"/>
  <c r="BG152" i="7"/>
  <c r="BF152" i="7"/>
  <c r="T152" i="7"/>
  <c r="R152" i="7"/>
  <c r="P152" i="7"/>
  <c r="BI144" i="7"/>
  <c r="BH144" i="7"/>
  <c r="BG144" i="7"/>
  <c r="BF144" i="7"/>
  <c r="T144" i="7"/>
  <c r="R144" i="7"/>
  <c r="P144" i="7"/>
  <c r="BI137" i="7"/>
  <c r="BH137" i="7"/>
  <c r="BG137" i="7"/>
  <c r="BF137" i="7"/>
  <c r="T137" i="7"/>
  <c r="R137" i="7"/>
  <c r="P137" i="7"/>
  <c r="BI130" i="7"/>
  <c r="BH130" i="7"/>
  <c r="BG130" i="7"/>
  <c r="BF130" i="7"/>
  <c r="T130" i="7"/>
  <c r="R130" i="7"/>
  <c r="P130" i="7"/>
  <c r="BI123" i="7"/>
  <c r="BH123" i="7"/>
  <c r="BG123" i="7"/>
  <c r="BF123" i="7"/>
  <c r="T123" i="7"/>
  <c r="R123" i="7"/>
  <c r="P123" i="7"/>
  <c r="J116" i="7"/>
  <c r="F116" i="7"/>
  <c r="F114" i="7"/>
  <c r="E112" i="7"/>
  <c r="J91" i="7"/>
  <c r="F91" i="7"/>
  <c r="F89" i="7"/>
  <c r="E87" i="7"/>
  <c r="J24" i="7"/>
  <c r="E24" i="7"/>
  <c r="J117" i="7" s="1"/>
  <c r="J23" i="7"/>
  <c r="J18" i="7"/>
  <c r="E18" i="7"/>
  <c r="F92" i="7" s="1"/>
  <c r="J17" i="7"/>
  <c r="J12" i="7"/>
  <c r="J114" i="7"/>
  <c r="E7" i="7"/>
  <c r="E110" i="7"/>
  <c r="J39" i="6"/>
  <c r="J38" i="6"/>
  <c r="AY100" i="1" s="1"/>
  <c r="J37" i="6"/>
  <c r="AX100" i="1" s="1"/>
  <c r="BI284" i="6"/>
  <c r="BH284" i="6"/>
  <c r="BG284" i="6"/>
  <c r="BF284" i="6"/>
  <c r="T284" i="6"/>
  <c r="R284" i="6"/>
  <c r="P284" i="6"/>
  <c r="BI280" i="6"/>
  <c r="BH280" i="6"/>
  <c r="BG280" i="6"/>
  <c r="BF280" i="6"/>
  <c r="T280" i="6"/>
  <c r="R280" i="6"/>
  <c r="P280" i="6"/>
  <c r="BI272" i="6"/>
  <c r="BH272" i="6"/>
  <c r="BG272" i="6"/>
  <c r="BF272" i="6"/>
  <c r="T272" i="6"/>
  <c r="R272" i="6"/>
  <c r="P272" i="6"/>
  <c r="BI267" i="6"/>
  <c r="BH267" i="6"/>
  <c r="BG267" i="6"/>
  <c r="BF267" i="6"/>
  <c r="T267" i="6"/>
  <c r="R267" i="6"/>
  <c r="P267" i="6"/>
  <c r="BI263" i="6"/>
  <c r="BH263" i="6"/>
  <c r="BG263" i="6"/>
  <c r="BF263" i="6"/>
  <c r="T263" i="6"/>
  <c r="R263" i="6"/>
  <c r="P263" i="6"/>
  <c r="BI257" i="6"/>
  <c r="BH257" i="6"/>
  <c r="BG257" i="6"/>
  <c r="BF257" i="6"/>
  <c r="T257" i="6"/>
  <c r="R257" i="6"/>
  <c r="P257" i="6"/>
  <c r="BI250" i="6"/>
  <c r="BH250" i="6"/>
  <c r="BG250" i="6"/>
  <c r="BF250" i="6"/>
  <c r="T250" i="6"/>
  <c r="R250" i="6"/>
  <c r="P250" i="6"/>
  <c r="BI243" i="6"/>
  <c r="BH243" i="6"/>
  <c r="BG243" i="6"/>
  <c r="BF243" i="6"/>
  <c r="T243" i="6"/>
  <c r="R243" i="6"/>
  <c r="P243" i="6"/>
  <c r="BI236" i="6"/>
  <c r="BH236" i="6"/>
  <c r="BG236" i="6"/>
  <c r="BF236" i="6"/>
  <c r="T236" i="6"/>
  <c r="R236" i="6"/>
  <c r="P236" i="6"/>
  <c r="BI229" i="6"/>
  <c r="BH229" i="6"/>
  <c r="BG229" i="6"/>
  <c r="BF229" i="6"/>
  <c r="T229" i="6"/>
  <c r="R229" i="6"/>
  <c r="P229" i="6"/>
  <c r="BI221" i="6"/>
  <c r="BH221" i="6"/>
  <c r="BG221" i="6"/>
  <c r="BF221" i="6"/>
  <c r="T221" i="6"/>
  <c r="R221" i="6"/>
  <c r="P221" i="6"/>
  <c r="BI214" i="6"/>
  <c r="BH214" i="6"/>
  <c r="BG214" i="6"/>
  <c r="BF214" i="6"/>
  <c r="T214" i="6"/>
  <c r="T213" i="6" s="1"/>
  <c r="R214" i="6"/>
  <c r="R213" i="6" s="1"/>
  <c r="P214" i="6"/>
  <c r="P213" i="6" s="1"/>
  <c r="BI210" i="6"/>
  <c r="BH210" i="6"/>
  <c r="BG210" i="6"/>
  <c r="BF210" i="6"/>
  <c r="T210" i="6"/>
  <c r="R210" i="6"/>
  <c r="P210" i="6"/>
  <c r="BI205" i="6"/>
  <c r="BH205" i="6"/>
  <c r="BG205" i="6"/>
  <c r="BF205" i="6"/>
  <c r="T205" i="6"/>
  <c r="R205" i="6"/>
  <c r="P205" i="6"/>
  <c r="BI196" i="6"/>
  <c r="BH196" i="6"/>
  <c r="BG196" i="6"/>
  <c r="BF196" i="6"/>
  <c r="T196" i="6"/>
  <c r="R196" i="6"/>
  <c r="P196" i="6"/>
  <c r="BI187" i="6"/>
  <c r="BH187" i="6"/>
  <c r="BG187" i="6"/>
  <c r="BF187" i="6"/>
  <c r="T187" i="6"/>
  <c r="R187" i="6"/>
  <c r="P187" i="6"/>
  <c r="BI180" i="6"/>
  <c r="BH180" i="6"/>
  <c r="BG180" i="6"/>
  <c r="BF180" i="6"/>
  <c r="T180" i="6"/>
  <c r="R180" i="6"/>
  <c r="P180" i="6"/>
  <c r="BI177" i="6"/>
  <c r="BH177" i="6"/>
  <c r="BG177" i="6"/>
  <c r="BF177" i="6"/>
  <c r="T177" i="6"/>
  <c r="R177" i="6"/>
  <c r="P177" i="6"/>
  <c r="BI168" i="6"/>
  <c r="BH168" i="6"/>
  <c r="BG168" i="6"/>
  <c r="BF168" i="6"/>
  <c r="T168" i="6"/>
  <c r="R168" i="6"/>
  <c r="P168" i="6"/>
  <c r="BI161" i="6"/>
  <c r="BH161" i="6"/>
  <c r="BG161" i="6"/>
  <c r="BF161" i="6"/>
  <c r="T161" i="6"/>
  <c r="R161" i="6"/>
  <c r="P161" i="6"/>
  <c r="BI152" i="6"/>
  <c r="BH152" i="6"/>
  <c r="BG152" i="6"/>
  <c r="BF152" i="6"/>
  <c r="T152" i="6"/>
  <c r="R152" i="6"/>
  <c r="P152" i="6"/>
  <c r="BI145" i="6"/>
  <c r="BH145" i="6"/>
  <c r="BG145" i="6"/>
  <c r="BF145" i="6"/>
  <c r="T145" i="6"/>
  <c r="R145" i="6"/>
  <c r="P145" i="6"/>
  <c r="BI137" i="6"/>
  <c r="BH137" i="6"/>
  <c r="BG137" i="6"/>
  <c r="BF137" i="6"/>
  <c r="T137" i="6"/>
  <c r="R137" i="6"/>
  <c r="P137" i="6"/>
  <c r="BI129" i="6"/>
  <c r="BH129" i="6"/>
  <c r="BG129" i="6"/>
  <c r="BF129" i="6"/>
  <c r="T129" i="6"/>
  <c r="R129" i="6"/>
  <c r="P129" i="6"/>
  <c r="J122" i="6"/>
  <c r="F122" i="6"/>
  <c r="F120" i="6"/>
  <c r="E118" i="6"/>
  <c r="J93" i="6"/>
  <c r="F93" i="6"/>
  <c r="F91" i="6"/>
  <c r="E89" i="6"/>
  <c r="J26" i="6"/>
  <c r="E26" i="6"/>
  <c r="J94" i="6" s="1"/>
  <c r="J25" i="6"/>
  <c r="J20" i="6"/>
  <c r="E20" i="6"/>
  <c r="F123" i="6" s="1"/>
  <c r="J19" i="6"/>
  <c r="J14" i="6"/>
  <c r="J91" i="6"/>
  <c r="E7" i="6"/>
  <c r="E114" i="6"/>
  <c r="J39" i="5"/>
  <c r="J38" i="5"/>
  <c r="AY99" i="1" s="1"/>
  <c r="J37" i="5"/>
  <c r="AX99" i="1" s="1"/>
  <c r="BI371" i="5"/>
  <c r="BH371" i="5"/>
  <c r="BG371" i="5"/>
  <c r="BF371" i="5"/>
  <c r="T371" i="5"/>
  <c r="T370" i="5" s="1"/>
  <c r="R371" i="5"/>
  <c r="R370" i="5" s="1"/>
  <c r="P371" i="5"/>
  <c r="P370" i="5" s="1"/>
  <c r="BI365" i="5"/>
  <c r="BH365" i="5"/>
  <c r="BG365" i="5"/>
  <c r="BF365" i="5"/>
  <c r="T365" i="5"/>
  <c r="T364" i="5" s="1"/>
  <c r="R365" i="5"/>
  <c r="R364" i="5" s="1"/>
  <c r="P365" i="5"/>
  <c r="P364" i="5" s="1"/>
  <c r="BI355" i="5"/>
  <c r="BH355" i="5"/>
  <c r="BG355" i="5"/>
  <c r="BF355" i="5"/>
  <c r="T355" i="5"/>
  <c r="R355" i="5"/>
  <c r="P355" i="5"/>
  <c r="BI347" i="5"/>
  <c r="BH347" i="5"/>
  <c r="BG347" i="5"/>
  <c r="BF347" i="5"/>
  <c r="T347" i="5"/>
  <c r="R347" i="5"/>
  <c r="P347" i="5"/>
  <c r="BI336" i="5"/>
  <c r="BH336" i="5"/>
  <c r="BG336" i="5"/>
  <c r="BF336" i="5"/>
  <c r="T336" i="5"/>
  <c r="R336" i="5"/>
  <c r="P336" i="5"/>
  <c r="BI330" i="5"/>
  <c r="BH330" i="5"/>
  <c r="BG330" i="5"/>
  <c r="BF330" i="5"/>
  <c r="T330" i="5"/>
  <c r="R330" i="5"/>
  <c r="P330" i="5"/>
  <c r="BI324" i="5"/>
  <c r="BH324" i="5"/>
  <c r="BG324" i="5"/>
  <c r="BF324" i="5"/>
  <c r="T324" i="5"/>
  <c r="R324" i="5"/>
  <c r="P324" i="5"/>
  <c r="BI321" i="5"/>
  <c r="BH321" i="5"/>
  <c r="BG321" i="5"/>
  <c r="BF321" i="5"/>
  <c r="T321" i="5"/>
  <c r="R321" i="5"/>
  <c r="P321" i="5"/>
  <c r="BI310" i="5"/>
  <c r="BH310" i="5"/>
  <c r="BG310" i="5"/>
  <c r="BF310" i="5"/>
  <c r="T310" i="5"/>
  <c r="R310" i="5"/>
  <c r="P310" i="5"/>
  <c r="BI302" i="5"/>
  <c r="BH302" i="5"/>
  <c r="BG302" i="5"/>
  <c r="BF302" i="5"/>
  <c r="T302" i="5"/>
  <c r="R302" i="5"/>
  <c r="P302" i="5"/>
  <c r="BI292" i="5"/>
  <c r="BH292" i="5"/>
  <c r="BG292" i="5"/>
  <c r="BF292" i="5"/>
  <c r="T292" i="5"/>
  <c r="R292" i="5"/>
  <c r="P292" i="5"/>
  <c r="BI284" i="5"/>
  <c r="BH284" i="5"/>
  <c r="BG284" i="5"/>
  <c r="BF284" i="5"/>
  <c r="T284" i="5"/>
  <c r="R284" i="5"/>
  <c r="P284" i="5"/>
  <c r="BI270" i="5"/>
  <c r="BH270" i="5"/>
  <c r="BG270" i="5"/>
  <c r="BF270" i="5"/>
  <c r="T270" i="5"/>
  <c r="R270" i="5"/>
  <c r="P270" i="5"/>
  <c r="BI262" i="5"/>
  <c r="BH262" i="5"/>
  <c r="BG262" i="5"/>
  <c r="BF262" i="5"/>
  <c r="T262" i="5"/>
  <c r="R262" i="5"/>
  <c r="P262" i="5"/>
  <c r="BI248" i="5"/>
  <c r="BH248" i="5"/>
  <c r="BG248" i="5"/>
  <c r="BF248" i="5"/>
  <c r="T248" i="5"/>
  <c r="R248" i="5"/>
  <c r="P248" i="5"/>
  <c r="BI245" i="5"/>
  <c r="BH245" i="5"/>
  <c r="BG245" i="5"/>
  <c r="BF245" i="5"/>
  <c r="T245" i="5"/>
  <c r="R245" i="5"/>
  <c r="P245" i="5"/>
  <c r="BI232" i="5"/>
  <c r="BH232" i="5"/>
  <c r="BG232" i="5"/>
  <c r="BF232" i="5"/>
  <c r="T232" i="5"/>
  <c r="R232" i="5"/>
  <c r="P232" i="5"/>
  <c r="BI221" i="5"/>
  <c r="BH221" i="5"/>
  <c r="BG221" i="5"/>
  <c r="BF221" i="5"/>
  <c r="T221" i="5"/>
  <c r="R221" i="5"/>
  <c r="P221" i="5"/>
  <c r="BI215" i="5"/>
  <c r="BH215" i="5"/>
  <c r="BG215" i="5"/>
  <c r="BF215" i="5"/>
  <c r="T215" i="5"/>
  <c r="R215" i="5"/>
  <c r="P215" i="5"/>
  <c r="BI204" i="5"/>
  <c r="BH204" i="5"/>
  <c r="BG204" i="5"/>
  <c r="BF204" i="5"/>
  <c r="T204" i="5"/>
  <c r="R204" i="5"/>
  <c r="P204" i="5"/>
  <c r="BI201" i="5"/>
  <c r="BH201" i="5"/>
  <c r="BG201" i="5"/>
  <c r="BF201" i="5"/>
  <c r="T201" i="5"/>
  <c r="R201" i="5"/>
  <c r="P201" i="5"/>
  <c r="BI191" i="5"/>
  <c r="BH191" i="5"/>
  <c r="BG191" i="5"/>
  <c r="BF191" i="5"/>
  <c r="T191" i="5"/>
  <c r="R191" i="5"/>
  <c r="P191" i="5"/>
  <c r="BI184" i="5"/>
  <c r="BH184" i="5"/>
  <c r="BG184" i="5"/>
  <c r="BF184" i="5"/>
  <c r="T184" i="5"/>
  <c r="R184" i="5"/>
  <c r="P184" i="5"/>
  <c r="BI178" i="5"/>
  <c r="BH178" i="5"/>
  <c r="BG178" i="5"/>
  <c r="BF178" i="5"/>
  <c r="T178" i="5"/>
  <c r="R178" i="5"/>
  <c r="P178" i="5"/>
  <c r="BI172" i="5"/>
  <c r="BH172" i="5"/>
  <c r="BG172" i="5"/>
  <c r="BF172" i="5"/>
  <c r="T172" i="5"/>
  <c r="R172" i="5"/>
  <c r="P172" i="5"/>
  <c r="BI165" i="5"/>
  <c r="BH165" i="5"/>
  <c r="BG165" i="5"/>
  <c r="BF165" i="5"/>
  <c r="T165" i="5"/>
  <c r="R165" i="5"/>
  <c r="P165" i="5"/>
  <c r="BI157" i="5"/>
  <c r="BH157" i="5"/>
  <c r="BG157" i="5"/>
  <c r="BF157" i="5"/>
  <c r="T157" i="5"/>
  <c r="R157" i="5"/>
  <c r="P157" i="5"/>
  <c r="BI149" i="5"/>
  <c r="BH149" i="5"/>
  <c r="BG149" i="5"/>
  <c r="BF149" i="5"/>
  <c r="T149" i="5"/>
  <c r="R149" i="5"/>
  <c r="P149" i="5"/>
  <c r="BI139" i="5"/>
  <c r="BH139" i="5"/>
  <c r="BG139" i="5"/>
  <c r="BF139" i="5"/>
  <c r="T139" i="5"/>
  <c r="R139" i="5"/>
  <c r="P139" i="5"/>
  <c r="BI129" i="5"/>
  <c r="BH129" i="5"/>
  <c r="BG129" i="5"/>
  <c r="BF129" i="5"/>
  <c r="T129" i="5"/>
  <c r="R129" i="5"/>
  <c r="P129" i="5"/>
  <c r="J122" i="5"/>
  <c r="F122" i="5"/>
  <c r="F120" i="5"/>
  <c r="E118" i="5"/>
  <c r="J93" i="5"/>
  <c r="F93" i="5"/>
  <c r="F91" i="5"/>
  <c r="E89" i="5"/>
  <c r="J26" i="5"/>
  <c r="E26" i="5"/>
  <c r="J123" i="5"/>
  <c r="J25" i="5"/>
  <c r="J20" i="5"/>
  <c r="E20" i="5"/>
  <c r="F123" i="5"/>
  <c r="J19" i="5"/>
  <c r="J14" i="5"/>
  <c r="J120" i="5" s="1"/>
  <c r="E7" i="5"/>
  <c r="E114" i="5" s="1"/>
  <c r="J39" i="4"/>
  <c r="J38" i="4"/>
  <c r="AY98" i="1"/>
  <c r="J37" i="4"/>
  <c r="AX98" i="1"/>
  <c r="BI412" i="4"/>
  <c r="BH412" i="4"/>
  <c r="BG412" i="4"/>
  <c r="BF412" i="4"/>
  <c r="T412" i="4"/>
  <c r="R412" i="4"/>
  <c r="P412" i="4"/>
  <c r="BI406" i="4"/>
  <c r="BH406" i="4"/>
  <c r="BG406" i="4"/>
  <c r="BF406" i="4"/>
  <c r="T406" i="4"/>
  <c r="R406" i="4"/>
  <c r="P406" i="4"/>
  <c r="BI404" i="4"/>
  <c r="BH404" i="4"/>
  <c r="BG404" i="4"/>
  <c r="BF404" i="4"/>
  <c r="T404" i="4"/>
  <c r="R404" i="4"/>
  <c r="P404" i="4"/>
  <c r="BI398" i="4"/>
  <c r="BH398" i="4"/>
  <c r="BG398" i="4"/>
  <c r="BF398" i="4"/>
  <c r="T398" i="4"/>
  <c r="R398" i="4"/>
  <c r="P398" i="4"/>
  <c r="BI395" i="4"/>
  <c r="BH395" i="4"/>
  <c r="BG395" i="4"/>
  <c r="BF395" i="4"/>
  <c r="T395" i="4"/>
  <c r="R395" i="4"/>
  <c r="P395" i="4"/>
  <c r="BI390" i="4"/>
  <c r="BH390" i="4"/>
  <c r="BG390" i="4"/>
  <c r="BF390" i="4"/>
  <c r="T390" i="4"/>
  <c r="R390" i="4"/>
  <c r="P390" i="4"/>
  <c r="BI385" i="4"/>
  <c r="BH385" i="4"/>
  <c r="BG385" i="4"/>
  <c r="BF385" i="4"/>
  <c r="T385" i="4"/>
  <c r="T384" i="4"/>
  <c r="R385" i="4"/>
  <c r="R384" i="4"/>
  <c r="P385" i="4"/>
  <c r="P384" i="4"/>
  <c r="BI383" i="4"/>
  <c r="BH383" i="4"/>
  <c r="BG383" i="4"/>
  <c r="BF383" i="4"/>
  <c r="T383" i="4"/>
  <c r="R383" i="4"/>
  <c r="P383" i="4"/>
  <c r="BI378" i="4"/>
  <c r="BH378" i="4"/>
  <c r="BG378" i="4"/>
  <c r="BF378" i="4"/>
  <c r="T378" i="4"/>
  <c r="R378" i="4"/>
  <c r="P378" i="4"/>
  <c r="BI374" i="4"/>
  <c r="BH374" i="4"/>
  <c r="BG374" i="4"/>
  <c r="BF374" i="4"/>
  <c r="T374" i="4"/>
  <c r="R374" i="4"/>
  <c r="P374" i="4"/>
  <c r="BI366" i="4"/>
  <c r="BH366" i="4"/>
  <c r="BG366" i="4"/>
  <c r="BF366" i="4"/>
  <c r="T366" i="4"/>
  <c r="R366" i="4"/>
  <c r="P366" i="4"/>
  <c r="BI360" i="4"/>
  <c r="BH360" i="4"/>
  <c r="BG360" i="4"/>
  <c r="BF360" i="4"/>
  <c r="T360" i="4"/>
  <c r="R360" i="4"/>
  <c r="P360" i="4"/>
  <c r="BI353" i="4"/>
  <c r="BH353" i="4"/>
  <c r="BG353" i="4"/>
  <c r="BF353" i="4"/>
  <c r="T353" i="4"/>
  <c r="R353" i="4"/>
  <c r="P353" i="4"/>
  <c r="BI350" i="4"/>
  <c r="BH350" i="4"/>
  <c r="BG350" i="4"/>
  <c r="BF350" i="4"/>
  <c r="T350" i="4"/>
  <c r="R350" i="4"/>
  <c r="P350" i="4"/>
  <c r="BI343" i="4"/>
  <c r="BH343" i="4"/>
  <c r="BG343" i="4"/>
  <c r="BF343" i="4"/>
  <c r="T343" i="4"/>
  <c r="R343" i="4"/>
  <c r="P343" i="4"/>
  <c r="BI336" i="4"/>
  <c r="BH336" i="4"/>
  <c r="BG336" i="4"/>
  <c r="BF336" i="4"/>
  <c r="T336" i="4"/>
  <c r="R336" i="4"/>
  <c r="P336" i="4"/>
  <c r="BI334" i="4"/>
  <c r="BH334" i="4"/>
  <c r="BG334" i="4"/>
  <c r="BF334" i="4"/>
  <c r="T334" i="4"/>
  <c r="R334" i="4"/>
  <c r="P334" i="4"/>
  <c r="BI333" i="4"/>
  <c r="BH333" i="4"/>
  <c r="BG333" i="4"/>
  <c r="BF333" i="4"/>
  <c r="T333" i="4"/>
  <c r="R333" i="4"/>
  <c r="P333" i="4"/>
  <c r="BI330" i="4"/>
  <c r="BH330" i="4"/>
  <c r="BG330" i="4"/>
  <c r="BF330" i="4"/>
  <c r="T330" i="4"/>
  <c r="R330" i="4"/>
  <c r="P330" i="4"/>
  <c r="BI323" i="4"/>
  <c r="BH323" i="4"/>
  <c r="BG323" i="4"/>
  <c r="BF323" i="4"/>
  <c r="T323" i="4"/>
  <c r="R323" i="4"/>
  <c r="P323" i="4"/>
  <c r="BI316" i="4"/>
  <c r="BH316" i="4"/>
  <c r="BG316" i="4"/>
  <c r="BF316" i="4"/>
  <c r="T316" i="4"/>
  <c r="R316" i="4"/>
  <c r="P316" i="4"/>
  <c r="BI308" i="4"/>
  <c r="BH308" i="4"/>
  <c r="BG308" i="4"/>
  <c r="BF308" i="4"/>
  <c r="T308" i="4"/>
  <c r="R308" i="4"/>
  <c r="P308" i="4"/>
  <c r="BI300" i="4"/>
  <c r="BH300" i="4"/>
  <c r="BG300" i="4"/>
  <c r="BF300" i="4"/>
  <c r="T300" i="4"/>
  <c r="R300" i="4"/>
  <c r="P300" i="4"/>
  <c r="BI292" i="4"/>
  <c r="BH292" i="4"/>
  <c r="BG292" i="4"/>
  <c r="BF292" i="4"/>
  <c r="T292" i="4"/>
  <c r="R292" i="4"/>
  <c r="P292" i="4"/>
  <c r="BI284" i="4"/>
  <c r="BH284" i="4"/>
  <c r="BG284" i="4"/>
  <c r="BF284" i="4"/>
  <c r="T284" i="4"/>
  <c r="R284" i="4"/>
  <c r="P284" i="4"/>
  <c r="BI270" i="4"/>
  <c r="BH270" i="4"/>
  <c r="BG270" i="4"/>
  <c r="BF270" i="4"/>
  <c r="T270" i="4"/>
  <c r="R270" i="4"/>
  <c r="P270" i="4"/>
  <c r="BI264" i="4"/>
  <c r="BH264" i="4"/>
  <c r="BG264" i="4"/>
  <c r="BF264" i="4"/>
  <c r="T264" i="4"/>
  <c r="R264" i="4"/>
  <c r="P264" i="4"/>
  <c r="BI254" i="4"/>
  <c r="BH254" i="4"/>
  <c r="BG254" i="4"/>
  <c r="BF254" i="4"/>
  <c r="T254" i="4"/>
  <c r="R254" i="4"/>
  <c r="P254" i="4"/>
  <c r="BI241" i="4"/>
  <c r="BH241" i="4"/>
  <c r="BG241" i="4"/>
  <c r="BF241" i="4"/>
  <c r="T241" i="4"/>
  <c r="R241" i="4"/>
  <c r="P241" i="4"/>
  <c r="BI238" i="4"/>
  <c r="BH238" i="4"/>
  <c r="BG238" i="4"/>
  <c r="BF238" i="4"/>
  <c r="T238" i="4"/>
  <c r="R238" i="4"/>
  <c r="P238" i="4"/>
  <c r="BI221" i="4"/>
  <c r="BH221" i="4"/>
  <c r="BG221" i="4"/>
  <c r="BF221" i="4"/>
  <c r="T221" i="4"/>
  <c r="R221" i="4"/>
  <c r="P221" i="4"/>
  <c r="BI205" i="4"/>
  <c r="BH205" i="4"/>
  <c r="BG205" i="4"/>
  <c r="BF205" i="4"/>
  <c r="T205" i="4"/>
  <c r="R205" i="4"/>
  <c r="P205" i="4"/>
  <c r="BI197" i="4"/>
  <c r="BH197" i="4"/>
  <c r="BG197" i="4"/>
  <c r="BF197" i="4"/>
  <c r="T197" i="4"/>
  <c r="R197" i="4"/>
  <c r="P197" i="4"/>
  <c r="BI192" i="4"/>
  <c r="BH192" i="4"/>
  <c r="BG192" i="4"/>
  <c r="BF192" i="4"/>
  <c r="T192" i="4"/>
  <c r="R192" i="4"/>
  <c r="P192" i="4"/>
  <c r="BI183" i="4"/>
  <c r="BH183" i="4"/>
  <c r="BG183" i="4"/>
  <c r="BF183" i="4"/>
  <c r="T183" i="4"/>
  <c r="R183" i="4"/>
  <c r="P183" i="4"/>
  <c r="BI173" i="4"/>
  <c r="BH173" i="4"/>
  <c r="BG173" i="4"/>
  <c r="BF173" i="4"/>
  <c r="T173" i="4"/>
  <c r="R173" i="4"/>
  <c r="P173" i="4"/>
  <c r="BI166" i="4"/>
  <c r="BH166" i="4"/>
  <c r="BG166" i="4"/>
  <c r="BF166" i="4"/>
  <c r="T166" i="4"/>
  <c r="R166" i="4"/>
  <c r="P166" i="4"/>
  <c r="BI160" i="4"/>
  <c r="BH160" i="4"/>
  <c r="BG160" i="4"/>
  <c r="BF160" i="4"/>
  <c r="T160" i="4"/>
  <c r="R160" i="4"/>
  <c r="P160" i="4"/>
  <c r="BI154" i="4"/>
  <c r="BH154" i="4"/>
  <c r="BG154" i="4"/>
  <c r="BF154" i="4"/>
  <c r="T154" i="4"/>
  <c r="R154" i="4"/>
  <c r="P154" i="4"/>
  <c r="BI146" i="4"/>
  <c r="BH146" i="4"/>
  <c r="BG146" i="4"/>
  <c r="BF146" i="4"/>
  <c r="T146" i="4"/>
  <c r="R146" i="4"/>
  <c r="P146" i="4"/>
  <c r="BI140" i="4"/>
  <c r="BH140" i="4"/>
  <c r="BG140" i="4"/>
  <c r="BF140" i="4"/>
  <c r="T140" i="4"/>
  <c r="R140" i="4"/>
  <c r="P140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J125" i="4"/>
  <c r="F125" i="4"/>
  <c r="F123" i="4"/>
  <c r="E121" i="4"/>
  <c r="J93" i="4"/>
  <c r="F93" i="4"/>
  <c r="F91" i="4"/>
  <c r="E89" i="4"/>
  <c r="J26" i="4"/>
  <c r="E26" i="4"/>
  <c r="J94" i="4" s="1"/>
  <c r="J25" i="4"/>
  <c r="J20" i="4"/>
  <c r="E20" i="4"/>
  <c r="F126" i="4" s="1"/>
  <c r="J19" i="4"/>
  <c r="J14" i="4"/>
  <c r="J123" i="4"/>
  <c r="E7" i="4"/>
  <c r="E117" i="4"/>
  <c r="J39" i="3"/>
  <c r="J38" i="3"/>
  <c r="AY97" i="1" s="1"/>
  <c r="J37" i="3"/>
  <c r="AX97" i="1" s="1"/>
  <c r="BI186" i="3"/>
  <c r="BH186" i="3"/>
  <c r="BG186" i="3"/>
  <c r="BF186" i="3"/>
  <c r="T186" i="3"/>
  <c r="T185" i="3" s="1"/>
  <c r="R186" i="3"/>
  <c r="R185" i="3" s="1"/>
  <c r="P186" i="3"/>
  <c r="P185" i="3" s="1"/>
  <c r="BI182" i="3"/>
  <c r="BH182" i="3"/>
  <c r="BG182" i="3"/>
  <c r="BF182" i="3"/>
  <c r="T182" i="3"/>
  <c r="R182" i="3"/>
  <c r="P182" i="3"/>
  <c r="BI177" i="3"/>
  <c r="BH177" i="3"/>
  <c r="BG177" i="3"/>
  <c r="BF177" i="3"/>
  <c r="T177" i="3"/>
  <c r="R177" i="3"/>
  <c r="P177" i="3"/>
  <c r="BI169" i="3"/>
  <c r="BH169" i="3"/>
  <c r="BG169" i="3"/>
  <c r="BF169" i="3"/>
  <c r="T169" i="3"/>
  <c r="R169" i="3"/>
  <c r="P169" i="3"/>
  <c r="BI163" i="3"/>
  <c r="BH163" i="3"/>
  <c r="BG163" i="3"/>
  <c r="BF163" i="3"/>
  <c r="T163" i="3"/>
  <c r="R163" i="3"/>
  <c r="P163" i="3"/>
  <c r="BI145" i="3"/>
  <c r="BH145" i="3"/>
  <c r="BG145" i="3"/>
  <c r="BF145" i="3"/>
  <c r="T145" i="3"/>
  <c r="R145" i="3"/>
  <c r="P145" i="3"/>
  <c r="BI135" i="3"/>
  <c r="BH135" i="3"/>
  <c r="BG135" i="3"/>
  <c r="BF135" i="3"/>
  <c r="T135" i="3"/>
  <c r="R135" i="3"/>
  <c r="P135" i="3"/>
  <c r="BI126" i="3"/>
  <c r="BH126" i="3"/>
  <c r="BG126" i="3"/>
  <c r="BF126" i="3"/>
  <c r="T126" i="3"/>
  <c r="R126" i="3"/>
  <c r="P126" i="3"/>
  <c r="J119" i="3"/>
  <c r="F119" i="3"/>
  <c r="F117" i="3"/>
  <c r="E115" i="3"/>
  <c r="J93" i="3"/>
  <c r="F93" i="3"/>
  <c r="F91" i="3"/>
  <c r="E89" i="3"/>
  <c r="J26" i="3"/>
  <c r="E26" i="3"/>
  <c r="J120" i="3" s="1"/>
  <c r="J25" i="3"/>
  <c r="J20" i="3"/>
  <c r="E20" i="3"/>
  <c r="F120" i="3" s="1"/>
  <c r="J19" i="3"/>
  <c r="J14" i="3"/>
  <c r="J117" i="3"/>
  <c r="E7" i="3"/>
  <c r="E85" i="3"/>
  <c r="J39" i="2"/>
  <c r="J38" i="2"/>
  <c r="AY96" i="1" s="1"/>
  <c r="J37" i="2"/>
  <c r="AX96" i="1" s="1"/>
  <c r="BI316" i="2"/>
  <c r="BH316" i="2"/>
  <c r="BG316" i="2"/>
  <c r="BF316" i="2"/>
  <c r="T316" i="2"/>
  <c r="T315" i="2" s="1"/>
  <c r="R316" i="2"/>
  <c r="R315" i="2" s="1"/>
  <c r="P316" i="2"/>
  <c r="P315" i="2" s="1"/>
  <c r="BI309" i="2"/>
  <c r="BH309" i="2"/>
  <c r="BG309" i="2"/>
  <c r="BF309" i="2"/>
  <c r="T309" i="2"/>
  <c r="T308" i="2" s="1"/>
  <c r="R309" i="2"/>
  <c r="R308" i="2" s="1"/>
  <c r="P309" i="2"/>
  <c r="P308" i="2" s="1"/>
  <c r="BI299" i="2"/>
  <c r="BH299" i="2"/>
  <c r="BG299" i="2"/>
  <c r="BF299" i="2"/>
  <c r="T299" i="2"/>
  <c r="R299" i="2"/>
  <c r="P299" i="2"/>
  <c r="BI290" i="2"/>
  <c r="BH290" i="2"/>
  <c r="BG290" i="2"/>
  <c r="BF290" i="2"/>
  <c r="T290" i="2"/>
  <c r="R290" i="2"/>
  <c r="P290" i="2"/>
  <c r="BI283" i="2"/>
  <c r="BH283" i="2"/>
  <c r="BG283" i="2"/>
  <c r="BF283" i="2"/>
  <c r="T283" i="2"/>
  <c r="R283" i="2"/>
  <c r="P283" i="2"/>
  <c r="BI280" i="2"/>
  <c r="BH280" i="2"/>
  <c r="BG280" i="2"/>
  <c r="BF280" i="2"/>
  <c r="T280" i="2"/>
  <c r="R280" i="2"/>
  <c r="P280" i="2"/>
  <c r="BI271" i="2"/>
  <c r="BH271" i="2"/>
  <c r="BG271" i="2"/>
  <c r="BF271" i="2"/>
  <c r="T271" i="2"/>
  <c r="R271" i="2"/>
  <c r="P271" i="2"/>
  <c r="BI268" i="2"/>
  <c r="BH268" i="2"/>
  <c r="BG268" i="2"/>
  <c r="BF268" i="2"/>
  <c r="T268" i="2"/>
  <c r="R268" i="2"/>
  <c r="P268" i="2"/>
  <c r="BI262" i="2"/>
  <c r="BH262" i="2"/>
  <c r="BG262" i="2"/>
  <c r="BF262" i="2"/>
  <c r="T262" i="2"/>
  <c r="R262" i="2"/>
  <c r="P262" i="2"/>
  <c r="BI255" i="2"/>
  <c r="BH255" i="2"/>
  <c r="BG255" i="2"/>
  <c r="BF255" i="2"/>
  <c r="T255" i="2"/>
  <c r="R255" i="2"/>
  <c r="P255" i="2"/>
  <c r="BI249" i="2"/>
  <c r="BH249" i="2"/>
  <c r="BG249" i="2"/>
  <c r="BF249" i="2"/>
  <c r="T249" i="2"/>
  <c r="R249" i="2"/>
  <c r="P249" i="2"/>
  <c r="BI243" i="2"/>
  <c r="BH243" i="2"/>
  <c r="BG243" i="2"/>
  <c r="BF243" i="2"/>
  <c r="T243" i="2"/>
  <c r="R243" i="2"/>
  <c r="P243" i="2"/>
  <c r="BI236" i="2"/>
  <c r="BH236" i="2"/>
  <c r="BG236" i="2"/>
  <c r="BF236" i="2"/>
  <c r="T236" i="2"/>
  <c r="R236" i="2"/>
  <c r="P236" i="2"/>
  <c r="BI227" i="2"/>
  <c r="BH227" i="2"/>
  <c r="BG227" i="2"/>
  <c r="BF227" i="2"/>
  <c r="T227" i="2"/>
  <c r="R227" i="2"/>
  <c r="P227" i="2"/>
  <c r="BI221" i="2"/>
  <c r="BH221" i="2"/>
  <c r="BG221" i="2"/>
  <c r="BF221" i="2"/>
  <c r="T221" i="2"/>
  <c r="R221" i="2"/>
  <c r="P221" i="2"/>
  <c r="BI213" i="2"/>
  <c r="BH213" i="2"/>
  <c r="BG213" i="2"/>
  <c r="BF213" i="2"/>
  <c r="T213" i="2"/>
  <c r="R213" i="2"/>
  <c r="P213" i="2"/>
  <c r="BI207" i="2"/>
  <c r="BH207" i="2"/>
  <c r="BG207" i="2"/>
  <c r="BF207" i="2"/>
  <c r="T207" i="2"/>
  <c r="R207" i="2"/>
  <c r="P207" i="2"/>
  <c r="BI199" i="2"/>
  <c r="BH199" i="2"/>
  <c r="BG199" i="2"/>
  <c r="BF199" i="2"/>
  <c r="T199" i="2"/>
  <c r="R199" i="2"/>
  <c r="P199" i="2"/>
  <c r="BI198" i="2"/>
  <c r="BH198" i="2"/>
  <c r="BG198" i="2"/>
  <c r="BF198" i="2"/>
  <c r="T198" i="2"/>
  <c r="R198" i="2"/>
  <c r="P198" i="2"/>
  <c r="BI192" i="2"/>
  <c r="BH192" i="2"/>
  <c r="BG192" i="2"/>
  <c r="BF192" i="2"/>
  <c r="T192" i="2"/>
  <c r="R192" i="2"/>
  <c r="P192" i="2"/>
  <c r="BI185" i="2"/>
  <c r="BH185" i="2"/>
  <c r="BG185" i="2"/>
  <c r="BF185" i="2"/>
  <c r="T185" i="2"/>
  <c r="R185" i="2"/>
  <c r="P185" i="2"/>
  <c r="BI179" i="2"/>
  <c r="BH179" i="2"/>
  <c r="BG179" i="2"/>
  <c r="BF179" i="2"/>
  <c r="T179" i="2"/>
  <c r="R179" i="2"/>
  <c r="P179" i="2"/>
  <c r="BI173" i="2"/>
  <c r="BH173" i="2"/>
  <c r="BG173" i="2"/>
  <c r="BF173" i="2"/>
  <c r="T173" i="2"/>
  <c r="R173" i="2"/>
  <c r="P173" i="2"/>
  <c r="BI167" i="2"/>
  <c r="BH167" i="2"/>
  <c r="BG167" i="2"/>
  <c r="BF167" i="2"/>
  <c r="T167" i="2"/>
  <c r="R167" i="2"/>
  <c r="P167" i="2"/>
  <c r="BI161" i="2"/>
  <c r="BH161" i="2"/>
  <c r="BG161" i="2"/>
  <c r="BF161" i="2"/>
  <c r="T161" i="2"/>
  <c r="R161" i="2"/>
  <c r="P161" i="2"/>
  <c r="BI154" i="2"/>
  <c r="BH154" i="2"/>
  <c r="BG154" i="2"/>
  <c r="BF154" i="2"/>
  <c r="T154" i="2"/>
  <c r="R154" i="2"/>
  <c r="P154" i="2"/>
  <c r="BI147" i="2"/>
  <c r="BH147" i="2"/>
  <c r="BG147" i="2"/>
  <c r="BF147" i="2"/>
  <c r="T147" i="2"/>
  <c r="R147" i="2"/>
  <c r="P147" i="2"/>
  <c r="BI140" i="2"/>
  <c r="BH140" i="2"/>
  <c r="BG140" i="2"/>
  <c r="BF140" i="2"/>
  <c r="T140" i="2"/>
  <c r="R140" i="2"/>
  <c r="P140" i="2"/>
  <c r="BI133" i="2"/>
  <c r="BH133" i="2"/>
  <c r="BG133" i="2"/>
  <c r="BF133" i="2"/>
  <c r="T133" i="2"/>
  <c r="R133" i="2"/>
  <c r="P133" i="2"/>
  <c r="BI127" i="2"/>
  <c r="BH127" i="2"/>
  <c r="BG127" i="2"/>
  <c r="BF127" i="2"/>
  <c r="T127" i="2"/>
  <c r="R127" i="2"/>
  <c r="P127" i="2"/>
  <c r="J120" i="2"/>
  <c r="F120" i="2"/>
  <c r="F118" i="2"/>
  <c r="E116" i="2"/>
  <c r="J93" i="2"/>
  <c r="F93" i="2"/>
  <c r="F91" i="2"/>
  <c r="E89" i="2"/>
  <c r="J26" i="2"/>
  <c r="E26" i="2"/>
  <c r="J94" i="2"/>
  <c r="J25" i="2"/>
  <c r="J20" i="2"/>
  <c r="E20" i="2"/>
  <c r="F94" i="2"/>
  <c r="J19" i="2"/>
  <c r="J14" i="2"/>
  <c r="J118" i="2" s="1"/>
  <c r="E7" i="2"/>
  <c r="E85" i="2" s="1"/>
  <c r="L90" i="1"/>
  <c r="AM90" i="1"/>
  <c r="AM89" i="1"/>
  <c r="L89" i="1"/>
  <c r="AM87" i="1"/>
  <c r="L87" i="1"/>
  <c r="L85" i="1"/>
  <c r="L84" i="1"/>
  <c r="BK316" i="2"/>
  <c r="J255" i="2"/>
  <c r="BK213" i="2"/>
  <c r="J280" i="2"/>
  <c r="J179" i="2"/>
  <c r="J198" i="2"/>
  <c r="J140" i="2"/>
  <c r="BK173" i="2"/>
  <c r="BK186" i="3"/>
  <c r="J126" i="3"/>
  <c r="BK390" i="4"/>
  <c r="J353" i="4"/>
  <c r="BK323" i="4"/>
  <c r="BK205" i="4"/>
  <c r="BK132" i="4"/>
  <c r="J398" i="4"/>
  <c r="BK353" i="4"/>
  <c r="J316" i="4"/>
  <c r="BK221" i="4"/>
  <c r="J154" i="4"/>
  <c r="J132" i="4"/>
  <c r="J292" i="4"/>
  <c r="BK197" i="4"/>
  <c r="BK154" i="4"/>
  <c r="J355" i="5"/>
  <c r="BK330" i="5"/>
  <c r="J310" i="5"/>
  <c r="J284" i="5"/>
  <c r="J262" i="5"/>
  <c r="J232" i="5"/>
  <c r="BK191" i="5"/>
  <c r="BK365" i="5"/>
  <c r="BK215" i="5"/>
  <c r="J191" i="5"/>
  <c r="BK139" i="5"/>
  <c r="J129" i="5"/>
  <c r="J221" i="6"/>
  <c r="BK267" i="6"/>
  <c r="J137" i="6"/>
  <c r="BK129" i="6"/>
  <c r="J263" i="6"/>
  <c r="J236" i="6"/>
  <c r="J177" i="6"/>
  <c r="J161" i="6"/>
  <c r="BK137" i="6"/>
  <c r="BK195" i="7"/>
  <c r="BK180" i="7"/>
  <c r="J158" i="7"/>
  <c r="BK130" i="7"/>
  <c r="BK166" i="7"/>
  <c r="J137" i="7"/>
  <c r="BK341" i="8"/>
  <c r="BK296" i="8"/>
  <c r="J256" i="8"/>
  <c r="J154" i="8"/>
  <c r="J328" i="8"/>
  <c r="BK283" i="8"/>
  <c r="BK211" i="8"/>
  <c r="J185" i="8"/>
  <c r="BK313" i="8"/>
  <c r="BK169" i="8"/>
  <c r="J388" i="9"/>
  <c r="J347" i="9"/>
  <c r="BK309" i="2"/>
  <c r="BK147" i="2"/>
  <c r="BK262" i="2"/>
  <c r="J185" i="2"/>
  <c r="J192" i="2"/>
  <c r="J186" i="3"/>
  <c r="J177" i="3"/>
  <c r="BK330" i="4"/>
  <c r="J238" i="4"/>
  <c r="J412" i="4"/>
  <c r="BK360" i="4"/>
  <c r="J300" i="4"/>
  <c r="J160" i="4"/>
  <c r="J360" i="4"/>
  <c r="J284" i="4"/>
  <c r="BK371" i="5"/>
  <c r="BK321" i="5"/>
  <c r="BK270" i="5"/>
  <c r="BK201" i="5"/>
  <c r="BK129" i="5"/>
  <c r="J201" i="5"/>
  <c r="BK178" i="5"/>
  <c r="J210" i="6"/>
  <c r="BK280" i="6"/>
  <c r="BK221" i="6"/>
  <c r="J250" i="6"/>
  <c r="BK210" i="6"/>
  <c r="J345" i="8"/>
  <c r="BK270" i="8"/>
  <c r="J220" i="8"/>
  <c r="J147" i="8"/>
  <c r="J363" i="9"/>
  <c r="BK263" i="9"/>
  <c r="BK125" i="9"/>
  <c r="J355" i="9"/>
  <c r="BK247" i="9"/>
  <c r="BK146" i="9"/>
  <c r="J158" i="10"/>
  <c r="J126" i="10"/>
  <c r="BK146" i="10"/>
  <c r="J133" i="10"/>
  <c r="BK243" i="2"/>
  <c r="J299" i="2"/>
  <c r="J213" i="2"/>
  <c r="BK199" i="2"/>
  <c r="AS95" i="1"/>
  <c r="BK169" i="3"/>
  <c r="J182" i="3"/>
  <c r="J385" i="4"/>
  <c r="BK350" i="4"/>
  <c r="BK316" i="4"/>
  <c r="BK270" i="4"/>
  <c r="J166" i="4"/>
  <c r="J406" i="4"/>
  <c r="BK385" i="4"/>
  <c r="BK336" i="4"/>
  <c r="J183" i="4"/>
  <c r="J133" i="4"/>
  <c r="BK308" i="4"/>
  <c r="BK173" i="4"/>
  <c r="J162" i="8"/>
  <c r="BK322" i="9"/>
  <c r="J204" i="9"/>
  <c r="J403" i="9"/>
  <c r="BK296" i="9"/>
  <c r="BK169" i="9"/>
  <c r="J169" i="9"/>
  <c r="J146" i="10"/>
  <c r="J157" i="10"/>
  <c r="BK138" i="10"/>
  <c r="BK141" i="10"/>
  <c r="BK249" i="2"/>
  <c r="J127" i="2"/>
  <c r="J227" i="2"/>
  <c r="BK185" i="2"/>
  <c r="J147" i="2"/>
  <c r="BK145" i="3"/>
  <c r="BK378" i="4"/>
  <c r="BK300" i="4"/>
  <c r="BK183" i="4"/>
  <c r="BK395" i="4"/>
  <c r="BK264" i="4"/>
  <c r="BK140" i="4"/>
  <c r="J333" i="4"/>
  <c r="BK355" i="5"/>
  <c r="BK324" i="5"/>
  <c r="J292" i="5"/>
  <c r="BK245" i="5"/>
  <c r="J139" i="5"/>
  <c r="J204" i="5"/>
  <c r="J149" i="5"/>
  <c r="J272" i="6"/>
  <c r="BK196" i="6"/>
  <c r="J168" i="6"/>
  <c r="J180" i="6"/>
  <c r="BK161" i="6"/>
  <c r="J123" i="7"/>
  <c r="J300" i="8"/>
  <c r="BK162" i="8"/>
  <c r="J296" i="8"/>
  <c r="J241" i="8"/>
  <c r="BK139" i="8"/>
  <c r="J201" i="8"/>
  <c r="BK403" i="9"/>
  <c r="BK325" i="9"/>
  <c r="J179" i="9"/>
  <c r="BK400" i="9"/>
  <c r="J250" i="9"/>
  <c r="BK187" i="9"/>
  <c r="J163" i="10"/>
  <c r="J144" i="10"/>
  <c r="BK165" i="10"/>
  <c r="J152" i="10"/>
  <c r="J150" i="10"/>
  <c r="BK271" i="2"/>
  <c r="BK192" i="2"/>
  <c r="BK255" i="2"/>
  <c r="J167" i="2"/>
  <c r="J133" i="2"/>
  <c r="BK177" i="3"/>
  <c r="J395" i="4"/>
  <c r="BK333" i="4"/>
  <c r="J192" i="4"/>
  <c r="BK404" i="4"/>
  <c r="BK292" i="4"/>
  <c r="BK166" i="4"/>
  <c r="BK238" i="4"/>
  <c r="BK241" i="4"/>
  <c r="BK336" i="5"/>
  <c r="BK292" i="5"/>
  <c r="BK232" i="5"/>
  <c r="BK172" i="5"/>
  <c r="J248" i="5"/>
  <c r="J172" i="5"/>
  <c r="J165" i="5"/>
  <c r="J214" i="6"/>
  <c r="J284" i="6"/>
  <c r="BK214" i="6"/>
  <c r="BK145" i="6"/>
  <c r="J187" i="6"/>
  <c r="BK204" i="8"/>
  <c r="BK321" i="8"/>
  <c r="BK256" i="8"/>
  <c r="J373" i="9"/>
  <c r="J247" i="9"/>
  <c r="J333" i="9"/>
  <c r="BK347" i="9"/>
  <c r="J330" i="5"/>
  <c r="BK302" i="5"/>
  <c r="BK262" i="5"/>
  <c r="J215" i="5"/>
  <c r="BK157" i="5"/>
  <c r="J365" i="5"/>
  <c r="J129" i="6"/>
  <c r="J166" i="7"/>
  <c r="J144" i="7"/>
  <c r="J180" i="7"/>
  <c r="BK158" i="7"/>
  <c r="BK334" i="8"/>
  <c r="J283" i="8"/>
  <c r="BK231" i="8"/>
  <c r="J132" i="8"/>
  <c r="BK345" i="8"/>
  <c r="J276" i="8"/>
  <c r="BK201" i="8"/>
  <c r="BK154" i="8"/>
  <c r="BK178" i="8"/>
  <c r="BK388" i="9"/>
  <c r="J236" i="9"/>
  <c r="BK381" i="9"/>
  <c r="J263" i="9"/>
  <c r="BK302" i="9"/>
  <c r="J159" i="10"/>
  <c r="BK142" i="10"/>
  <c r="J155" i="10"/>
  <c r="BK133" i="10"/>
  <c r="J138" i="10"/>
  <c r="BK299" i="2"/>
  <c r="J262" i="2"/>
  <c r="BK227" i="2"/>
  <c r="BK167" i="2"/>
  <c r="J283" i="2"/>
  <c r="J243" i="2"/>
  <c r="J221" i="2"/>
  <c r="BK154" i="2"/>
  <c r="BK140" i="2"/>
  <c r="BK135" i="3"/>
  <c r="J145" i="3"/>
  <c r="BK398" i="4"/>
  <c r="BK366" i="4"/>
  <c r="J308" i="4"/>
  <c r="BK254" i="4"/>
  <c r="BK133" i="4"/>
  <c r="J366" i="4"/>
  <c r="J323" i="4"/>
  <c r="J241" i="4"/>
  <c r="BK236" i="6"/>
  <c r="J243" i="6"/>
  <c r="BK229" i="6"/>
  <c r="BK243" i="6"/>
  <c r="J152" i="6"/>
  <c r="J173" i="7"/>
  <c r="J152" i="7"/>
  <c r="BK123" i="7"/>
  <c r="BK173" i="7"/>
  <c r="J195" i="7"/>
  <c r="BK328" i="8"/>
  <c r="BK220" i="8"/>
  <c r="J321" i="8"/>
  <c r="J334" i="8"/>
  <c r="J290" i="8"/>
  <c r="J231" i="8"/>
  <c r="J169" i="8"/>
  <c r="J191" i="8"/>
  <c r="BK132" i="8"/>
  <c r="BK299" i="9"/>
  <c r="BK153" i="9"/>
  <c r="BK363" i="9"/>
  <c r="J281" i="9"/>
  <c r="J146" i="9"/>
  <c r="BK204" i="9"/>
  <c r="BK157" i="10"/>
  <c r="BK280" i="2"/>
  <c r="BK179" i="2"/>
  <c r="BK236" i="2"/>
  <c r="J173" i="2"/>
  <c r="BK127" i="2"/>
  <c r="BK182" i="3"/>
  <c r="J135" i="3"/>
  <c r="J336" i="4"/>
  <c r="J264" i="4"/>
  <c r="BK406" i="4"/>
  <c r="BK374" i="4"/>
  <c r="BK334" i="4"/>
  <c r="J173" i="4"/>
  <c r="J350" i="4"/>
  <c r="J146" i="4"/>
  <c r="J336" i="5"/>
  <c r="J302" i="5"/>
  <c r="BK168" i="6"/>
  <c r="J267" i="6"/>
  <c r="J229" i="6"/>
  <c r="BK183" i="7"/>
  <c r="BK276" i="8"/>
  <c r="J178" i="8"/>
  <c r="J296" i="9"/>
  <c r="J213" i="9"/>
  <c r="BK220" i="9"/>
  <c r="BK312" i="9"/>
  <c r="J260" i="9"/>
  <c r="BK160" i="9"/>
  <c r="BK129" i="10"/>
  <c r="J156" i="10"/>
  <c r="BK135" i="10"/>
  <c r="BK125" i="10"/>
  <c r="J290" i="2"/>
  <c r="J236" i="2"/>
  <c r="J154" i="2"/>
  <c r="J316" i="2"/>
  <c r="J249" i="2"/>
  <c r="BK207" i="2"/>
  <c r="J161" i="2"/>
  <c r="BK161" i="2"/>
  <c r="BK268" i="2"/>
  <c r="J169" i="3"/>
  <c r="J163" i="3"/>
  <c r="J404" i="4"/>
  <c r="J374" i="4"/>
  <c r="BK343" i="4"/>
  <c r="BK284" i="4"/>
  <c r="BK180" i="6"/>
  <c r="J183" i="7"/>
  <c r="BK152" i="7"/>
  <c r="BK137" i="7"/>
  <c r="BK290" i="8"/>
  <c r="J250" i="8"/>
  <c r="BK241" i="8"/>
  <c r="BK300" i="8"/>
  <c r="J270" i="8"/>
  <c r="J204" i="8"/>
  <c r="BK126" i="8"/>
  <c r="BK394" i="9"/>
  <c r="BK333" i="9"/>
  <c r="J272" i="9"/>
  <c r="BK226" i="9"/>
  <c r="J135" i="9"/>
  <c r="J394" i="9"/>
  <c r="J325" i="9"/>
  <c r="J299" i="9"/>
  <c r="J187" i="9"/>
  <c r="J125" i="9"/>
  <c r="BK135" i="9"/>
  <c r="J165" i="10"/>
  <c r="BK155" i="10"/>
  <c r="J135" i="10"/>
  <c r="BK161" i="10"/>
  <c r="J141" i="10"/>
  <c r="BK126" i="10"/>
  <c r="J136" i="10"/>
  <c r="J268" i="2"/>
  <c r="J378" i="4"/>
  <c r="BK192" i="4"/>
  <c r="J383" i="4"/>
  <c r="BK160" i="4"/>
  <c r="BK347" i="5"/>
  <c r="J321" i="5"/>
  <c r="BK284" i="5"/>
  <c r="BK221" i="5"/>
  <c r="BK165" i="5"/>
  <c r="J221" i="5"/>
  <c r="J157" i="5"/>
  <c r="J257" i="6"/>
  <c r="BK272" i="6"/>
  <c r="BK284" i="6"/>
  <c r="BK152" i="6"/>
  <c r="J187" i="7"/>
  <c r="BK187" i="7"/>
  <c r="BK144" i="7"/>
  <c r="J313" i="8"/>
  <c r="J139" i="8"/>
  <c r="J381" i="9"/>
  <c r="BK355" i="9"/>
  <c r="BK291" i="9"/>
  <c r="BK250" i="9"/>
  <c r="BK197" i="9"/>
  <c r="BK272" i="9"/>
  <c r="BK373" i="9"/>
  <c r="J322" i="9"/>
  <c r="J291" i="9"/>
  <c r="BK213" i="9"/>
  <c r="J160" i="9"/>
  <c r="J197" i="9"/>
  <c r="J226" i="9"/>
  <c r="J161" i="10"/>
  <c r="BK149" i="10"/>
  <c r="J131" i="10"/>
  <c r="BK163" i="10"/>
  <c r="BK150" i="10"/>
  <c r="J129" i="10"/>
  <c r="BK144" i="10"/>
  <c r="BK132" i="10"/>
  <c r="BK283" i="2"/>
  <c r="J207" i="2"/>
  <c r="J271" i="2"/>
  <c r="J199" i="2"/>
  <c r="BK133" i="2"/>
  <c r="BK126" i="3"/>
  <c r="BK163" i="3"/>
  <c r="J334" i="4"/>
  <c r="J197" i="4"/>
  <c r="J390" i="4"/>
  <c r="J254" i="4"/>
  <c r="BK146" i="4"/>
  <c r="BK383" i="4"/>
  <c r="J140" i="4"/>
  <c r="J324" i="5"/>
  <c r="J270" i="5"/>
  <c r="BK204" i="5"/>
  <c r="J371" i="5"/>
  <c r="BK184" i="5"/>
  <c r="J280" i="6"/>
  <c r="BK205" i="6"/>
  <c r="J145" i="6"/>
  <c r="J196" i="6"/>
  <c r="BK177" i="6"/>
  <c r="J130" i="7"/>
  <c r="J305" i="8"/>
  <c r="J211" i="8"/>
  <c r="BK305" i="8"/>
  <c r="BK250" i="8"/>
  <c r="BK147" i="8"/>
  <c r="J148" i="10"/>
  <c r="BK127" i="10"/>
  <c r="BK159" i="10"/>
  <c r="BK148" i="10"/>
  <c r="BK131" i="10"/>
  <c r="BK152" i="10"/>
  <c r="J132" i="10"/>
  <c r="J309" i="2"/>
  <c r="BK221" i="2"/>
  <c r="BK290" i="2"/>
  <c r="BK198" i="2"/>
  <c r="BK412" i="4"/>
  <c r="J343" i="4"/>
  <c r="J330" i="4"/>
  <c r="J205" i="4"/>
  <c r="J221" i="4"/>
  <c r="J270" i="4"/>
  <c r="J347" i="5"/>
  <c r="BK310" i="5"/>
  <c r="BK248" i="5"/>
  <c r="J184" i="5"/>
  <c r="J245" i="5"/>
  <c r="J178" i="5"/>
  <c r="BK149" i="5"/>
  <c r="BK187" i="6"/>
  <c r="BK250" i="6"/>
  <c r="BK257" i="6"/>
  <c r="BK263" i="6"/>
  <c r="J205" i="6"/>
  <c r="J341" i="8"/>
  <c r="J263" i="8"/>
  <c r="J126" i="8"/>
  <c r="BK263" i="8"/>
  <c r="BK191" i="8"/>
  <c r="BK185" i="8"/>
  <c r="BK370" i="9"/>
  <c r="J312" i="9"/>
  <c r="BK260" i="9"/>
  <c r="J220" i="9"/>
  <c r="J370" i="9"/>
  <c r="J400" i="9"/>
  <c r="J302" i="9"/>
  <c r="BK236" i="9"/>
  <c r="J153" i="9"/>
  <c r="BK281" i="9"/>
  <c r="BK179" i="9"/>
  <c r="BK156" i="10"/>
  <c r="BK136" i="10"/>
  <c r="J125" i="10"/>
  <c r="BK158" i="10"/>
  <c r="J142" i="10"/>
  <c r="J127" i="10"/>
  <c r="J149" i="10"/>
  <c r="T125" i="3" l="1"/>
  <c r="T124" i="3"/>
  <c r="T123" i="3"/>
  <c r="P131" i="4"/>
  <c r="BK322" i="4"/>
  <c r="J322" i="4"/>
  <c r="J103" i="4"/>
  <c r="T263" i="4"/>
  <c r="T389" i="4"/>
  <c r="T388" i="4"/>
  <c r="P261" i="5"/>
  <c r="R228" i="6"/>
  <c r="P126" i="2"/>
  <c r="P125" i="2"/>
  <c r="P124" i="2"/>
  <c r="AU96" i="1"/>
  <c r="P182" i="4"/>
  <c r="R365" i="4"/>
  <c r="BK128" i="5"/>
  <c r="P214" i="5"/>
  <c r="BK266" i="6"/>
  <c r="J266" i="6"/>
  <c r="J103" i="6"/>
  <c r="BK122" i="7"/>
  <c r="J122" i="7" s="1"/>
  <c r="J98" i="7" s="1"/>
  <c r="T131" i="4"/>
  <c r="R322" i="4"/>
  <c r="R389" i="4"/>
  <c r="R388" i="4"/>
  <c r="T214" i="5"/>
  <c r="R266" i="6"/>
  <c r="BK126" i="2"/>
  <c r="J126" i="2"/>
  <c r="J100" i="2"/>
  <c r="R131" i="4"/>
  <c r="P322" i="4"/>
  <c r="BK214" i="5"/>
  <c r="J214" i="5"/>
  <c r="J101" i="5"/>
  <c r="T266" i="6"/>
  <c r="R122" i="7"/>
  <c r="R121" i="7"/>
  <c r="R120" i="7"/>
  <c r="R126" i="2"/>
  <c r="R125" i="2"/>
  <c r="R124" i="2"/>
  <c r="P125" i="3"/>
  <c r="P124" i="3" s="1"/>
  <c r="P123" i="3" s="1"/>
  <c r="AU97" i="1" s="1"/>
  <c r="R263" i="4"/>
  <c r="R261" i="5"/>
  <c r="T128" i="6"/>
  <c r="P266" i="6"/>
  <c r="T279" i="6"/>
  <c r="T122" i="7"/>
  <c r="T121" i="7"/>
  <c r="T120" i="7"/>
  <c r="T230" i="8"/>
  <c r="BK125" i="3"/>
  <c r="R182" i="4"/>
  <c r="T365" i="4"/>
  <c r="R332" i="9"/>
  <c r="P263" i="4"/>
  <c r="BK389" i="4"/>
  <c r="J389" i="4"/>
  <c r="J107" i="4"/>
  <c r="T128" i="5"/>
  <c r="BK128" i="6"/>
  <c r="BK125" i="8"/>
  <c r="J125" i="8"/>
  <c r="J98" i="8" s="1"/>
  <c r="BK255" i="8"/>
  <c r="J255" i="8"/>
  <c r="J100" i="8"/>
  <c r="BK312" i="8"/>
  <c r="J312" i="8"/>
  <c r="J102" i="8"/>
  <c r="T340" i="8"/>
  <c r="P332" i="9"/>
  <c r="T182" i="4"/>
  <c r="P365" i="4"/>
  <c r="T261" i="5"/>
  <c r="BK228" i="6"/>
  <c r="J228" i="6"/>
  <c r="J102" i="6"/>
  <c r="R279" i="6"/>
  <c r="P125" i="8"/>
  <c r="P255" i="8"/>
  <c r="P312" i="8"/>
  <c r="P340" i="8"/>
  <c r="BK124" i="9"/>
  <c r="J124" i="9"/>
  <c r="J98" i="9"/>
  <c r="R301" i="9"/>
  <c r="R123" i="9" s="1"/>
  <c r="R122" i="9" s="1"/>
  <c r="BK131" i="4"/>
  <c r="J131" i="4"/>
  <c r="J100" i="4"/>
  <c r="BK263" i="4"/>
  <c r="J263" i="4" s="1"/>
  <c r="J102" i="4" s="1"/>
  <c r="BK365" i="4"/>
  <c r="J365" i="4"/>
  <c r="J104" i="4" s="1"/>
  <c r="P389" i="4"/>
  <c r="P388" i="4"/>
  <c r="BK261" i="5"/>
  <c r="J261" i="5" s="1"/>
  <c r="J102" i="5" s="1"/>
  <c r="R128" i="6"/>
  <c r="R127" i="6"/>
  <c r="R126" i="6" s="1"/>
  <c r="T228" i="6"/>
  <c r="BK279" i="6"/>
  <c r="J279" i="6"/>
  <c r="J104" i="6" s="1"/>
  <c r="P122" i="7"/>
  <c r="P121" i="7"/>
  <c r="P120" i="7"/>
  <c r="AU101" i="1" s="1"/>
  <c r="R125" i="8"/>
  <c r="BK230" i="8"/>
  <c r="J230" i="8"/>
  <c r="J99" i="8" s="1"/>
  <c r="P230" i="8"/>
  <c r="R255" i="8"/>
  <c r="P299" i="8"/>
  <c r="T299" i="8"/>
  <c r="R312" i="8"/>
  <c r="BK340" i="8"/>
  <c r="J340" i="8"/>
  <c r="J103" i="8" s="1"/>
  <c r="R124" i="9"/>
  <c r="BK301" i="9"/>
  <c r="J301" i="9"/>
  <c r="J99" i="9"/>
  <c r="BK332" i="9"/>
  <c r="J332" i="9" s="1"/>
  <c r="J100" i="9" s="1"/>
  <c r="BK393" i="9"/>
  <c r="J393" i="9"/>
  <c r="J101" i="9" s="1"/>
  <c r="R393" i="9"/>
  <c r="P128" i="5"/>
  <c r="P127" i="5"/>
  <c r="P126" i="5" s="1"/>
  <c r="AU99" i="1" s="1"/>
  <c r="R214" i="5"/>
  <c r="P128" i="6"/>
  <c r="P228" i="6"/>
  <c r="P279" i="6"/>
  <c r="P124" i="9"/>
  <c r="P123" i="9"/>
  <c r="P122" i="9" s="1"/>
  <c r="AU103" i="1" s="1"/>
  <c r="T301" i="9"/>
  <c r="P124" i="10"/>
  <c r="BK160" i="10"/>
  <c r="J160" i="10"/>
  <c r="J102" i="10"/>
  <c r="T126" i="2"/>
  <c r="T125" i="2" s="1"/>
  <c r="T124" i="2" s="1"/>
  <c r="R125" i="3"/>
  <c r="R124" i="3"/>
  <c r="R123" i="3" s="1"/>
  <c r="BK182" i="4"/>
  <c r="J182" i="4"/>
  <c r="J101" i="4"/>
  <c r="T322" i="4"/>
  <c r="R128" i="5"/>
  <c r="R127" i="5"/>
  <c r="R126" i="5"/>
  <c r="T125" i="8"/>
  <c r="R230" i="8"/>
  <c r="T255" i="8"/>
  <c r="BK299" i="8"/>
  <c r="J299" i="8" s="1"/>
  <c r="J101" i="8" s="1"/>
  <c r="R299" i="8"/>
  <c r="T312" i="8"/>
  <c r="R340" i="8"/>
  <c r="T124" i="9"/>
  <c r="P301" i="9"/>
  <c r="T332" i="9"/>
  <c r="P393" i="9"/>
  <c r="T393" i="9"/>
  <c r="T123" i="9" s="1"/>
  <c r="T122" i="9" s="1"/>
  <c r="BK124" i="10"/>
  <c r="J124" i="10"/>
  <c r="J98" i="10"/>
  <c r="R124" i="10"/>
  <c r="T124" i="10"/>
  <c r="BK140" i="10"/>
  <c r="J140" i="10"/>
  <c r="J100" i="10"/>
  <c r="P140" i="10"/>
  <c r="R140" i="10"/>
  <c r="T140" i="10"/>
  <c r="BK154" i="10"/>
  <c r="J154" i="10" s="1"/>
  <c r="J101" i="10" s="1"/>
  <c r="P154" i="10"/>
  <c r="R154" i="10"/>
  <c r="T154" i="10"/>
  <c r="P160" i="10"/>
  <c r="R160" i="10"/>
  <c r="T160" i="10"/>
  <c r="BK194" i="7"/>
  <c r="J194" i="7"/>
  <c r="J100" i="7"/>
  <c r="BK185" i="3"/>
  <c r="J185" i="3" s="1"/>
  <c r="J101" i="3" s="1"/>
  <c r="BK213" i="6"/>
  <c r="J213" i="6"/>
  <c r="J101" i="6" s="1"/>
  <c r="BK370" i="5"/>
  <c r="J370" i="5"/>
  <c r="J104" i="5"/>
  <c r="BK315" i="2"/>
  <c r="J315" i="2"/>
  <c r="J102" i="2"/>
  <c r="BK308" i="2"/>
  <c r="J308" i="2" s="1"/>
  <c r="J101" i="2" s="1"/>
  <c r="BK364" i="5"/>
  <c r="J364" i="5"/>
  <c r="J103" i="5" s="1"/>
  <c r="BK186" i="7"/>
  <c r="J186" i="7"/>
  <c r="J99" i="7"/>
  <c r="BK384" i="4"/>
  <c r="J384" i="4"/>
  <c r="J105" i="4"/>
  <c r="BK402" i="9"/>
  <c r="J402" i="9" s="1"/>
  <c r="J102" i="9" s="1"/>
  <c r="BK137" i="10"/>
  <c r="J137" i="10"/>
  <c r="J99" i="10" s="1"/>
  <c r="E112" i="10"/>
  <c r="J116" i="10"/>
  <c r="BE135" i="10"/>
  <c r="J119" i="10"/>
  <c r="BE125" i="10"/>
  <c r="BE129" i="10"/>
  <c r="BE144" i="10"/>
  <c r="BE132" i="10"/>
  <c r="BE158" i="10"/>
  <c r="BE159" i="10"/>
  <c r="F119" i="10"/>
  <c r="BE126" i="10"/>
  <c r="BE127" i="10"/>
  <c r="BE133" i="10"/>
  <c r="BE146" i="10"/>
  <c r="BE149" i="10"/>
  <c r="BE150" i="10"/>
  <c r="BE155" i="10"/>
  <c r="BE157" i="10"/>
  <c r="BE163" i="10"/>
  <c r="BE131" i="10"/>
  <c r="BE136" i="10"/>
  <c r="BE138" i="10"/>
  <c r="BE141" i="10"/>
  <c r="BE142" i="10"/>
  <c r="BE148" i="10"/>
  <c r="BE152" i="10"/>
  <c r="BE156" i="10"/>
  <c r="BE161" i="10"/>
  <c r="BE165" i="10"/>
  <c r="BK124" i="8"/>
  <c r="J124" i="8" s="1"/>
  <c r="J97" i="8" s="1"/>
  <c r="BE125" i="9"/>
  <c r="BE187" i="9"/>
  <c r="BE236" i="9"/>
  <c r="BE260" i="9"/>
  <c r="BE291" i="9"/>
  <c r="J92" i="9"/>
  <c r="F119" i="9"/>
  <c r="BE325" i="9"/>
  <c r="BE355" i="9"/>
  <c r="BE373" i="9"/>
  <c r="E85" i="9"/>
  <c r="J89" i="9"/>
  <c r="BE146" i="9"/>
  <c r="BE220" i="9"/>
  <c r="BE226" i="9"/>
  <c r="BE247" i="9"/>
  <c r="BE302" i="9"/>
  <c r="BE312" i="9"/>
  <c r="BE333" i="9"/>
  <c r="BE347" i="9"/>
  <c r="BE370" i="9"/>
  <c r="BE381" i="9"/>
  <c r="BE394" i="9"/>
  <c r="BE169" i="9"/>
  <c r="BE204" i="9"/>
  <c r="BE263" i="9"/>
  <c r="BE322" i="9"/>
  <c r="BE135" i="9"/>
  <c r="BE153" i="9"/>
  <c r="BE160" i="9"/>
  <c r="BE179" i="9"/>
  <c r="BE197" i="9"/>
  <c r="BE213" i="9"/>
  <c r="BE250" i="9"/>
  <c r="BE272" i="9"/>
  <c r="BE281" i="9"/>
  <c r="BE296" i="9"/>
  <c r="BE299" i="9"/>
  <c r="BE363" i="9"/>
  <c r="BE388" i="9"/>
  <c r="BE400" i="9"/>
  <c r="BE403" i="9"/>
  <c r="F92" i="8"/>
  <c r="J120" i="8"/>
  <c r="BE139" i="8"/>
  <c r="BE126" i="8"/>
  <c r="BE276" i="8"/>
  <c r="BE162" i="8"/>
  <c r="BE169" i="8"/>
  <c r="BE178" i="8"/>
  <c r="BE211" i="8"/>
  <c r="BE220" i="8"/>
  <c r="BE263" i="8"/>
  <c r="BE296" i="8"/>
  <c r="BE300" i="8"/>
  <c r="BE328" i="8"/>
  <c r="E85" i="8"/>
  <c r="BE154" i="8"/>
  <c r="J89" i="8"/>
  <c r="BE185" i="8"/>
  <c r="BE201" i="8"/>
  <c r="BE241" i="8"/>
  <c r="BE270" i="8"/>
  <c r="BE132" i="8"/>
  <c r="BE147" i="8"/>
  <c r="BE191" i="8"/>
  <c r="BE204" i="8"/>
  <c r="BE231" i="8"/>
  <c r="BE250" i="8"/>
  <c r="BE256" i="8"/>
  <c r="BE283" i="8"/>
  <c r="BE290" i="8"/>
  <c r="BE305" i="8"/>
  <c r="BE313" i="8"/>
  <c r="BE321" i="8"/>
  <c r="BE334" i="8"/>
  <c r="BE341" i="8"/>
  <c r="BE345" i="8"/>
  <c r="J128" i="6"/>
  <c r="J100" i="6" s="1"/>
  <c r="J89" i="7"/>
  <c r="BE158" i="7"/>
  <c r="E85" i="7"/>
  <c r="J92" i="7"/>
  <c r="F117" i="7"/>
  <c r="BE144" i="7"/>
  <c r="BE130" i="7"/>
  <c r="BE137" i="7"/>
  <c r="BE123" i="7"/>
  <c r="BE152" i="7"/>
  <c r="BE173" i="7"/>
  <c r="BE195" i="7"/>
  <c r="BE166" i="7"/>
  <c r="BE180" i="7"/>
  <c r="BE183" i="7"/>
  <c r="BE187" i="7"/>
  <c r="E85" i="6"/>
  <c r="F94" i="6"/>
  <c r="BE168" i="6"/>
  <c r="BE177" i="6"/>
  <c r="BE221" i="6"/>
  <c r="J128" i="5"/>
  <c r="J100" i="5"/>
  <c r="BE196" i="6"/>
  <c r="BE229" i="6"/>
  <c r="BE129" i="6"/>
  <c r="BE210" i="6"/>
  <c r="BE280" i="6"/>
  <c r="BE145" i="6"/>
  <c r="J123" i="6"/>
  <c r="BE263" i="6"/>
  <c r="BE267" i="6"/>
  <c r="J120" i="6"/>
  <c r="BE137" i="6"/>
  <c r="BE152" i="6"/>
  <c r="BE205" i="6"/>
  <c r="BE214" i="6"/>
  <c r="BE236" i="6"/>
  <c r="BE161" i="6"/>
  <c r="BE187" i="6"/>
  <c r="BE284" i="6"/>
  <c r="BE180" i="6"/>
  <c r="BE243" i="6"/>
  <c r="BE250" i="6"/>
  <c r="BE257" i="6"/>
  <c r="BE272" i="6"/>
  <c r="BK388" i="4"/>
  <c r="J388" i="4" s="1"/>
  <c r="J106" i="4" s="1"/>
  <c r="J94" i="5"/>
  <c r="BE139" i="5"/>
  <c r="E85" i="5"/>
  <c r="J91" i="5"/>
  <c r="F94" i="5"/>
  <c r="BE184" i="5"/>
  <c r="BE191" i="5"/>
  <c r="BE201" i="5"/>
  <c r="BE221" i="5"/>
  <c r="BE232" i="5"/>
  <c r="BE365" i="5"/>
  <c r="BE129" i="5"/>
  <c r="BE149" i="5"/>
  <c r="BE157" i="5"/>
  <c r="BE165" i="5"/>
  <c r="BE172" i="5"/>
  <c r="BE178" i="5"/>
  <c r="BE204" i="5"/>
  <c r="BE215" i="5"/>
  <c r="BE245" i="5"/>
  <c r="BE248" i="5"/>
  <c r="BE262" i="5"/>
  <c r="BE270" i="5"/>
  <c r="BE284" i="5"/>
  <c r="BE292" i="5"/>
  <c r="BE302" i="5"/>
  <c r="BE310" i="5"/>
  <c r="BE321" i="5"/>
  <c r="BE324" i="5"/>
  <c r="BE330" i="5"/>
  <c r="BE336" i="5"/>
  <c r="BE347" i="5"/>
  <c r="BE355" i="5"/>
  <c r="BE371" i="5"/>
  <c r="BE300" i="4"/>
  <c r="J125" i="3"/>
  <c r="J100" i="3"/>
  <c r="E85" i="4"/>
  <c r="F94" i="4"/>
  <c r="J126" i="4"/>
  <c r="BE140" i="4"/>
  <c r="BE160" i="4"/>
  <c r="BE254" i="4"/>
  <c r="BE221" i="4"/>
  <c r="BE323" i="4"/>
  <c r="BE350" i="4"/>
  <c r="BE366" i="4"/>
  <c r="BE353" i="4"/>
  <c r="BE241" i="4"/>
  <c r="BE333" i="4"/>
  <c r="BE374" i="4"/>
  <c r="BE385" i="4"/>
  <c r="J91" i="4"/>
  <c r="BE173" i="4"/>
  <c r="BE183" i="4"/>
  <c r="BE197" i="4"/>
  <c r="BE316" i="4"/>
  <c r="BE334" i="4"/>
  <c r="BE336" i="4"/>
  <c r="BE343" i="4"/>
  <c r="BE383" i="4"/>
  <c r="BE395" i="4"/>
  <c r="BE412" i="4"/>
  <c r="BE132" i="4"/>
  <c r="BE133" i="4"/>
  <c r="BE146" i="4"/>
  <c r="BE154" i="4"/>
  <c r="BE166" i="4"/>
  <c r="BE192" i="4"/>
  <c r="BE205" i="4"/>
  <c r="BE238" i="4"/>
  <c r="BE264" i="4"/>
  <c r="BE270" i="4"/>
  <c r="BE284" i="4"/>
  <c r="BE292" i="4"/>
  <c r="BE308" i="4"/>
  <c r="BE330" i="4"/>
  <c r="BE360" i="4"/>
  <c r="BE378" i="4"/>
  <c r="BE390" i="4"/>
  <c r="BE398" i="4"/>
  <c r="BE404" i="4"/>
  <c r="BE406" i="4"/>
  <c r="J91" i="3"/>
  <c r="BE126" i="3"/>
  <c r="BE169" i="3"/>
  <c r="BE186" i="3"/>
  <c r="J94" i="3"/>
  <c r="BE163" i="3"/>
  <c r="BE177" i="3"/>
  <c r="E111" i="3"/>
  <c r="F94" i="3"/>
  <c r="BE135" i="3"/>
  <c r="BE182" i="3"/>
  <c r="BE145" i="3"/>
  <c r="BE249" i="2"/>
  <c r="F121" i="2"/>
  <c r="BE147" i="2"/>
  <c r="BE133" i="2"/>
  <c r="BE179" i="2"/>
  <c r="J91" i="2"/>
  <c r="BE154" i="2"/>
  <c r="E112" i="2"/>
  <c r="BE280" i="2"/>
  <c r="J121" i="2"/>
  <c r="BE207" i="2"/>
  <c r="BE213" i="2"/>
  <c r="BE127" i="2"/>
  <c r="BE161" i="2"/>
  <c r="BE167" i="2"/>
  <c r="BE173" i="2"/>
  <c r="BE192" i="2"/>
  <c r="BE262" i="2"/>
  <c r="BE299" i="2"/>
  <c r="BE309" i="2"/>
  <c r="BE140" i="2"/>
  <c r="BE185" i="2"/>
  <c r="BE198" i="2"/>
  <c r="BE199" i="2"/>
  <c r="BE221" i="2"/>
  <c r="BE227" i="2"/>
  <c r="BE236" i="2"/>
  <c r="BE243" i="2"/>
  <c r="BE255" i="2"/>
  <c r="BE268" i="2"/>
  <c r="BE271" i="2"/>
  <c r="BE283" i="2"/>
  <c r="BE290" i="2"/>
  <c r="BE316" i="2"/>
  <c r="F37" i="3"/>
  <c r="BB97" i="1"/>
  <c r="F37" i="4"/>
  <c r="BB98" i="1" s="1"/>
  <c r="F36" i="9"/>
  <c r="BC103" i="1"/>
  <c r="F37" i="2"/>
  <c r="BB96" i="1"/>
  <c r="F37" i="6"/>
  <c r="BB100" i="1"/>
  <c r="F35" i="7"/>
  <c r="BB101" i="1"/>
  <c r="J34" i="10"/>
  <c r="AW104" i="1"/>
  <c r="F38" i="3"/>
  <c r="BC97" i="1"/>
  <c r="F36" i="4"/>
  <c r="BA98" i="1"/>
  <c r="F34" i="8"/>
  <c r="BA102" i="1"/>
  <c r="F39" i="3"/>
  <c r="BD97" i="1"/>
  <c r="F38" i="4"/>
  <c r="BC98" i="1"/>
  <c r="F34" i="7"/>
  <c r="BA101" i="1"/>
  <c r="F35" i="9"/>
  <c r="BB103" i="1"/>
  <c r="J36" i="3"/>
  <c r="AW97" i="1"/>
  <c r="J36" i="4"/>
  <c r="AW98" i="1"/>
  <c r="F38" i="6"/>
  <c r="BC100" i="1"/>
  <c r="J34" i="7"/>
  <c r="AW101" i="1"/>
  <c r="F37" i="9"/>
  <c r="BD103" i="1"/>
  <c r="AS94" i="1"/>
  <c r="F36" i="3"/>
  <c r="BA97" i="1"/>
  <c r="F39" i="4"/>
  <c r="BD98" i="1" s="1"/>
  <c r="F34" i="9"/>
  <c r="BA103" i="1"/>
  <c r="J36" i="5"/>
  <c r="AW99" i="1" s="1"/>
  <c r="F37" i="7"/>
  <c r="BD101" i="1"/>
  <c r="F34" i="10"/>
  <c r="BA104" i="1" s="1"/>
  <c r="F36" i="10"/>
  <c r="BC104" i="1"/>
  <c r="F36" i="5"/>
  <c r="BA99" i="1" s="1"/>
  <c r="F37" i="8"/>
  <c r="BD102" i="1"/>
  <c r="F39" i="2"/>
  <c r="BD96" i="1" s="1"/>
  <c r="J36" i="6"/>
  <c r="AW100" i="1"/>
  <c r="F36" i="6"/>
  <c r="BA100" i="1" s="1"/>
  <c r="F36" i="7"/>
  <c r="BC101" i="1"/>
  <c r="J34" i="9"/>
  <c r="AW103" i="1" s="1"/>
  <c r="F38" i="2"/>
  <c r="BC96" i="1"/>
  <c r="F37" i="5"/>
  <c r="BB99" i="1" s="1"/>
  <c r="F39" i="6"/>
  <c r="BD100" i="1"/>
  <c r="F35" i="8"/>
  <c r="BB102" i="1" s="1"/>
  <c r="F37" i="10"/>
  <c r="BD104" i="1"/>
  <c r="J36" i="2"/>
  <c r="AW96" i="1" s="1"/>
  <c r="F38" i="5"/>
  <c r="BC99" i="1"/>
  <c r="F36" i="8"/>
  <c r="BC102" i="1" s="1"/>
  <c r="F35" i="10"/>
  <c r="BB104" i="1"/>
  <c r="F36" i="2"/>
  <c r="BA96" i="1" s="1"/>
  <c r="F39" i="5"/>
  <c r="BD99" i="1"/>
  <c r="J34" i="8"/>
  <c r="AW102" i="1" s="1"/>
  <c r="BK121" i="7" l="1"/>
  <c r="BK120" i="7" s="1"/>
  <c r="J120" i="7" s="1"/>
  <c r="J30" i="7" s="1"/>
  <c r="BK125" i="2"/>
  <c r="J125" i="2" s="1"/>
  <c r="J99" i="2" s="1"/>
  <c r="BK130" i="4"/>
  <c r="J130" i="4" s="1"/>
  <c r="J99" i="4" s="1"/>
  <c r="P127" i="6"/>
  <c r="P126" i="6" s="1"/>
  <c r="AU100" i="1" s="1"/>
  <c r="T127" i="5"/>
  <c r="T126" i="5"/>
  <c r="T123" i="10"/>
  <c r="T122" i="10"/>
  <c r="T124" i="8"/>
  <c r="T123" i="8"/>
  <c r="P123" i="10"/>
  <c r="P122" i="10"/>
  <c r="AU104" i="1"/>
  <c r="BK127" i="5"/>
  <c r="BK126" i="5" s="1"/>
  <c r="J126" i="5" s="1"/>
  <c r="J98" i="5" s="1"/>
  <c r="R124" i="8"/>
  <c r="R123" i="8" s="1"/>
  <c r="T127" i="6"/>
  <c r="T126" i="6"/>
  <c r="T130" i="4"/>
  <c r="T129" i="4" s="1"/>
  <c r="P130" i="4"/>
  <c r="P129" i="4" s="1"/>
  <c r="AU98" i="1" s="1"/>
  <c r="R123" i="10"/>
  <c r="R122" i="10"/>
  <c r="P124" i="8"/>
  <c r="P123" i="8"/>
  <c r="AU102" i="1" s="1"/>
  <c r="BK127" i="6"/>
  <c r="J127" i="6"/>
  <c r="J99" i="6"/>
  <c r="BK124" i="3"/>
  <c r="J124" i="3"/>
  <c r="J99" i="3" s="1"/>
  <c r="R130" i="4"/>
  <c r="R129" i="4" s="1"/>
  <c r="BK123" i="9"/>
  <c r="J123" i="9" s="1"/>
  <c r="J97" i="9" s="1"/>
  <c r="BK123" i="10"/>
  <c r="J123" i="10"/>
  <c r="J97" i="10" s="1"/>
  <c r="BK122" i="9"/>
  <c r="J122" i="9" s="1"/>
  <c r="J30" i="9" s="1"/>
  <c r="AG103" i="1" s="1"/>
  <c r="BK123" i="8"/>
  <c r="J123" i="8" s="1"/>
  <c r="J30" i="8" s="1"/>
  <c r="AG102" i="1" s="1"/>
  <c r="AG101" i="1"/>
  <c r="J121" i="7"/>
  <c r="J97" i="7"/>
  <c r="J96" i="7"/>
  <c r="BK129" i="4"/>
  <c r="J129" i="4" s="1"/>
  <c r="J98" i="4" s="1"/>
  <c r="BK124" i="2"/>
  <c r="J124" i="2"/>
  <c r="J98" i="2" s="1"/>
  <c r="F35" i="2"/>
  <c r="AZ96" i="1" s="1"/>
  <c r="BA95" i="1"/>
  <c r="F33" i="8"/>
  <c r="AZ102" i="1"/>
  <c r="F35" i="3"/>
  <c r="AZ97" i="1"/>
  <c r="J35" i="6"/>
  <c r="AV100" i="1" s="1"/>
  <c r="AT100" i="1" s="1"/>
  <c r="J35" i="3"/>
  <c r="AV97" i="1" s="1"/>
  <c r="AT97" i="1" s="1"/>
  <c r="BC95" i="1"/>
  <c r="BB95" i="1"/>
  <c r="AX95" i="1" s="1"/>
  <c r="BD95" i="1"/>
  <c r="F33" i="7"/>
  <c r="AZ101" i="1"/>
  <c r="F33" i="9"/>
  <c r="AZ103" i="1" s="1"/>
  <c r="J35" i="4"/>
  <c r="AV98" i="1"/>
  <c r="AT98" i="1" s="1"/>
  <c r="F35" i="5"/>
  <c r="AZ99" i="1"/>
  <c r="J35" i="2"/>
  <c r="AV96" i="1" s="1"/>
  <c r="AT96" i="1" s="1"/>
  <c r="J33" i="7"/>
  <c r="AV101" i="1"/>
  <c r="AT101" i="1" s="1"/>
  <c r="J33" i="9"/>
  <c r="AV103" i="1"/>
  <c r="AT103" i="1" s="1"/>
  <c r="F35" i="4"/>
  <c r="AZ98" i="1"/>
  <c r="J35" i="5"/>
  <c r="AV99" i="1" s="1"/>
  <c r="AT99" i="1" s="1"/>
  <c r="F35" i="6"/>
  <c r="AZ100" i="1"/>
  <c r="J33" i="8"/>
  <c r="AV102" i="1" s="1"/>
  <c r="AT102" i="1" s="1"/>
  <c r="F33" i="10"/>
  <c r="AZ104" i="1" s="1"/>
  <c r="J33" i="10"/>
  <c r="AV104" i="1"/>
  <c r="AT104" i="1"/>
  <c r="AN101" i="1" l="1"/>
  <c r="J127" i="5"/>
  <c r="J99" i="5"/>
  <c r="BK126" i="6"/>
  <c r="J126" i="6" s="1"/>
  <c r="J98" i="6" s="1"/>
  <c r="BK123" i="3"/>
  <c r="J123" i="3"/>
  <c r="J98" i="3" s="1"/>
  <c r="BK122" i="10"/>
  <c r="J122" i="10"/>
  <c r="J96" i="10"/>
  <c r="AN103" i="1"/>
  <c r="J96" i="9"/>
  <c r="AN102" i="1"/>
  <c r="J96" i="8"/>
  <c r="J39" i="9"/>
  <c r="J39" i="8"/>
  <c r="J39" i="7"/>
  <c r="AU95" i="1"/>
  <c r="AU94" i="1" s="1"/>
  <c r="BC94" i="1"/>
  <c r="W32" i="1"/>
  <c r="AZ95" i="1"/>
  <c r="BD94" i="1"/>
  <c r="W33" i="1"/>
  <c r="J32" i="5"/>
  <c r="AG99" i="1"/>
  <c r="BA94" i="1"/>
  <c r="AW94" i="1"/>
  <c r="AK30" i="1"/>
  <c r="J32" i="2"/>
  <c r="AG96" i="1" s="1"/>
  <c r="J32" i="4"/>
  <c r="AG98" i="1"/>
  <c r="AN98" i="1"/>
  <c r="AW95" i="1"/>
  <c r="BB94" i="1"/>
  <c r="W31" i="1"/>
  <c r="AY95" i="1"/>
  <c r="J41" i="5" l="1"/>
  <c r="J41" i="4"/>
  <c r="J41" i="2"/>
  <c r="AN96" i="1"/>
  <c r="AN99" i="1"/>
  <c r="W30" i="1"/>
  <c r="AZ94" i="1"/>
  <c r="AV94" i="1"/>
  <c r="AK29" i="1" s="1"/>
  <c r="J30" i="10"/>
  <c r="AG104" i="1"/>
  <c r="J32" i="3"/>
  <c r="AG97" i="1" s="1"/>
  <c r="AN97" i="1" s="1"/>
  <c r="AX94" i="1"/>
  <c r="AY94" i="1"/>
  <c r="J32" i="6"/>
  <c r="AG100" i="1"/>
  <c r="AN100" i="1"/>
  <c r="AV95" i="1"/>
  <c r="AT95" i="1" s="1"/>
  <c r="J41" i="6" l="1"/>
  <c r="J39" i="10"/>
  <c r="J41" i="3"/>
  <c r="AN104" i="1"/>
  <c r="AG95" i="1"/>
  <c r="AG94" i="1" s="1"/>
  <c r="AK26" i="1" s="1"/>
  <c r="AK35" i="1" s="1"/>
  <c r="AT94" i="1"/>
  <c r="W29" i="1"/>
  <c r="AN95" i="1" l="1"/>
  <c r="AN94" i="1"/>
</calcChain>
</file>

<file path=xl/sharedStrings.xml><?xml version="1.0" encoding="utf-8"?>
<sst xmlns="http://schemas.openxmlformats.org/spreadsheetml/2006/main" count="15243" uniqueCount="1398">
  <si>
    <t>Export Komplet</t>
  </si>
  <si>
    <t/>
  </si>
  <si>
    <t>2.0</t>
  </si>
  <si>
    <t>False</t>
  </si>
  <si>
    <t>{529124ce-8170-4e1d-9a1e-83035c069045}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</si>
  <si>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</si>
  <si>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</si>
  <si>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</si>
  <si>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</si>
  <si>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</si>
  <si>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</si>
  <si>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</si>
  <si>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</si>
  <si>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</si>
  <si>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(F20)_2025_07_31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</si>
  <si>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</si>
  <si>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</si>
  <si>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MVN Klatovy Luby-Výhořice</t>
  </si>
  <si>
    <t>KSO:</t>
  </si>
  <si>
    <t>CC-CZ:</t>
  </si>
  <si>
    <t>Místo:</t>
  </si>
  <si>
    <t>k.ú. Luby</t>
  </si>
  <si>
    <t>Datum:</t>
  </si>
  <si>
    <t>31. 7. 2025</t>
  </si>
  <si>
    <t>Zadavatel:</t>
  </si>
  <si>
    <t>IČ:</t>
  </si>
  <si>
    <t>00255661</t>
  </si>
  <si>
    <t>Městský úřad Klatovy - odbor životního prostředí</t>
  </si>
  <si>
    <t>DIČ:</t>
  </si>
  <si>
    <t>CZ00255661</t>
  </si>
  <si>
    <t>Uchazeč:</t>
  </si>
  <si>
    <t>Vyplň údaj</t>
  </si>
  <si>
    <t>Projektant:</t>
  </si>
  <si>
    <t>06659594</t>
  </si>
  <si>
    <t>Hydropro Engineering s.r.o.</t>
  </si>
  <si>
    <t>CZ06659594</t>
  </si>
  <si>
    <t>True</t>
  </si>
  <si>
    <t>Zpracovatel:</t>
  </si>
  <si>
    <t xml:space="preserve"> </t>
  </si>
  <si>
    <t>Poznámka:</t>
  </si>
  <si>
    <t xml:space="preserve"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                                                               CU 2025/II_x000D_
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</si>
  <si>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</si>
  <si>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</si>
  <si>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</si>
  <si>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</si>
  <si>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</si>
  <si>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</si>
  <si>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</si>
  <si>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</si>
  <si>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</si>
  <si>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</si>
  <si>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</si>
  <si>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</si>
  <si>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</si>
  <si>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</si>
  <si>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</si>
  <si>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</si>
  <si>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</si>
  <si>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</si>
  <si>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</si>
  <si>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</si>
  <si>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</si>
  <si>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</si>
  <si>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</si>
  <si>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</si>
  <si>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</si>
  <si>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</si>
  <si>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</si>
  <si>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</si>
  <si>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</si>
  <si>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</si>
  <si>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</si>
  <si>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</si>
  <si>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</si>
  <si>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</si>
  <si>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</si>
  <si>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</si>
  <si>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</si>
  <si>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</si>
  <si>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</si>
  <si>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</si>
  <si>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</si>
  <si>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</si>
  <si>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</si>
  <si>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</si>
  <si>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SO 01</t>
  </si>
  <si>
    <t>Malá vodní nádrž</t>
  </si>
  <si>
    <t>STA</t>
  </si>
  <si>
    <t>1</t>
  </si>
  <si>
    <t>{19dae7d1-1b28-4d8a-b0f6-499fe2db3111}</t>
  </si>
  <si>
    <t>2</t>
  </si>
  <si>
    <t>/</t>
  </si>
  <si>
    <t>SO 01.1</t>
  </si>
  <si>
    <t>Hlavní hráz</t>
  </si>
  <si>
    <t>Soupis</t>
  </si>
  <si>
    <t>{225ef507-412d-4fa6-b753-7a9584f9ad5a}</t>
  </si>
  <si>
    <t>SO 01.2</t>
  </si>
  <si>
    <t>Úpravy v nádrži</t>
  </si>
  <si>
    <t>{33c55c1b-67ac-46b2-80ee-eda2fb05060e}</t>
  </si>
  <si>
    <t>SO 01.3</t>
  </si>
  <si>
    <t>Výpustné zařízení</t>
  </si>
  <si>
    <t>{691f6c65-05c4-4326-92ec-1e6b10e3586a}</t>
  </si>
  <si>
    <t>SO 01.4</t>
  </si>
  <si>
    <t>Bezpečnostní přeliv</t>
  </si>
  <si>
    <t>{0de1e7d2-64b8-429b-8ac6-68a0c803f4f2}</t>
  </si>
  <si>
    <t>SO 01.5</t>
  </si>
  <si>
    <t>Boční hráz s komunikací</t>
  </si>
  <si>
    <t>{9decbd06-db62-426e-8f9a-d42b6074879c}</t>
  </si>
  <si>
    <t>SO 02</t>
  </si>
  <si>
    <t>Revitalizace vodního toku</t>
  </si>
  <si>
    <t>{1403e156-54e8-498d-b37f-8747f7b01a19}</t>
  </si>
  <si>
    <t>SO 03</t>
  </si>
  <si>
    <t>Úprava stávající polní cesty</t>
  </si>
  <si>
    <t>{61d6c747-461b-402f-9743-0c3bb51d003a}</t>
  </si>
  <si>
    <t>SO 04</t>
  </si>
  <si>
    <t>Protierozní opatření</t>
  </si>
  <si>
    <t>{c8785d5e-7822-4740-82f3-646806b5d8f5}</t>
  </si>
  <si>
    <t>VON</t>
  </si>
  <si>
    <t>Vedlejší a ostatní náklady</t>
  </si>
  <si>
    <t>{f3a1bc7d-385a-4502-b462-8119f48733c5}</t>
  </si>
  <si>
    <t>KRYCÍ LIST SOUPISU PRACÍ</t>
  </si>
  <si>
    <t>Objekt:</t>
  </si>
  <si>
    <t>SO 01 - Malá vodní nádrž</t>
  </si>
  <si>
    <t>Soupis:</t>
  </si>
  <si>
    <t>SO 01.1 - Hlavní hráz</t>
  </si>
  <si>
    <t>Výkop pro založení hráze - viz SO 01.2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</si>
  <si>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</si>
  <si>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</si>
  <si>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</si>
  <si>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</si>
  <si>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</si>
  <si>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</si>
  <si>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</si>
  <si>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</si>
  <si>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</si>
  <si>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</si>
  <si>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</si>
  <si>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</si>
  <si>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</si>
  <si>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</si>
  <si>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</si>
  <si>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</si>
  <si>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</si>
  <si>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</si>
  <si>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</si>
  <si>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</si>
  <si>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</si>
  <si>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</si>
  <si>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</si>
  <si>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</si>
  <si>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5</t>
  </si>
  <si>
    <t>ROZPOCET</t>
  </si>
  <si>
    <t>Zemní práce</t>
  </si>
  <si>
    <t>K</t>
  </si>
  <si>
    <t>111251103</t>
  </si>
  <si>
    <t>Odstranění křovin a stromů průměru kmene do 100 mm i s kořeny sklonu terénu do 1:5 z celkové plochy přes 500 m2 strojně</t>
  </si>
  <si>
    <t>m2</t>
  </si>
  <si>
    <t>CS ÚRS 2025 02</t>
  </si>
  <si>
    <t>4</t>
  </si>
  <si>
    <t>-1605024788</t>
  </si>
  <si>
    <t>PP</t>
  </si>
  <si>
    <t>Odstranění křovin a stromů s odstraněním kořenů strojně průměru kmene do 100 mm v rovině nebo ve svahu sklonu terénu do 1:5, při celkové ploše přes 500 m2</t>
  </si>
  <si>
    <t>Online PSC</t>
  </si>
  <si>
    <t>https://podminky.urs.cz/item/CS_URS_2025_02/111251103</t>
  </si>
  <si>
    <t>VV</t>
  </si>
  <si>
    <t>příloha C.4</t>
  </si>
  <si>
    <t>1489"m2"</t>
  </si>
  <si>
    <t>Součet</t>
  </si>
  <si>
    <t>112101101</t>
  </si>
  <si>
    <t>Odstranění stromů listnatých průměru kmene přes 100 do 300 mm</t>
  </si>
  <si>
    <t>kus</t>
  </si>
  <si>
    <t>671072460</t>
  </si>
  <si>
    <t>Odstranění stromů s odřezáním kmene a s odvětvením listnatých, průměru kmene přes 100 do 300 mm</t>
  </si>
  <si>
    <t>https://podminky.urs.cz/item/CS_URS_2025_02/112101101</t>
  </si>
  <si>
    <t>P</t>
  </si>
  <si>
    <t>Poznámka k položce:_x000D_
kmeny ponechány vlastníkovi</t>
  </si>
  <si>
    <t>24"ks"</t>
  </si>
  <si>
    <t>3</t>
  </si>
  <si>
    <t>112101102</t>
  </si>
  <si>
    <t>Odstranění stromů listnatých průměru kmene přes 300 do 500 mm</t>
  </si>
  <si>
    <t>-725076705</t>
  </si>
  <si>
    <t>Odstranění stromů s odřezáním kmene a s odvětvením listnatých, průměru kmene přes 300 do 500 mm</t>
  </si>
  <si>
    <t>https://podminky.urs.cz/item/CS_URS_2025_02/112101102</t>
  </si>
  <si>
    <t>12"ks"</t>
  </si>
  <si>
    <t>112101103</t>
  </si>
  <si>
    <t>Odstranění stromů listnatých průměru kmene přes 500 do 700 mm</t>
  </si>
  <si>
    <t>416348752</t>
  </si>
  <si>
    <t>Odstranění stromů s odřezáním kmene a s odvětvením listnatých, průměru kmene přes 500 do 700 mm</t>
  </si>
  <si>
    <t>https://podminky.urs.cz/item/CS_URS_2025_02/112101103</t>
  </si>
  <si>
    <t>11"ks"</t>
  </si>
  <si>
    <t>112101104</t>
  </si>
  <si>
    <t>Odstranění stromů listnatých průměru kmene přes 700 do 900 mm</t>
  </si>
  <si>
    <t>1740575396</t>
  </si>
  <si>
    <t>Odstranění stromů s odřezáním kmene a s odvětvením listnatých, průměru kmene přes 700 do 900 mm</t>
  </si>
  <si>
    <t>https://podminky.urs.cz/item/CS_URS_2025_02/112101104</t>
  </si>
  <si>
    <t>1"ks"</t>
  </si>
  <si>
    <t>6</t>
  </si>
  <si>
    <t>112251101</t>
  </si>
  <si>
    <t>Odstranění pařezů průměru přes 100 do 300 mm</t>
  </si>
  <si>
    <t>-1294888662</t>
  </si>
  <si>
    <t>Odstranění pařezů strojně s jejich vykopáním nebo vytrháním průměru přes 100 do 300 mm</t>
  </si>
  <si>
    <t>https://podminky.urs.cz/item/CS_URS_2025_02/112251101</t>
  </si>
  <si>
    <t>7</t>
  </si>
  <si>
    <t>112251102</t>
  </si>
  <si>
    <t>Odstranění pařezů průměru přes 300 do 500 mm</t>
  </si>
  <si>
    <t>-1083305723</t>
  </si>
  <si>
    <t>Odstranění pařezů strojně s jejich vykopáním nebo vytrháním průměru přes 300 do 500 mm</t>
  </si>
  <si>
    <t>https://podminky.urs.cz/item/CS_URS_2025_02/112251102</t>
  </si>
  <si>
    <t>7"ks"</t>
  </si>
  <si>
    <t>8</t>
  </si>
  <si>
    <t>112251103</t>
  </si>
  <si>
    <t>Odstranění pařezů průměru přes 500 do 700 mm</t>
  </si>
  <si>
    <t>1429844894</t>
  </si>
  <si>
    <t>Odstranění pařezů strojně s jejich vykopáním nebo vytrháním průměru přes 500 do 700 mm</t>
  </si>
  <si>
    <t>https://podminky.urs.cz/item/CS_URS_2025_02/112251103</t>
  </si>
  <si>
    <t>9"ks"</t>
  </si>
  <si>
    <t>9</t>
  </si>
  <si>
    <t>112251104</t>
  </si>
  <si>
    <t>Odstranění pařezů průměru přes 700 do 900 mm</t>
  </si>
  <si>
    <t>789907829</t>
  </si>
  <si>
    <t>Odstranění pařezů strojně s jejich vykopáním nebo vytrháním průměru přes 700 do 900 mm</t>
  </si>
  <si>
    <t>https://podminky.urs.cz/item/CS_URS_2025_02/112251104</t>
  </si>
  <si>
    <t>10</t>
  </si>
  <si>
    <t>112251108</t>
  </si>
  <si>
    <t>Odstranění pařezů průměru přes 1300 do 1500 mm</t>
  </si>
  <si>
    <t>-425498752</t>
  </si>
  <si>
    <t>Odstranění pařezů strojně s jejich vykopáním nebo vytrháním průměru přes 1300 do 1500 mm</t>
  </si>
  <si>
    <t>https://podminky.urs.cz/item/CS_URS_2025_02/112251108</t>
  </si>
  <si>
    <t>1"ks"   "dvoukmen</t>
  </si>
  <si>
    <t>1"ks"   "pětikmen</t>
  </si>
  <si>
    <t>11</t>
  </si>
  <si>
    <t>131252502</t>
  </si>
  <si>
    <t>Hloubení jamek do 0,5 m3 v hornině třídy těžitelnosti I skupiny 1 až 3 strojně</t>
  </si>
  <si>
    <t>m3</t>
  </si>
  <si>
    <t>2034803320</t>
  </si>
  <si>
    <t>Hloubení jamek strojně objemu do 0,5 m3 s odhozením výkopku do 3 m nebo naložením na dopravní prostředek v hornině třídy těžitelnosti I, skupiny 1 až 3</t>
  </si>
  <si>
    <t>https://podminky.urs.cz/item/CS_URS_2025_02/131252502</t>
  </si>
  <si>
    <t>Hloubení jamek pro patky pro otočnou závoru</t>
  </si>
  <si>
    <t>0,4*0,4*0,7*2"ks"</t>
  </si>
  <si>
    <t>16220140R</t>
  </si>
  <si>
    <t>Vodorovné přemístění dřevní hmoty na skládku vč. uložení (poplatku) dle platné legislativy</t>
  </si>
  <si>
    <t>kpl</t>
  </si>
  <si>
    <t>R-položka</t>
  </si>
  <si>
    <t>989703537</t>
  </si>
  <si>
    <t>13</t>
  </si>
  <si>
    <t>162351103</t>
  </si>
  <si>
    <t>Vodorovné přemístění přes 50 do 500 m výkopku/sypaniny z horniny třídy těžitelnosti I skupiny 1 až 3</t>
  </si>
  <si>
    <t>2019685873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</si>
  <si>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</si>
  <si>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https://podminky.urs.cz/item/CS_URS_2025_02/162351103</t>
  </si>
  <si>
    <t>vod. přemístění  výkopku z mezideponie pro násyp</t>
  </si>
  <si>
    <t>3616,37"m3"   "násyp pro hlavní hráz</t>
  </si>
  <si>
    <t>vod. přemístění  ornice z mezideponie, využití na zpětné rozprostření</t>
  </si>
  <si>
    <t>82,38+38,77+53,92</t>
  </si>
  <si>
    <t>14</t>
  </si>
  <si>
    <t>162751117</t>
  </si>
  <si>
    <t>Vodorovné přemístění přes 9 000 do 10000 m výkopku/sypaniny z horniny třídy těžitelnosti I skupiny 1 až 3</t>
  </si>
  <si>
    <t>222942579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</si>
  <si>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</si>
  <si>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https://podminky.urs.cz/item/CS_URS_2025_02/162751117</t>
  </si>
  <si>
    <t>vodorovné přemístění přebytku výkopku</t>
  </si>
  <si>
    <t>0,224"m3"  "výkop jamek</t>
  </si>
  <si>
    <t>15</t>
  </si>
  <si>
    <t>167151111</t>
  </si>
  <si>
    <t>Nakládání výkopku z hornin třídy těžitelnosti I skupiny 1 až 3 přes 100 m3</t>
  </si>
  <si>
    <t>-140657953</t>
  </si>
  <si>
    <t>Nakládání, skládání a překládání neulehlého výkopku nebo sypaniny strojně nakládání, množství přes 100 m3, z hornin třídy těžitelnosti I, skupiny 1 až 3</t>
  </si>
  <si>
    <t>https://podminky.urs.cz/item/CS_URS_2025_02/167151111</t>
  </si>
  <si>
    <t>naložení výkopku na mezideponii, využití do násypu</t>
  </si>
  <si>
    <t>naložení ornice na mezideponii, využití na zpětné rozprostření</t>
  </si>
  <si>
    <t>16</t>
  </si>
  <si>
    <t>171103201</t>
  </si>
  <si>
    <t>Uložení sypanin z horniny třídy těžitelnosti I a II skupiny 1 až 4 do hrází nádrží se zhutněním 100 % PS C s příměsí jílu do 20 %</t>
  </si>
  <si>
    <t>-946594796</t>
  </si>
  <si>
    <t>Uložení netříděných sypanin do zemních hrází z hornin třídy těžitelnosti I a II, skupiny 1 až 4 pro jakoukoliv šířku koruny přehradních a jiných vodních nádrží se zhutněním do 100 % PS - koef. C s příměsí jílové hlíny do 20 % objemu</t>
  </si>
  <si>
    <t>https://podminky.urs.cz/item/CS_URS_2025_02/171103201</t>
  </si>
  <si>
    <t>přílohy D.2.1.2-4</t>
  </si>
  <si>
    <t>3616,37"m3"   "násyp pro hlavní hráz - SO 01.1</t>
  </si>
  <si>
    <t>17</t>
  </si>
  <si>
    <t>171151101</t>
  </si>
  <si>
    <t>Hutnění boků násypů pro jakýkoliv sklon a míru zhutnění svahu</t>
  </si>
  <si>
    <t>-152944084</t>
  </si>
  <si>
    <t>Hutnění boků násypů z hornin soudržných a sypkých pro jakýkoliv sklon, délku a míru zhutnění svahu</t>
  </si>
  <si>
    <t>https://podminky.urs.cz/item/CS_URS_2025_02/171151101</t>
  </si>
  <si>
    <t>svahování násypu 1:3,4 - návodní</t>
  </si>
  <si>
    <t>1067,55"m2"</t>
  </si>
  <si>
    <t>svahování násypu 1:2 - vzdušní</t>
  </si>
  <si>
    <t>595,46"m2"</t>
  </si>
  <si>
    <t>18</t>
  </si>
  <si>
    <t>171152501</t>
  </si>
  <si>
    <t>Zhutnění podloží z hornin soudržných nebo nesoudržných pod násypy</t>
  </si>
  <si>
    <t>-1777177962</t>
  </si>
  <si>
    <t>Zhutnění podloží pod násypy z rostlé horniny třídy těžitelnosti I a II, skupiny 1 až 4 z hornin soudržných a nesoudržných</t>
  </si>
  <si>
    <t>https://podminky.urs.cz/item/CS_URS_2025_02/171152501</t>
  </si>
  <si>
    <t>úprava základové spáry pod násyp</t>
  </si>
  <si>
    <t>2079,92"m2"</t>
  </si>
  <si>
    <t>19</t>
  </si>
  <si>
    <t>171201231</t>
  </si>
  <si>
    <t>Poplatek za uložení zeminy a kamení na recyklační skládce (skládkovné) kód odpadu 17 05 04</t>
  </si>
  <si>
    <t>t</t>
  </si>
  <si>
    <t>325878569</t>
  </si>
  <si>
    <t>Poplatek za uložení stavebního odpadu na recyklační skládce (skládkovné) zeminy a kamení zatříděného do Katalogu odpadů pod kódem 17 05 04</t>
  </si>
  <si>
    <t>https://podminky.urs.cz/item/CS_URS_2025_02/171201231</t>
  </si>
  <si>
    <t>přebytek výkopku</t>
  </si>
  <si>
    <t>0,224"m3"*1,8"t/m3"</t>
  </si>
  <si>
    <t>20</t>
  </si>
  <si>
    <t>171251201</t>
  </si>
  <si>
    <t>Uložení sypaniny na skládky nebo meziskládky</t>
  </si>
  <si>
    <t>-1055696418</t>
  </si>
  <si>
    <t>Uložení sypaniny na skládky nebo meziskládky bez hutnění s upravením uložené sypaniny do předepsaného tvaru</t>
  </si>
  <si>
    <t>https://podminky.urs.cz/item/CS_URS_2025_02/171251201</t>
  </si>
  <si>
    <t>uložení přebytku výkopku</t>
  </si>
  <si>
    <t>0,224"m3"</t>
  </si>
  <si>
    <t>181351103</t>
  </si>
  <si>
    <t>Rozprostření ornice tl vrstvy do 200 mm pl přes 100 do 500 m2 v rovině nebo ve svahu do 1:5 strojně</t>
  </si>
  <si>
    <t>-109308206</t>
  </si>
  <si>
    <t>Rozprostření a urovnání ornice v rovině nebo ve svahu sklonu do 1:5 strojně při souvislé ploše přes 100 do 500 m2, tl. vrstvy do 200 mm</t>
  </si>
  <si>
    <t>https://podminky.urs.cz/item/CS_URS_2025_02/181351103</t>
  </si>
  <si>
    <t>ohumusování koruny tl. 100 mm</t>
  </si>
  <si>
    <t>387,72"m2"</t>
  </si>
  <si>
    <t>22</t>
  </si>
  <si>
    <t>181411121</t>
  </si>
  <si>
    <t>Založení lučního trávníku výsevem pl do 1000 m2 v rovině a ve svahu do 1:5</t>
  </si>
  <si>
    <t>-1145138510</t>
  </si>
  <si>
    <t>Založení trávníku na půdě předem připravené plochy do 1000 m2 výsevem včetně utažení lučního v rovině nebo na svahu do 1:5</t>
  </si>
  <si>
    <t>https://podminky.urs.cz/item/CS_URS_2025_02/181411121</t>
  </si>
  <si>
    <t>23</t>
  </si>
  <si>
    <t>M</t>
  </si>
  <si>
    <t>00572100</t>
  </si>
  <si>
    <t>osivo jetelotráva intenzivní víceletá</t>
  </si>
  <si>
    <t>kg</t>
  </si>
  <si>
    <t>1493107395</t>
  </si>
  <si>
    <t>387,72*0,02 'Přepočtené koeficientem množství</t>
  </si>
  <si>
    <t>24</t>
  </si>
  <si>
    <t>181451122</t>
  </si>
  <si>
    <t>Založení lučního trávníku výsevem pl přes 1000 m2 ve svahu přes 1:5 do 1:2</t>
  </si>
  <si>
    <t>-891072778</t>
  </si>
  <si>
    <t>Založení trávníku na půdě předem připravené plochy přes 1000 m2 výsevem včetně utažení lučního na svahu přes 1:5 do 1:2</t>
  </si>
  <si>
    <t>https://podminky.urs.cz/item/CS_URS_2025_02/181451122</t>
  </si>
  <si>
    <t>vzdušní líc hráze</t>
  </si>
  <si>
    <t>539,19"m2"</t>
  </si>
  <si>
    <t>návodní líc hráze</t>
  </si>
  <si>
    <t>823,84"m2"</t>
  </si>
  <si>
    <t>25</t>
  </si>
  <si>
    <t>30860668</t>
  </si>
  <si>
    <t>1363,03*0,02 'Přepočtené koeficientem množství</t>
  </si>
  <si>
    <t>26</t>
  </si>
  <si>
    <t>181951112</t>
  </si>
  <si>
    <t>Úprava pláně v hornině třídy těžitelnosti I skupiny 1 až 3 se zhutněním strojně</t>
  </si>
  <si>
    <t>2143138714</t>
  </si>
  <si>
    <t>Úprava pláně vyrovnáním výškových rozdílů strojně v hornině třídy těžitelnosti I, skupiny 1 až 3 se zhutněním</t>
  </si>
  <si>
    <t>https://podminky.urs.cz/item/CS_URS_2025_02/181951112</t>
  </si>
  <si>
    <t>úprava koruny hráze</t>
  </si>
  <si>
    <t>27</t>
  </si>
  <si>
    <t>182251101</t>
  </si>
  <si>
    <t>Svahování násypů strojně</t>
  </si>
  <si>
    <t>-723292324</t>
  </si>
  <si>
    <t>Svahování trvalých svahů do projektovaných profilů strojně s potřebným přemístěním výkopku při svahování násypů v jakékoliv hornině</t>
  </si>
  <si>
    <t>https://podminky.urs.cz/item/CS_URS_2025_02/182251101</t>
  </si>
  <si>
    <t>28</t>
  </si>
  <si>
    <t>182351133</t>
  </si>
  <si>
    <t>Rozprostření ornice pl přes 500 m2 ve svahu přes 1:5 tl vrstvy do 200 mm strojně</t>
  </si>
  <si>
    <t>231961978</t>
  </si>
  <si>
    <t>Rozprostření a urovnání ornice ve svahu sklonu přes 1:5 strojně při souvislé ploše přes 500 m2, tl. vrstvy do 200 mm</t>
  </si>
  <si>
    <t>https://podminky.urs.cz/item/CS_URS_2025_02/182351133</t>
  </si>
  <si>
    <t>ohumusování  vzdušního líce hráze tl. 100 mm</t>
  </si>
  <si>
    <t>ohumusování návodního líce hráze tl. 100 mm</t>
  </si>
  <si>
    <t>Svislé a kompletní konstrukce</t>
  </si>
  <si>
    <t>29</t>
  </si>
  <si>
    <t>338171113R</t>
  </si>
  <si>
    <t>Otočná závora dl. 4m se zabetonováním  do betonových patek - montáž a dodávka</t>
  </si>
  <si>
    <t>1733471327</t>
  </si>
  <si>
    <t xml:space="preserve">Poznámka k položce:_x000D_
Otočná závora se zabetonovanými sloupky do betonové patky (0,112m3/ks) s visacím zámkem. Typizovaný výrobek s povrchovou úpravou dle požadavku investora._x000D_
_x000D_
</t>
  </si>
  <si>
    <t>příloha D.2.1.5</t>
  </si>
  <si>
    <t>patka betonová 400x400x700mm, 2ks</t>
  </si>
  <si>
    <t>998</t>
  </si>
  <si>
    <t>Přesun hmot</t>
  </si>
  <si>
    <t>30</t>
  </si>
  <si>
    <t>998331011</t>
  </si>
  <si>
    <t>Přesun hmot pro nádrže</t>
  </si>
  <si>
    <t>1094913581</t>
  </si>
  <si>
    <t>Přesun hmot pro nádrže  dopravní vzdálenost do 500 m</t>
  </si>
  <si>
    <t>https://podminky.urs.cz/item/CS_URS_2025_02/998331011</t>
  </si>
  <si>
    <t>SO 01.2 - Úpravy v nádrži</t>
  </si>
  <si>
    <t>121151123</t>
  </si>
  <si>
    <t>Sejmutí ornice plochy přes 500 m2 tl vrstvy do 200 mm strojně</t>
  </si>
  <si>
    <t>6319452</t>
  </si>
  <si>
    <t>Sejmutí ornice strojně při souvislé ploše přes 500 m2, tl. vrstvy do 200 mm</t>
  </si>
  <si>
    <t>https://podminky.urs.cz/item/CS_URS_2025_02/121151123</t>
  </si>
  <si>
    <t>přílohy D.2.2.1, D.2.2.2</t>
  </si>
  <si>
    <t>skrývka ornice tl. 200 mm pro celý SO 01</t>
  </si>
  <si>
    <t xml:space="preserve">463,16"m3"/0,2  "hlavní hráz - SO 01.1 </t>
  </si>
  <si>
    <t>818,12"m3"/0,2   "úpravy v nádrži - SO 01.2</t>
  </si>
  <si>
    <t>250,45"m3"/0,15    "boční hráz - SO 01.5</t>
  </si>
  <si>
    <t>122251107</t>
  </si>
  <si>
    <t>Odkopávky a prokopávky nezapažené v hornině třídy těžitelnosti I skupiny 3 objem přes 5000 m3 strojně</t>
  </si>
  <si>
    <t>-1298549811</t>
  </si>
  <si>
    <t>Odkopávky a prokopávky nezapažené strojně v hornině třídy těžitelnosti I skupiny 3 přes 5 000 m3</t>
  </si>
  <si>
    <t>https://podminky.urs.cz/item/CS_URS_2025_02/122251107</t>
  </si>
  <si>
    <t>Výkop - celkové výkopy pro níže uvedené SO</t>
  </si>
  <si>
    <t xml:space="preserve">2528,06"m3"  "výkop pro hlavní hráz -SO 01.1 </t>
  </si>
  <si>
    <t>8499,72"m3"  "výkop pro úpravy v nádrži - SO 01.2</t>
  </si>
  <si>
    <t>3016,12"m3"  "výkop pro boční hráz - SO 01.5</t>
  </si>
  <si>
    <t>688,31"m3"    "výkop pro polní cestu - SO 03</t>
  </si>
  <si>
    <t>-1066100634</t>
  </si>
  <si>
    <t>vodorovné přemístění přebytku ornice</t>
  </si>
  <si>
    <t>1531,74"m3"       "sejmutí</t>
  </si>
  <si>
    <t>-175,08"m3"         "odpočet, využití do SO 01.1</t>
  </si>
  <si>
    <t>-11,79"m3"         "odpočet, využití do SO 01.4</t>
  </si>
  <si>
    <t>-99,2"m3"         "odpočet, využití do SO 01.5</t>
  </si>
  <si>
    <t>-112,5"m3"    "odpočet, využití na rekultivaci</t>
  </si>
  <si>
    <t>Mezisoučet</t>
  </si>
  <si>
    <t>vodorovné přemístění přebytku výkopku na skládku</t>
  </si>
  <si>
    <t>14732,2"m3"     "výkop</t>
  </si>
  <si>
    <t>-3616,37"m3"      "odpočet, využití v SO 01.1</t>
  </si>
  <si>
    <t>-2291,88"m3"     "odpočet, využití v SO 01.5</t>
  </si>
  <si>
    <t>-2147,78"m3"     "odpočet, využití v SO 03</t>
  </si>
  <si>
    <t>-1068,08"m3"     "odpočet, využití v SO 04</t>
  </si>
  <si>
    <t>357048581</t>
  </si>
  <si>
    <t>5608,1"m3"*1,8"t/m3"</t>
  </si>
  <si>
    <t>-1718025466</t>
  </si>
  <si>
    <t>uložení přebytku ornice</t>
  </si>
  <si>
    <t>1133,17"m3"</t>
  </si>
  <si>
    <t>5608,1"m3"</t>
  </si>
  <si>
    <t>183405211</t>
  </si>
  <si>
    <t>Výsev trávníku hydroosevem na ornici</t>
  </si>
  <si>
    <t>-583512743</t>
  </si>
  <si>
    <t>https://podminky.urs.cz/item/CS_URS_2025_02/183405211</t>
  </si>
  <si>
    <t>1454"m2"</t>
  </si>
  <si>
    <t>00572474</t>
  </si>
  <si>
    <t>osivo směs travní krajinná-svahová</t>
  </si>
  <si>
    <t>243601288</t>
  </si>
  <si>
    <t>1454*0,025 'Přepočtené koeficientem množství</t>
  </si>
  <si>
    <t>841651307</t>
  </si>
  <si>
    <t>SO 01.3 - Výpustné zařízení</t>
  </si>
  <si>
    <t xml:space="preserve">    4 - Vodorovné konstrukce</t>
  </si>
  <si>
    <t xml:space="preserve">    8 - Trubní vedení</t>
  </si>
  <si>
    <t xml:space="preserve">    9 - Ostatní konstrukce a práce, bourání</t>
  </si>
  <si>
    <t>PSV - Práce a dodávky PSV</t>
  </si>
  <si>
    <t xml:space="preserve">    767 - Konstrukce zámečnické</t>
  </si>
  <si>
    <t>11510120R</t>
  </si>
  <si>
    <t>Čerpání vody po celou dobu stavby</t>
  </si>
  <si>
    <t>-1808719627</t>
  </si>
  <si>
    <t>122251101</t>
  </si>
  <si>
    <t>Odkopávky a prokopávky nezapažené v hornině třídy těžitelnosti I skupiny 3 objem do 20 m3 strojně</t>
  </si>
  <si>
    <t>-822731546</t>
  </si>
  <si>
    <t>Odkopávky a prokopávky nezapažené strojně v hornině třídy těžitelnosti I skupiny 3 do 20 m3</t>
  </si>
  <si>
    <t>https://podminky.urs.cz/item/CS_URS_2025_02/122251101</t>
  </si>
  <si>
    <t>příloha D.2.3.1-5</t>
  </si>
  <si>
    <t>výkop pro dlažbu, základ požeráku, schody, patku lávky</t>
  </si>
  <si>
    <t>17,12"m3"</t>
  </si>
  <si>
    <t>131251103</t>
  </si>
  <si>
    <t>Hloubení jam nezapažených v hornině třídy těžitelnosti I skupiny 3 objem do 100 m3 strojně</t>
  </si>
  <si>
    <t>1899305251</t>
  </si>
  <si>
    <t>Hloubení nezapažených jam a zářezů strojně s urovnáním dna do předepsaného profilu a spádu v hornině třídy těžitelnosti I skupiny 3 přes 50 do 100 m3</t>
  </si>
  <si>
    <t>https://podminky.urs.cz/item/CS_URS_2025_02/131251103</t>
  </si>
  <si>
    <t>výkop pod hrází</t>
  </si>
  <si>
    <t>29,91"m"*2,63"m2"</t>
  </si>
  <si>
    <t>1924714308</t>
  </si>
  <si>
    <t>78,76"m3"  "výkop</t>
  </si>
  <si>
    <t>17,12"m3"  "výkop</t>
  </si>
  <si>
    <t>-64,61"m3"     "odpočet, zpětný zásyp</t>
  </si>
  <si>
    <t>2077357456</t>
  </si>
  <si>
    <t>31,27"m3"*1,8"t/m3"</t>
  </si>
  <si>
    <t>-1623415977</t>
  </si>
  <si>
    <t>31,27"m3"</t>
  </si>
  <si>
    <t>174151101</t>
  </si>
  <si>
    <t>Zásyp jam, šachet rýh nebo kolem objektů sypaninou se zhutněním</t>
  </si>
  <si>
    <t>-1816433351</t>
  </si>
  <si>
    <t>Zásyp sypaninou z jakékoliv horniny strojně s uložením výkopku ve vrstvách se zhutněním jam, šachet, rýh nebo kolem objektů v těchto vykopávkách</t>
  </si>
  <si>
    <t>https://podminky.urs.cz/item/CS_URS_2025_02/174151101</t>
  </si>
  <si>
    <t>zásyp výkopkem</t>
  </si>
  <si>
    <t>2,16"m2"*29,91"m"</t>
  </si>
  <si>
    <t>-1767054884</t>
  </si>
  <si>
    <t>"nátok do požeráku"</t>
  </si>
  <si>
    <t>17,4  "pod dlažbou</t>
  </si>
  <si>
    <t>"schody před lávkou"</t>
  </si>
  <si>
    <t>2,31</t>
  </si>
  <si>
    <t>320101112</t>
  </si>
  <si>
    <t>Osazení betonových a železobetonových prefabrikátů hmotnosti přes 1000 do 5000 kg</t>
  </si>
  <si>
    <t>-1409186331</t>
  </si>
  <si>
    <t>Osazení betonových a železobetonových prefabrikátů hmotnosti jednotlivě přes 1 000 do 5 000 kg</t>
  </si>
  <si>
    <t>https://podminky.urs.cz/item/CS_URS_2025_02/320101112</t>
  </si>
  <si>
    <t xml:space="preserve">Poznámka k položce:_x000D_
hmotnost prefa požeráku: 3,9 m*705kg/m=2 749,5 kg_x000D_
_x000D_
</t>
  </si>
  <si>
    <t>příloha D.2.32-D.2.3.4</t>
  </si>
  <si>
    <t>"požerák"</t>
  </si>
  <si>
    <t>prefa požerák dvoudlužový 600x700, dl 3,8 m, odtok DN 300, 4 ks ocelové U profily U65</t>
  </si>
  <si>
    <t>(0,4*0,6*0,7)+3,4*(0,6*0,145*2+0,415*0,15)</t>
  </si>
  <si>
    <t>R.01.1</t>
  </si>
  <si>
    <t>požerák dvoudlužový prefabrikovaný, 600 x 700 x 3800 mm - dodávka</t>
  </si>
  <si>
    <t>-1387766353</t>
  </si>
  <si>
    <t xml:space="preserve">Poznámka k položce:_x000D_
K vytvoření přepadové stěny slouží úhelníky tvaru „U” č.65 zabudované přímo v prefabrikátu (varianta provedení v černém nebo pozink). Výpustné hrdlo je v požadované výšce a dimenzi Ø 300 mm osazováno taktéž již při výrobě (hladké provedení), na které lze snadno napojit odtokové potrubí vedoucí skrz hráz. Prefabrikát dále obsahuje závitová pouzdra, která slouží k snadné manipulaci s prvkem._x000D_
_x000D_
součástí ceny požeráku jsou ocelové U profily, pozinkovaný uzamykatelný poklop 600/500, panty, chemické kotvy M8 - 4 ks, pouzdra pro lávku, _x000D_
_x000D_
délka požeráku: 3,8 m_x000D_
_x000D_
</t>
  </si>
  <si>
    <t>1"kpl"</t>
  </si>
  <si>
    <t>321214511</t>
  </si>
  <si>
    <t>Zdivo nadzákladové z lomového kamene vodních staveb na sucho jednostranně lícované</t>
  </si>
  <si>
    <t>-340491723</t>
  </si>
  <si>
    <t>Zdivo nadzákladové z lomového kamene vodních staveb přehrad, jezů a plavebních komor, spodní stavby vodních elektráren, odběrných věží a výpustných zařízení, opěrných zdí, šachet, šachtic a ostatních konstrukcí obkladní z lomového kamene lomařsky upraveného na sucho jednostranně lícované</t>
  </si>
  <si>
    <t>https://podminky.urs.cz/item/CS_URS_2025_02/321214511</t>
  </si>
  <si>
    <t>příloha D.2.3.1, D.2.3.2</t>
  </si>
  <si>
    <t>zeď z kamene na sucho  š=400 mm, nátokové křídlo</t>
  </si>
  <si>
    <t>0,4*(1,45+1,4)*0,3</t>
  </si>
  <si>
    <t>321321116</t>
  </si>
  <si>
    <t>Konstrukce vodních staveb ze ŽB mrazuvzdorného tř. C 30/37</t>
  </si>
  <si>
    <t>-378363229</t>
  </si>
  <si>
    <t>Konstrukce vodních staveb z betonu přehrad, jezů a plavebních komor, spodní stavby vodních elektráren, jader přehrad, odběrných věží a výpustných zařízení, opěrných zdí, šachet, šachtic a ostatních konstrukcí železového pro prostředí s mrazovými cykly tř.</t>
  </si>
  <si>
    <t>https://podminky.urs.cz/item/CS_URS_2025_02/321321116</t>
  </si>
  <si>
    <t>žb nátokové křídlo u požeráku C30/37 XC4 XF3 XA1</t>
  </si>
  <si>
    <t>1,9*0,2*2</t>
  </si>
  <si>
    <t>žb základový blok pro osazení požeráku C30/37 XC4 XF3 XA1</t>
  </si>
  <si>
    <t>1,35*0,7*1,45</t>
  </si>
  <si>
    <t>obetonování požeráku</t>
  </si>
  <si>
    <t>1"m3"</t>
  </si>
  <si>
    <t>"lávka"</t>
  </si>
  <si>
    <t>podpěrný blok  lávky</t>
  </si>
  <si>
    <t>0,64*0,7</t>
  </si>
  <si>
    <t>321351010</t>
  </si>
  <si>
    <t>Bednění konstrukcí vodních staveb rovinné - zřízení</t>
  </si>
  <si>
    <t>-1968006581</t>
  </si>
  <si>
    <t>Bednění konstrukcí z betonu prostého nebo železového vodních staveb  přehrad, jezů a plavebních komor, spodní stavby vodních elektráren, jader přehrad, odběrných věží a výpustných zařízení, opěrných zdí, šachet, šachtic a ostatních konstrukcí zřízení ploc</t>
  </si>
  <si>
    <t>https://podminky.urs.cz/item/CS_URS_2025_02/321351010</t>
  </si>
  <si>
    <t xml:space="preserve">Poznámka k položce:_x000D_
viditelné hrany zkosit lištou do bednění cca 20x20 nebo 30x30 </t>
  </si>
  <si>
    <t>1,9*2*2+1,2*0,2*2+0,8*0,2*2</t>
  </si>
  <si>
    <t>1*4"m2"</t>
  </si>
  <si>
    <t>3,8"m2"</t>
  </si>
  <si>
    <t>0,64*2+1,1*0,7*2</t>
  </si>
  <si>
    <t>321352010</t>
  </si>
  <si>
    <t>Bednění konstrukcí vodních staveb rovinné - odstranění</t>
  </si>
  <si>
    <t>1156836599</t>
  </si>
  <si>
    <t>Bednění konstrukcí z betonu prostého nebo železového vodních staveb  přehrad, jezů a plavebních komor, spodní stavby vodních elektráren, jader přehrad, odběrných věží a výpustných zařízení, opěrných zdí, šachet, šachtic a ostatních konstrukcí odstranění ploch rovinných</t>
  </si>
  <si>
    <t>https://podminky.urs.cz/item/CS_URS_2025_02/321352010</t>
  </si>
  <si>
    <t>321366111</t>
  </si>
  <si>
    <t>Výztuž železobetonových konstrukcí vodních staveb z oceli 10 505 D do 12 mm</t>
  </si>
  <si>
    <t>813451649</t>
  </si>
  <si>
    <t>Výztuž železobetonových konstrukcí vodních staveb  přehrad, jezů a plavebních komor, spodní stavby vodních elektráren, jader přehrad, odběrných věží a výpustných zařízení, opěrných zdí, šachet, šachtic a ostatních konstrukcí jednotlivé pruty průměru do 12</t>
  </si>
  <si>
    <t>https://podminky.urs.cz/item/CS_URS_2025_02/321366111</t>
  </si>
  <si>
    <t>příloha D.2.3.6</t>
  </si>
  <si>
    <t>27,65"kg"/1000</t>
  </si>
  <si>
    <t>příloha D.2.3.7</t>
  </si>
  <si>
    <t xml:space="preserve">nátokové křídlo u požeráku </t>
  </si>
  <si>
    <t>132,494/1000</t>
  </si>
  <si>
    <t>obetonávka požeráku</t>
  </si>
  <si>
    <t>24,058"kg"/1000</t>
  </si>
  <si>
    <t>321368211</t>
  </si>
  <si>
    <t>Výztuž železobetonových konstrukcí vodních staveb ze svařovaných sítí</t>
  </si>
  <si>
    <t>-1895858691</t>
  </si>
  <si>
    <t>Výztuž železobetonových konstrukcí vodních staveb přehrad, jezů a plavebních komor, spodní stavby vodních elektráren, jader přehrad, odběrných věží a výpustných zařízení, opěrných zdí, šachet, šachtic a ostatních konstrukcí svařované sítě z ocelových tažených drátů jakéhokoliv druhu oceli jakéhokoliv průměru a roztečí</t>
  </si>
  <si>
    <t>https://podminky.urs.cz/item/CS_URS_2025_02/321368211</t>
  </si>
  <si>
    <t>46,092"kg"/1000</t>
  </si>
  <si>
    <t>nátoková část do nádrže</t>
  </si>
  <si>
    <t>231,022"kg"/1000</t>
  </si>
  <si>
    <t>Vodorovné konstrukce</t>
  </si>
  <si>
    <t>45131421R</t>
  </si>
  <si>
    <t>Podklad pod dlažbu z betonu prostého C 25/30 tl přes 100 do 150 mm</t>
  </si>
  <si>
    <t>929532392</t>
  </si>
  <si>
    <t>Podklad pod dlažbu z betonu prostého bez zvýšených nároků na prostředí tř. C 25/30 tl. přes 100 do 150 mm</t>
  </si>
  <si>
    <t>C25/30XC4 XF3 XA1</t>
  </si>
  <si>
    <t>10,17"m2"</t>
  </si>
  <si>
    <t>452311131</t>
  </si>
  <si>
    <t>Podkladní desky z betonu prostého bez zvýšených nároků na prostředí tř. C 12/15 otevřený výkop</t>
  </si>
  <si>
    <t>1186403099</t>
  </si>
  <si>
    <t>Podkladní a zajišťovací konstrukce z betonu prostého v otevřeném výkopu desky pod potrubí, stoky a drobné objekty z betonu tř. C 12/15</t>
  </si>
  <si>
    <t>https://podminky.urs.cz/item/CS_URS_2025_02/452311131</t>
  </si>
  <si>
    <t>příloha D.2.3.2, D.2.3.3</t>
  </si>
  <si>
    <t>"potrubí - spodní výpusť"</t>
  </si>
  <si>
    <t>podkladní beton C12/15 X0 tl 100 mm pod obetonávku potrubí</t>
  </si>
  <si>
    <t>1*26,62*0,1</t>
  </si>
  <si>
    <t>podkladní beton C12/15 X0 tl 100 mm pod základ požeráku</t>
  </si>
  <si>
    <t>1,7*1,6*0,1</t>
  </si>
  <si>
    <t>podkladní beton C12/15 X0 tl 100 mm pod základový blok  lávky</t>
  </si>
  <si>
    <t>0,8*0,9*0,1</t>
  </si>
  <si>
    <t>457572111</t>
  </si>
  <si>
    <t>Filtrační vrstvy ze štěrkopísku se zhutněním frakce od 0 až 8 do 0 až 32 mm</t>
  </si>
  <si>
    <t>1010983398</t>
  </si>
  <si>
    <t>Filtrační vrstvy jakékoliv tloušťky a sklonu ze štěrkopísků se zhutněním do 10 pojezdů/m3, frakce od 0-8 do 0-32 mm</t>
  </si>
  <si>
    <t>https://podminky.urs.cz/item/CS_URS_2025_02/457572111</t>
  </si>
  <si>
    <t>"pohoz pod lávkou"</t>
  </si>
  <si>
    <t>štěrkopísek fr. 0/32 mm, tl. 150 mm</t>
  </si>
  <si>
    <t>3,5"m2"*0,15</t>
  </si>
  <si>
    <t>462511270</t>
  </si>
  <si>
    <t>Zához z lomového kamene bez proštěrkování z terénu hmotnost do 200 kg</t>
  </si>
  <si>
    <t>1657463952</t>
  </si>
  <si>
    <t>Zához z lomového kamene neupraveného záhozového bez proštěrkování z terénu, hmotnosti jednotlivých kamenů do 200 kg</t>
  </si>
  <si>
    <t>https://podminky.urs.cz/item/CS_URS_2025_02/462511270</t>
  </si>
  <si>
    <t>zához s urovnáním líce (svahováno ke konstrukci nátokového křídla)</t>
  </si>
  <si>
    <t>2,5"m3"</t>
  </si>
  <si>
    <t>462519002</t>
  </si>
  <si>
    <t>Příplatek za urovnání ploch záhozu z lomového kamene hmotnost do 200 kg</t>
  </si>
  <si>
    <t>-2020355368</t>
  </si>
  <si>
    <t>Zához z lomového kamene neupraveného záhozového Příplatek k cenám za urovnání viditelných ploch záhozu z kamene, hmotnosti jednotlivých kamenů do 200 kg</t>
  </si>
  <si>
    <t>https://podminky.urs.cz/item/CS_URS_2025_02/462519002</t>
  </si>
  <si>
    <t>5"m2"</t>
  </si>
  <si>
    <t>464531112</t>
  </si>
  <si>
    <t>Pohoz z hrubého drceného kamenivo zrno 63 až 125 mm z terénu</t>
  </si>
  <si>
    <t>-810283342</t>
  </si>
  <si>
    <t>Pohoz dna nebo svahů jakékoliv tloušťky z hrubého drceného kameniva, z terénu, frakce 63 - 125 mm</t>
  </si>
  <si>
    <t>https://podminky.urs.cz/item/CS_URS_2025_02/464531112</t>
  </si>
  <si>
    <t>pohoz z drceného LK fr. 63-125 mm tl 200 mm</t>
  </si>
  <si>
    <t>3,5"m2"*0,2</t>
  </si>
  <si>
    <t>465513227</t>
  </si>
  <si>
    <t>Dlažba z lomového kamene na cementovou maltu s vyspárováním tl 250 mm pro hráze</t>
  </si>
  <si>
    <t>-2116439606</t>
  </si>
  <si>
    <t>Dlažba z lomového kamene lomařsky upraveného na cementovou maltu, s vyspárováním cementovou maltou, tl. kamene 250 mm</t>
  </si>
  <si>
    <t>https://podminky.urs.cz/item/CS_URS_2025_02/465513227</t>
  </si>
  <si>
    <t>Trubní vedení</t>
  </si>
  <si>
    <t>871370420</t>
  </si>
  <si>
    <t>Montáž kanalizačního potrubí korugovaného SN 12 z polypropylenu DN 300</t>
  </si>
  <si>
    <t>m</t>
  </si>
  <si>
    <t>1948358711</t>
  </si>
  <si>
    <t>Montáž kanalizačního potrubí z plastů z polypropylenu PP korugovaného nebo žebrovaného SN 12 DN 300</t>
  </si>
  <si>
    <t>https://podminky.urs.cz/item/CS_URS_2025_02/871370420</t>
  </si>
  <si>
    <t>Výpustní potrubí</t>
  </si>
  <si>
    <t>0,455+26,663+6,511</t>
  </si>
  <si>
    <t>ELM.45863SPM</t>
  </si>
  <si>
    <t>trubka kanalizační ULTRA COR SN 12 DN 300x6000 mm PP</t>
  </si>
  <si>
    <t>897289705</t>
  </si>
  <si>
    <t>Trubka kanalizační ULTRA COR SN 12 DN 300x6000 mm PP</t>
  </si>
  <si>
    <t>33,629*1,015 'Přepočtené koeficientem množství</t>
  </si>
  <si>
    <t>89481000R</t>
  </si>
  <si>
    <t>Příplatek za uříznutí  roury DN 315</t>
  </si>
  <si>
    <t>1217669152</t>
  </si>
  <si>
    <t>89481230R</t>
  </si>
  <si>
    <t>Šachta DN 600 Tegra s poklopem plast 600/A15, montáž a dodávka</t>
  </si>
  <si>
    <t>1699344028</t>
  </si>
  <si>
    <t>Poznámka k položce:_x000D_
Šachta Tegra DN 600 roura šachtová korugovaná, světlé hloubky 1 000 mm, poklop A15, montáž a dodávka</t>
  </si>
  <si>
    <t>89963324R</t>
  </si>
  <si>
    <t>Obetonování potrubí nebo zdiva stok ŽB se zvýšenými nároky na prostředí tř. C 30/37 XC4 XF3 XA1 v otevřeném výkopu</t>
  </si>
  <si>
    <t>-626558605</t>
  </si>
  <si>
    <t>Obetonování potrubí nebo zdiva stok betonem prostým v otevřeném výkopu, betonem tř. C 30/37 XC4 XF3 XA1</t>
  </si>
  <si>
    <t>Obetonování betonem tř. C 30/37 XC4 XF3 XA1</t>
  </si>
  <si>
    <t>0,294"m2"*26,62"m"</t>
  </si>
  <si>
    <t>899643121</t>
  </si>
  <si>
    <t>Bednění pro obetonování potrubí otevřený výkop zřízení</t>
  </si>
  <si>
    <t>1400706109</t>
  </si>
  <si>
    <t>Bednění pro obetonování potrubí v otevřeném výkopu zřízení</t>
  </si>
  <si>
    <t>https://podminky.urs.cz/item/CS_URS_2025_02/899643121</t>
  </si>
  <si>
    <t>0,6*2*26,62</t>
  </si>
  <si>
    <t>899643122</t>
  </si>
  <si>
    <t>Bednění pro obetonování potrubí otevřený výkop odstranění</t>
  </si>
  <si>
    <t>1305345565</t>
  </si>
  <si>
    <t>Bednění pro obetonování potrubí v otevřeném výkopu odstranění</t>
  </si>
  <si>
    <t>https://podminky.urs.cz/item/CS_URS_2025_02/899643122</t>
  </si>
  <si>
    <t>31</t>
  </si>
  <si>
    <t>899658211</t>
  </si>
  <si>
    <t>Výztuž pro obetonování potrubí ze svařovaných sítí typu Kari</t>
  </si>
  <si>
    <t>798315594</t>
  </si>
  <si>
    <t>https://podminky.urs.cz/item/CS_URS_2025_02/899658211</t>
  </si>
  <si>
    <t>obetonování potrubí</t>
  </si>
  <si>
    <t>568,089"kg"/1000</t>
  </si>
  <si>
    <t>32</t>
  </si>
  <si>
    <t>89965821R</t>
  </si>
  <si>
    <t>Výztuž pro obetonování potrubí z betonářské oceli 10 505</t>
  </si>
  <si>
    <t>1904448144</t>
  </si>
  <si>
    <t>37,8"kg"/1000</t>
  </si>
  <si>
    <t>Ostatní konstrukce a práce, bourání</t>
  </si>
  <si>
    <t>33</t>
  </si>
  <si>
    <t>934956125</t>
  </si>
  <si>
    <t>Hradítka z dubového dřeva tl 60 mm</t>
  </si>
  <si>
    <t>-1532524905</t>
  </si>
  <si>
    <t>Přepadová a ochranná zařízení nádrží  dřevěná hradítka (dluže požeráku) š.150 mm, bez nátěru, s potřebným kováním z dubového dřeva, tl. 60 mm</t>
  </si>
  <si>
    <t>https://podminky.urs.cz/item/CS_URS_2025_02/934956125</t>
  </si>
  <si>
    <t>DLUŽE 450 x 200 x 60 mm</t>
  </si>
  <si>
    <t>0,45"m"*0,2"m"*14"ks"</t>
  </si>
  <si>
    <t>34</t>
  </si>
  <si>
    <t>95333411R</t>
  </si>
  <si>
    <t xml:space="preserve">Bobtnavý pásek do spar betonových kcí bentonitový </t>
  </si>
  <si>
    <t>-1633200125</t>
  </si>
  <si>
    <t>0,7+1,2+0,7+1,2  "požerák</t>
  </si>
  <si>
    <t>5,25"m"  "Pod zdí nátokových křídel a obetonávky požeráku</t>
  </si>
  <si>
    <t>35</t>
  </si>
  <si>
    <t>R_001</t>
  </si>
  <si>
    <t>Osazení nivelačního hřebu</t>
  </si>
  <si>
    <t>-405678671</t>
  </si>
  <si>
    <t>příloha D.2.3.4</t>
  </si>
  <si>
    <t>36</t>
  </si>
  <si>
    <t>R_002</t>
  </si>
  <si>
    <t>hřebová nivelační značka dl. 20 cm</t>
  </si>
  <si>
    <t>-991223593</t>
  </si>
  <si>
    <t>37</t>
  </si>
  <si>
    <t>2110541473</t>
  </si>
  <si>
    <t>PSV</t>
  </si>
  <si>
    <t>Práce a dodávky PSV</t>
  </si>
  <si>
    <t>767</t>
  </si>
  <si>
    <t>Konstrukce zámečnické</t>
  </si>
  <si>
    <t>38</t>
  </si>
  <si>
    <t>767590124</t>
  </si>
  <si>
    <t>Montáž podlahového roštu šroubovaného</t>
  </si>
  <si>
    <t>-1491447723</t>
  </si>
  <si>
    <t>Montáž podlahových konstrukcí podlahových roštů, podlah připevněných šroubováním</t>
  </si>
  <si>
    <t>https://podminky.urs.cz/item/CS_URS_2025_02/767590124</t>
  </si>
  <si>
    <t>2,5"m2"</t>
  </si>
  <si>
    <t>39</t>
  </si>
  <si>
    <t>5534701R</t>
  </si>
  <si>
    <t>pororošt podlahový 30/500</t>
  </si>
  <si>
    <t>221819759</t>
  </si>
  <si>
    <t>40</t>
  </si>
  <si>
    <t>76799000R</t>
  </si>
  <si>
    <t xml:space="preserve">Česle - montáž, dodávka a osazení  </t>
  </si>
  <si>
    <t>-1815249534</t>
  </si>
  <si>
    <t>Poznámka k položce:_x000D_
otryskání křemičitým pískem na stupeň čistoty Sa3, metalizace  - 1 x žárově zinkováno, tl. 120um</t>
  </si>
  <si>
    <t>41</t>
  </si>
  <si>
    <t>76799500R</t>
  </si>
  <si>
    <t>Řetízek s cedulkou "Zákaz vstupu nepovolaným osobám", montáž a dodávka</t>
  </si>
  <si>
    <t>-789593912</t>
  </si>
  <si>
    <t>Poznámka k položce:_x000D_
Řetízek s cedulkou "Zákaz vstupu nepovolaným osobám", montáž a dodávka_x000D_
_x000D_
- řetízek dl. 0,5 m_x000D_
- cedulka "Zákaz vstupu nepovolaným osobám"</t>
  </si>
  <si>
    <t>42</t>
  </si>
  <si>
    <t>76799511R.2</t>
  </si>
  <si>
    <t xml:space="preserve">Ocelová lávka - montáž, dodávka a výroba ocelových konstrukcí vč. povrchové úpravy </t>
  </si>
  <si>
    <t>1071610607</t>
  </si>
  <si>
    <t>Poznámka k položce:_x000D_
montáž, dodávka, výroba, dodávka a osazení  ocelové lávky: ocelová konstrukce S235_x000D_
povrchová úprava: otryskání křemičitým pískem na stupeň čistoty Sa 3, metalizace  - 1xžárové zinkování tl. vrstvy 120um vč. spojovacího materiálu A2-70</t>
  </si>
  <si>
    <t>příloha D.2.3.5</t>
  </si>
  <si>
    <t>220,43"kg"</t>
  </si>
  <si>
    <t>43</t>
  </si>
  <si>
    <t>998767101</t>
  </si>
  <si>
    <t>Přesun hmot tonážní pro zámečnické konstrukce v objektech v do 6 m</t>
  </si>
  <si>
    <t>-953726411</t>
  </si>
  <si>
    <t>Přesun hmot pro zámečnické konstrukce stanovený z hmotnosti přesunovaného materiálu vodorovná dopravní vzdálenost do 50 m v objektech výšky do 6 m</t>
  </si>
  <si>
    <t>https://podminky.urs.cz/item/CS_URS_2025_02/998767101</t>
  </si>
  <si>
    <t>SO 01.4 - Bezpečnostní přeliv</t>
  </si>
  <si>
    <t>122251104</t>
  </si>
  <si>
    <t>Odkopávky a prokopávky nezapažené v hornině třídy těžitelnosti I skupiny 3 objem do 500 m3 strojně</t>
  </si>
  <si>
    <t>-1280292649</t>
  </si>
  <si>
    <t>Odkopávky a prokopávky nezapažené strojně v hornině třídy těžitelnosti I skupiny 3 přes 100 do 500 m3</t>
  </si>
  <si>
    <t>https://podminky.urs.cz/item/CS_URS_2025_02/122251104</t>
  </si>
  <si>
    <t>výkop vývar</t>
  </si>
  <si>
    <t>3,75"m"*15,21"m2"</t>
  </si>
  <si>
    <t>zahloubení</t>
  </si>
  <si>
    <t>2,17"m2"*4,3"m"</t>
  </si>
  <si>
    <t>výkop pro kamenný zához</t>
  </si>
  <si>
    <t>20,06"m3"</t>
  </si>
  <si>
    <t>-1700395921</t>
  </si>
  <si>
    <t>vod. přemístění výkopku z mezideponie, využití do zásypu</t>
  </si>
  <si>
    <t>4,313"m3"</t>
  </si>
  <si>
    <t>vod. přemístění výkopku z mezideponie, využití do násypu</t>
  </si>
  <si>
    <t>4,8"m3"</t>
  </si>
  <si>
    <t>(10,14+1,62)"m3"</t>
  </si>
  <si>
    <t>-1512875168</t>
  </si>
  <si>
    <t>86,429"m3"  "výkop</t>
  </si>
  <si>
    <t>-4,313"m3"     "odpočet, zpětný zásyp</t>
  </si>
  <si>
    <t>-4,8"m3"     "odpočet, zpětný násyp</t>
  </si>
  <si>
    <t>167151101</t>
  </si>
  <si>
    <t>Nakládání výkopku z hornin třídy těžitelnosti I skupiny 1 až 3 do 100 m3</t>
  </si>
  <si>
    <t>65994673</t>
  </si>
  <si>
    <t>Nakládání, skládání a překládání neulehlého výkopku nebo sypaniny strojně nakládání, množství do 100 m3, z horniny třídy těžitelnosti I, skupiny 1 až 3</t>
  </si>
  <si>
    <t>https://podminky.urs.cz/item/CS_URS_2025_02/167151101</t>
  </si>
  <si>
    <t>naložení výkopku na mezideponii</t>
  </si>
  <si>
    <t>(4,313+4,8)"m3"  "využití do násypu a zásypu</t>
  </si>
  <si>
    <t>naložení ornice na mezideponii</t>
  </si>
  <si>
    <t>(10,14+1,65)"m3"</t>
  </si>
  <si>
    <t>171151103</t>
  </si>
  <si>
    <t>Uložení sypaniny z hornin soudržných do násypů zhutněných strojně</t>
  </si>
  <si>
    <t>-1007211178</t>
  </si>
  <si>
    <t>Uložení sypanin do násypů strojně s rozprostřením sypaniny ve vrstvách a s hrubým urovnáním zhutněných z hornin soudržných jakékoliv třídy těžitelnosti</t>
  </si>
  <si>
    <t>https://podminky.urs.cz/item/CS_URS_2025_02/171151103</t>
  </si>
  <si>
    <t>příloha D.2.4.4</t>
  </si>
  <si>
    <t xml:space="preserve">násyp nad potrubím spodní výpusti </t>
  </si>
  <si>
    <t>1969669981</t>
  </si>
  <si>
    <t>77,316"m3"*1,8"t/m3"</t>
  </si>
  <si>
    <t>933436791</t>
  </si>
  <si>
    <t>77,316</t>
  </si>
  <si>
    <t>-428476159</t>
  </si>
  <si>
    <t>zpětný zásyp výkopkem u vývaru</t>
  </si>
  <si>
    <t>1,15"m2"*3,75</t>
  </si>
  <si>
    <t>181411122</t>
  </si>
  <si>
    <t>Založení lučního trávníku výsevem pl do 1000 m2 ve svahu přes 1:5 do 1:2</t>
  </si>
  <si>
    <t>-1525412698</t>
  </si>
  <si>
    <t>Založení trávníku na půdě předem připravené plochy do 1000 m2 výsevem včetně utažení lučního na svahu přes 1:5 do 1:2</t>
  </si>
  <si>
    <t>https://podminky.urs.cz/item/CS_URS_2025_02/181411122</t>
  </si>
  <si>
    <t>příloha D.2.4.1-4</t>
  </si>
  <si>
    <t>"horní část na začátku skluzu"</t>
  </si>
  <si>
    <t>ohumusování rovnaniny</t>
  </si>
  <si>
    <t>7,8*((8,7+4,3)/2)</t>
  </si>
  <si>
    <t>ohumusování tl. 0,1 m</t>
  </si>
  <si>
    <t>16,51"m2"</t>
  </si>
  <si>
    <t>-637142516</t>
  </si>
  <si>
    <t>67,21*0,02 'Přepočtené koeficientem množství</t>
  </si>
  <si>
    <t>182351023</t>
  </si>
  <si>
    <t>Rozprostření ornice pl do 100 m2 ve svahu přes 1:5 tl vrstvy do 200 mm strojně</t>
  </si>
  <si>
    <t>639513992</t>
  </si>
  <si>
    <t>Rozprostření a urovnání ornice ve svahu sklonu přes 1:5 strojně při souvislé ploše do 100 m2, tl. vrstvy do 200 mm</t>
  </si>
  <si>
    <t>https://podminky.urs.cz/item/CS_URS_2025_02/182351023</t>
  </si>
  <si>
    <t>321213345</t>
  </si>
  <si>
    <t>Zdivo nadzákladové z lomového kamene vodních staveb obkladní s vyspárováním</t>
  </si>
  <si>
    <t>353077091</t>
  </si>
  <si>
    <t>Zdivo nadzákladové z lomového kamene vodních staveb přehrad, jezů a plavebních komor, spodní stavby vodních elektráren, odběrných věží a výpustných zařízení, opěrných zdí, šachet, šachtic a ostatních konstrukcí obkladní z lomového kamene lomařsky upraveného s vyspárováním, na cementovou maltu</t>
  </si>
  <si>
    <t>https://podminky.urs.cz/item/CS_URS_2025_02/321213345</t>
  </si>
  <si>
    <t>Kamenný obklad</t>
  </si>
  <si>
    <t>2,07"m2"*0,5</t>
  </si>
  <si>
    <t>-1436650249</t>
  </si>
  <si>
    <t>Konstrukce vodních staveb z betonu přehrad, jezů a plavebních komor, spodní stavby vodních elektráren, jader přehrad, odběrných věží a výpustných zařízení, opěrných zdí, šachet, šachtic a ostatních konstrukcí železového pro prostředí s mrazovými cykly tř. C 30/37</t>
  </si>
  <si>
    <t>beton C30/37 XC4 XF3 XA1</t>
  </si>
  <si>
    <t xml:space="preserve">Betonový práh koruna    </t>
  </si>
  <si>
    <t>12,61"m2"*0,5</t>
  </si>
  <si>
    <t>Betonový práh vývar</t>
  </si>
  <si>
    <t>0,99"m2"*7,2"m"   "nátok</t>
  </si>
  <si>
    <t>1,02"m2"*7,2"m"   "výtok</t>
  </si>
  <si>
    <t>-1875204340</t>
  </si>
  <si>
    <t xml:space="preserve">betonový práh </t>
  </si>
  <si>
    <t>nátok</t>
  </si>
  <si>
    <t>27,83"m2"</t>
  </si>
  <si>
    <t>výtok</t>
  </si>
  <si>
    <t>25"m2"</t>
  </si>
  <si>
    <t>betonový práh koruna</t>
  </si>
  <si>
    <t>25,3"m2"</t>
  </si>
  <si>
    <t>-1682027756</t>
  </si>
  <si>
    <t>-1125335317</t>
  </si>
  <si>
    <t>Výztuž železobetonových konstrukcí vodních staveb přehrad, jezů a plavebních komor, spodní stavby vodních elektráren, jader přehrad, odběrných věží a výpustných zařízení, opěrných zdí, šachet, šachtic a ostatních konstrukcí jednotlivé pruty průměru do 12 mm, z oceli 10 505 (R) nebo BSt 500</t>
  </si>
  <si>
    <t>příloha D.2.4.5</t>
  </si>
  <si>
    <t xml:space="preserve">práh na koruně přelivu   </t>
  </si>
  <si>
    <t>133,33"kg"/1000</t>
  </si>
  <si>
    <t>příloha D.2.4.6</t>
  </si>
  <si>
    <t>práh na nátoku do vývaru</t>
  </si>
  <si>
    <t>213,01"kg"/1000</t>
  </si>
  <si>
    <t>příloha D.2.4.7</t>
  </si>
  <si>
    <t>práh na výtoku z vývaru</t>
  </si>
  <si>
    <t>219,67"kg"/1000</t>
  </si>
  <si>
    <t>1461381474</t>
  </si>
  <si>
    <t>příloha D.2.4.2, D.2.4.3</t>
  </si>
  <si>
    <t>Nátoková část</t>
  </si>
  <si>
    <t>14,56+19,18</t>
  </si>
  <si>
    <t>Výtoková část</t>
  </si>
  <si>
    <t>7,88+14,92+4,34</t>
  </si>
  <si>
    <t>926991507</t>
  </si>
  <si>
    <t xml:space="preserve">Práh   </t>
  </si>
  <si>
    <t>podkladní beton tl. 100 mm, C12/15 X0 pod betonový práh</t>
  </si>
  <si>
    <t>1,07"m2"*0,5</t>
  </si>
  <si>
    <t>"dlažba na koruně"</t>
  </si>
  <si>
    <t>doplnění betonu na hraně mezi dlažbou a rovnaninou</t>
  </si>
  <si>
    <t>0,07*9,3</t>
  </si>
  <si>
    <t>podkladní beton tl. 100 mm</t>
  </si>
  <si>
    <t>0,16"m2"*7,4"m"*2</t>
  </si>
  <si>
    <t>457532112</t>
  </si>
  <si>
    <t>Filtrační vrstvy z hrubého drceného kameniva se zhutněním frakce od 16 až 63 do 32 až 63 mm</t>
  </si>
  <si>
    <t>1284547255</t>
  </si>
  <si>
    <t>Filtrační vrstvy jakékoliv tloušťky a sklonu z hrubého drceného kameniva se zhutněním do 10 pojezdů/m3, frakce od 16-63 do 32-63 mm</t>
  </si>
  <si>
    <t>https://podminky.urs.cz/item/CS_URS_2025_02/457532112</t>
  </si>
  <si>
    <t xml:space="preserve">Vývar  </t>
  </si>
  <si>
    <t>kamenivo fr. 32/63 mm tl. 300 mm</t>
  </si>
  <si>
    <t>0,68"m2"*8,55"m"</t>
  </si>
  <si>
    <t>457532113</t>
  </si>
  <si>
    <t>Filtrační vrstvy z hrubého drceného kameniva se zhutněním frakce 63 až 125 mm</t>
  </si>
  <si>
    <t>1685069082</t>
  </si>
  <si>
    <t>Filtrační vrstvy jakékoliv tloušťky a sklonu z hrubého drceného kameniva se zhutněním do 10 pojezdů/m3, frakce 63-125 mm</t>
  </si>
  <si>
    <t>https://podminky.urs.cz/item/CS_URS_2025_02/457532113</t>
  </si>
  <si>
    <t xml:space="preserve">Vývar   </t>
  </si>
  <si>
    <t>kamenivo fr. 63/125 mm, tl 200 mm</t>
  </si>
  <si>
    <t>0,51"m2"*8,46"m"</t>
  </si>
  <si>
    <t>dorovnání LK 63/125 m</t>
  </si>
  <si>
    <t>(0,4+0,6)*7,8</t>
  </si>
  <si>
    <t>2129896049</t>
  </si>
  <si>
    <t xml:space="preserve">Nátoková část  </t>
  </si>
  <si>
    <t xml:space="preserve">podsyp pod pohoz z ŠP fr 0/32 mm </t>
  </si>
  <si>
    <t>43,11"m2"*0,1</t>
  </si>
  <si>
    <t>457971111</t>
  </si>
  <si>
    <t>Zřízení vrstvy z geotextilie o sklonu do 10° š do 3 m</t>
  </si>
  <si>
    <t>-811310074</t>
  </si>
  <si>
    <t>Zřízení vrstvy z geotextilie s přesahem bez připevnění k podkladu, s potřebným dočasným zatěžováním včetně zakotvení okraje o sklonu do 10°, šířky geotextilie do 3 m</t>
  </si>
  <si>
    <t>https://podminky.urs.cz/item/CS_URS_2025_02/457971111</t>
  </si>
  <si>
    <t>26,17"m2"   "plocha ve svahu 1:2,2</t>
  </si>
  <si>
    <t>23,19"m2"   "plocha ve svahu 1:3</t>
  </si>
  <si>
    <t>2,35"m"*8,82"m"</t>
  </si>
  <si>
    <t>69311089</t>
  </si>
  <si>
    <t>geotextilie netkaná separační, ochranná, filtrační, drenážní PES 600g/m2</t>
  </si>
  <si>
    <t>1604703581</t>
  </si>
  <si>
    <t>70,087*1,2 'Přepočtené koeficientem množství</t>
  </si>
  <si>
    <t>462512270</t>
  </si>
  <si>
    <t>Zához z lomového kamene s proštěrkováním z terénu hmotnost do 200 kg</t>
  </si>
  <si>
    <t>2106798033</t>
  </si>
  <si>
    <t>Zához z lomového kamene neupraveného záhozového s proštěrkováním z terénu, hmotnosti jednotlivých kamenů do 200 kg</t>
  </si>
  <si>
    <t>https://podminky.urs.cz/item/CS_URS_2025_02/462512270</t>
  </si>
  <si>
    <t>kamenný zához - do 80 kg</t>
  </si>
  <si>
    <t>-2091740528</t>
  </si>
  <si>
    <t>kamenný zához - do 80 kg - úprava líce</t>
  </si>
  <si>
    <t>25,2"m2"</t>
  </si>
  <si>
    <t>463211153</t>
  </si>
  <si>
    <t>Rovnanina objemu přes 3 m3 z lomového kamene tříděného hmotnosti přes 200 do 500 kg s urovnáním líce</t>
  </si>
  <si>
    <t>-63212145</t>
  </si>
  <si>
    <t>Rovnanina z lomového kamene neupraveného pro podélné i příčné objekty objemu přes 3 m3 z kamene tříděného, s urovnáním líce a vyklínováním spár úlomky kamene hmotnost jednotlivých kamenů přes 200 do 500 kg</t>
  </si>
  <si>
    <t>https://podminky.urs.cz/item/CS_URS_2025_02/463211153</t>
  </si>
  <si>
    <t>kámen 180-250 kg</t>
  </si>
  <si>
    <t>26,17"m2"*0,8+23,19*0,8</t>
  </si>
  <si>
    <t>Vývar</t>
  </si>
  <si>
    <t>rovnanina z kamene 250-500 kg tl. 1 m</t>
  </si>
  <si>
    <t>2,66"m2"*8,24"m"</t>
  </si>
  <si>
    <t>1307789697</t>
  </si>
  <si>
    <t xml:space="preserve">pohoz z LK fr. 63-125 mm </t>
  </si>
  <si>
    <t>43,11"m2"*0,2</t>
  </si>
  <si>
    <t>863209704</t>
  </si>
  <si>
    <t>1165991948</t>
  </si>
  <si>
    <t>2*2,6  "Práh na koruně přelivu</t>
  </si>
  <si>
    <t>2*2,2  "Práh na nátoku do vývaru</t>
  </si>
  <si>
    <t>6,9 + 2*1,75   "Práh na výtoku z vývaru</t>
  </si>
  <si>
    <t>1352054211</t>
  </si>
  <si>
    <t>SO 01.5 - Boční hráz s komunikací</t>
  </si>
  <si>
    <t xml:space="preserve">    5 - Komunikace pozemní</t>
  </si>
  <si>
    <t>-937440006</t>
  </si>
  <si>
    <t>vod. přemístění  výkopku z mezideponie</t>
  </si>
  <si>
    <t>(2288,26+3,62)"m3"   "násyp pro boční hráz</t>
  </si>
  <si>
    <t>992,02*0,1</t>
  </si>
  <si>
    <t>-1242491077</t>
  </si>
  <si>
    <t>178258613</t>
  </si>
  <si>
    <t>příloha D.2.1.2, D.2.5.3-5</t>
  </si>
  <si>
    <t>hutněný násyp boční hráz, materiál z výkopu z prostoru zátopy</t>
  </si>
  <si>
    <t>830659320</t>
  </si>
  <si>
    <t>svahování násypu - návodní</t>
  </si>
  <si>
    <t>1166,87"m2"</t>
  </si>
  <si>
    <t>svahování násypu - vzdušní</t>
  </si>
  <si>
    <t>238,71"m2"</t>
  </si>
  <si>
    <t>-1263941984</t>
  </si>
  <si>
    <t>1819,02"m2"</t>
  </si>
  <si>
    <t>-1029516754</t>
  </si>
  <si>
    <t>475,65"m2"</t>
  </si>
  <si>
    <t>516,37"m2"</t>
  </si>
  <si>
    <t>-779489882</t>
  </si>
  <si>
    <t>992,02*0,02 'Přepočtené koeficientem množství</t>
  </si>
  <si>
    <t>-642448400</t>
  </si>
  <si>
    <t>vozovka</t>
  </si>
  <si>
    <t>380"m2"</t>
  </si>
  <si>
    <t>-1614957244</t>
  </si>
  <si>
    <t>-278666116</t>
  </si>
  <si>
    <t>-795522288</t>
  </si>
  <si>
    <t>150"m2"</t>
  </si>
  <si>
    <t>775554222</t>
  </si>
  <si>
    <t>150*0,025 'Přepočtené koeficientem množství</t>
  </si>
  <si>
    <t>-1520272913</t>
  </si>
  <si>
    <t>příloha D.2.5.4</t>
  </si>
  <si>
    <t>Opevnění vzdušní paty, kamenný zához s urovnáním líce do 80kg</t>
  </si>
  <si>
    <t>56,4"m3"</t>
  </si>
  <si>
    <t>-1382693260</t>
  </si>
  <si>
    <t>52,2"m2"</t>
  </si>
  <si>
    <t>Komunikace pozemní</t>
  </si>
  <si>
    <t>564211111</t>
  </si>
  <si>
    <t>Podklad nebo podsyp ze štěrkopísku ŠP plochy přes 100 m2 tl 50 mm</t>
  </si>
  <si>
    <t>-735753534</t>
  </si>
  <si>
    <t>Podklad nebo podsyp ze štěrkopísku ŠP s rozprostřením, vlhčením a zhutněním plochy přes 100 m2, po zhutnění tl. 50 mm</t>
  </si>
  <si>
    <t>https://podminky.urs.cz/item/CS_URS_2025_02/564211111</t>
  </si>
  <si>
    <t>Vozovka</t>
  </si>
  <si>
    <t>19,37"m3"/0,05</t>
  </si>
  <si>
    <t>56483111R</t>
  </si>
  <si>
    <t>Podklad ze štěrkodrtě ŠD plochy přes 100 m2 tl 100 mm</t>
  </si>
  <si>
    <t>-1696493738</t>
  </si>
  <si>
    <t>Podklad ze štěrkodrti ŠD s rozprostřením a zhutněním plochy přes 100 m2, po zhutnění tl. 100 mm</t>
  </si>
  <si>
    <t>ŠD 0/32 mm, tl. 100 mm</t>
  </si>
  <si>
    <t>27,24/0,1</t>
  </si>
  <si>
    <t>56486111R</t>
  </si>
  <si>
    <t>Podklad ze štěrkodrtě ŠD plochy přes 100 m2 tl 200 mm</t>
  </si>
  <si>
    <t>862791958</t>
  </si>
  <si>
    <t>Podklad ze štěrkodrti ŠD s rozprostřením a zhutněním plochy přes 100 m2, po zhutnění tl. 200 mm</t>
  </si>
  <si>
    <t>ŠD 0/32 mm, tl. 200 mm</t>
  </si>
  <si>
    <t>65,99/0,2</t>
  </si>
  <si>
    <t>564952111</t>
  </si>
  <si>
    <t>Podklad z mechanicky zpevněného kameniva MZK tl 150 mm</t>
  </si>
  <si>
    <t>-248949578</t>
  </si>
  <si>
    <t>Podklad z mechanicky zpevněného kameniva MZK (minerální beton) s rozprostřením a s hutněním, po zhutnění tl. 150 mm</t>
  </si>
  <si>
    <t>https://podminky.urs.cz/item/CS_URS_2025_02/564952111</t>
  </si>
  <si>
    <t>35,47/0,15</t>
  </si>
  <si>
    <t>56990331R</t>
  </si>
  <si>
    <t>Zřízení krajnic se zhutněním</t>
  </si>
  <si>
    <t>-544121040</t>
  </si>
  <si>
    <t>krajnice z ŠD 0/32 mm</t>
  </si>
  <si>
    <t>71,6*0,39"m2"</t>
  </si>
  <si>
    <t>58344171</t>
  </si>
  <si>
    <t>štěrkodrť frakce 0/32</t>
  </si>
  <si>
    <t>-1660905025</t>
  </si>
  <si>
    <t>27,924*2 'Přepočtené koeficientem množství</t>
  </si>
  <si>
    <t>91133211R</t>
  </si>
  <si>
    <t>Svodidlo dřevoocelové jednostranné se zaberaněním sloupků, montáž a dodávka</t>
  </si>
  <si>
    <t>-1787720234</t>
  </si>
  <si>
    <t>podélné svodidlo</t>
  </si>
  <si>
    <t>21*3+4*1+2*0,4   "návodní strana</t>
  </si>
  <si>
    <t>24*3+1*0,4    "vzdušní strana</t>
  </si>
  <si>
    <t>919726122</t>
  </si>
  <si>
    <t>Geotextilie pro ochranu, separaci a filtraci netkaná měrná hm přes 200 do 300 g/m2</t>
  </si>
  <si>
    <t>-1903080998</t>
  </si>
  <si>
    <t>Geotextilie netkaná pro ochranu, separaci nebo filtraci měrná hmotnost přes 200 do 300 g/m2</t>
  </si>
  <si>
    <t>https://podminky.urs.cz/item/CS_URS_2025_02/919726122</t>
  </si>
  <si>
    <t>998225111</t>
  </si>
  <si>
    <t>Přesun hmot pro pozemní komunikace s krytem z kamene, monolitickým betonovým nebo živičným</t>
  </si>
  <si>
    <t>-1607973553</t>
  </si>
  <si>
    <t>Přesun hmot pro komunikace s krytem z kameniva, monolitickým betonovým nebo živičným dopravní vzdálenost do 200 m jakékoliv délky objektu</t>
  </si>
  <si>
    <t>https://podminky.urs.cz/item/CS_URS_2025_02/998225111</t>
  </si>
  <si>
    <t>407,715</t>
  </si>
  <si>
    <t>2060377098</t>
  </si>
  <si>
    <t>528,292-407,715</t>
  </si>
  <si>
    <t>SO 02 - Revitalizace vodního toku</t>
  </si>
  <si>
    <t>-1857532157</t>
  </si>
  <si>
    <t>příloha D.3.1-4</t>
  </si>
  <si>
    <t>skrývka ornice tl. 150 mm</t>
  </si>
  <si>
    <t>528,44"m2"</t>
  </si>
  <si>
    <t>124253101</t>
  </si>
  <si>
    <t>Vykopávky pro koryta vodotečí v hornině třídy těžitelnosti I skupiny 3 objem do 1000 m3 strojně</t>
  </si>
  <si>
    <t>846449450</t>
  </si>
  <si>
    <t>Vykopávky pro koryta vodotečí strojně v hornině třídy těžitelnosti I skupiny 3 přes 100 do 1 000 m3</t>
  </si>
  <si>
    <t>https://podminky.urs.cz/item/CS_URS_2025_02/124253101</t>
  </si>
  <si>
    <t>vodní tok</t>
  </si>
  <si>
    <t>107,51"m3"</t>
  </si>
  <si>
    <t>131251104</t>
  </si>
  <si>
    <t>Hloubení jam nezapažených v hornině třídy těžitelnosti I skupiny 3 objem do 500 m3 strojně</t>
  </si>
  <si>
    <t>1505985907</t>
  </si>
  <si>
    <t>Hloubení nezapažených jam a zářezů strojně s urovnáním dna do předepsaného profilu a spádu v hornině třídy těžitelnosti I skupiny 3 přes 100 do 500 m3</t>
  </si>
  <si>
    <t>https://podminky.urs.cz/item/CS_URS_2025_02/131251104</t>
  </si>
  <si>
    <t>výkop tůň</t>
  </si>
  <si>
    <t>93,12"m3"</t>
  </si>
  <si>
    <t>486260227</t>
  </si>
  <si>
    <t>528,44"m2"*0,15       "sejmutí</t>
  </si>
  <si>
    <t>107,51+93,12</t>
  </si>
  <si>
    <t>-94537012</t>
  </si>
  <si>
    <t>200,63"m3"*1,8"t/m3"</t>
  </si>
  <si>
    <t>-196355227</t>
  </si>
  <si>
    <t>79,27"m3"</t>
  </si>
  <si>
    <t>200,63"m3"</t>
  </si>
  <si>
    <t>348691356</t>
  </si>
  <si>
    <t>úprava dna nového koryta</t>
  </si>
  <si>
    <t>140,14"m2"</t>
  </si>
  <si>
    <t>182151111</t>
  </si>
  <si>
    <t>Svahování v zářezech v hornině třídy těžitelnosti I skupiny 1 až 3 strojně</t>
  </si>
  <si>
    <t>1925612657</t>
  </si>
  <si>
    <t>Svahování trvalých svahů do projektovaných profilů strojně s potřebným přemístěním výkopku při svahování v zářezech v hornině třídy těžitelnosti I, skupiny 1 až 3</t>
  </si>
  <si>
    <t>https://podminky.urs.cz/item/CS_URS_2025_02/182151111</t>
  </si>
  <si>
    <t>úprava svahů nového koryta</t>
  </si>
  <si>
    <t>553,85</t>
  </si>
  <si>
    <t>184818241</t>
  </si>
  <si>
    <t>Ochrana kmene průměru do 300 mm bedněním výšky přes 2 do 3 m</t>
  </si>
  <si>
    <t>1826646905</t>
  </si>
  <si>
    <t>Ochrana kmene bedněním před poškozením stavebním provozem zřízení včetně odstranění výšky bednění přes 2 do 3 m průměru kmene do 300 mm</t>
  </si>
  <si>
    <t>https://podminky.urs.cz/item/CS_URS_2025_02/184818241</t>
  </si>
  <si>
    <t>184818242</t>
  </si>
  <si>
    <t>Ochrana kmene průměru přes 300 do 500 mm bedněním výšky přes 2 do 3 m</t>
  </si>
  <si>
    <t>-2105594886</t>
  </si>
  <si>
    <t>Ochrana kmene bedněním před poškozením stavebním provozem zřízení včetně odstranění výšky bednění přes 2 do 3 m průměru kmene přes 300 do 500 mm</t>
  </si>
  <si>
    <t>https://podminky.urs.cz/item/CS_URS_2025_02/184818242</t>
  </si>
  <si>
    <t>-1670327513</t>
  </si>
  <si>
    <t xml:space="preserve">kamenný pohoz </t>
  </si>
  <si>
    <t>63"m3"</t>
  </si>
  <si>
    <t>998332011</t>
  </si>
  <si>
    <t>Přesun hmot pro úpravy vodních toků a kanály</t>
  </si>
  <si>
    <t>1269891855</t>
  </si>
  <si>
    <t>Přesun hmot pro úpravy vodních toků a kanály, hráze rybníků apod. dopravní vzdálenost do 500 m</t>
  </si>
  <si>
    <t>https://podminky.urs.cz/item/CS_URS_2025_02/998332011</t>
  </si>
  <si>
    <t>SO 03 - Úprava stávající polní cesty</t>
  </si>
  <si>
    <t xml:space="preserve">    997 - Přesun sutě</t>
  </si>
  <si>
    <t>113107222</t>
  </si>
  <si>
    <t>Odstranění podkladu z kameniva drceného tl přes 100 do 200 mm strojně pl přes 200 m2</t>
  </si>
  <si>
    <t>1197166751</t>
  </si>
  <si>
    <t>Odstranění podkladů nebo krytů strojně plochy jednotlivě přes 200 m2 s přemístěním hmot na skládku na vzdálenost do 20 m nebo s naložením na dopravní prostředek z kameniva hrubého drceného, o tl. vrstvy přes 100 do 200 mm</t>
  </si>
  <si>
    <t>https://podminky.urs.cz/item/CS_URS_2025_02/113107222</t>
  </si>
  <si>
    <t>odstranění stávající polní cesty, 60% se zpětně využije</t>
  </si>
  <si>
    <t>2,2*118,94</t>
  </si>
  <si>
    <t>-263822878</t>
  </si>
  <si>
    <t>příloha D.4.2-4</t>
  </si>
  <si>
    <t>sejmutí ornice tl 150 mm</t>
  </si>
  <si>
    <t>130,93/0,15</t>
  </si>
  <si>
    <t>509989239</t>
  </si>
  <si>
    <t>2147,78"m3"</t>
  </si>
  <si>
    <t>vod. přemístění  ornice na mezideponii a zpět, využití na zpětné rozprostření</t>
  </si>
  <si>
    <t>(38,17"m3")*2</t>
  </si>
  <si>
    <t>-883203879</t>
  </si>
  <si>
    <t>130,93"m3"   "sejmutí</t>
  </si>
  <si>
    <t>-38,17   "odpočet, zpětné rozprostření</t>
  </si>
  <si>
    <t>-1982916501</t>
  </si>
  <si>
    <t>38,17"m3"</t>
  </si>
  <si>
    <t>-1676974474</t>
  </si>
  <si>
    <t xml:space="preserve">hutněný násyp, materiál z výkopu </t>
  </si>
  <si>
    <t>737605032</t>
  </si>
  <si>
    <t>Směr SO 02</t>
  </si>
  <si>
    <t>538,01"m2"</t>
  </si>
  <si>
    <t>Směr pole</t>
  </si>
  <si>
    <t>416,6"m2"</t>
  </si>
  <si>
    <t>-1937136941</t>
  </si>
  <si>
    <t>1415,03</t>
  </si>
  <si>
    <t>358926092</t>
  </si>
  <si>
    <t>92,76"m3"</t>
  </si>
  <si>
    <t>-1253818181</t>
  </si>
  <si>
    <t>ohumusování v tl. 100 mm</t>
  </si>
  <si>
    <t>296,32"m2"</t>
  </si>
  <si>
    <t>85,39"m2"</t>
  </si>
  <si>
    <t>-1037209661</t>
  </si>
  <si>
    <t>381,71*0,02 'Přepočtené koeficientem množství</t>
  </si>
  <si>
    <t>1018527271</t>
  </si>
  <si>
    <t>649,27"m2"</t>
  </si>
  <si>
    <t>-832668650</t>
  </si>
  <si>
    <t>-2141043442</t>
  </si>
  <si>
    <t>1273436231</t>
  </si>
  <si>
    <t>opevnění paty svahu, kamenný zához s urovnáním líce do 80kg</t>
  </si>
  <si>
    <t>141,99"m3"</t>
  </si>
  <si>
    <t>130,56"m3"</t>
  </si>
  <si>
    <t>1658742301</t>
  </si>
  <si>
    <t>131,43"m2"</t>
  </si>
  <si>
    <t>111,95"m3"</t>
  </si>
  <si>
    <t>2089496204</t>
  </si>
  <si>
    <t>protierozní kamenný pohoz na líci násypu (návodní líc směrem k SO 02)</t>
  </si>
  <si>
    <t>4,12"m3"</t>
  </si>
  <si>
    <t>-893405475</t>
  </si>
  <si>
    <t>31,81"m3"/0,05</t>
  </si>
  <si>
    <t>-897855269</t>
  </si>
  <si>
    <t>44,73/0,1-157"m2"</t>
  </si>
  <si>
    <t>56483111R1</t>
  </si>
  <si>
    <t xml:space="preserve">Podklad ze štěrkodrtě ŠD plochy přes 100 m2 tl 100 mm - bez dodávky </t>
  </si>
  <si>
    <t>1533593544</t>
  </si>
  <si>
    <t>Poznámka k položce:_x000D_
zpětné využití materiálu z vybourané kce polní cesty</t>
  </si>
  <si>
    <t>157"m2"</t>
  </si>
  <si>
    <t>1457873302</t>
  </si>
  <si>
    <t>108,33"m3"/0,2</t>
  </si>
  <si>
    <t>622517372</t>
  </si>
  <si>
    <t>58,24/0,15</t>
  </si>
  <si>
    <t>1943421159</t>
  </si>
  <si>
    <t>117,56"m"*0,435</t>
  </si>
  <si>
    <t>759893828</t>
  </si>
  <si>
    <t>51,139*2 'Přepočtené koeficientem množství</t>
  </si>
  <si>
    <t>321383568</t>
  </si>
  <si>
    <t>23*3+7*1+2*0,4   "směr SO 02</t>
  </si>
  <si>
    <t>22*3+2*1+1*0,4   "směr pole</t>
  </si>
  <si>
    <t>-731746208</t>
  </si>
  <si>
    <t>997</t>
  </si>
  <si>
    <t>Přesun sutě</t>
  </si>
  <si>
    <t>997221551</t>
  </si>
  <si>
    <t>Vodorovná doprava suti ze sypkých materiálů do 1 km</t>
  </si>
  <si>
    <t>1269079281</t>
  </si>
  <si>
    <t>Vodorovná doprava suti bez naložení, ale se složením a s hrubým urovnáním ze sypkých materiálů, na vzdálenost do 1 km</t>
  </si>
  <si>
    <t>https://podminky.urs.cz/item/CS_URS_2025_02/997221551</t>
  </si>
  <si>
    <t>vod. doprava do 500 m na mezideponii a zpět,  k zpětnému využití (60% z vybourané kce polní cesty)</t>
  </si>
  <si>
    <t>(157"m2"*0,29"t/m2" )*2</t>
  </si>
  <si>
    <t>vod. doprava na skládku (40% z vybourané kce polní cesty)</t>
  </si>
  <si>
    <t xml:space="preserve">(261,668-157)*0,29"t/m2" </t>
  </si>
  <si>
    <t>997221559</t>
  </si>
  <si>
    <t>Příplatek ZKD 1 km u vodorovné dopravy suti ze sypkých materiálů</t>
  </si>
  <si>
    <t>1664260672</t>
  </si>
  <si>
    <t>Vodorovná doprava suti bez naložení, ale se složením a s hrubým urovnáním Příplatek k ceně za každý další i započatý 1 km přes 1 km</t>
  </si>
  <si>
    <t>https://podminky.urs.cz/item/CS_URS_2025_02/997221559</t>
  </si>
  <si>
    <t>30,354*9 'Přepočtené koeficientem množství</t>
  </si>
  <si>
    <t>997221611</t>
  </si>
  <si>
    <t>Nakládání suti na dopravní prostředky pro vodorovnou dopravu</t>
  </si>
  <si>
    <t>1634245329</t>
  </si>
  <si>
    <t>Nakládání na dopravní prostředky pro vodorovnou dopravu suti</t>
  </si>
  <si>
    <t>https://podminky.urs.cz/item/CS_URS_2025_02/997221611</t>
  </si>
  <si>
    <t xml:space="preserve">naložení na mezideponii,  k zpětnému využití </t>
  </si>
  <si>
    <t xml:space="preserve">157"m2"*0,29"t/m2" </t>
  </si>
  <si>
    <t>997221873</t>
  </si>
  <si>
    <t>Poplatek za uložení na recyklační skládce (skládkovné) stavebního odpadu zeminy a kamení zatříděného do Katalogu odpadů pod kódem 17 05 04</t>
  </si>
  <si>
    <t>-372664859</t>
  </si>
  <si>
    <t>https://podminky.urs.cz/item/CS_URS_2025_02/997221873</t>
  </si>
  <si>
    <t>materiál z vybourané kce polní cesty</t>
  </si>
  <si>
    <t>-798933151</t>
  </si>
  <si>
    <t>677,117</t>
  </si>
  <si>
    <t>668544341</t>
  </si>
  <si>
    <t>1231,558-677,117</t>
  </si>
  <si>
    <t>SO 04 - Protierozní opatření</t>
  </si>
  <si>
    <t>-28686392</t>
  </si>
  <si>
    <t>přílohy D.5.1-4</t>
  </si>
  <si>
    <t>sejmutí ornice v tl 200 mm</t>
  </si>
  <si>
    <t>hrázka (mez)</t>
  </si>
  <si>
    <t>(271,29-129,9)"m3"/0,2</t>
  </si>
  <si>
    <t>příkop</t>
  </si>
  <si>
    <t>79,55/0,2</t>
  </si>
  <si>
    <t>1264212985</t>
  </si>
  <si>
    <t>Nátokový objekt</t>
  </si>
  <si>
    <t>výkop pro kamenný pohoz</t>
  </si>
  <si>
    <t>0,2"m"*25,28"m2"</t>
  </si>
  <si>
    <t>Uklidňovací nátok</t>
  </si>
  <si>
    <t>výkop pro zához</t>
  </si>
  <si>
    <t>10,98"m3"</t>
  </si>
  <si>
    <t>122251102</t>
  </si>
  <si>
    <t>Odkopávky a prokopávky nezapažené v hornině třídy těžitelnosti I skupiny 3 objem do 50 m3 strojně</t>
  </si>
  <si>
    <t>-223080866</t>
  </si>
  <si>
    <t>Odkopávky a prokopávky nezapažené strojně v hornině třídy těžitelnosti I skupiny 3 přes 20 do 50 m3</t>
  </si>
  <si>
    <t>https://podminky.urs.cz/item/CS_URS_2025_02/122251102</t>
  </si>
  <si>
    <t>21,73"m3"</t>
  </si>
  <si>
    <t>457376505</t>
  </si>
  <si>
    <t>149,82"m3"</t>
  </si>
  <si>
    <t>132251101</t>
  </si>
  <si>
    <t>Hloubení rýh nezapažených š do 800 mm v hornině třídy těžitelnosti I skupiny 3 objem do 20 m3 strojně</t>
  </si>
  <si>
    <t>972217391</t>
  </si>
  <si>
    <t>Hloubení nezapažených rýh šířky do 800 mm strojně s urovnáním dna do předepsaného profilu a spádu v hornině třídy těžitelnosti I skupiny 3 do 20 m3</t>
  </si>
  <si>
    <t>https://podminky.urs.cz/item/CS_URS_2025_02/132251101</t>
  </si>
  <si>
    <t>přílohy D.5.4</t>
  </si>
  <si>
    <t>13,35"m3"</t>
  </si>
  <si>
    <t>výkop pro žlabovky</t>
  </si>
  <si>
    <t>0,2"m2"*24,84"m"</t>
  </si>
  <si>
    <t>-1555184082</t>
  </si>
  <si>
    <t>vod. přemístění  výkopku z mezideponii</t>
  </si>
  <si>
    <t>149,82+13,35+4,97+5,06+10,98+21,73</t>
  </si>
  <si>
    <t>vod. přemístění  výkopku z mezideponie,  využití do násypu</t>
  </si>
  <si>
    <t>1273,97"m3"</t>
  </si>
  <si>
    <t>52,89"m3"*2</t>
  </si>
  <si>
    <t>152566004</t>
  </si>
  <si>
    <t xml:space="preserve">(271,29-129,9)+79,55      </t>
  </si>
  <si>
    <t>156,4"m3"</t>
  </si>
  <si>
    <t>-52,89              "odpočet, zpětné využití pro rozprostření</t>
  </si>
  <si>
    <t>13924321</t>
  </si>
  <si>
    <t>naložení ornice na mezideponii pro zpětné rozprostření</t>
  </si>
  <si>
    <t>52,89"m3"</t>
  </si>
  <si>
    <t>naložení přebytku ornice</t>
  </si>
  <si>
    <t>324,45</t>
  </si>
  <si>
    <t>1953317983</t>
  </si>
  <si>
    <t>hutněný násyp protierozní hrázky z výkopu</t>
  </si>
  <si>
    <t>-1438349211</t>
  </si>
  <si>
    <t>Směr pole 1:3</t>
  </si>
  <si>
    <t>281,74"m2"</t>
  </si>
  <si>
    <t>Směr nádrž 1:3</t>
  </si>
  <si>
    <t>1022,62"m2"</t>
  </si>
  <si>
    <t>1710627939</t>
  </si>
  <si>
    <t>zhutnění základové spáry pod násyp</t>
  </si>
  <si>
    <t>1399,25"m2"</t>
  </si>
  <si>
    <t>-430050094</t>
  </si>
  <si>
    <t>324,45"m3"</t>
  </si>
  <si>
    <t>181351113</t>
  </si>
  <si>
    <t>Rozprostření ornice tl vrstvy do 200 mm pl přes 500 m2 v rovině nebo ve svahu do 1:5 strojně</t>
  </si>
  <si>
    <t>-1889031924</t>
  </si>
  <si>
    <t>Rozprostření a urovnání ornice v rovině nebo ve svahu sklonu do 1:5 strojně při souvislé ploše přes 500 m2, tl. vrstvy do 200 mm</t>
  </si>
  <si>
    <t>https://podminky.urs.cz/item/CS_URS_2025_02/181351113</t>
  </si>
  <si>
    <t>rozprostření ornice tl. 100 mm</t>
  </si>
  <si>
    <t xml:space="preserve">koruna </t>
  </si>
  <si>
    <t>83,13"m2"</t>
  </si>
  <si>
    <t>Prostor mezi nátoky do nádrže</t>
  </si>
  <si>
    <t>77,1"m2"</t>
  </si>
  <si>
    <t>-1110812868</t>
  </si>
  <si>
    <t xml:space="preserve">Zatravňovací pás šířky 5 m před mezí </t>
  </si>
  <si>
    <t>722,6"m2"</t>
  </si>
  <si>
    <t>230771356</t>
  </si>
  <si>
    <t>882,83*0,02 'Přepočtené koeficientem množství</t>
  </si>
  <si>
    <t>-1361101718</t>
  </si>
  <si>
    <t>278,75"m2"</t>
  </si>
  <si>
    <t>Směr nádrž</t>
  </si>
  <si>
    <t>89,87"m2"</t>
  </si>
  <si>
    <t>-1422748266</t>
  </si>
  <si>
    <t>368,62*0,02 'Přepočtené koeficientem množství</t>
  </si>
  <si>
    <t>-1925070140</t>
  </si>
  <si>
    <t xml:space="preserve">úprava pláně koruny hrázky </t>
  </si>
  <si>
    <t>83,13</t>
  </si>
  <si>
    <t>-186796942</t>
  </si>
  <si>
    <t>2104058052</t>
  </si>
  <si>
    <t>-70684260</t>
  </si>
  <si>
    <t>78"m2"</t>
  </si>
  <si>
    <t>545568090</t>
  </si>
  <si>
    <t>78*0,025 'Přepočtené koeficientem množství</t>
  </si>
  <si>
    <t>1841021R1</t>
  </si>
  <si>
    <t>Výsadba vegetace</t>
  </si>
  <si>
    <t>621968252</t>
  </si>
  <si>
    <t xml:space="preserve">Poznámka k položce:_x000D_
doprovodná výsadba na pozemcích výstavby MVN Výhořice-Luby. Výkop jamek, výsadba, ukotvení kmene, hotovení obalu, hnojení, zalití a další práce nutné pro výsadbu, následná péče 5let_x000D_
_x000D_
stromy:_x000D_
dub letní -13 ks_x000D_
vrba bílá - 9 ks_x000D_
jasan ztepilý - 13 ks_x000D_
_x000D_
keře:_x000D_
svída bílá - 16 ks_x000D_
střemcha obecná - 20 ks_x000D_
bez černý - 11 ks_x000D_
kalina obecná - 7 ks_x000D_
brslen křídlatý - 8 ks_x000D_
ptačí zob obecný - 4 ks_x000D_
_x000D_
</t>
  </si>
  <si>
    <t>1885498714</t>
  </si>
  <si>
    <t>příloha D.5.4</t>
  </si>
  <si>
    <t>Betonový práh na zaústění žlabovek</t>
  </si>
  <si>
    <t>0,39"m2"*3,2"m"</t>
  </si>
  <si>
    <t>Betonový práh na zaústění do nádrže</t>
  </si>
  <si>
    <t xml:space="preserve">0,4"m2"*10,4"m"   </t>
  </si>
  <si>
    <t>1884307605</t>
  </si>
  <si>
    <t>(3,2+0,5+3,2+0,5)*0,8</t>
  </si>
  <si>
    <t>((2,6+3+4,2)+(2,9+3,6+4,5)+0,5+0,5)*0,8</t>
  </si>
  <si>
    <t>1568527461</t>
  </si>
  <si>
    <t>1323579299</t>
  </si>
  <si>
    <t xml:space="preserve">Výztuž železobetonových konstrukcí vodních staveb přehrad, jezů a plavebních komor, spodní stavby vodních elektráren, jader přehrad, odběrných věží a výpustných zařízení, opěrných zdí, šachet, šachtic a ostatních konstrukcí jednotlivé pruty průměru do 12 </t>
  </si>
  <si>
    <t>příloha D.5.5</t>
  </si>
  <si>
    <t>129,23"kg"/1000</t>
  </si>
  <si>
    <t>-527303904</t>
  </si>
  <si>
    <t>podkladní beton tl. 100 mm, C12/15 X0</t>
  </si>
  <si>
    <t>0,07"m2"*3,4"m"</t>
  </si>
  <si>
    <t>0,07"m2"*10,6"m"</t>
  </si>
  <si>
    <t>beton C12/15 tl. 0.5 m</t>
  </si>
  <si>
    <t>9,45"m3"</t>
  </si>
  <si>
    <t>-424018438</t>
  </si>
  <si>
    <t>kamenivo fr. 32/63 mm tl. 100 mm</t>
  </si>
  <si>
    <t>1,89"m3"*2</t>
  </si>
  <si>
    <t>1314673101</t>
  </si>
  <si>
    <t>kamenivo fr. 63/125 mm</t>
  </si>
  <si>
    <t>3,78"m3"</t>
  </si>
  <si>
    <t>28151584</t>
  </si>
  <si>
    <t xml:space="preserve">18,9"m2" </t>
  </si>
  <si>
    <t>-1197182960</t>
  </si>
  <si>
    <t>18,9*1,2 'Přepočtené koeficientem množství</t>
  </si>
  <si>
    <t>-1707575028</t>
  </si>
  <si>
    <t>2,195"m2"*5"m"</t>
  </si>
  <si>
    <t>46453111R</t>
  </si>
  <si>
    <t>Pohoz z hrubého drceného kamenivo zrno 36 až 250 mm z terénu</t>
  </si>
  <si>
    <t>922387271</t>
  </si>
  <si>
    <t>Pohoz dna nebo svahů jakékoliv tloušťky z hrubého drceného kameniva, z terénu, frakce 36-250mm</t>
  </si>
  <si>
    <t>Kamenný pohoz před nátokem do nádrže</t>
  </si>
  <si>
    <t>46751011R</t>
  </si>
  <si>
    <t>Kameny výšky cca 0.75 m, osazení a dodávka</t>
  </si>
  <si>
    <t>-2020090487</t>
  </si>
  <si>
    <t>935112211</t>
  </si>
  <si>
    <t>Osazení příkopového žlabu do betonu tl 100 mm z betonových tvárnic šířky přes 500 do 800 mm</t>
  </si>
  <si>
    <t>-1945387084</t>
  </si>
  <si>
    <t>Osazení betonového příkopového žlabu s vyplněním a zatřením spár cementovou maltou s ložem tl. 100 mm z betonu prostého z betonových příkopových tvárnic šířky přes 500 do 800 mm</t>
  </si>
  <si>
    <t>https://podminky.urs.cz/item/CS_URS_2025_02/935112211</t>
  </si>
  <si>
    <t>24,82"m"</t>
  </si>
  <si>
    <t>59227029</t>
  </si>
  <si>
    <t>žlabovka příkopová betonová 500x680x60mm</t>
  </si>
  <si>
    <t>-325066530</t>
  </si>
  <si>
    <t>-248156744</t>
  </si>
  <si>
    <t>VON - Vedlejší a ostatní náklady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</si>
  <si>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</si>
  <si>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</si>
  <si>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</si>
  <si>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</si>
  <si>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</si>
  <si>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VRN9 - Ostatní náklady</t>
  </si>
  <si>
    <t>VRN</t>
  </si>
  <si>
    <t>Vedlejší rozpočtové náklady</t>
  </si>
  <si>
    <t>VRN1</t>
  </si>
  <si>
    <t>Průzkumné, geodetické a projektové práce</t>
  </si>
  <si>
    <t>012103000</t>
  </si>
  <si>
    <t>Vytyčení stavby</t>
  </si>
  <si>
    <t>1024</t>
  </si>
  <si>
    <t>2105484081</t>
  </si>
  <si>
    <t>012203000</t>
  </si>
  <si>
    <t>Geodetické práce při provádění stavby</t>
  </si>
  <si>
    <t>1144365041</t>
  </si>
  <si>
    <t>012203001</t>
  </si>
  <si>
    <t>Geodetické zaměření v průběhu realizace stavby</t>
  </si>
  <si>
    <t>701507749</t>
  </si>
  <si>
    <t>Poznámka k položce:_x000D_
zaměřené základových betonových konstrukcí, úrovně základové spáry hrázových objektů, úrovně modelace dna nádrže apod.</t>
  </si>
  <si>
    <t>01220300R</t>
  </si>
  <si>
    <t>Přítomnost geologa na stavbě</t>
  </si>
  <si>
    <t>-1589245067</t>
  </si>
  <si>
    <t>Poznámka k položce:_x000D_
včetně protokolárního převzetí základové spáry hrázových objektů a kontroly geotechnické skladby úrovně modelace dna nádrže</t>
  </si>
  <si>
    <t>012303000</t>
  </si>
  <si>
    <t>Zaměření skutečného stavu</t>
  </si>
  <si>
    <t>757416611</t>
  </si>
  <si>
    <t>01230300R</t>
  </si>
  <si>
    <t>Vytyčení inženýrských sítí</t>
  </si>
  <si>
    <t>1872111625</t>
  </si>
  <si>
    <t>013244000</t>
  </si>
  <si>
    <t>Dokumentace pro provádění stavby, dílenská dokumentace</t>
  </si>
  <si>
    <t>40256264</t>
  </si>
  <si>
    <t>Poznámka k položce:_x000D_
výkresy armováků</t>
  </si>
  <si>
    <t>013254000</t>
  </si>
  <si>
    <t>Dokumentace skutečného provedení stavby</t>
  </si>
  <si>
    <t>1788118541</t>
  </si>
  <si>
    <t>013274000</t>
  </si>
  <si>
    <t>Pasportizace přístupových komunikací</t>
  </si>
  <si>
    <t>-783879284</t>
  </si>
  <si>
    <t>VRN2</t>
  </si>
  <si>
    <t>Příprava staveniště</t>
  </si>
  <si>
    <t>02120304R</t>
  </si>
  <si>
    <t>0dstranění překážek v místě stavby</t>
  </si>
  <si>
    <t>-1290315813</t>
  </si>
  <si>
    <t>Poznámka k položce:_x000D_
odstranění včelina</t>
  </si>
  <si>
    <t>VRN3</t>
  </si>
  <si>
    <t>Zařízení staveniště</t>
  </si>
  <si>
    <t>032103000</t>
  </si>
  <si>
    <t>Zařízení staveniště, zřízení, rozebrání a odvoz</t>
  </si>
  <si>
    <t>-832791171</t>
  </si>
  <si>
    <t>032403000</t>
  </si>
  <si>
    <t>Staveništní komunikace, zřízení a odstranění</t>
  </si>
  <si>
    <t>2068637530</t>
  </si>
  <si>
    <t>Poznámka k položce:_x000D_
- povrch ŠD, úprava pláně, délka 152 m, šířka 8 m</t>
  </si>
  <si>
    <t>034103000</t>
  </si>
  <si>
    <t>Energie pro zařízení staveniště</t>
  </si>
  <si>
    <t>13925326</t>
  </si>
  <si>
    <t>Poznámka k položce:_x000D_
- nezbytné vnitrostaveništní rozvody energie vč. zajištění jejich zdrojů</t>
  </si>
  <si>
    <t>034203000</t>
  </si>
  <si>
    <t xml:space="preserve">Ohraničení staveniště </t>
  </si>
  <si>
    <t>713574429</t>
  </si>
  <si>
    <t>Poznámka k položce:_x000D_
Ohraničení staveniště - stavby a ZS, tyče s páskou (volný terén), oplocení mobilní (zahrady a podél komunikace)</t>
  </si>
  <si>
    <t>034503000</t>
  </si>
  <si>
    <t xml:space="preserve">Vyvěšení štítku o povolení stavby </t>
  </si>
  <si>
    <t>-1751145627</t>
  </si>
  <si>
    <t>034503001</t>
  </si>
  <si>
    <t>Informační tabule ke stavbě</t>
  </si>
  <si>
    <t>1797649430</t>
  </si>
  <si>
    <t>039103000</t>
  </si>
  <si>
    <t>Rekultivace</t>
  </si>
  <si>
    <t>1673535646</t>
  </si>
  <si>
    <t xml:space="preserve">Poznámka k položce:_x000D_
Rekultivace území - vyčištění, urovnání, osetí, k rekultivaci využita sejmutá ornice, 1500 m2 </t>
  </si>
  <si>
    <t>03920301R</t>
  </si>
  <si>
    <t xml:space="preserve">Doprovodná výsadba mimo pozemky určené k výstavbě </t>
  </si>
  <si>
    <t>1730199229</t>
  </si>
  <si>
    <t>Poznámka k položce:_x000D_
vycházející z požadavku odboru životního prostředí definované ve stavebním povolení: 31 ks_x000D_
vč. následné péče 5let</t>
  </si>
  <si>
    <t>VRN4</t>
  </si>
  <si>
    <t>Inženýrská činnost</t>
  </si>
  <si>
    <t>042503000</t>
  </si>
  <si>
    <t>Plán BOZP na staveništi</t>
  </si>
  <si>
    <t>-435414575</t>
  </si>
  <si>
    <t>042603000</t>
  </si>
  <si>
    <t>Povodňový plán</t>
  </si>
  <si>
    <t>1683355137</t>
  </si>
  <si>
    <t>042603001</t>
  </si>
  <si>
    <t>Havarijní plán</t>
  </si>
  <si>
    <t>1730368942</t>
  </si>
  <si>
    <t>043154000</t>
  </si>
  <si>
    <t>Zkoušky hutnicí</t>
  </si>
  <si>
    <t>-1646637630</t>
  </si>
  <si>
    <t>043203000</t>
  </si>
  <si>
    <t>Certifikace zeminy pro hutněný násyp vč. laboratorního vyhodnocení</t>
  </si>
  <si>
    <t>-542482513</t>
  </si>
  <si>
    <t>VRN9</t>
  </si>
  <si>
    <t>Ostatní náklady</t>
  </si>
  <si>
    <t>0910030R1</t>
  </si>
  <si>
    <t xml:space="preserve">Ostatní náklady před zahájením stavby </t>
  </si>
  <si>
    <t>2006832987</t>
  </si>
  <si>
    <t xml:space="preserve">Poznámka k položce:_x000D_
Ostatní náklady před zahájením stavby                                                                                                                                          - náklady na doplnění Havarijního plánu _x000D_
- náklady na doplnění Povodňového plánu_x000D_
- zajištění opatření vyplývajících z potřeb plnění dle plánu BOZP_x000D_
- zpracování technologických postupů a plánů kontrol </t>
  </si>
  <si>
    <t>0910030R2</t>
  </si>
  <si>
    <t xml:space="preserve">Ostatní náklady v průběhu realizace a po realizaci stavby   </t>
  </si>
  <si>
    <t>1505505339</t>
  </si>
  <si>
    <t xml:space="preserve">Poznámka k položce:_x000D_
- pasportizace stavbou dotčených ploch a objektů, před zahájením prací a po dokončení stavby_x000D_
- fotografická dokumentace veškerých konstrukcí, které budou v průběhu výstavby odkryty, vč. opatření této fotodokumentace datem a popisem jednotlivých záběrů, uložení na CD. a všechna další nutné náklady k řádnému a úplnému zhotovení předmětu díla zřejmé ze zadávací dokumentace                                                                                                                                                _x000D_
- čištění komunikací během výstavby_x000D_
- čištění komunikací a vozidel vyjíždějících ze stavby během výstavby_x000D_
</t>
  </si>
  <si>
    <t>093103000</t>
  </si>
  <si>
    <t xml:space="preserve">Prostředky a materiál pro šetření a likvidaci vzniklé ekologické havárie   </t>
  </si>
  <si>
    <t>-113307166</t>
  </si>
  <si>
    <t>Poznámka k položce:_x000D_
- 1 x havarijní souprava OIL 240 (obsah soupravy: nádoba 240 l, Algasorb 30 kg, 50 x rohož, 5 x nohavice, 5x polštář, 200x utěrka NT, 1x lopatka a smeták, 5x PE pytel, 5x výstražná nálepka, 2x rukavice nálepka - absorpční schopnost 300 litrů), nebo souprava ekvivalentní,_x000D_
- 1 x havarijní souprava UNV 60 (obsah soupravy: nádoba 60 l, 30 x rohož, 3 x nohavice,  2 x polštář, 1 x PVC rukavice, 2x PE pytel, 2x výstražná nálepka - absorpční schopnost 89 litrů), nebo souprava ekvivalentní,_x000D_
- 1 x balení norná stěna EKNS 220 H (4 ks, rozměr 0,13 x 3 m), nebo ekvivalentní typ,_x000D_
PE pytle objem 120 l - 10 ks,_x000D_
ruční nářadí (sekyra, pila, krumpáč, lopata, palice),_x000D_
zásoba řeziva (prkna, latě, trámy) - jednotky kusů,_x000D_
lahve pro odběr vzorků (prachovnice se širokým hrdlem o objemu min 1,25 l) - 5 ks. Předpoklad-opakované použití, cena za naskladnění a odvoz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</si>
</sst>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4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  <family val="1"/>
      <charset val="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family val="2"/>
      <charset val="238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3" fillId="0" borderId="0" applyNumberFormat="0" applyFill="0" applyBorder="0" applyAlignment="0" applyProtection="0"/>
  </cellStyleXfs>
  <cellXfs count="277">
    <xf numFmtId="0" fontId="0" fillId="0" borderId="0" xfId="0"/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8" fillId="0" borderId="0" xfId="0" applyFont="1" applyAlignment="1" applyProtection="1">
      <protection locked="0"/>
    </xf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41" fillId="0" borderId="22" xfId="0" applyFont="1" applyBorder="1" applyAlignment="1" applyProtection="1">
      <alignment horizontal="left" vertical="center" wrapText="1"/>
      <protection locked="0"/>
    </xf>
    <xf numFmtId="4" fontId="41" fillId="3" borderId="22" xfId="0" applyNumberFormat="1" applyFont="1" applyFill="1" applyBorder="1" applyAlignment="1" applyProtection="1">
      <alignment vertical="center"/>
      <protection locked="0"/>
    </xf>
    <xf numFmtId="4" fontId="41" fillId="0" borderId="22" xfId="0" applyNumberFormat="1" applyFont="1" applyBorder="1" applyAlignment="1" applyProtection="1">
      <alignment vertical="center"/>
      <protection locked="0"/>
    </xf>
    <xf numFmtId="0" fontId="41" fillId="3" borderId="14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32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4" fontId="25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 applyProtection="1">
      <alignment vertical="center"/>
      <protection locked="0"/>
    </xf>
    <xf numFmtId="0" fontId="4" fillId="5" borderId="6" xfId="0" applyFont="1" applyFill="1" applyBorder="1" applyAlignment="1" applyProtection="1">
      <alignment horizontal="left" vertical="center"/>
      <protection locked="0"/>
    </xf>
    <xf numFmtId="0" fontId="0" fillId="5" borderId="7" xfId="0" applyFont="1" applyFill="1" applyBorder="1" applyAlignment="1" applyProtection="1">
      <alignment vertical="center"/>
      <protection locked="0"/>
    </xf>
    <xf numFmtId="0" fontId="4" fillId="5" borderId="7" xfId="0" applyFont="1" applyFill="1" applyBorder="1" applyAlignment="1" applyProtection="1">
      <alignment horizontal="right" vertical="center"/>
      <protection locked="0"/>
    </xf>
    <xf numFmtId="0" fontId="4" fillId="5" borderId="7" xfId="0" applyFont="1" applyFill="1" applyBorder="1" applyAlignment="1" applyProtection="1">
      <alignment horizontal="center" vertical="center"/>
      <protection locked="0"/>
    </xf>
    <xf numFmtId="4" fontId="4" fillId="5" borderId="7" xfId="0" applyNumberFormat="1" applyFont="1" applyFill="1" applyBorder="1" applyAlignment="1" applyProtection="1">
      <alignment vertical="center"/>
      <protection locked="0"/>
    </xf>
    <xf numFmtId="0" fontId="0" fillId="5" borderId="8" xfId="0" applyFont="1" applyFill="1" applyBorder="1" applyAlignment="1" applyProtection="1">
      <alignment vertical="center"/>
      <protection locked="0"/>
    </xf>
    <xf numFmtId="0" fontId="20" fillId="0" borderId="4" xfId="0" applyFont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right" vertical="center"/>
      <protection locked="0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9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3" fillId="5" borderId="0" xfId="0" applyFont="1" applyFill="1" applyAlignment="1" applyProtection="1">
      <alignment horizontal="left" vertical="center"/>
      <protection locked="0"/>
    </xf>
    <xf numFmtId="0" fontId="23" fillId="5" borderId="0" xfId="0" applyFont="1" applyFill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7" fillId="0" borderId="20" xfId="0" applyFont="1" applyBorder="1" applyAlignment="1" applyProtection="1">
      <alignment horizontal="left" vertical="center"/>
      <protection locked="0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23" fillId="5" borderId="16" xfId="0" applyFont="1" applyFill="1" applyBorder="1" applyAlignment="1" applyProtection="1">
      <alignment horizontal="center" vertical="center" wrapText="1"/>
      <protection locked="0"/>
    </xf>
    <xf numFmtId="0" fontId="23" fillId="5" borderId="17" xfId="0" applyFont="1" applyFill="1" applyBorder="1" applyAlignment="1" applyProtection="1">
      <alignment horizontal="center" vertical="center" wrapText="1"/>
      <protection locked="0"/>
    </xf>
    <xf numFmtId="0" fontId="23" fillId="5" borderId="18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24" fillId="0" borderId="16" xfId="0" applyFont="1" applyBorder="1" applyAlignment="1" applyProtection="1">
      <alignment horizontal="center" vertical="center" wrapText="1"/>
      <protection locked="0"/>
    </xf>
    <xf numFmtId="0" fontId="24" fillId="0" borderId="17" xfId="0" applyFont="1" applyBorder="1" applyAlignment="1" applyProtection="1">
      <alignment horizontal="center" vertical="center" wrapText="1"/>
      <protection locked="0"/>
    </xf>
    <xf numFmtId="0" fontId="24" fillId="0" borderId="18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left" vertical="center"/>
      <protection locked="0"/>
    </xf>
    <xf numFmtId="4" fontId="25" fillId="0" borderId="0" xfId="0" applyNumberFormat="1" applyFont="1" applyAlignment="1" applyProtection="1">
      <protection locked="0"/>
    </xf>
    <xf numFmtId="0" fontId="0" fillId="0" borderId="11" xfId="0" applyFont="1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166" fontId="34" fillId="0" borderId="12" xfId="0" applyNumberFormat="1" applyFont="1" applyBorder="1" applyAlignment="1" applyProtection="1">
      <protection locked="0"/>
    </xf>
    <xf numFmtId="166" fontId="34" fillId="0" borderId="13" xfId="0" applyNumberFormat="1" applyFont="1" applyBorder="1" applyAlignment="1" applyProtection="1">
      <protection locked="0"/>
    </xf>
    <xf numFmtId="4" fontId="35" fillId="0" borderId="0" xfId="0" applyNumberFormat="1" applyFont="1" applyAlignment="1" applyProtection="1">
      <alignment vertical="center"/>
      <protection locked="0"/>
    </xf>
    <xf numFmtId="0" fontId="8" fillId="0" borderId="3" xfId="0" applyFont="1" applyBorder="1" applyAlignment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4" fontId="6" fillId="0" borderId="0" xfId="0" applyNumberFormat="1" applyFont="1" applyAlignment="1" applyProtection="1">
      <protection locked="0"/>
    </xf>
    <xf numFmtId="0" fontId="8" fillId="0" borderId="14" xfId="0" applyFont="1" applyBorder="1" applyAlignment="1" applyProtection="1">
      <protection locked="0"/>
    </xf>
    <xf numFmtId="0" fontId="8" fillId="0" borderId="0" xfId="0" applyFont="1" applyBorder="1" applyAlignment="1" applyProtection="1">
      <protection locked="0"/>
    </xf>
    <xf numFmtId="166" fontId="8" fillId="0" borderId="0" xfId="0" applyNumberFormat="1" applyFont="1" applyBorder="1" applyAlignment="1" applyProtection="1">
      <protection locked="0"/>
    </xf>
    <xf numFmtId="166" fontId="8" fillId="0" borderId="15" xfId="0" applyNumberFormat="1" applyFont="1" applyBorder="1" applyAlignme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4" fontId="8" fillId="0" borderId="0" xfId="0" applyNumberFormat="1" applyFont="1" applyAlignment="1" applyProtection="1">
      <alignment vertical="center"/>
      <protection locked="0"/>
    </xf>
    <xf numFmtId="4" fontId="7" fillId="0" borderId="0" xfId="0" applyNumberFormat="1" applyFont="1" applyAlignment="1" applyProtection="1">
      <protection locked="0"/>
    </xf>
    <xf numFmtId="0" fontId="24" fillId="0" borderId="0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166" fontId="24" fillId="0" borderId="0" xfId="0" applyNumberFormat="1" applyFont="1" applyBorder="1" applyAlignment="1" applyProtection="1">
      <alignment vertical="center"/>
      <protection locked="0"/>
    </xf>
    <xf numFmtId="166" fontId="24" fillId="0" borderId="15" xfId="0" applyNumberFormat="1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  <protection locked="0"/>
    </xf>
    <xf numFmtId="0" fontId="9" fillId="0" borderId="3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15" xfId="0" applyFont="1" applyBorder="1" applyAlignment="1" applyProtection="1">
      <alignment vertical="center"/>
      <protection locked="0"/>
    </xf>
    <xf numFmtId="0" fontId="10" fillId="0" borderId="3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14" xfId="0" applyFont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10" fillId="0" borderId="15" xfId="0" applyFont="1" applyBorder="1" applyAlignment="1" applyProtection="1">
      <alignment vertical="center"/>
      <protection locked="0"/>
    </xf>
    <xf numFmtId="0" fontId="11" fillId="0" borderId="3" xfId="0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14" xfId="0" applyFont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vertical="center"/>
      <protection locked="0"/>
    </xf>
    <xf numFmtId="0" fontId="11" fillId="0" borderId="15" xfId="0" applyFont="1" applyBorder="1" applyAlignment="1" applyProtection="1">
      <alignment vertical="center"/>
      <protection locked="0"/>
    </xf>
    <xf numFmtId="0" fontId="42" fillId="0" borderId="3" xfId="0" applyFont="1" applyBorder="1" applyAlignment="1" applyProtection="1">
      <alignment vertical="center"/>
      <protection locked="0"/>
    </xf>
    <xf numFmtId="0" fontId="41" fillId="0" borderId="0" xfId="0" applyFont="1" applyBorder="1" applyAlignment="1" applyProtection="1">
      <alignment horizontal="center" vertical="center"/>
      <protection locked="0"/>
    </xf>
    <xf numFmtId="0" fontId="0" fillId="0" borderId="19" xfId="0" applyFont="1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  <protection locked="0"/>
    </xf>
    <xf numFmtId="0" fontId="0" fillId="0" borderId="21" xfId="0" applyFont="1" applyBorder="1" applyAlignment="1" applyProtection="1">
      <alignment vertical="center"/>
      <protection locked="0"/>
    </xf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0" applyFont="1" applyAlignment="1" applyProtection="1">
      <alignment horizontal="left" vertical="center" wrapText="1"/>
    </xf>
    <xf numFmtId="0" fontId="38" fillId="0" borderId="0" xfId="0" applyFont="1" applyAlignment="1" applyProtection="1">
      <alignment horizontal="left" vertical="center"/>
    </xf>
    <xf numFmtId="0" fontId="39" fillId="0" borderId="0" xfId="1" applyFont="1" applyAlignment="1" applyProtection="1">
      <alignment vertical="center" wrapText="1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40" fillId="0" borderId="0" xfId="0" applyFont="1" applyAlignment="1" applyProtection="1">
      <alignment vertical="center" wrapText="1"/>
    </xf>
    <xf numFmtId="0" fontId="41" fillId="0" borderId="22" xfId="0" applyFont="1" applyBorder="1" applyAlignment="1" applyProtection="1">
      <alignment horizontal="center" vertical="center"/>
    </xf>
    <xf numFmtId="49" fontId="41" fillId="0" borderId="22" xfId="0" applyNumberFormat="1" applyFont="1" applyBorder="1" applyAlignment="1" applyProtection="1">
      <alignment horizontal="left" vertical="center" wrapText="1"/>
    </xf>
    <xf numFmtId="0" fontId="41" fillId="0" borderId="22" xfId="0" applyFont="1" applyBorder="1" applyAlignment="1" applyProtection="1">
      <alignment horizontal="left" vertical="center" wrapText="1"/>
    </xf>
    <xf numFmtId="0" fontId="41" fillId="0" borderId="22" xfId="0" applyFont="1" applyBorder="1" applyAlignment="1" applyProtection="1">
      <alignment horizontal="center" vertical="center" wrapText="1"/>
    </xf>
    <xf numFmtId="167" fontId="41" fillId="0" borderId="22" xfId="0" applyNumberFormat="1" applyFont="1" applyBorder="1" applyAlignment="1" applyProtection="1">
      <alignment vertical="center"/>
    </xf>
    <xf numFmtId="0" fontId="12" fillId="0" borderId="3" xfId="0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14" xfId="0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15" xfId="0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0" fillId="0" borderId="19" xfId="0" applyFont="1" applyBorder="1" applyAlignment="1" applyProtection="1">
      <alignment vertical="center"/>
      <protection locked="0"/>
    </xf>
    <xf numFmtId="0" fontId="10" fillId="0" borderId="20" xfId="0" applyFont="1" applyBorder="1" applyAlignment="1" applyProtection="1">
      <alignment vertical="center"/>
      <protection locked="0"/>
    </xf>
    <xf numFmtId="0" fontId="10" fillId="0" borderId="21" xfId="0" applyFont="1" applyBorder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17" fillId="0" borderId="0" xfId="0" applyFont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0" fontId="0" fillId="0" borderId="4" xfId="0" applyBorder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0" fillId="4" borderId="0" xfId="0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165" fontId="2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22" fillId="0" borderId="14" xfId="0" applyFont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left" vertical="center"/>
      <protection locked="0"/>
    </xf>
    <xf numFmtId="0" fontId="23" fillId="5" borderId="6" xfId="0" applyFont="1" applyFill="1" applyBorder="1" applyAlignment="1" applyProtection="1">
      <alignment horizontal="center" vertical="center"/>
      <protection locked="0"/>
    </xf>
    <xf numFmtId="0" fontId="23" fillId="5" borderId="7" xfId="0" applyFont="1" applyFill="1" applyBorder="1" applyAlignment="1" applyProtection="1">
      <alignment horizontal="left" vertical="center"/>
      <protection locked="0"/>
    </xf>
    <xf numFmtId="0" fontId="23" fillId="5" borderId="7" xfId="0" applyFont="1" applyFill="1" applyBorder="1" applyAlignment="1" applyProtection="1">
      <alignment horizontal="center" vertical="center"/>
      <protection locked="0"/>
    </xf>
    <xf numFmtId="0" fontId="23" fillId="5" borderId="7" xfId="0" applyFont="1" applyFill="1" applyBorder="1" applyAlignment="1" applyProtection="1">
      <alignment horizontal="right" vertical="center"/>
      <protection locked="0"/>
    </xf>
    <xf numFmtId="0" fontId="23" fillId="5" borderId="8" xfId="0" applyFont="1" applyFill="1" applyBorder="1" applyAlignment="1" applyProtection="1">
      <alignment horizontal="left" vertical="center"/>
      <protection locked="0"/>
    </xf>
    <xf numFmtId="0" fontId="23" fillId="5" borderId="0" xfId="0" applyFont="1" applyFill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4" fontId="21" fillId="0" borderId="14" xfId="0" applyNumberFormat="1" applyFont="1" applyBorder="1" applyAlignment="1" applyProtection="1">
      <alignment vertical="center"/>
      <protection locked="0"/>
    </xf>
    <xf numFmtId="4" fontId="21" fillId="0" borderId="0" xfId="0" applyNumberFormat="1" applyFont="1" applyBorder="1" applyAlignment="1" applyProtection="1">
      <alignment vertical="center"/>
      <protection locked="0"/>
    </xf>
    <xf numFmtId="166" fontId="21" fillId="0" borderId="0" xfId="0" applyNumberFormat="1" applyFont="1" applyBorder="1" applyAlignment="1" applyProtection="1">
      <alignment vertical="center"/>
      <protection locked="0"/>
    </xf>
    <xf numFmtId="4" fontId="21" fillId="0" borderId="15" xfId="0" applyNumberFormat="1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4" fontId="29" fillId="0" borderId="14" xfId="0" applyNumberFormat="1" applyFont="1" applyBorder="1" applyAlignment="1" applyProtection="1">
      <alignment vertical="center"/>
      <protection locked="0"/>
    </xf>
    <xf numFmtId="4" fontId="29" fillId="0" borderId="0" xfId="0" applyNumberFormat="1" applyFont="1" applyBorder="1" applyAlignment="1" applyProtection="1">
      <alignment vertical="center"/>
      <protection locked="0"/>
    </xf>
    <xf numFmtId="166" fontId="29" fillId="0" borderId="0" xfId="0" applyNumberFormat="1" applyFont="1" applyBorder="1" applyAlignment="1" applyProtection="1">
      <alignment vertical="center"/>
      <protection locked="0"/>
    </xf>
    <xf numFmtId="4" fontId="29" fillId="0" borderId="15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30" fillId="0" borderId="0" xfId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" fontId="1" fillId="0" borderId="14" xfId="0" applyNumberFormat="1" applyFont="1" applyBorder="1" applyAlignment="1" applyProtection="1">
      <alignment vertical="center"/>
      <protection locked="0"/>
    </xf>
    <xf numFmtId="4" fontId="1" fillId="0" borderId="0" xfId="0" applyNumberFormat="1" applyFont="1" applyBorder="1" applyAlignment="1" applyProtection="1">
      <alignment vertical="center"/>
      <protection locked="0"/>
    </xf>
    <xf numFmtId="166" fontId="1" fillId="0" borderId="0" xfId="0" applyNumberFormat="1" applyFont="1" applyBorder="1" applyAlignment="1" applyProtection="1">
      <alignment vertical="center"/>
      <protection locked="0"/>
    </xf>
    <xf numFmtId="4" fontId="1" fillId="0" borderId="15" xfId="0" applyNumberFormat="1" applyFont="1" applyBorder="1" applyAlignment="1" applyProtection="1">
      <alignment vertical="center"/>
      <protection locked="0"/>
    </xf>
    <xf numFmtId="4" fontId="29" fillId="0" borderId="19" xfId="0" applyNumberFormat="1" applyFont="1" applyBorder="1" applyAlignment="1" applyProtection="1">
      <alignment vertical="center"/>
      <protection locked="0"/>
    </xf>
    <xf numFmtId="4" fontId="29" fillId="0" borderId="20" xfId="0" applyNumberFormat="1" applyFont="1" applyBorder="1" applyAlignment="1" applyProtection="1">
      <alignment vertical="center"/>
      <protection locked="0"/>
    </xf>
    <xf numFmtId="166" fontId="29" fillId="0" borderId="20" xfId="0" applyNumberFormat="1" applyFont="1" applyBorder="1" applyAlignment="1" applyProtection="1">
      <alignment vertical="center"/>
      <protection locked="0"/>
    </xf>
    <xf numFmtId="4" fontId="29" fillId="0" borderId="21" xfId="0" applyNumberFormat="1" applyFont="1" applyBorder="1" applyAlignment="1" applyProtection="1">
      <alignment vertical="center"/>
      <protection locked="0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horizontal="right" vertical="center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4" fontId="19" fillId="0" borderId="0" xfId="0" applyNumberFormat="1" applyFont="1" applyAlignment="1" applyProtection="1">
      <alignment vertical="center"/>
    </xf>
    <xf numFmtId="0" fontId="4" fillId="4" borderId="6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4" fillId="4" borderId="7" xfId="0" applyFont="1" applyFill="1" applyBorder="1" applyAlignment="1" applyProtection="1">
      <alignment horizontal="center" vertical="center"/>
    </xf>
    <xf numFmtId="0" fontId="4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4" fontId="4" fillId="4" borderId="7" xfId="0" applyNumberFormat="1" applyFont="1" applyFill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112251103" TargetMode="External"/><Relationship Id="rId13" Type="http://schemas.openxmlformats.org/officeDocument/2006/relationships/hyperlink" Target="https://podminky.urs.cz/item/CS_URS_2025_02/162751117" TargetMode="External"/><Relationship Id="rId18" Type="http://schemas.openxmlformats.org/officeDocument/2006/relationships/hyperlink" Target="https://podminky.urs.cz/item/CS_URS_2025_02/171201231" TargetMode="External"/><Relationship Id="rId26" Type="http://schemas.openxmlformats.org/officeDocument/2006/relationships/hyperlink" Target="https://podminky.urs.cz/item/CS_URS_2025_02/998331011" TargetMode="External"/><Relationship Id="rId3" Type="http://schemas.openxmlformats.org/officeDocument/2006/relationships/hyperlink" Target="https://podminky.urs.cz/item/CS_URS_2025_02/112101102" TargetMode="External"/><Relationship Id="rId21" Type="http://schemas.openxmlformats.org/officeDocument/2006/relationships/hyperlink" Target="https://podminky.urs.cz/item/CS_URS_2025_02/181411121" TargetMode="External"/><Relationship Id="rId7" Type="http://schemas.openxmlformats.org/officeDocument/2006/relationships/hyperlink" Target="https://podminky.urs.cz/item/CS_URS_2025_02/112251102" TargetMode="External"/><Relationship Id="rId12" Type="http://schemas.openxmlformats.org/officeDocument/2006/relationships/hyperlink" Target="https://podminky.urs.cz/item/CS_URS_2025_02/162351103" TargetMode="External"/><Relationship Id="rId17" Type="http://schemas.openxmlformats.org/officeDocument/2006/relationships/hyperlink" Target="https://podminky.urs.cz/item/CS_URS_2025_02/171152501" TargetMode="External"/><Relationship Id="rId25" Type="http://schemas.openxmlformats.org/officeDocument/2006/relationships/hyperlink" Target="https://podminky.urs.cz/item/CS_URS_2025_02/182351133" TargetMode="External"/><Relationship Id="rId2" Type="http://schemas.openxmlformats.org/officeDocument/2006/relationships/hyperlink" Target="https://podminky.urs.cz/item/CS_URS_2025_02/112101101" TargetMode="External"/><Relationship Id="rId16" Type="http://schemas.openxmlformats.org/officeDocument/2006/relationships/hyperlink" Target="https://podminky.urs.cz/item/CS_URS_2025_02/171151101" TargetMode="External"/><Relationship Id="rId20" Type="http://schemas.openxmlformats.org/officeDocument/2006/relationships/hyperlink" Target="https://podminky.urs.cz/item/CS_URS_2025_02/181351103" TargetMode="External"/><Relationship Id="rId1" Type="http://schemas.openxmlformats.org/officeDocument/2006/relationships/hyperlink" Target="https://podminky.urs.cz/item/CS_URS_2025_02/111251103" TargetMode="External"/><Relationship Id="rId6" Type="http://schemas.openxmlformats.org/officeDocument/2006/relationships/hyperlink" Target="https://podminky.urs.cz/item/CS_URS_2025_02/112251101" TargetMode="External"/><Relationship Id="rId11" Type="http://schemas.openxmlformats.org/officeDocument/2006/relationships/hyperlink" Target="https://podminky.urs.cz/item/CS_URS_2025_02/131252502" TargetMode="External"/><Relationship Id="rId24" Type="http://schemas.openxmlformats.org/officeDocument/2006/relationships/hyperlink" Target="https://podminky.urs.cz/item/CS_URS_2025_02/182251101" TargetMode="External"/><Relationship Id="rId5" Type="http://schemas.openxmlformats.org/officeDocument/2006/relationships/hyperlink" Target="https://podminky.urs.cz/item/CS_URS_2025_02/112101104" TargetMode="External"/><Relationship Id="rId15" Type="http://schemas.openxmlformats.org/officeDocument/2006/relationships/hyperlink" Target="https://podminky.urs.cz/item/CS_URS_2025_02/171103201" TargetMode="External"/><Relationship Id="rId23" Type="http://schemas.openxmlformats.org/officeDocument/2006/relationships/hyperlink" Target="https://podminky.urs.cz/item/CS_URS_2025_02/181951112" TargetMode="External"/><Relationship Id="rId10" Type="http://schemas.openxmlformats.org/officeDocument/2006/relationships/hyperlink" Target="https://podminky.urs.cz/item/CS_URS_2025_02/112251108" TargetMode="External"/><Relationship Id="rId19" Type="http://schemas.openxmlformats.org/officeDocument/2006/relationships/hyperlink" Target="https://podminky.urs.cz/item/CS_URS_2025_02/171251201" TargetMode="External"/><Relationship Id="rId4" Type="http://schemas.openxmlformats.org/officeDocument/2006/relationships/hyperlink" Target="https://podminky.urs.cz/item/CS_URS_2025_02/112101103" TargetMode="External"/><Relationship Id="rId9" Type="http://schemas.openxmlformats.org/officeDocument/2006/relationships/hyperlink" Target="https://podminky.urs.cz/item/CS_URS_2025_02/112251104" TargetMode="External"/><Relationship Id="rId14" Type="http://schemas.openxmlformats.org/officeDocument/2006/relationships/hyperlink" Target="https://podminky.urs.cz/item/CS_URS_2025_02/167151111" TargetMode="External"/><Relationship Id="rId22" Type="http://schemas.openxmlformats.org/officeDocument/2006/relationships/hyperlink" Target="https://podminky.urs.cz/item/CS_URS_2025_02/181451122" TargetMode="External"/><Relationship Id="rId27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3.xml"/><Relationship Id="rId3" Type="http://schemas.openxmlformats.org/officeDocument/2006/relationships/hyperlink" Target="https://podminky.urs.cz/item/CS_URS_2025_02/162751117" TargetMode="External"/><Relationship Id="rId7" Type="http://schemas.openxmlformats.org/officeDocument/2006/relationships/hyperlink" Target="https://podminky.urs.cz/item/CS_URS_2025_02/998331011" TargetMode="External"/><Relationship Id="rId2" Type="http://schemas.openxmlformats.org/officeDocument/2006/relationships/hyperlink" Target="https://podminky.urs.cz/item/CS_URS_2025_02/122251107" TargetMode="External"/><Relationship Id="rId1" Type="http://schemas.openxmlformats.org/officeDocument/2006/relationships/hyperlink" Target="https://podminky.urs.cz/item/CS_URS_2025_02/121151123" TargetMode="External"/><Relationship Id="rId6" Type="http://schemas.openxmlformats.org/officeDocument/2006/relationships/hyperlink" Target="https://podminky.urs.cz/item/CS_URS_2025_02/183405211" TargetMode="External"/><Relationship Id="rId5" Type="http://schemas.openxmlformats.org/officeDocument/2006/relationships/hyperlink" Target="https://podminky.urs.cz/item/CS_URS_2025_02/171251201" TargetMode="External"/><Relationship Id="rId4" Type="http://schemas.openxmlformats.org/officeDocument/2006/relationships/hyperlink" Target="https://podminky.urs.cz/item/CS_URS_2025_02/171201231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320101112" TargetMode="External"/><Relationship Id="rId13" Type="http://schemas.openxmlformats.org/officeDocument/2006/relationships/hyperlink" Target="https://podminky.urs.cz/item/CS_URS_2025_02/321366111" TargetMode="External"/><Relationship Id="rId18" Type="http://schemas.openxmlformats.org/officeDocument/2006/relationships/hyperlink" Target="https://podminky.urs.cz/item/CS_URS_2025_02/462519002" TargetMode="External"/><Relationship Id="rId26" Type="http://schemas.openxmlformats.org/officeDocument/2006/relationships/hyperlink" Target="https://podminky.urs.cz/item/CS_URS_2025_02/998331011" TargetMode="External"/><Relationship Id="rId3" Type="http://schemas.openxmlformats.org/officeDocument/2006/relationships/hyperlink" Target="https://podminky.urs.cz/item/CS_URS_2025_02/162751117" TargetMode="External"/><Relationship Id="rId21" Type="http://schemas.openxmlformats.org/officeDocument/2006/relationships/hyperlink" Target="https://podminky.urs.cz/item/CS_URS_2025_02/871370420" TargetMode="External"/><Relationship Id="rId7" Type="http://schemas.openxmlformats.org/officeDocument/2006/relationships/hyperlink" Target="https://podminky.urs.cz/item/CS_URS_2025_02/181951112" TargetMode="External"/><Relationship Id="rId12" Type="http://schemas.openxmlformats.org/officeDocument/2006/relationships/hyperlink" Target="https://podminky.urs.cz/item/CS_URS_2025_02/321352010" TargetMode="External"/><Relationship Id="rId17" Type="http://schemas.openxmlformats.org/officeDocument/2006/relationships/hyperlink" Target="https://podminky.urs.cz/item/CS_URS_2025_02/462511270" TargetMode="External"/><Relationship Id="rId25" Type="http://schemas.openxmlformats.org/officeDocument/2006/relationships/hyperlink" Target="https://podminky.urs.cz/item/CS_URS_2025_02/934956125" TargetMode="External"/><Relationship Id="rId2" Type="http://schemas.openxmlformats.org/officeDocument/2006/relationships/hyperlink" Target="https://podminky.urs.cz/item/CS_URS_2025_02/131251103" TargetMode="External"/><Relationship Id="rId16" Type="http://schemas.openxmlformats.org/officeDocument/2006/relationships/hyperlink" Target="https://podminky.urs.cz/item/CS_URS_2025_02/457572111" TargetMode="External"/><Relationship Id="rId20" Type="http://schemas.openxmlformats.org/officeDocument/2006/relationships/hyperlink" Target="https://podminky.urs.cz/item/CS_URS_2025_02/465513227" TargetMode="External"/><Relationship Id="rId29" Type="http://schemas.openxmlformats.org/officeDocument/2006/relationships/drawing" Target="../drawings/drawing4.xml"/><Relationship Id="rId1" Type="http://schemas.openxmlformats.org/officeDocument/2006/relationships/hyperlink" Target="https://podminky.urs.cz/item/CS_URS_2025_02/122251101" TargetMode="External"/><Relationship Id="rId6" Type="http://schemas.openxmlformats.org/officeDocument/2006/relationships/hyperlink" Target="https://podminky.urs.cz/item/CS_URS_2025_02/174151101" TargetMode="External"/><Relationship Id="rId11" Type="http://schemas.openxmlformats.org/officeDocument/2006/relationships/hyperlink" Target="https://podminky.urs.cz/item/CS_URS_2025_02/321351010" TargetMode="External"/><Relationship Id="rId24" Type="http://schemas.openxmlformats.org/officeDocument/2006/relationships/hyperlink" Target="https://podminky.urs.cz/item/CS_URS_2025_02/899658211" TargetMode="External"/><Relationship Id="rId5" Type="http://schemas.openxmlformats.org/officeDocument/2006/relationships/hyperlink" Target="https://podminky.urs.cz/item/CS_URS_2025_02/171251201" TargetMode="External"/><Relationship Id="rId15" Type="http://schemas.openxmlformats.org/officeDocument/2006/relationships/hyperlink" Target="https://podminky.urs.cz/item/CS_URS_2025_02/452311131" TargetMode="External"/><Relationship Id="rId23" Type="http://schemas.openxmlformats.org/officeDocument/2006/relationships/hyperlink" Target="https://podminky.urs.cz/item/CS_URS_2025_02/899643122" TargetMode="External"/><Relationship Id="rId28" Type="http://schemas.openxmlformats.org/officeDocument/2006/relationships/hyperlink" Target="https://podminky.urs.cz/item/CS_URS_2025_02/998767101" TargetMode="External"/><Relationship Id="rId10" Type="http://schemas.openxmlformats.org/officeDocument/2006/relationships/hyperlink" Target="https://podminky.urs.cz/item/CS_URS_2025_02/321321116" TargetMode="External"/><Relationship Id="rId19" Type="http://schemas.openxmlformats.org/officeDocument/2006/relationships/hyperlink" Target="https://podminky.urs.cz/item/CS_URS_2025_02/464531112" TargetMode="External"/><Relationship Id="rId4" Type="http://schemas.openxmlformats.org/officeDocument/2006/relationships/hyperlink" Target="https://podminky.urs.cz/item/CS_URS_2025_02/171201231" TargetMode="External"/><Relationship Id="rId9" Type="http://schemas.openxmlformats.org/officeDocument/2006/relationships/hyperlink" Target="https://podminky.urs.cz/item/CS_URS_2025_02/321214511" TargetMode="External"/><Relationship Id="rId14" Type="http://schemas.openxmlformats.org/officeDocument/2006/relationships/hyperlink" Target="https://podminky.urs.cz/item/CS_URS_2025_02/321368211" TargetMode="External"/><Relationship Id="rId22" Type="http://schemas.openxmlformats.org/officeDocument/2006/relationships/hyperlink" Target="https://podminky.urs.cz/item/CS_URS_2025_02/899643121" TargetMode="External"/><Relationship Id="rId27" Type="http://schemas.openxmlformats.org/officeDocument/2006/relationships/hyperlink" Target="https://podminky.urs.cz/item/CS_URS_2025_02/767590124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174151101" TargetMode="External"/><Relationship Id="rId13" Type="http://schemas.openxmlformats.org/officeDocument/2006/relationships/hyperlink" Target="https://podminky.urs.cz/item/CS_URS_2025_02/321351010" TargetMode="External"/><Relationship Id="rId18" Type="http://schemas.openxmlformats.org/officeDocument/2006/relationships/hyperlink" Target="https://podminky.urs.cz/item/CS_URS_2025_02/457532113" TargetMode="External"/><Relationship Id="rId26" Type="http://schemas.openxmlformats.org/officeDocument/2006/relationships/hyperlink" Target="https://podminky.urs.cz/item/CS_URS_2025_02/998331011" TargetMode="External"/><Relationship Id="rId3" Type="http://schemas.openxmlformats.org/officeDocument/2006/relationships/hyperlink" Target="https://podminky.urs.cz/item/CS_URS_2025_02/162751117" TargetMode="External"/><Relationship Id="rId21" Type="http://schemas.openxmlformats.org/officeDocument/2006/relationships/hyperlink" Target="https://podminky.urs.cz/item/CS_URS_2025_02/462512270" TargetMode="External"/><Relationship Id="rId7" Type="http://schemas.openxmlformats.org/officeDocument/2006/relationships/hyperlink" Target="https://podminky.urs.cz/item/CS_URS_2025_02/171251201" TargetMode="External"/><Relationship Id="rId12" Type="http://schemas.openxmlformats.org/officeDocument/2006/relationships/hyperlink" Target="https://podminky.urs.cz/item/CS_URS_2025_02/321321116" TargetMode="External"/><Relationship Id="rId17" Type="http://schemas.openxmlformats.org/officeDocument/2006/relationships/hyperlink" Target="https://podminky.urs.cz/item/CS_URS_2025_02/457532112" TargetMode="External"/><Relationship Id="rId25" Type="http://schemas.openxmlformats.org/officeDocument/2006/relationships/hyperlink" Target="https://podminky.urs.cz/item/CS_URS_2025_02/465513227" TargetMode="External"/><Relationship Id="rId2" Type="http://schemas.openxmlformats.org/officeDocument/2006/relationships/hyperlink" Target="https://podminky.urs.cz/item/CS_URS_2025_02/162351103" TargetMode="External"/><Relationship Id="rId16" Type="http://schemas.openxmlformats.org/officeDocument/2006/relationships/hyperlink" Target="https://podminky.urs.cz/item/CS_URS_2025_02/452311131" TargetMode="External"/><Relationship Id="rId20" Type="http://schemas.openxmlformats.org/officeDocument/2006/relationships/hyperlink" Target="https://podminky.urs.cz/item/CS_URS_2025_02/457971111" TargetMode="External"/><Relationship Id="rId1" Type="http://schemas.openxmlformats.org/officeDocument/2006/relationships/hyperlink" Target="https://podminky.urs.cz/item/CS_URS_2025_02/122251104" TargetMode="External"/><Relationship Id="rId6" Type="http://schemas.openxmlformats.org/officeDocument/2006/relationships/hyperlink" Target="https://podminky.urs.cz/item/CS_URS_2025_02/171201231" TargetMode="External"/><Relationship Id="rId11" Type="http://schemas.openxmlformats.org/officeDocument/2006/relationships/hyperlink" Target="https://podminky.urs.cz/item/CS_URS_2025_02/321213345" TargetMode="External"/><Relationship Id="rId24" Type="http://schemas.openxmlformats.org/officeDocument/2006/relationships/hyperlink" Target="https://podminky.urs.cz/item/CS_URS_2025_02/464531112" TargetMode="External"/><Relationship Id="rId5" Type="http://schemas.openxmlformats.org/officeDocument/2006/relationships/hyperlink" Target="https://podminky.urs.cz/item/CS_URS_2025_02/171151103" TargetMode="External"/><Relationship Id="rId15" Type="http://schemas.openxmlformats.org/officeDocument/2006/relationships/hyperlink" Target="https://podminky.urs.cz/item/CS_URS_2025_02/321366111" TargetMode="External"/><Relationship Id="rId23" Type="http://schemas.openxmlformats.org/officeDocument/2006/relationships/hyperlink" Target="https://podminky.urs.cz/item/CS_URS_2025_02/463211153" TargetMode="External"/><Relationship Id="rId10" Type="http://schemas.openxmlformats.org/officeDocument/2006/relationships/hyperlink" Target="https://podminky.urs.cz/item/CS_URS_2025_02/182351023" TargetMode="External"/><Relationship Id="rId19" Type="http://schemas.openxmlformats.org/officeDocument/2006/relationships/hyperlink" Target="https://podminky.urs.cz/item/CS_URS_2025_02/457572111" TargetMode="External"/><Relationship Id="rId4" Type="http://schemas.openxmlformats.org/officeDocument/2006/relationships/hyperlink" Target="https://podminky.urs.cz/item/CS_URS_2025_02/167151101" TargetMode="External"/><Relationship Id="rId9" Type="http://schemas.openxmlformats.org/officeDocument/2006/relationships/hyperlink" Target="https://podminky.urs.cz/item/CS_URS_2025_02/181411122" TargetMode="External"/><Relationship Id="rId14" Type="http://schemas.openxmlformats.org/officeDocument/2006/relationships/hyperlink" Target="https://podminky.urs.cz/item/CS_URS_2025_02/321352010" TargetMode="External"/><Relationship Id="rId22" Type="http://schemas.openxmlformats.org/officeDocument/2006/relationships/hyperlink" Target="https://podminky.urs.cz/item/CS_URS_2025_02/462519002" TargetMode="External"/><Relationship Id="rId27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182251101" TargetMode="External"/><Relationship Id="rId13" Type="http://schemas.openxmlformats.org/officeDocument/2006/relationships/hyperlink" Target="https://podminky.urs.cz/item/CS_URS_2025_02/564211111" TargetMode="External"/><Relationship Id="rId18" Type="http://schemas.openxmlformats.org/officeDocument/2006/relationships/drawing" Target="../drawings/drawing6.xml"/><Relationship Id="rId3" Type="http://schemas.openxmlformats.org/officeDocument/2006/relationships/hyperlink" Target="https://podminky.urs.cz/item/CS_URS_2025_02/171103201" TargetMode="External"/><Relationship Id="rId7" Type="http://schemas.openxmlformats.org/officeDocument/2006/relationships/hyperlink" Target="https://podminky.urs.cz/item/CS_URS_2025_02/181951112" TargetMode="External"/><Relationship Id="rId12" Type="http://schemas.openxmlformats.org/officeDocument/2006/relationships/hyperlink" Target="https://podminky.urs.cz/item/CS_URS_2025_02/462519002" TargetMode="External"/><Relationship Id="rId17" Type="http://schemas.openxmlformats.org/officeDocument/2006/relationships/hyperlink" Target="https://podminky.urs.cz/item/CS_URS_2025_02/998331011" TargetMode="External"/><Relationship Id="rId2" Type="http://schemas.openxmlformats.org/officeDocument/2006/relationships/hyperlink" Target="https://podminky.urs.cz/item/CS_URS_2025_02/167151111" TargetMode="External"/><Relationship Id="rId16" Type="http://schemas.openxmlformats.org/officeDocument/2006/relationships/hyperlink" Target="https://podminky.urs.cz/item/CS_URS_2025_02/998225111" TargetMode="External"/><Relationship Id="rId1" Type="http://schemas.openxmlformats.org/officeDocument/2006/relationships/hyperlink" Target="https://podminky.urs.cz/item/CS_URS_2025_02/162351103" TargetMode="External"/><Relationship Id="rId6" Type="http://schemas.openxmlformats.org/officeDocument/2006/relationships/hyperlink" Target="https://podminky.urs.cz/item/CS_URS_2025_02/181451122" TargetMode="External"/><Relationship Id="rId11" Type="http://schemas.openxmlformats.org/officeDocument/2006/relationships/hyperlink" Target="https://podminky.urs.cz/item/CS_URS_2025_02/462511270" TargetMode="External"/><Relationship Id="rId5" Type="http://schemas.openxmlformats.org/officeDocument/2006/relationships/hyperlink" Target="https://podminky.urs.cz/item/CS_URS_2025_02/171152501" TargetMode="External"/><Relationship Id="rId15" Type="http://schemas.openxmlformats.org/officeDocument/2006/relationships/hyperlink" Target="https://podminky.urs.cz/item/CS_URS_2025_02/919726122" TargetMode="External"/><Relationship Id="rId10" Type="http://schemas.openxmlformats.org/officeDocument/2006/relationships/hyperlink" Target="https://podminky.urs.cz/item/CS_URS_2025_02/183405211" TargetMode="External"/><Relationship Id="rId4" Type="http://schemas.openxmlformats.org/officeDocument/2006/relationships/hyperlink" Target="https://podminky.urs.cz/item/CS_URS_2025_02/171151101" TargetMode="External"/><Relationship Id="rId9" Type="http://schemas.openxmlformats.org/officeDocument/2006/relationships/hyperlink" Target="https://podminky.urs.cz/item/CS_URS_2025_02/182351133" TargetMode="External"/><Relationship Id="rId14" Type="http://schemas.openxmlformats.org/officeDocument/2006/relationships/hyperlink" Target="https://podminky.urs.cz/item/CS_URS_2025_02/564952111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182151111" TargetMode="External"/><Relationship Id="rId13" Type="http://schemas.openxmlformats.org/officeDocument/2006/relationships/drawing" Target="../drawings/drawing7.xml"/><Relationship Id="rId3" Type="http://schemas.openxmlformats.org/officeDocument/2006/relationships/hyperlink" Target="https://podminky.urs.cz/item/CS_URS_2025_02/131251104" TargetMode="External"/><Relationship Id="rId7" Type="http://schemas.openxmlformats.org/officeDocument/2006/relationships/hyperlink" Target="https://podminky.urs.cz/item/CS_URS_2025_02/181951112" TargetMode="External"/><Relationship Id="rId12" Type="http://schemas.openxmlformats.org/officeDocument/2006/relationships/hyperlink" Target="https://podminky.urs.cz/item/CS_URS_2025_02/998332011" TargetMode="External"/><Relationship Id="rId2" Type="http://schemas.openxmlformats.org/officeDocument/2006/relationships/hyperlink" Target="https://podminky.urs.cz/item/CS_URS_2025_02/124253101" TargetMode="External"/><Relationship Id="rId1" Type="http://schemas.openxmlformats.org/officeDocument/2006/relationships/hyperlink" Target="https://podminky.urs.cz/item/CS_URS_2025_02/121151123" TargetMode="External"/><Relationship Id="rId6" Type="http://schemas.openxmlformats.org/officeDocument/2006/relationships/hyperlink" Target="https://podminky.urs.cz/item/CS_URS_2025_02/171251201" TargetMode="External"/><Relationship Id="rId11" Type="http://schemas.openxmlformats.org/officeDocument/2006/relationships/hyperlink" Target="https://podminky.urs.cz/item/CS_URS_2025_02/464531112" TargetMode="External"/><Relationship Id="rId5" Type="http://schemas.openxmlformats.org/officeDocument/2006/relationships/hyperlink" Target="https://podminky.urs.cz/item/CS_URS_2025_02/171201231" TargetMode="External"/><Relationship Id="rId10" Type="http://schemas.openxmlformats.org/officeDocument/2006/relationships/hyperlink" Target="https://podminky.urs.cz/item/CS_URS_2025_02/184818242" TargetMode="External"/><Relationship Id="rId4" Type="http://schemas.openxmlformats.org/officeDocument/2006/relationships/hyperlink" Target="https://podminky.urs.cz/item/CS_URS_2025_02/162751117" TargetMode="External"/><Relationship Id="rId9" Type="http://schemas.openxmlformats.org/officeDocument/2006/relationships/hyperlink" Target="https://podminky.urs.cz/item/CS_URS_2025_02/184818241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171152501" TargetMode="External"/><Relationship Id="rId13" Type="http://schemas.openxmlformats.org/officeDocument/2006/relationships/hyperlink" Target="https://podminky.urs.cz/item/CS_URS_2025_02/182351133" TargetMode="External"/><Relationship Id="rId18" Type="http://schemas.openxmlformats.org/officeDocument/2006/relationships/hyperlink" Target="https://podminky.urs.cz/item/CS_URS_2025_02/564952111" TargetMode="External"/><Relationship Id="rId26" Type="http://schemas.openxmlformats.org/officeDocument/2006/relationships/drawing" Target="../drawings/drawing8.xml"/><Relationship Id="rId3" Type="http://schemas.openxmlformats.org/officeDocument/2006/relationships/hyperlink" Target="https://podminky.urs.cz/item/CS_URS_2025_02/162351103" TargetMode="External"/><Relationship Id="rId21" Type="http://schemas.openxmlformats.org/officeDocument/2006/relationships/hyperlink" Target="https://podminky.urs.cz/item/CS_URS_2025_02/997221559" TargetMode="External"/><Relationship Id="rId7" Type="http://schemas.openxmlformats.org/officeDocument/2006/relationships/hyperlink" Target="https://podminky.urs.cz/item/CS_URS_2025_02/171151101" TargetMode="External"/><Relationship Id="rId12" Type="http://schemas.openxmlformats.org/officeDocument/2006/relationships/hyperlink" Target="https://podminky.urs.cz/item/CS_URS_2025_02/182251101" TargetMode="External"/><Relationship Id="rId17" Type="http://schemas.openxmlformats.org/officeDocument/2006/relationships/hyperlink" Target="https://podminky.urs.cz/item/CS_URS_2025_02/564211111" TargetMode="External"/><Relationship Id="rId25" Type="http://schemas.openxmlformats.org/officeDocument/2006/relationships/hyperlink" Target="https://podminky.urs.cz/item/CS_URS_2025_02/998331011" TargetMode="External"/><Relationship Id="rId2" Type="http://schemas.openxmlformats.org/officeDocument/2006/relationships/hyperlink" Target="https://podminky.urs.cz/item/CS_URS_2025_02/121151123" TargetMode="External"/><Relationship Id="rId16" Type="http://schemas.openxmlformats.org/officeDocument/2006/relationships/hyperlink" Target="https://podminky.urs.cz/item/CS_URS_2025_02/464531112" TargetMode="External"/><Relationship Id="rId20" Type="http://schemas.openxmlformats.org/officeDocument/2006/relationships/hyperlink" Target="https://podminky.urs.cz/item/CS_URS_2025_02/997221551" TargetMode="External"/><Relationship Id="rId1" Type="http://schemas.openxmlformats.org/officeDocument/2006/relationships/hyperlink" Target="https://podminky.urs.cz/item/CS_URS_2025_02/113107222" TargetMode="External"/><Relationship Id="rId6" Type="http://schemas.openxmlformats.org/officeDocument/2006/relationships/hyperlink" Target="https://podminky.urs.cz/item/CS_URS_2025_02/171103201" TargetMode="External"/><Relationship Id="rId11" Type="http://schemas.openxmlformats.org/officeDocument/2006/relationships/hyperlink" Target="https://podminky.urs.cz/item/CS_URS_2025_02/181951112" TargetMode="External"/><Relationship Id="rId24" Type="http://schemas.openxmlformats.org/officeDocument/2006/relationships/hyperlink" Target="https://podminky.urs.cz/item/CS_URS_2025_02/998225111" TargetMode="External"/><Relationship Id="rId5" Type="http://schemas.openxmlformats.org/officeDocument/2006/relationships/hyperlink" Target="https://podminky.urs.cz/item/CS_URS_2025_02/167151111" TargetMode="External"/><Relationship Id="rId15" Type="http://schemas.openxmlformats.org/officeDocument/2006/relationships/hyperlink" Target="https://podminky.urs.cz/item/CS_URS_2025_02/462519002" TargetMode="External"/><Relationship Id="rId23" Type="http://schemas.openxmlformats.org/officeDocument/2006/relationships/hyperlink" Target="https://podminky.urs.cz/item/CS_URS_2025_02/997221873" TargetMode="External"/><Relationship Id="rId10" Type="http://schemas.openxmlformats.org/officeDocument/2006/relationships/hyperlink" Target="https://podminky.urs.cz/item/CS_URS_2025_02/181411122" TargetMode="External"/><Relationship Id="rId19" Type="http://schemas.openxmlformats.org/officeDocument/2006/relationships/hyperlink" Target="https://podminky.urs.cz/item/CS_URS_2025_02/919726122" TargetMode="External"/><Relationship Id="rId4" Type="http://schemas.openxmlformats.org/officeDocument/2006/relationships/hyperlink" Target="https://podminky.urs.cz/item/CS_URS_2025_02/162751117" TargetMode="External"/><Relationship Id="rId9" Type="http://schemas.openxmlformats.org/officeDocument/2006/relationships/hyperlink" Target="https://podminky.urs.cz/item/CS_URS_2025_02/171251201" TargetMode="External"/><Relationship Id="rId14" Type="http://schemas.openxmlformats.org/officeDocument/2006/relationships/hyperlink" Target="https://podminky.urs.cz/item/CS_URS_2025_02/462511270" TargetMode="External"/><Relationship Id="rId22" Type="http://schemas.openxmlformats.org/officeDocument/2006/relationships/hyperlink" Target="https://podminky.urs.cz/item/CS_URS_2025_02/997221611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167151111" TargetMode="External"/><Relationship Id="rId13" Type="http://schemas.openxmlformats.org/officeDocument/2006/relationships/hyperlink" Target="https://podminky.urs.cz/item/CS_URS_2025_02/181351113" TargetMode="External"/><Relationship Id="rId18" Type="http://schemas.openxmlformats.org/officeDocument/2006/relationships/hyperlink" Target="https://podminky.urs.cz/item/CS_URS_2025_02/182351133" TargetMode="External"/><Relationship Id="rId26" Type="http://schemas.openxmlformats.org/officeDocument/2006/relationships/hyperlink" Target="https://podminky.urs.cz/item/CS_URS_2025_02/457532113" TargetMode="External"/><Relationship Id="rId3" Type="http://schemas.openxmlformats.org/officeDocument/2006/relationships/hyperlink" Target="https://podminky.urs.cz/item/CS_URS_2025_02/122251102" TargetMode="External"/><Relationship Id="rId21" Type="http://schemas.openxmlformats.org/officeDocument/2006/relationships/hyperlink" Target="https://podminky.urs.cz/item/CS_URS_2025_02/321351010" TargetMode="External"/><Relationship Id="rId7" Type="http://schemas.openxmlformats.org/officeDocument/2006/relationships/hyperlink" Target="https://podminky.urs.cz/item/CS_URS_2025_02/162751117" TargetMode="External"/><Relationship Id="rId12" Type="http://schemas.openxmlformats.org/officeDocument/2006/relationships/hyperlink" Target="https://podminky.urs.cz/item/CS_URS_2025_02/171251201" TargetMode="External"/><Relationship Id="rId17" Type="http://schemas.openxmlformats.org/officeDocument/2006/relationships/hyperlink" Target="https://podminky.urs.cz/item/CS_URS_2025_02/182251101" TargetMode="External"/><Relationship Id="rId25" Type="http://schemas.openxmlformats.org/officeDocument/2006/relationships/hyperlink" Target="https://podminky.urs.cz/item/CS_URS_2025_02/457532112" TargetMode="External"/><Relationship Id="rId2" Type="http://schemas.openxmlformats.org/officeDocument/2006/relationships/hyperlink" Target="https://podminky.urs.cz/item/CS_URS_2025_02/122251101" TargetMode="External"/><Relationship Id="rId16" Type="http://schemas.openxmlformats.org/officeDocument/2006/relationships/hyperlink" Target="https://podminky.urs.cz/item/CS_URS_2025_02/181951112" TargetMode="External"/><Relationship Id="rId20" Type="http://schemas.openxmlformats.org/officeDocument/2006/relationships/hyperlink" Target="https://podminky.urs.cz/item/CS_URS_2025_02/321321116" TargetMode="External"/><Relationship Id="rId29" Type="http://schemas.openxmlformats.org/officeDocument/2006/relationships/hyperlink" Target="https://podminky.urs.cz/item/CS_URS_2025_02/935112211" TargetMode="External"/><Relationship Id="rId1" Type="http://schemas.openxmlformats.org/officeDocument/2006/relationships/hyperlink" Target="https://podminky.urs.cz/item/CS_URS_2025_02/121151123" TargetMode="External"/><Relationship Id="rId6" Type="http://schemas.openxmlformats.org/officeDocument/2006/relationships/hyperlink" Target="https://podminky.urs.cz/item/CS_URS_2025_02/162351103" TargetMode="External"/><Relationship Id="rId11" Type="http://schemas.openxmlformats.org/officeDocument/2006/relationships/hyperlink" Target="https://podminky.urs.cz/item/CS_URS_2025_02/171152501" TargetMode="External"/><Relationship Id="rId24" Type="http://schemas.openxmlformats.org/officeDocument/2006/relationships/hyperlink" Target="https://podminky.urs.cz/item/CS_URS_2025_02/452311131" TargetMode="External"/><Relationship Id="rId5" Type="http://schemas.openxmlformats.org/officeDocument/2006/relationships/hyperlink" Target="https://podminky.urs.cz/item/CS_URS_2025_02/132251101" TargetMode="External"/><Relationship Id="rId15" Type="http://schemas.openxmlformats.org/officeDocument/2006/relationships/hyperlink" Target="https://podminky.urs.cz/item/CS_URS_2025_02/181411122" TargetMode="External"/><Relationship Id="rId23" Type="http://schemas.openxmlformats.org/officeDocument/2006/relationships/hyperlink" Target="https://podminky.urs.cz/item/CS_URS_2025_02/321366111" TargetMode="External"/><Relationship Id="rId28" Type="http://schemas.openxmlformats.org/officeDocument/2006/relationships/hyperlink" Target="https://podminky.urs.cz/item/CS_URS_2025_02/462512270" TargetMode="External"/><Relationship Id="rId10" Type="http://schemas.openxmlformats.org/officeDocument/2006/relationships/hyperlink" Target="https://podminky.urs.cz/item/CS_URS_2025_02/171151101" TargetMode="External"/><Relationship Id="rId19" Type="http://schemas.openxmlformats.org/officeDocument/2006/relationships/hyperlink" Target="https://podminky.urs.cz/item/CS_URS_2025_02/183405211" TargetMode="External"/><Relationship Id="rId31" Type="http://schemas.openxmlformats.org/officeDocument/2006/relationships/drawing" Target="../drawings/drawing9.xml"/><Relationship Id="rId4" Type="http://schemas.openxmlformats.org/officeDocument/2006/relationships/hyperlink" Target="https://podminky.urs.cz/item/CS_URS_2025_02/122251104" TargetMode="External"/><Relationship Id="rId9" Type="http://schemas.openxmlformats.org/officeDocument/2006/relationships/hyperlink" Target="https://podminky.urs.cz/item/CS_URS_2025_02/171103201" TargetMode="External"/><Relationship Id="rId14" Type="http://schemas.openxmlformats.org/officeDocument/2006/relationships/hyperlink" Target="https://podminky.urs.cz/item/CS_URS_2025_02/181411121" TargetMode="External"/><Relationship Id="rId22" Type="http://schemas.openxmlformats.org/officeDocument/2006/relationships/hyperlink" Target="https://podminky.urs.cz/item/CS_URS_2025_02/321352010" TargetMode="External"/><Relationship Id="rId27" Type="http://schemas.openxmlformats.org/officeDocument/2006/relationships/hyperlink" Target="https://podminky.urs.cz/item/CS_URS_2025_02/457971111" TargetMode="External"/><Relationship Id="rId30" Type="http://schemas.openxmlformats.org/officeDocument/2006/relationships/hyperlink" Target="https://podminky.urs.cz/item/CS_URS_2025_02/998331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6"/>
  <sheetViews>
    <sheetView showGridLines="0" tabSelected="1" topLeftCell="A103" workbookViewId="0">
      <selection activeCell="D26" sqref="D26:AO35"/>
    </sheetView>
  </sheetViews>
  <sheetFormatPr defaultRowHeight="15" x14ac:dyDescent="0.2"/>
  <cols>
    <col min="1" max="1" width="8.33203125" style="20" customWidth="1"/>
    <col min="2" max="2" width="1.6640625" style="20" customWidth="1"/>
    <col min="3" max="3" width="4.1640625" style="20" customWidth="1"/>
    <col min="4" max="33" width="2.6640625" style="20" customWidth="1"/>
    <col min="34" max="34" width="3.33203125" style="20" customWidth="1"/>
    <col min="35" max="35" width="31.6640625" style="20" customWidth="1"/>
    <col min="36" max="37" width="2.5" style="20" customWidth="1"/>
    <col min="38" max="38" width="8.33203125" style="20" customWidth="1"/>
    <col min="39" max="39" width="3.33203125" style="20" customWidth="1"/>
    <col min="40" max="40" width="13.33203125" style="20" customWidth="1"/>
    <col min="41" max="41" width="7.5" style="20" customWidth="1"/>
    <col min="42" max="42" width="4.1640625" style="20" customWidth="1"/>
    <col min="43" max="43" width="15.6640625" style="20" hidden="1" customWidth="1"/>
    <col min="44" max="44" width="13.6640625" style="20" customWidth="1"/>
    <col min="45" max="47" width="25.83203125" style="20" hidden="1" customWidth="1"/>
    <col min="48" max="49" width="21.6640625" style="20" hidden="1" customWidth="1"/>
    <col min="50" max="51" width="25" style="20" hidden="1" customWidth="1"/>
    <col min="52" max="52" width="21.6640625" style="20" hidden="1" customWidth="1"/>
    <col min="53" max="53" width="19.1640625" style="20" hidden="1" customWidth="1"/>
    <col min="54" max="54" width="25" style="20" hidden="1" customWidth="1"/>
    <col min="55" max="55" width="21.6640625" style="20" hidden="1" customWidth="1"/>
    <col min="56" max="56" width="19.1640625" style="20" hidden="1" customWidth="1"/>
    <col min="57" max="57" width="66.5" style="20" customWidth="1"/>
    <col min="58" max="70" width="9.33203125" style="20"/>
    <col min="71" max="91" width="9.33203125" style="20" hidden="1"/>
    <col min="92" max="16384" width="9.33203125" style="20"/>
  </cols>
  <sheetData>
    <row r="1" spans="1:74" ht="11.25" x14ac:dyDescent="0.2">
      <c r="A1" s="183" t="s">
        <v>0</v>
      </c>
      <c r="AZ1" s="183" t="s">
        <v>1</v>
      </c>
      <c r="BA1" s="183" t="s">
        <v>2</v>
      </c>
      <c r="BB1" s="183" t="s">
        <v>1</v>
      </c>
      <c r="BT1" s="183" t="s">
        <v>3</v>
      </c>
      <c r="BU1" s="183" t="s">
        <v>3</v>
      </c>
      <c r="BV1" s="183" t="s">
        <v>4</v>
      </c>
    </row>
    <row r="2" spans="1:74" ht="36.950000000000003" customHeight="1" x14ac:dyDescent="0.2">
      <c r="AR2" s="21" t="s">
        <v>5</v>
      </c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S2" s="23" t="s">
        <v>6</v>
      </c>
      <c r="BT2" s="23" t="s">
        <v>7</v>
      </c>
    </row>
    <row r="3" spans="1:74" ht="6.95" customHeight="1" x14ac:dyDescent="0.2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6"/>
      <c r="BS3" s="23" t="s">
        <v>6</v>
      </c>
      <c r="BT3" s="23" t="s">
        <v>8</v>
      </c>
    </row>
    <row r="4" spans="1:74" ht="24.95" customHeight="1" x14ac:dyDescent="0.2">
      <c r="B4" s="26"/>
      <c r="D4" s="27" t="s">
        <v>9</v>
      </c>
      <c r="AR4" s="26"/>
      <c r="AS4" s="184" t="s">
        <v>10</v>
      </c>
      <c r="BE4" s="185" t="s">
        <v>11</v>
      </c>
      <c r="BS4" s="23" t="s">
        <v>12</v>
      </c>
    </row>
    <row r="5" spans="1:74" ht="12" customHeight="1" x14ac:dyDescent="0.2">
      <c r="B5" s="26"/>
      <c r="D5" s="186" t="s">
        <v>13</v>
      </c>
      <c r="K5" s="38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R5" s="26"/>
      <c r="BE5" s="187" t="s">
        <v>15</v>
      </c>
      <c r="BS5" s="23" t="s">
        <v>6</v>
      </c>
    </row>
    <row r="6" spans="1:74" ht="36.950000000000003" customHeight="1" x14ac:dyDescent="0.2">
      <c r="B6" s="26"/>
      <c r="D6" s="188" t="s">
        <v>16</v>
      </c>
      <c r="K6" s="189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R6" s="26"/>
      <c r="BE6" s="190"/>
      <c r="BS6" s="23" t="s">
        <v>6</v>
      </c>
    </row>
    <row r="7" spans="1:74" ht="12" customHeight="1" x14ac:dyDescent="0.2">
      <c r="B7" s="26"/>
      <c r="D7" s="29" t="s">
        <v>18</v>
      </c>
      <c r="K7" s="36" t="s">
        <v>1</v>
      </c>
      <c r="AK7" s="29" t="s">
        <v>19</v>
      </c>
      <c r="AN7" s="36" t="s">
        <v>1</v>
      </c>
      <c r="AR7" s="26"/>
      <c r="BE7" s="190"/>
      <c r="BS7" s="23" t="s">
        <v>6</v>
      </c>
    </row>
    <row r="8" spans="1:74" ht="12" customHeight="1" x14ac:dyDescent="0.2">
      <c r="B8" s="26"/>
      <c r="D8" s="29" t="s">
        <v>20</v>
      </c>
      <c r="K8" s="36" t="s">
        <v>21</v>
      </c>
      <c r="AK8" s="29" t="s">
        <v>22</v>
      </c>
      <c r="AN8" s="1" t="s">
        <v>23</v>
      </c>
      <c r="AR8" s="26"/>
      <c r="BE8" s="190"/>
      <c r="BS8" s="23" t="s">
        <v>6</v>
      </c>
    </row>
    <row r="9" spans="1:74" ht="14.45" customHeight="1" x14ac:dyDescent="0.2">
      <c r="B9" s="26"/>
      <c r="AR9" s="26"/>
      <c r="BE9" s="190"/>
      <c r="BS9" s="23" t="s">
        <v>6</v>
      </c>
    </row>
    <row r="10" spans="1:74" ht="12" customHeight="1" x14ac:dyDescent="0.2">
      <c r="B10" s="26"/>
      <c r="D10" s="29" t="s">
        <v>24</v>
      </c>
      <c r="AK10" s="29" t="s">
        <v>25</v>
      </c>
      <c r="AN10" s="36" t="s">
        <v>26</v>
      </c>
      <c r="AR10" s="26"/>
      <c r="BE10" s="190"/>
      <c r="BS10" s="23" t="s">
        <v>6</v>
      </c>
    </row>
    <row r="11" spans="1:74" ht="18.399999999999999" customHeight="1" x14ac:dyDescent="0.2">
      <c r="B11" s="26"/>
      <c r="E11" s="36" t="s">
        <v>27</v>
      </c>
      <c r="AK11" s="29" t="s">
        <v>28</v>
      </c>
      <c r="AN11" s="36" t="s">
        <v>29</v>
      </c>
      <c r="AR11" s="26"/>
      <c r="BE11" s="190"/>
      <c r="BS11" s="23" t="s">
        <v>6</v>
      </c>
    </row>
    <row r="12" spans="1:74" ht="6.95" customHeight="1" x14ac:dyDescent="0.2">
      <c r="B12" s="26"/>
      <c r="AR12" s="26"/>
      <c r="BE12" s="190"/>
      <c r="BS12" s="23" t="s">
        <v>6</v>
      </c>
    </row>
    <row r="13" spans="1:74" ht="12" customHeight="1" x14ac:dyDescent="0.2">
      <c r="B13" s="26"/>
      <c r="D13" s="29" t="s">
        <v>30</v>
      </c>
      <c r="AK13" s="29" t="s">
        <v>25</v>
      </c>
      <c r="AN13" s="2" t="s">
        <v>31</v>
      </c>
      <c r="AR13" s="26"/>
      <c r="BE13" s="190"/>
      <c r="BS13" s="23" t="s">
        <v>6</v>
      </c>
    </row>
    <row r="14" spans="1:74" ht="12.75" x14ac:dyDescent="0.2">
      <c r="B14" s="26"/>
      <c r="E14" s="18" t="s">
        <v>31</v>
      </c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  <c r="AH14" s="191"/>
      <c r="AI14" s="191"/>
      <c r="AJ14" s="191"/>
      <c r="AK14" s="29" t="s">
        <v>28</v>
      </c>
      <c r="AN14" s="2" t="s">
        <v>31</v>
      </c>
      <c r="AR14" s="26"/>
      <c r="BE14" s="190"/>
      <c r="BS14" s="23" t="s">
        <v>6</v>
      </c>
    </row>
    <row r="15" spans="1:74" ht="6.95" customHeight="1" x14ac:dyDescent="0.2">
      <c r="B15" s="26"/>
      <c r="AR15" s="26"/>
      <c r="BE15" s="190"/>
      <c r="BS15" s="23" t="s">
        <v>3</v>
      </c>
    </row>
    <row r="16" spans="1:74" ht="12" customHeight="1" x14ac:dyDescent="0.2">
      <c r="B16" s="26"/>
      <c r="D16" s="29" t="s">
        <v>32</v>
      </c>
      <c r="AK16" s="29" t="s">
        <v>25</v>
      </c>
      <c r="AN16" s="36" t="s">
        <v>33</v>
      </c>
      <c r="AR16" s="26"/>
      <c r="BE16" s="190"/>
      <c r="BS16" s="23" t="s">
        <v>3</v>
      </c>
    </row>
    <row r="17" spans="1:71" ht="18.399999999999999" customHeight="1" x14ac:dyDescent="0.2">
      <c r="B17" s="26"/>
      <c r="E17" s="36" t="s">
        <v>34</v>
      </c>
      <c r="AK17" s="29" t="s">
        <v>28</v>
      </c>
      <c r="AN17" s="36" t="s">
        <v>35</v>
      </c>
      <c r="AR17" s="26"/>
      <c r="BE17" s="190"/>
      <c r="BS17" s="23" t="s">
        <v>36</v>
      </c>
    </row>
    <row r="18" spans="1:71" ht="6.95" customHeight="1" x14ac:dyDescent="0.2">
      <c r="B18" s="26"/>
      <c r="AR18" s="26"/>
      <c r="BE18" s="190"/>
      <c r="BS18" s="23" t="s">
        <v>6</v>
      </c>
    </row>
    <row r="19" spans="1:71" ht="12" customHeight="1" x14ac:dyDescent="0.2">
      <c r="B19" s="26"/>
      <c r="D19" s="29" t="s">
        <v>37</v>
      </c>
      <c r="AK19" s="29" t="s">
        <v>25</v>
      </c>
      <c r="AN19" s="36" t="s">
        <v>1</v>
      </c>
      <c r="AR19" s="26"/>
      <c r="BE19" s="190"/>
      <c r="BS19" s="23" t="s">
        <v>6</v>
      </c>
    </row>
    <row r="20" spans="1:71" ht="18.399999999999999" customHeight="1" x14ac:dyDescent="0.2">
      <c r="B20" s="26"/>
      <c r="E20" s="36" t="s">
        <v>38</v>
      </c>
      <c r="AK20" s="29" t="s">
        <v>28</v>
      </c>
      <c r="AN20" s="36" t="s">
        <v>1</v>
      </c>
      <c r="AR20" s="26"/>
      <c r="BE20" s="190"/>
      <c r="BS20" s="23" t="s">
        <v>36</v>
      </c>
    </row>
    <row r="21" spans="1:71" ht="6.95" customHeight="1" x14ac:dyDescent="0.2">
      <c r="B21" s="26"/>
      <c r="AR21" s="26"/>
      <c r="BE21" s="190"/>
    </row>
    <row r="22" spans="1:71" ht="12" customHeight="1" x14ac:dyDescent="0.2">
      <c r="B22" s="26"/>
      <c r="D22" s="29" t="s">
        <v>39</v>
      </c>
      <c r="AR22" s="26"/>
      <c r="BE22" s="190"/>
    </row>
    <row r="23" spans="1:71" ht="72" customHeight="1" x14ac:dyDescent="0.2">
      <c r="B23" s="26"/>
      <c r="E23" s="41" t="s">
        <v>40</v>
      </c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R23" s="26"/>
      <c r="BE23" s="190"/>
    </row>
    <row r="24" spans="1:71" ht="6.95" customHeight="1" x14ac:dyDescent="0.2">
      <c r="B24" s="26"/>
      <c r="AR24" s="26"/>
      <c r="BE24" s="190"/>
    </row>
    <row r="25" spans="1:71" ht="6.95" customHeight="1" x14ac:dyDescent="0.2">
      <c r="B25" s="26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  <c r="AD25" s="192"/>
      <c r="AE25" s="192"/>
      <c r="AF25" s="192"/>
      <c r="AG25" s="192"/>
      <c r="AH25" s="192"/>
      <c r="AI25" s="192"/>
      <c r="AJ25" s="192"/>
      <c r="AK25" s="192"/>
      <c r="AL25" s="192"/>
      <c r="AM25" s="192"/>
      <c r="AN25" s="192"/>
      <c r="AO25" s="192"/>
      <c r="AR25" s="26"/>
      <c r="BE25" s="190"/>
    </row>
    <row r="26" spans="1:71" s="34" customFormat="1" ht="25.9" customHeight="1" x14ac:dyDescent="0.2">
      <c r="A26" s="9"/>
      <c r="B26" s="4"/>
      <c r="C26" s="9"/>
      <c r="D26" s="260" t="s">
        <v>41</v>
      </c>
      <c r="E26" s="261"/>
      <c r="F26" s="261"/>
      <c r="G26" s="261"/>
      <c r="H26" s="261"/>
      <c r="I26" s="261"/>
      <c r="J26" s="261"/>
      <c r="K26" s="261"/>
      <c r="L26" s="261"/>
      <c r="M26" s="261"/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1"/>
      <c r="AH26" s="261"/>
      <c r="AI26" s="261"/>
      <c r="AJ26" s="261"/>
      <c r="AK26" s="262">
        <f>ROUND(AG94,2)</f>
        <v>0</v>
      </c>
      <c r="AL26" s="263"/>
      <c r="AM26" s="263"/>
      <c r="AN26" s="263"/>
      <c r="AO26" s="263"/>
      <c r="AP26" s="9"/>
      <c r="AQ26" s="9"/>
      <c r="AR26" s="4"/>
      <c r="BE26" s="190"/>
    </row>
    <row r="27" spans="1:71" s="34" customFormat="1" ht="6.95" customHeight="1" x14ac:dyDescent="0.2">
      <c r="A27" s="9"/>
      <c r="B27" s="4"/>
      <c r="C27" s="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9"/>
      <c r="AQ27" s="9"/>
      <c r="AR27" s="4"/>
      <c r="BE27" s="190"/>
    </row>
    <row r="28" spans="1:71" s="34" customFormat="1" ht="12.75" x14ac:dyDescent="0.2">
      <c r="A28" s="9"/>
      <c r="B28" s="4"/>
      <c r="C28" s="9"/>
      <c r="D28" s="149"/>
      <c r="E28" s="149"/>
      <c r="F28" s="149"/>
      <c r="G28" s="149"/>
      <c r="H28" s="149"/>
      <c r="I28" s="149"/>
      <c r="J28" s="149"/>
      <c r="K28" s="149"/>
      <c r="L28" s="264" t="s">
        <v>42</v>
      </c>
      <c r="M28" s="264"/>
      <c r="N28" s="264"/>
      <c r="O28" s="264"/>
      <c r="P28" s="264"/>
      <c r="Q28" s="149"/>
      <c r="R28" s="149"/>
      <c r="S28" s="149"/>
      <c r="T28" s="149"/>
      <c r="U28" s="149"/>
      <c r="V28" s="149"/>
      <c r="W28" s="264" t="s">
        <v>43</v>
      </c>
      <c r="X28" s="264"/>
      <c r="Y28" s="264"/>
      <c r="Z28" s="264"/>
      <c r="AA28" s="264"/>
      <c r="AB28" s="264"/>
      <c r="AC28" s="264"/>
      <c r="AD28" s="264"/>
      <c r="AE28" s="264"/>
      <c r="AF28" s="149"/>
      <c r="AG28" s="149"/>
      <c r="AH28" s="149"/>
      <c r="AI28" s="149"/>
      <c r="AJ28" s="149"/>
      <c r="AK28" s="264" t="s">
        <v>44</v>
      </c>
      <c r="AL28" s="264"/>
      <c r="AM28" s="264"/>
      <c r="AN28" s="264"/>
      <c r="AO28" s="264"/>
      <c r="AP28" s="9"/>
      <c r="AQ28" s="9"/>
      <c r="AR28" s="4"/>
      <c r="BE28" s="190"/>
    </row>
    <row r="29" spans="1:71" s="193" customFormat="1" ht="14.45" customHeight="1" x14ac:dyDescent="0.2">
      <c r="B29" s="194"/>
      <c r="D29" s="265" t="s">
        <v>45</v>
      </c>
      <c r="E29" s="266"/>
      <c r="F29" s="265" t="s">
        <v>46</v>
      </c>
      <c r="G29" s="266"/>
      <c r="H29" s="266"/>
      <c r="I29" s="266"/>
      <c r="J29" s="266"/>
      <c r="K29" s="266"/>
      <c r="L29" s="267">
        <v>0.21</v>
      </c>
      <c r="M29" s="268"/>
      <c r="N29" s="268"/>
      <c r="O29" s="268"/>
      <c r="P29" s="268"/>
      <c r="Q29" s="266"/>
      <c r="R29" s="266"/>
      <c r="S29" s="266"/>
      <c r="T29" s="266"/>
      <c r="U29" s="266"/>
      <c r="V29" s="266"/>
      <c r="W29" s="269">
        <f>ROUND(AZ94, 2)</f>
        <v>0</v>
      </c>
      <c r="X29" s="268"/>
      <c r="Y29" s="268"/>
      <c r="Z29" s="268"/>
      <c r="AA29" s="268"/>
      <c r="AB29" s="268"/>
      <c r="AC29" s="268"/>
      <c r="AD29" s="268"/>
      <c r="AE29" s="268"/>
      <c r="AF29" s="266"/>
      <c r="AG29" s="266"/>
      <c r="AH29" s="266"/>
      <c r="AI29" s="266"/>
      <c r="AJ29" s="266"/>
      <c r="AK29" s="269">
        <f>ROUND(AV94, 2)</f>
        <v>0</v>
      </c>
      <c r="AL29" s="268"/>
      <c r="AM29" s="268"/>
      <c r="AN29" s="268"/>
      <c r="AO29" s="268"/>
      <c r="AR29" s="194"/>
      <c r="BE29" s="195"/>
    </row>
    <row r="30" spans="1:71" s="193" customFormat="1" ht="14.45" customHeight="1" x14ac:dyDescent="0.2">
      <c r="B30" s="194"/>
      <c r="D30" s="266"/>
      <c r="E30" s="266"/>
      <c r="F30" s="265" t="s">
        <v>47</v>
      </c>
      <c r="G30" s="266"/>
      <c r="H30" s="266"/>
      <c r="I30" s="266"/>
      <c r="J30" s="266"/>
      <c r="K30" s="266"/>
      <c r="L30" s="267">
        <v>0.12</v>
      </c>
      <c r="M30" s="268"/>
      <c r="N30" s="268"/>
      <c r="O30" s="268"/>
      <c r="P30" s="268"/>
      <c r="Q30" s="266"/>
      <c r="R30" s="266"/>
      <c r="S30" s="266"/>
      <c r="T30" s="266"/>
      <c r="U30" s="266"/>
      <c r="V30" s="266"/>
      <c r="W30" s="269">
        <f>ROUND(BA94, 2)</f>
        <v>0</v>
      </c>
      <c r="X30" s="268"/>
      <c r="Y30" s="268"/>
      <c r="Z30" s="268"/>
      <c r="AA30" s="268"/>
      <c r="AB30" s="268"/>
      <c r="AC30" s="268"/>
      <c r="AD30" s="268"/>
      <c r="AE30" s="268"/>
      <c r="AF30" s="266"/>
      <c r="AG30" s="266"/>
      <c r="AH30" s="266"/>
      <c r="AI30" s="266"/>
      <c r="AJ30" s="266"/>
      <c r="AK30" s="269">
        <f>ROUND(AW94, 2)</f>
        <v>0</v>
      </c>
      <c r="AL30" s="268"/>
      <c r="AM30" s="268"/>
      <c r="AN30" s="268"/>
      <c r="AO30" s="268"/>
      <c r="AR30" s="194"/>
      <c r="BE30" s="195"/>
    </row>
    <row r="31" spans="1:71" s="193" customFormat="1" ht="14.45" hidden="1" customHeight="1" x14ac:dyDescent="0.2">
      <c r="B31" s="194"/>
      <c r="D31" s="266"/>
      <c r="E31" s="266"/>
      <c r="F31" s="265" t="s">
        <v>48</v>
      </c>
      <c r="G31" s="266"/>
      <c r="H31" s="266"/>
      <c r="I31" s="266"/>
      <c r="J31" s="266"/>
      <c r="K31" s="266"/>
      <c r="L31" s="267">
        <v>0.21</v>
      </c>
      <c r="M31" s="268"/>
      <c r="N31" s="268"/>
      <c r="O31" s="268"/>
      <c r="P31" s="268"/>
      <c r="Q31" s="266"/>
      <c r="R31" s="266"/>
      <c r="S31" s="266"/>
      <c r="T31" s="266"/>
      <c r="U31" s="266"/>
      <c r="V31" s="266"/>
      <c r="W31" s="269">
        <f>ROUND(BB94, 2)</f>
        <v>0</v>
      </c>
      <c r="X31" s="268"/>
      <c r="Y31" s="268"/>
      <c r="Z31" s="268"/>
      <c r="AA31" s="268"/>
      <c r="AB31" s="268"/>
      <c r="AC31" s="268"/>
      <c r="AD31" s="268"/>
      <c r="AE31" s="268"/>
      <c r="AF31" s="266"/>
      <c r="AG31" s="266"/>
      <c r="AH31" s="266"/>
      <c r="AI31" s="266"/>
      <c r="AJ31" s="266"/>
      <c r="AK31" s="269">
        <v>0</v>
      </c>
      <c r="AL31" s="268"/>
      <c r="AM31" s="268"/>
      <c r="AN31" s="268"/>
      <c r="AO31" s="268"/>
      <c r="AR31" s="194"/>
      <c r="BE31" s="195"/>
    </row>
    <row r="32" spans="1:71" s="193" customFormat="1" ht="14.45" hidden="1" customHeight="1" x14ac:dyDescent="0.2">
      <c r="B32" s="194"/>
      <c r="D32" s="266"/>
      <c r="E32" s="266"/>
      <c r="F32" s="265" t="s">
        <v>49</v>
      </c>
      <c r="G32" s="266"/>
      <c r="H32" s="266"/>
      <c r="I32" s="266"/>
      <c r="J32" s="266"/>
      <c r="K32" s="266"/>
      <c r="L32" s="267">
        <v>0.12</v>
      </c>
      <c r="M32" s="268"/>
      <c r="N32" s="268"/>
      <c r="O32" s="268"/>
      <c r="P32" s="268"/>
      <c r="Q32" s="266"/>
      <c r="R32" s="266"/>
      <c r="S32" s="266"/>
      <c r="T32" s="266"/>
      <c r="U32" s="266"/>
      <c r="V32" s="266"/>
      <c r="W32" s="269">
        <f>ROUND(BC94, 2)</f>
        <v>0</v>
      </c>
      <c r="X32" s="268"/>
      <c r="Y32" s="268"/>
      <c r="Z32" s="268"/>
      <c r="AA32" s="268"/>
      <c r="AB32" s="268"/>
      <c r="AC32" s="268"/>
      <c r="AD32" s="268"/>
      <c r="AE32" s="268"/>
      <c r="AF32" s="266"/>
      <c r="AG32" s="266"/>
      <c r="AH32" s="266"/>
      <c r="AI32" s="266"/>
      <c r="AJ32" s="266"/>
      <c r="AK32" s="269">
        <v>0</v>
      </c>
      <c r="AL32" s="268"/>
      <c r="AM32" s="268"/>
      <c r="AN32" s="268"/>
      <c r="AO32" s="268"/>
      <c r="AR32" s="194"/>
      <c r="BE32" s="195"/>
    </row>
    <row r="33" spans="1:57" s="193" customFormat="1" ht="14.45" hidden="1" customHeight="1" x14ac:dyDescent="0.2">
      <c r="B33" s="194"/>
      <c r="D33" s="266"/>
      <c r="E33" s="266"/>
      <c r="F33" s="265" t="s">
        <v>50</v>
      </c>
      <c r="G33" s="266"/>
      <c r="H33" s="266"/>
      <c r="I33" s="266"/>
      <c r="J33" s="266"/>
      <c r="K33" s="266"/>
      <c r="L33" s="267">
        <v>0</v>
      </c>
      <c r="M33" s="268"/>
      <c r="N33" s="268"/>
      <c r="O33" s="268"/>
      <c r="P33" s="268"/>
      <c r="Q33" s="266"/>
      <c r="R33" s="266"/>
      <c r="S33" s="266"/>
      <c r="T33" s="266"/>
      <c r="U33" s="266"/>
      <c r="V33" s="266"/>
      <c r="W33" s="269">
        <f>ROUND(BD94, 2)</f>
        <v>0</v>
      </c>
      <c r="X33" s="268"/>
      <c r="Y33" s="268"/>
      <c r="Z33" s="268"/>
      <c r="AA33" s="268"/>
      <c r="AB33" s="268"/>
      <c r="AC33" s="268"/>
      <c r="AD33" s="268"/>
      <c r="AE33" s="268"/>
      <c r="AF33" s="266"/>
      <c r="AG33" s="266"/>
      <c r="AH33" s="266"/>
      <c r="AI33" s="266"/>
      <c r="AJ33" s="266"/>
      <c r="AK33" s="269">
        <v>0</v>
      </c>
      <c r="AL33" s="268"/>
      <c r="AM33" s="268"/>
      <c r="AN33" s="268"/>
      <c r="AO33" s="268"/>
      <c r="AR33" s="194"/>
      <c r="BE33" s="195"/>
    </row>
    <row r="34" spans="1:57" s="34" customFormat="1" ht="6.95" customHeight="1" x14ac:dyDescent="0.2">
      <c r="A34" s="9"/>
      <c r="B34" s="4"/>
      <c r="C34" s="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9"/>
      <c r="AQ34" s="9"/>
      <c r="AR34" s="4"/>
      <c r="BE34" s="190"/>
    </row>
    <row r="35" spans="1:57" s="34" customFormat="1" ht="25.9" customHeight="1" x14ac:dyDescent="0.2">
      <c r="A35" s="9"/>
      <c r="B35" s="4"/>
      <c r="C35" s="196"/>
      <c r="D35" s="270" t="s">
        <v>51</v>
      </c>
      <c r="E35" s="271"/>
      <c r="F35" s="271"/>
      <c r="G35" s="271"/>
      <c r="H35" s="271"/>
      <c r="I35" s="271"/>
      <c r="J35" s="271"/>
      <c r="K35" s="271"/>
      <c r="L35" s="271"/>
      <c r="M35" s="271"/>
      <c r="N35" s="271"/>
      <c r="O35" s="271"/>
      <c r="P35" s="271"/>
      <c r="Q35" s="271"/>
      <c r="R35" s="271"/>
      <c r="S35" s="271"/>
      <c r="T35" s="272" t="s">
        <v>52</v>
      </c>
      <c r="U35" s="271"/>
      <c r="V35" s="271"/>
      <c r="W35" s="271"/>
      <c r="X35" s="273" t="s">
        <v>53</v>
      </c>
      <c r="Y35" s="274"/>
      <c r="Z35" s="274"/>
      <c r="AA35" s="274"/>
      <c r="AB35" s="274"/>
      <c r="AC35" s="271"/>
      <c r="AD35" s="271"/>
      <c r="AE35" s="271"/>
      <c r="AF35" s="271"/>
      <c r="AG35" s="271"/>
      <c r="AH35" s="271"/>
      <c r="AI35" s="271"/>
      <c r="AJ35" s="271"/>
      <c r="AK35" s="275">
        <f>SUM(AK26:AK33)</f>
        <v>0</v>
      </c>
      <c r="AL35" s="274"/>
      <c r="AM35" s="274"/>
      <c r="AN35" s="274"/>
      <c r="AO35" s="276"/>
      <c r="AP35" s="196"/>
      <c r="AQ35" s="196"/>
      <c r="AR35" s="4"/>
      <c r="BE35" s="9"/>
    </row>
    <row r="36" spans="1:57" s="34" customFormat="1" ht="6.95" customHeight="1" x14ac:dyDescent="0.2">
      <c r="A36" s="9"/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4"/>
      <c r="BE36" s="9"/>
    </row>
    <row r="37" spans="1:57" s="34" customFormat="1" ht="14.45" customHeight="1" x14ac:dyDescent="0.2">
      <c r="A37" s="9"/>
      <c r="B37" s="4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4"/>
      <c r="BE37" s="9"/>
    </row>
    <row r="38" spans="1:57" ht="14.45" customHeight="1" x14ac:dyDescent="0.2">
      <c r="B38" s="26"/>
      <c r="AR38" s="26"/>
    </row>
    <row r="39" spans="1:57" ht="14.45" customHeight="1" x14ac:dyDescent="0.2">
      <c r="B39" s="26"/>
      <c r="AR39" s="26"/>
    </row>
    <row r="40" spans="1:57" ht="14.45" customHeight="1" x14ac:dyDescent="0.2">
      <c r="B40" s="26"/>
      <c r="AR40" s="26"/>
    </row>
    <row r="41" spans="1:57" ht="14.45" customHeight="1" x14ac:dyDescent="0.2">
      <c r="B41" s="26"/>
      <c r="AR41" s="26"/>
    </row>
    <row r="42" spans="1:57" ht="14.45" customHeight="1" x14ac:dyDescent="0.2">
      <c r="B42" s="26"/>
      <c r="AR42" s="26"/>
    </row>
    <row r="43" spans="1:57" ht="14.45" customHeight="1" x14ac:dyDescent="0.2">
      <c r="B43" s="26"/>
      <c r="AR43" s="26"/>
    </row>
    <row r="44" spans="1:57" ht="14.45" customHeight="1" x14ac:dyDescent="0.2">
      <c r="B44" s="26"/>
      <c r="AR44" s="26"/>
    </row>
    <row r="45" spans="1:57" ht="14.45" customHeight="1" x14ac:dyDescent="0.2">
      <c r="B45" s="26"/>
      <c r="AR45" s="26"/>
    </row>
    <row r="46" spans="1:57" ht="14.45" customHeight="1" x14ac:dyDescent="0.2">
      <c r="B46" s="26"/>
      <c r="AR46" s="26"/>
    </row>
    <row r="47" spans="1:57" ht="14.45" customHeight="1" x14ac:dyDescent="0.2">
      <c r="B47" s="26"/>
      <c r="AR47" s="26"/>
    </row>
    <row r="48" spans="1:57" ht="14.45" customHeight="1" x14ac:dyDescent="0.2">
      <c r="B48" s="26"/>
      <c r="AR48" s="26"/>
    </row>
    <row r="49" spans="1:57" s="34" customFormat="1" ht="14.45" customHeight="1" x14ac:dyDescent="0.2">
      <c r="B49" s="33"/>
      <c r="D49" s="58" t="s">
        <v>54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55</v>
      </c>
      <c r="AI49" s="59"/>
      <c r="AJ49" s="59"/>
      <c r="AK49" s="59"/>
      <c r="AL49" s="59"/>
      <c r="AM49" s="59"/>
      <c r="AN49" s="59"/>
      <c r="AO49" s="59"/>
      <c r="AR49" s="33"/>
    </row>
    <row r="50" spans="1:57" ht="11.25" x14ac:dyDescent="0.2">
      <c r="B50" s="26"/>
      <c r="AR50" s="26"/>
    </row>
    <row r="51" spans="1:57" ht="11.25" x14ac:dyDescent="0.2">
      <c r="B51" s="26"/>
      <c r="AR51" s="26"/>
    </row>
    <row r="52" spans="1:57" ht="11.25" x14ac:dyDescent="0.2">
      <c r="B52" s="26"/>
      <c r="AR52" s="26"/>
    </row>
    <row r="53" spans="1:57" ht="11.25" x14ac:dyDescent="0.2">
      <c r="B53" s="26"/>
      <c r="AR53" s="26"/>
    </row>
    <row r="54" spans="1:57" ht="11.25" x14ac:dyDescent="0.2">
      <c r="B54" s="26"/>
      <c r="AR54" s="26"/>
    </row>
    <row r="55" spans="1:57" ht="11.25" x14ac:dyDescent="0.2">
      <c r="B55" s="26"/>
      <c r="AR55" s="26"/>
    </row>
    <row r="56" spans="1:57" ht="11.25" x14ac:dyDescent="0.2">
      <c r="B56" s="26"/>
      <c r="AR56" s="26"/>
    </row>
    <row r="57" spans="1:57" ht="11.25" x14ac:dyDescent="0.2">
      <c r="B57" s="26"/>
      <c r="AR57" s="26"/>
    </row>
    <row r="58" spans="1:57" ht="11.25" x14ac:dyDescent="0.2">
      <c r="B58" s="26"/>
      <c r="AR58" s="26"/>
    </row>
    <row r="59" spans="1:57" ht="11.25" x14ac:dyDescent="0.2">
      <c r="B59" s="26"/>
      <c r="AR59" s="26"/>
    </row>
    <row r="60" spans="1:57" s="34" customFormat="1" ht="12.75" x14ac:dyDescent="0.2">
      <c r="A60" s="9"/>
      <c r="B60" s="4"/>
      <c r="C60" s="9"/>
      <c r="D60" s="60" t="s">
        <v>56</v>
      </c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0" t="s">
        <v>57</v>
      </c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0" t="s">
        <v>56</v>
      </c>
      <c r="AI60" s="61"/>
      <c r="AJ60" s="61"/>
      <c r="AK60" s="61"/>
      <c r="AL60" s="61"/>
      <c r="AM60" s="60" t="s">
        <v>57</v>
      </c>
      <c r="AN60" s="61"/>
      <c r="AO60" s="61"/>
      <c r="AP60" s="9"/>
      <c r="AQ60" s="9"/>
      <c r="AR60" s="4"/>
      <c r="BE60" s="9"/>
    </row>
    <row r="61" spans="1:57" ht="11.25" x14ac:dyDescent="0.2">
      <c r="B61" s="26"/>
      <c r="AR61" s="26"/>
    </row>
    <row r="62" spans="1:57" ht="11.25" x14ac:dyDescent="0.2">
      <c r="B62" s="26"/>
      <c r="AR62" s="26"/>
    </row>
    <row r="63" spans="1:57" ht="11.25" x14ac:dyDescent="0.2">
      <c r="B63" s="26"/>
      <c r="AR63" s="26"/>
    </row>
    <row r="64" spans="1:57" s="34" customFormat="1" ht="12.75" x14ac:dyDescent="0.2">
      <c r="A64" s="9"/>
      <c r="B64" s="4"/>
      <c r="C64" s="9"/>
      <c r="D64" s="58" t="s">
        <v>58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58" t="s">
        <v>59</v>
      </c>
      <c r="AI64" s="64"/>
      <c r="AJ64" s="64"/>
      <c r="AK64" s="64"/>
      <c r="AL64" s="64"/>
      <c r="AM64" s="64"/>
      <c r="AN64" s="64"/>
      <c r="AO64" s="64"/>
      <c r="AP64" s="9"/>
      <c r="AQ64" s="9"/>
      <c r="AR64" s="4"/>
      <c r="BE64" s="9"/>
    </row>
    <row r="65" spans="1:57" ht="11.25" x14ac:dyDescent="0.2">
      <c r="B65" s="26"/>
      <c r="AR65" s="26"/>
    </row>
    <row r="66" spans="1:57" ht="11.25" x14ac:dyDescent="0.2">
      <c r="B66" s="26"/>
      <c r="AR66" s="26"/>
    </row>
    <row r="67" spans="1:57" ht="11.25" x14ac:dyDescent="0.2">
      <c r="B67" s="26"/>
      <c r="AR67" s="26"/>
    </row>
    <row r="68" spans="1:57" ht="11.25" x14ac:dyDescent="0.2">
      <c r="B68" s="26"/>
      <c r="AR68" s="26"/>
    </row>
    <row r="69" spans="1:57" ht="11.25" x14ac:dyDescent="0.2">
      <c r="B69" s="26"/>
      <c r="AR69" s="26"/>
    </row>
    <row r="70" spans="1:57" ht="11.25" x14ac:dyDescent="0.2">
      <c r="B70" s="26"/>
      <c r="AR70" s="26"/>
    </row>
    <row r="71" spans="1:57" ht="11.25" x14ac:dyDescent="0.2">
      <c r="B71" s="26"/>
      <c r="AR71" s="26"/>
    </row>
    <row r="72" spans="1:57" ht="11.25" x14ac:dyDescent="0.2">
      <c r="B72" s="26"/>
      <c r="AR72" s="26"/>
    </row>
    <row r="73" spans="1:57" ht="11.25" x14ac:dyDescent="0.2">
      <c r="B73" s="26"/>
      <c r="AR73" s="26"/>
    </row>
    <row r="74" spans="1:57" ht="11.25" x14ac:dyDescent="0.2">
      <c r="B74" s="26"/>
      <c r="AR74" s="26"/>
    </row>
    <row r="75" spans="1:57" s="34" customFormat="1" ht="12.75" x14ac:dyDescent="0.2">
      <c r="A75" s="9"/>
      <c r="B75" s="4"/>
      <c r="C75" s="9"/>
      <c r="D75" s="60" t="s">
        <v>56</v>
      </c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0" t="s">
        <v>57</v>
      </c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0" t="s">
        <v>56</v>
      </c>
      <c r="AI75" s="61"/>
      <c r="AJ75" s="61"/>
      <c r="AK75" s="61"/>
      <c r="AL75" s="61"/>
      <c r="AM75" s="60" t="s">
        <v>57</v>
      </c>
      <c r="AN75" s="61"/>
      <c r="AO75" s="61"/>
      <c r="AP75" s="9"/>
      <c r="AQ75" s="9"/>
      <c r="AR75" s="4"/>
      <c r="BE75" s="9"/>
    </row>
    <row r="76" spans="1:57" s="34" customFormat="1" ht="11.25" x14ac:dyDescent="0.2">
      <c r="A76" s="9"/>
      <c r="B76" s="4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4"/>
      <c r="BE76" s="9"/>
    </row>
    <row r="77" spans="1:57" s="34" customFormat="1" ht="6.95" customHeight="1" x14ac:dyDescent="0.2">
      <c r="A77" s="9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"/>
      <c r="BE77" s="9"/>
    </row>
    <row r="81" spans="1:91" s="34" customFormat="1" ht="6.95" customHeight="1" x14ac:dyDescent="0.2">
      <c r="A81" s="9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"/>
      <c r="BE81" s="9"/>
    </row>
    <row r="82" spans="1:91" s="34" customFormat="1" ht="24.95" customHeight="1" x14ac:dyDescent="0.2">
      <c r="A82" s="9"/>
      <c r="B82" s="4"/>
      <c r="C82" s="27" t="s">
        <v>60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4"/>
      <c r="BE82" s="9"/>
    </row>
    <row r="83" spans="1:91" s="34" customFormat="1" ht="6.95" customHeight="1" x14ac:dyDescent="0.2">
      <c r="A83" s="9"/>
      <c r="B83" s="4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4"/>
      <c r="BE83" s="9"/>
    </row>
    <row r="84" spans="1:91" s="197" customFormat="1" ht="12" customHeight="1" x14ac:dyDescent="0.2">
      <c r="B84" s="198"/>
      <c r="C84" s="29" t="s">
        <v>13</v>
      </c>
      <c r="L84" s="197" t="str">
        <f>K5</f>
        <v>(F20)_2025_07_31</v>
      </c>
      <c r="AR84" s="198"/>
    </row>
    <row r="85" spans="1:91" s="199" customFormat="1" ht="36.950000000000003" customHeight="1" x14ac:dyDescent="0.2">
      <c r="B85" s="200"/>
      <c r="C85" s="201" t="s">
        <v>16</v>
      </c>
      <c r="L85" s="35" t="str">
        <f>K6</f>
        <v>MVN Klatovy Luby-Výhořice</v>
      </c>
      <c r="M85" s="202"/>
      <c r="N85" s="202"/>
      <c r="O85" s="202"/>
      <c r="P85" s="202"/>
      <c r="Q85" s="202"/>
      <c r="R85" s="202"/>
      <c r="S85" s="202"/>
      <c r="T85" s="202"/>
      <c r="U85" s="202"/>
      <c r="V85" s="202"/>
      <c r="W85" s="202"/>
      <c r="X85" s="202"/>
      <c r="Y85" s="202"/>
      <c r="Z85" s="202"/>
      <c r="AA85" s="202"/>
      <c r="AB85" s="202"/>
      <c r="AC85" s="202"/>
      <c r="AD85" s="202"/>
      <c r="AE85" s="202"/>
      <c r="AF85" s="202"/>
      <c r="AG85" s="202"/>
      <c r="AH85" s="202"/>
      <c r="AI85" s="202"/>
      <c r="AJ85" s="202"/>
      <c r="AK85" s="202"/>
      <c r="AL85" s="202"/>
      <c r="AM85" s="202"/>
      <c r="AN85" s="202"/>
      <c r="AO85" s="202"/>
      <c r="AR85" s="200"/>
    </row>
    <row r="86" spans="1:91" s="34" customFormat="1" ht="6.95" customHeight="1" x14ac:dyDescent="0.2">
      <c r="A86" s="9"/>
      <c r="B86" s="4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4"/>
      <c r="BE86" s="9"/>
    </row>
    <row r="87" spans="1:91" s="34" customFormat="1" ht="12" customHeight="1" x14ac:dyDescent="0.2">
      <c r="A87" s="9"/>
      <c r="B87" s="4"/>
      <c r="C87" s="29" t="s">
        <v>20</v>
      </c>
      <c r="D87" s="9"/>
      <c r="E87" s="9"/>
      <c r="F87" s="9"/>
      <c r="G87" s="9"/>
      <c r="H87" s="9"/>
      <c r="I87" s="9"/>
      <c r="J87" s="9"/>
      <c r="K87" s="9"/>
      <c r="L87" s="203" t="str">
        <f>IF(K8="","",K8)</f>
        <v>k.ú. Luby</v>
      </c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29" t="s">
        <v>22</v>
      </c>
      <c r="AJ87" s="9"/>
      <c r="AK87" s="9"/>
      <c r="AL87" s="9"/>
      <c r="AM87" s="204" t="str">
        <f>IF(AN8= "","",AN8)</f>
        <v>31. 7. 2025</v>
      </c>
      <c r="AN87" s="204"/>
      <c r="AO87" s="9"/>
      <c r="AP87" s="9"/>
      <c r="AQ87" s="9"/>
      <c r="AR87" s="4"/>
      <c r="BE87" s="9"/>
    </row>
    <row r="88" spans="1:91" s="34" customFormat="1" ht="6.95" customHeight="1" x14ac:dyDescent="0.2">
      <c r="A88" s="9"/>
      <c r="B88" s="4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4"/>
      <c r="BE88" s="9"/>
    </row>
    <row r="89" spans="1:91" s="34" customFormat="1" ht="15.2" customHeight="1" x14ac:dyDescent="0.2">
      <c r="A89" s="9"/>
      <c r="B89" s="4"/>
      <c r="C89" s="29" t="s">
        <v>24</v>
      </c>
      <c r="D89" s="9"/>
      <c r="E89" s="9"/>
      <c r="F89" s="9"/>
      <c r="G89" s="9"/>
      <c r="H89" s="9"/>
      <c r="I89" s="9"/>
      <c r="J89" s="9"/>
      <c r="K89" s="9"/>
      <c r="L89" s="197" t="str">
        <f>IF(E11= "","",E11)</f>
        <v>Městský úřad Klatovy - odbor životního prostředí</v>
      </c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29" t="s">
        <v>32</v>
      </c>
      <c r="AJ89" s="9"/>
      <c r="AK89" s="9"/>
      <c r="AL89" s="9"/>
      <c r="AM89" s="205" t="str">
        <f>IF(E17="","",E17)</f>
        <v>Hydropro Engineering s.r.o.</v>
      </c>
      <c r="AN89" s="206"/>
      <c r="AO89" s="206"/>
      <c r="AP89" s="206"/>
      <c r="AQ89" s="9"/>
      <c r="AR89" s="4"/>
      <c r="AS89" s="207" t="s">
        <v>61</v>
      </c>
      <c r="AT89" s="208"/>
      <c r="AU89" s="96"/>
      <c r="AV89" s="96"/>
      <c r="AW89" s="96"/>
      <c r="AX89" s="96"/>
      <c r="AY89" s="96"/>
      <c r="AZ89" s="96"/>
      <c r="BA89" s="96"/>
      <c r="BB89" s="96"/>
      <c r="BC89" s="96"/>
      <c r="BD89" s="209"/>
      <c r="BE89" s="9"/>
    </row>
    <row r="90" spans="1:91" s="34" customFormat="1" ht="15.2" customHeight="1" x14ac:dyDescent="0.2">
      <c r="A90" s="9"/>
      <c r="B90" s="4"/>
      <c r="C90" s="29" t="s">
        <v>30</v>
      </c>
      <c r="D90" s="9"/>
      <c r="E90" s="9"/>
      <c r="F90" s="9"/>
      <c r="G90" s="9"/>
      <c r="H90" s="9"/>
      <c r="I90" s="9"/>
      <c r="J90" s="9"/>
      <c r="K90" s="9"/>
      <c r="L90" s="197" t="str">
        <f>IF(E14= "Vyplň údaj","",E14)</f>
        <v/>
      </c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29" t="s">
        <v>37</v>
      </c>
      <c r="AJ90" s="9"/>
      <c r="AK90" s="9"/>
      <c r="AL90" s="9"/>
      <c r="AM90" s="205" t="str">
        <f>IF(E20="","",E20)</f>
        <v xml:space="preserve"> </v>
      </c>
      <c r="AN90" s="206"/>
      <c r="AO90" s="206"/>
      <c r="AP90" s="206"/>
      <c r="AQ90" s="9"/>
      <c r="AR90" s="4"/>
      <c r="AS90" s="210"/>
      <c r="AT90" s="211"/>
      <c r="AU90" s="111"/>
      <c r="AV90" s="111"/>
      <c r="AW90" s="111"/>
      <c r="AX90" s="111"/>
      <c r="AY90" s="111"/>
      <c r="AZ90" s="111"/>
      <c r="BA90" s="111"/>
      <c r="BB90" s="111"/>
      <c r="BC90" s="111"/>
      <c r="BD90" s="118"/>
      <c r="BE90" s="9"/>
    </row>
    <row r="91" spans="1:91" s="34" customFormat="1" ht="10.9" customHeight="1" x14ac:dyDescent="0.2">
      <c r="A91" s="9"/>
      <c r="B91" s="4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4"/>
      <c r="AS91" s="210"/>
      <c r="AT91" s="211"/>
      <c r="AU91" s="111"/>
      <c r="AV91" s="111"/>
      <c r="AW91" s="111"/>
      <c r="AX91" s="111"/>
      <c r="AY91" s="111"/>
      <c r="AZ91" s="111"/>
      <c r="BA91" s="111"/>
      <c r="BB91" s="111"/>
      <c r="BC91" s="111"/>
      <c r="BD91" s="118"/>
      <c r="BE91" s="9"/>
    </row>
    <row r="92" spans="1:91" s="34" customFormat="1" ht="29.25" customHeight="1" x14ac:dyDescent="0.2">
      <c r="A92" s="9"/>
      <c r="B92" s="4"/>
      <c r="C92" s="212" t="s">
        <v>62</v>
      </c>
      <c r="D92" s="213"/>
      <c r="E92" s="213"/>
      <c r="F92" s="213"/>
      <c r="G92" s="213"/>
      <c r="H92" s="53"/>
      <c r="I92" s="214" t="s">
        <v>63</v>
      </c>
      <c r="J92" s="213"/>
      <c r="K92" s="213"/>
      <c r="L92" s="213"/>
      <c r="M92" s="213"/>
      <c r="N92" s="213"/>
      <c r="O92" s="213"/>
      <c r="P92" s="213"/>
      <c r="Q92" s="213"/>
      <c r="R92" s="213"/>
      <c r="S92" s="213"/>
      <c r="T92" s="213"/>
      <c r="U92" s="213"/>
      <c r="V92" s="213"/>
      <c r="W92" s="213"/>
      <c r="X92" s="213"/>
      <c r="Y92" s="213"/>
      <c r="Z92" s="213"/>
      <c r="AA92" s="213"/>
      <c r="AB92" s="213"/>
      <c r="AC92" s="213"/>
      <c r="AD92" s="213"/>
      <c r="AE92" s="213"/>
      <c r="AF92" s="213"/>
      <c r="AG92" s="215" t="s">
        <v>64</v>
      </c>
      <c r="AH92" s="213"/>
      <c r="AI92" s="213"/>
      <c r="AJ92" s="213"/>
      <c r="AK92" s="213"/>
      <c r="AL92" s="213"/>
      <c r="AM92" s="213"/>
      <c r="AN92" s="214" t="s">
        <v>65</v>
      </c>
      <c r="AO92" s="213"/>
      <c r="AP92" s="216"/>
      <c r="AQ92" s="217" t="s">
        <v>66</v>
      </c>
      <c r="AR92" s="4"/>
      <c r="AS92" s="89" t="s">
        <v>67</v>
      </c>
      <c r="AT92" s="90" t="s">
        <v>68</v>
      </c>
      <c r="AU92" s="90" t="s">
        <v>69</v>
      </c>
      <c r="AV92" s="90" t="s">
        <v>70</v>
      </c>
      <c r="AW92" s="90" t="s">
        <v>71</v>
      </c>
      <c r="AX92" s="90" t="s">
        <v>72</v>
      </c>
      <c r="AY92" s="90" t="s">
        <v>73</v>
      </c>
      <c r="AZ92" s="90" t="s">
        <v>74</v>
      </c>
      <c r="BA92" s="90" t="s">
        <v>75</v>
      </c>
      <c r="BB92" s="90" t="s">
        <v>76</v>
      </c>
      <c r="BC92" s="90" t="s">
        <v>77</v>
      </c>
      <c r="BD92" s="91" t="s">
        <v>78</v>
      </c>
      <c r="BE92" s="9"/>
    </row>
    <row r="93" spans="1:91" s="34" customFormat="1" ht="10.9" customHeight="1" x14ac:dyDescent="0.2">
      <c r="A93" s="9"/>
      <c r="B93" s="4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4"/>
      <c r="AS93" s="95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218"/>
      <c r="BE93" s="9"/>
    </row>
    <row r="94" spans="1:91" s="219" customFormat="1" ht="32.450000000000003" customHeight="1" x14ac:dyDescent="0.2">
      <c r="B94" s="220"/>
      <c r="C94" s="246" t="s">
        <v>79</v>
      </c>
      <c r="D94" s="247"/>
      <c r="E94" s="247"/>
      <c r="F94" s="247"/>
      <c r="G94" s="247"/>
      <c r="H94" s="247"/>
      <c r="I94" s="247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7"/>
      <c r="W94" s="247"/>
      <c r="X94" s="247"/>
      <c r="Y94" s="247"/>
      <c r="Z94" s="247"/>
      <c r="AA94" s="247"/>
      <c r="AB94" s="247"/>
      <c r="AC94" s="247"/>
      <c r="AD94" s="247"/>
      <c r="AE94" s="247"/>
      <c r="AF94" s="247"/>
      <c r="AG94" s="248">
        <f>ROUND(AG95+SUM(AG101:AG104),2)</f>
        <v>0</v>
      </c>
      <c r="AH94" s="248"/>
      <c r="AI94" s="248"/>
      <c r="AJ94" s="248"/>
      <c r="AK94" s="248"/>
      <c r="AL94" s="248"/>
      <c r="AM94" s="248"/>
      <c r="AN94" s="249">
        <f t="shared" ref="AN94:AN104" si="0">SUM(AG94,AT94)</f>
        <v>0</v>
      </c>
      <c r="AO94" s="249"/>
      <c r="AP94" s="249"/>
      <c r="AQ94" s="221" t="s">
        <v>1</v>
      </c>
      <c r="AR94" s="220"/>
      <c r="AS94" s="222">
        <f>ROUND(AS95+SUM(AS101:AS104),2)</f>
        <v>0</v>
      </c>
      <c r="AT94" s="223">
        <f t="shared" ref="AT94:AT104" si="1">ROUND(SUM(AV94:AW94),2)</f>
        <v>0</v>
      </c>
      <c r="AU94" s="224">
        <f>ROUND(AU95+SUM(AU101:AU104),5)</f>
        <v>0</v>
      </c>
      <c r="AV94" s="223">
        <f>ROUND(AZ94*L29,2)</f>
        <v>0</v>
      </c>
      <c r="AW94" s="223">
        <f>ROUND(BA94*L30,2)</f>
        <v>0</v>
      </c>
      <c r="AX94" s="223">
        <f>ROUND(BB94*L29,2)</f>
        <v>0</v>
      </c>
      <c r="AY94" s="223">
        <f>ROUND(BC94*L30,2)</f>
        <v>0</v>
      </c>
      <c r="AZ94" s="223">
        <f>ROUND(AZ95+SUM(AZ101:AZ104),2)</f>
        <v>0</v>
      </c>
      <c r="BA94" s="223">
        <f>ROUND(BA95+SUM(BA101:BA104),2)</f>
        <v>0</v>
      </c>
      <c r="BB94" s="223">
        <f>ROUND(BB95+SUM(BB101:BB104),2)</f>
        <v>0</v>
      </c>
      <c r="BC94" s="223">
        <f>ROUND(BC95+SUM(BC101:BC104),2)</f>
        <v>0</v>
      </c>
      <c r="BD94" s="225">
        <f>ROUND(BD95+SUM(BD101:BD104),2)</f>
        <v>0</v>
      </c>
      <c r="BS94" s="226" t="s">
        <v>80</v>
      </c>
      <c r="BT94" s="226" t="s">
        <v>81</v>
      </c>
      <c r="BU94" s="227" t="s">
        <v>82</v>
      </c>
      <c r="BV94" s="226" t="s">
        <v>83</v>
      </c>
      <c r="BW94" s="226" t="s">
        <v>4</v>
      </c>
      <c r="BX94" s="226" t="s">
        <v>84</v>
      </c>
      <c r="CL94" s="226" t="s">
        <v>1</v>
      </c>
    </row>
    <row r="95" spans="1:91" s="228" customFormat="1" ht="16.5" customHeight="1" x14ac:dyDescent="0.2">
      <c r="B95" s="229"/>
      <c r="C95" s="250"/>
      <c r="D95" s="251" t="s">
        <v>85</v>
      </c>
      <c r="E95" s="251"/>
      <c r="F95" s="251"/>
      <c r="G95" s="251"/>
      <c r="H95" s="251"/>
      <c r="I95" s="252"/>
      <c r="J95" s="251" t="s">
        <v>86</v>
      </c>
      <c r="K95" s="251"/>
      <c r="L95" s="251"/>
      <c r="M95" s="251"/>
      <c r="N95" s="251"/>
      <c r="O95" s="251"/>
      <c r="P95" s="251"/>
      <c r="Q95" s="251"/>
      <c r="R95" s="251"/>
      <c r="S95" s="251"/>
      <c r="T95" s="251"/>
      <c r="U95" s="251"/>
      <c r="V95" s="251"/>
      <c r="W95" s="251"/>
      <c r="X95" s="251"/>
      <c r="Y95" s="251"/>
      <c r="Z95" s="251"/>
      <c r="AA95" s="251"/>
      <c r="AB95" s="251"/>
      <c r="AC95" s="251"/>
      <c r="AD95" s="251"/>
      <c r="AE95" s="251"/>
      <c r="AF95" s="251"/>
      <c r="AG95" s="253">
        <f>ROUND(SUM(AG96:AG100),2)</f>
        <v>0</v>
      </c>
      <c r="AH95" s="254"/>
      <c r="AI95" s="254"/>
      <c r="AJ95" s="254"/>
      <c r="AK95" s="254"/>
      <c r="AL95" s="254"/>
      <c r="AM95" s="254"/>
      <c r="AN95" s="255">
        <f t="shared" si="0"/>
        <v>0</v>
      </c>
      <c r="AO95" s="254"/>
      <c r="AP95" s="254"/>
      <c r="AQ95" s="230" t="s">
        <v>87</v>
      </c>
      <c r="AR95" s="229"/>
      <c r="AS95" s="231">
        <f>ROUND(SUM(AS96:AS100),2)</f>
        <v>0</v>
      </c>
      <c r="AT95" s="232">
        <f t="shared" si="1"/>
        <v>0</v>
      </c>
      <c r="AU95" s="233">
        <f>ROUND(SUM(AU96:AU100),5)</f>
        <v>0</v>
      </c>
      <c r="AV95" s="232">
        <f>ROUND(AZ95*L29,2)</f>
        <v>0</v>
      </c>
      <c r="AW95" s="232">
        <f>ROUND(BA95*L30,2)</f>
        <v>0</v>
      </c>
      <c r="AX95" s="232">
        <f>ROUND(BB95*L29,2)</f>
        <v>0</v>
      </c>
      <c r="AY95" s="232">
        <f>ROUND(BC95*L30,2)</f>
        <v>0</v>
      </c>
      <c r="AZ95" s="232">
        <f>ROUND(SUM(AZ96:AZ100),2)</f>
        <v>0</v>
      </c>
      <c r="BA95" s="232">
        <f>ROUND(SUM(BA96:BA100),2)</f>
        <v>0</v>
      </c>
      <c r="BB95" s="232">
        <f>ROUND(SUM(BB96:BB100),2)</f>
        <v>0</v>
      </c>
      <c r="BC95" s="232">
        <f>ROUND(SUM(BC96:BC100),2)</f>
        <v>0</v>
      </c>
      <c r="BD95" s="234">
        <f>ROUND(SUM(BD96:BD100),2)</f>
        <v>0</v>
      </c>
      <c r="BS95" s="235" t="s">
        <v>80</v>
      </c>
      <c r="BT95" s="235" t="s">
        <v>88</v>
      </c>
      <c r="BU95" s="235" t="s">
        <v>82</v>
      </c>
      <c r="BV95" s="235" t="s">
        <v>83</v>
      </c>
      <c r="BW95" s="235" t="s">
        <v>89</v>
      </c>
      <c r="BX95" s="235" t="s">
        <v>4</v>
      </c>
      <c r="CL95" s="235" t="s">
        <v>1</v>
      </c>
      <c r="CM95" s="235" t="s">
        <v>90</v>
      </c>
    </row>
    <row r="96" spans="1:91" s="197" customFormat="1" ht="16.5" customHeight="1" x14ac:dyDescent="0.2">
      <c r="A96" s="236" t="s">
        <v>91</v>
      </c>
      <c r="B96" s="198"/>
      <c r="C96" s="256"/>
      <c r="D96" s="256"/>
      <c r="E96" s="257" t="s">
        <v>92</v>
      </c>
      <c r="F96" s="257"/>
      <c r="G96" s="257"/>
      <c r="H96" s="257"/>
      <c r="I96" s="257"/>
      <c r="J96" s="256"/>
      <c r="K96" s="257" t="s">
        <v>93</v>
      </c>
      <c r="L96" s="257"/>
      <c r="M96" s="257"/>
      <c r="N96" s="257"/>
      <c r="O96" s="257"/>
      <c r="P96" s="257"/>
      <c r="Q96" s="257"/>
      <c r="R96" s="257"/>
      <c r="S96" s="257"/>
      <c r="T96" s="257"/>
      <c r="U96" s="257"/>
      <c r="V96" s="257"/>
      <c r="W96" s="257"/>
      <c r="X96" s="257"/>
      <c r="Y96" s="257"/>
      <c r="Z96" s="257"/>
      <c r="AA96" s="257"/>
      <c r="AB96" s="257"/>
      <c r="AC96" s="257"/>
      <c r="AD96" s="257"/>
      <c r="AE96" s="257"/>
      <c r="AF96" s="257"/>
      <c r="AG96" s="258">
        <f>'SO 01.1 - Hlavní hráz'!J32</f>
        <v>0</v>
      </c>
      <c r="AH96" s="259"/>
      <c r="AI96" s="259"/>
      <c r="AJ96" s="259"/>
      <c r="AK96" s="259"/>
      <c r="AL96" s="259"/>
      <c r="AM96" s="259"/>
      <c r="AN96" s="258">
        <f t="shared" si="0"/>
        <v>0</v>
      </c>
      <c r="AO96" s="259"/>
      <c r="AP96" s="259"/>
      <c r="AQ96" s="237" t="s">
        <v>94</v>
      </c>
      <c r="AR96" s="198"/>
      <c r="AS96" s="238">
        <v>0</v>
      </c>
      <c r="AT96" s="239">
        <f t="shared" si="1"/>
        <v>0</v>
      </c>
      <c r="AU96" s="240">
        <f>'SO 01.1 - Hlavní hráz'!P124</f>
        <v>0</v>
      </c>
      <c r="AV96" s="239">
        <f>'SO 01.1 - Hlavní hráz'!J35</f>
        <v>0</v>
      </c>
      <c r="AW96" s="239">
        <f>'SO 01.1 - Hlavní hráz'!J36</f>
        <v>0</v>
      </c>
      <c r="AX96" s="239">
        <f>'SO 01.1 - Hlavní hráz'!J37</f>
        <v>0</v>
      </c>
      <c r="AY96" s="239">
        <f>'SO 01.1 - Hlavní hráz'!J38</f>
        <v>0</v>
      </c>
      <c r="AZ96" s="239">
        <f>'SO 01.1 - Hlavní hráz'!F35</f>
        <v>0</v>
      </c>
      <c r="BA96" s="239">
        <f>'SO 01.1 - Hlavní hráz'!F36</f>
        <v>0</v>
      </c>
      <c r="BB96" s="239">
        <f>'SO 01.1 - Hlavní hráz'!F37</f>
        <v>0</v>
      </c>
      <c r="BC96" s="239">
        <f>'SO 01.1 - Hlavní hráz'!F38</f>
        <v>0</v>
      </c>
      <c r="BD96" s="241">
        <f>'SO 01.1 - Hlavní hráz'!F39</f>
        <v>0</v>
      </c>
      <c r="BT96" s="36" t="s">
        <v>90</v>
      </c>
      <c r="BV96" s="36" t="s">
        <v>83</v>
      </c>
      <c r="BW96" s="36" t="s">
        <v>95</v>
      </c>
      <c r="BX96" s="36" t="s">
        <v>89</v>
      </c>
      <c r="CL96" s="36" t="s">
        <v>1</v>
      </c>
    </row>
    <row r="97" spans="1:91" s="197" customFormat="1" ht="16.5" customHeight="1" x14ac:dyDescent="0.2">
      <c r="A97" s="236" t="s">
        <v>91</v>
      </c>
      <c r="B97" s="198"/>
      <c r="C97" s="256"/>
      <c r="D97" s="256"/>
      <c r="E97" s="257" t="s">
        <v>96</v>
      </c>
      <c r="F97" s="257"/>
      <c r="G97" s="257"/>
      <c r="H97" s="257"/>
      <c r="I97" s="257"/>
      <c r="J97" s="256"/>
      <c r="K97" s="257" t="s">
        <v>97</v>
      </c>
      <c r="L97" s="257"/>
      <c r="M97" s="257"/>
      <c r="N97" s="257"/>
      <c r="O97" s="257"/>
      <c r="P97" s="257"/>
      <c r="Q97" s="257"/>
      <c r="R97" s="257"/>
      <c r="S97" s="257"/>
      <c r="T97" s="257"/>
      <c r="U97" s="257"/>
      <c r="V97" s="257"/>
      <c r="W97" s="257"/>
      <c r="X97" s="257"/>
      <c r="Y97" s="257"/>
      <c r="Z97" s="257"/>
      <c r="AA97" s="257"/>
      <c r="AB97" s="257"/>
      <c r="AC97" s="257"/>
      <c r="AD97" s="257"/>
      <c r="AE97" s="257"/>
      <c r="AF97" s="257"/>
      <c r="AG97" s="258">
        <f>'SO 01.2 - Úpravy v nádrži'!J32</f>
        <v>0</v>
      </c>
      <c r="AH97" s="259"/>
      <c r="AI97" s="259"/>
      <c r="AJ97" s="259"/>
      <c r="AK97" s="259"/>
      <c r="AL97" s="259"/>
      <c r="AM97" s="259"/>
      <c r="AN97" s="258">
        <f t="shared" si="0"/>
        <v>0</v>
      </c>
      <c r="AO97" s="259"/>
      <c r="AP97" s="259"/>
      <c r="AQ97" s="237" t="s">
        <v>94</v>
      </c>
      <c r="AR97" s="198"/>
      <c r="AS97" s="238">
        <v>0</v>
      </c>
      <c r="AT97" s="239">
        <f t="shared" si="1"/>
        <v>0</v>
      </c>
      <c r="AU97" s="240">
        <f>'SO 01.2 - Úpravy v nádrži'!P123</f>
        <v>0</v>
      </c>
      <c r="AV97" s="239">
        <f>'SO 01.2 - Úpravy v nádrži'!J35</f>
        <v>0</v>
      </c>
      <c r="AW97" s="239">
        <f>'SO 01.2 - Úpravy v nádrži'!J36</f>
        <v>0</v>
      </c>
      <c r="AX97" s="239">
        <f>'SO 01.2 - Úpravy v nádrži'!J37</f>
        <v>0</v>
      </c>
      <c r="AY97" s="239">
        <f>'SO 01.2 - Úpravy v nádrži'!J38</f>
        <v>0</v>
      </c>
      <c r="AZ97" s="239">
        <f>'SO 01.2 - Úpravy v nádrži'!F35</f>
        <v>0</v>
      </c>
      <c r="BA97" s="239">
        <f>'SO 01.2 - Úpravy v nádrži'!F36</f>
        <v>0</v>
      </c>
      <c r="BB97" s="239">
        <f>'SO 01.2 - Úpravy v nádrži'!F37</f>
        <v>0</v>
      </c>
      <c r="BC97" s="239">
        <f>'SO 01.2 - Úpravy v nádrži'!F38</f>
        <v>0</v>
      </c>
      <c r="BD97" s="241">
        <f>'SO 01.2 - Úpravy v nádrži'!F39</f>
        <v>0</v>
      </c>
      <c r="BT97" s="36" t="s">
        <v>90</v>
      </c>
      <c r="BV97" s="36" t="s">
        <v>83</v>
      </c>
      <c r="BW97" s="36" t="s">
        <v>98</v>
      </c>
      <c r="BX97" s="36" t="s">
        <v>89</v>
      </c>
      <c r="CL97" s="36" t="s">
        <v>1</v>
      </c>
    </row>
    <row r="98" spans="1:91" s="197" customFormat="1" ht="16.5" customHeight="1" x14ac:dyDescent="0.2">
      <c r="A98" s="236" t="s">
        <v>91</v>
      </c>
      <c r="B98" s="198"/>
      <c r="C98" s="256"/>
      <c r="D98" s="256"/>
      <c r="E98" s="257" t="s">
        <v>99</v>
      </c>
      <c r="F98" s="257"/>
      <c r="G98" s="257"/>
      <c r="H98" s="257"/>
      <c r="I98" s="257"/>
      <c r="J98" s="256"/>
      <c r="K98" s="257" t="s">
        <v>100</v>
      </c>
      <c r="L98" s="257"/>
      <c r="M98" s="257"/>
      <c r="N98" s="257"/>
      <c r="O98" s="257"/>
      <c r="P98" s="257"/>
      <c r="Q98" s="257"/>
      <c r="R98" s="257"/>
      <c r="S98" s="257"/>
      <c r="T98" s="257"/>
      <c r="U98" s="257"/>
      <c r="V98" s="257"/>
      <c r="W98" s="257"/>
      <c r="X98" s="257"/>
      <c r="Y98" s="257"/>
      <c r="Z98" s="257"/>
      <c r="AA98" s="257"/>
      <c r="AB98" s="257"/>
      <c r="AC98" s="257"/>
      <c r="AD98" s="257"/>
      <c r="AE98" s="257"/>
      <c r="AF98" s="257"/>
      <c r="AG98" s="258">
        <f>'SO 01.3 - Výpustné zařízení'!J32</f>
        <v>0</v>
      </c>
      <c r="AH98" s="259"/>
      <c r="AI98" s="259"/>
      <c r="AJ98" s="259"/>
      <c r="AK98" s="259"/>
      <c r="AL98" s="259"/>
      <c r="AM98" s="259"/>
      <c r="AN98" s="258">
        <f t="shared" si="0"/>
        <v>0</v>
      </c>
      <c r="AO98" s="259"/>
      <c r="AP98" s="259"/>
      <c r="AQ98" s="237" t="s">
        <v>94</v>
      </c>
      <c r="AR98" s="198"/>
      <c r="AS98" s="238">
        <v>0</v>
      </c>
      <c r="AT98" s="239">
        <f t="shared" si="1"/>
        <v>0</v>
      </c>
      <c r="AU98" s="240">
        <f>'SO 01.3 - Výpustné zařízení'!P129</f>
        <v>0</v>
      </c>
      <c r="AV98" s="239">
        <f>'SO 01.3 - Výpustné zařízení'!J35</f>
        <v>0</v>
      </c>
      <c r="AW98" s="239">
        <f>'SO 01.3 - Výpustné zařízení'!J36</f>
        <v>0</v>
      </c>
      <c r="AX98" s="239">
        <f>'SO 01.3 - Výpustné zařízení'!J37</f>
        <v>0</v>
      </c>
      <c r="AY98" s="239">
        <f>'SO 01.3 - Výpustné zařízení'!J38</f>
        <v>0</v>
      </c>
      <c r="AZ98" s="239">
        <f>'SO 01.3 - Výpustné zařízení'!F35</f>
        <v>0</v>
      </c>
      <c r="BA98" s="239">
        <f>'SO 01.3 - Výpustné zařízení'!F36</f>
        <v>0</v>
      </c>
      <c r="BB98" s="239">
        <f>'SO 01.3 - Výpustné zařízení'!F37</f>
        <v>0</v>
      </c>
      <c r="BC98" s="239">
        <f>'SO 01.3 - Výpustné zařízení'!F38</f>
        <v>0</v>
      </c>
      <c r="BD98" s="241">
        <f>'SO 01.3 - Výpustné zařízení'!F39</f>
        <v>0</v>
      </c>
      <c r="BT98" s="36" t="s">
        <v>90</v>
      </c>
      <c r="BV98" s="36" t="s">
        <v>83</v>
      </c>
      <c r="BW98" s="36" t="s">
        <v>101</v>
      </c>
      <c r="BX98" s="36" t="s">
        <v>89</v>
      </c>
      <c r="CL98" s="36" t="s">
        <v>1</v>
      </c>
    </row>
    <row r="99" spans="1:91" s="197" customFormat="1" ht="16.5" customHeight="1" x14ac:dyDescent="0.2">
      <c r="A99" s="236" t="s">
        <v>91</v>
      </c>
      <c r="B99" s="198"/>
      <c r="C99" s="256"/>
      <c r="D99" s="256"/>
      <c r="E99" s="257" t="s">
        <v>102</v>
      </c>
      <c r="F99" s="257"/>
      <c r="G99" s="257"/>
      <c r="H99" s="257"/>
      <c r="I99" s="257"/>
      <c r="J99" s="256"/>
      <c r="K99" s="257" t="s">
        <v>103</v>
      </c>
      <c r="L99" s="257"/>
      <c r="M99" s="257"/>
      <c r="N99" s="257"/>
      <c r="O99" s="257"/>
      <c r="P99" s="257"/>
      <c r="Q99" s="257"/>
      <c r="R99" s="257"/>
      <c r="S99" s="257"/>
      <c r="T99" s="257"/>
      <c r="U99" s="257"/>
      <c r="V99" s="257"/>
      <c r="W99" s="257"/>
      <c r="X99" s="257"/>
      <c r="Y99" s="257"/>
      <c r="Z99" s="257"/>
      <c r="AA99" s="257"/>
      <c r="AB99" s="257"/>
      <c r="AC99" s="257"/>
      <c r="AD99" s="257"/>
      <c r="AE99" s="257"/>
      <c r="AF99" s="257"/>
      <c r="AG99" s="258">
        <f>'SO 01.4 - Bezpečnostní př...'!J32</f>
        <v>0</v>
      </c>
      <c r="AH99" s="259"/>
      <c r="AI99" s="259"/>
      <c r="AJ99" s="259"/>
      <c r="AK99" s="259"/>
      <c r="AL99" s="259"/>
      <c r="AM99" s="259"/>
      <c r="AN99" s="258">
        <f t="shared" si="0"/>
        <v>0</v>
      </c>
      <c r="AO99" s="259"/>
      <c r="AP99" s="259"/>
      <c r="AQ99" s="237" t="s">
        <v>94</v>
      </c>
      <c r="AR99" s="198"/>
      <c r="AS99" s="238">
        <v>0</v>
      </c>
      <c r="AT99" s="239">
        <f t="shared" si="1"/>
        <v>0</v>
      </c>
      <c r="AU99" s="240">
        <f>'SO 01.4 - Bezpečnostní př...'!P126</f>
        <v>0</v>
      </c>
      <c r="AV99" s="239">
        <f>'SO 01.4 - Bezpečnostní př...'!J35</f>
        <v>0</v>
      </c>
      <c r="AW99" s="239">
        <f>'SO 01.4 - Bezpečnostní př...'!J36</f>
        <v>0</v>
      </c>
      <c r="AX99" s="239">
        <f>'SO 01.4 - Bezpečnostní př...'!J37</f>
        <v>0</v>
      </c>
      <c r="AY99" s="239">
        <f>'SO 01.4 - Bezpečnostní př...'!J38</f>
        <v>0</v>
      </c>
      <c r="AZ99" s="239">
        <f>'SO 01.4 - Bezpečnostní př...'!F35</f>
        <v>0</v>
      </c>
      <c r="BA99" s="239">
        <f>'SO 01.4 - Bezpečnostní př...'!F36</f>
        <v>0</v>
      </c>
      <c r="BB99" s="239">
        <f>'SO 01.4 - Bezpečnostní př...'!F37</f>
        <v>0</v>
      </c>
      <c r="BC99" s="239">
        <f>'SO 01.4 - Bezpečnostní př...'!F38</f>
        <v>0</v>
      </c>
      <c r="BD99" s="241">
        <f>'SO 01.4 - Bezpečnostní př...'!F39</f>
        <v>0</v>
      </c>
      <c r="BT99" s="36" t="s">
        <v>90</v>
      </c>
      <c r="BV99" s="36" t="s">
        <v>83</v>
      </c>
      <c r="BW99" s="36" t="s">
        <v>104</v>
      </c>
      <c r="BX99" s="36" t="s">
        <v>89</v>
      </c>
      <c r="CL99" s="36" t="s">
        <v>1</v>
      </c>
    </row>
    <row r="100" spans="1:91" s="197" customFormat="1" ht="16.5" customHeight="1" x14ac:dyDescent="0.2">
      <c r="A100" s="236" t="s">
        <v>91</v>
      </c>
      <c r="B100" s="198"/>
      <c r="C100" s="256"/>
      <c r="D100" s="256"/>
      <c r="E100" s="257" t="s">
        <v>105</v>
      </c>
      <c r="F100" s="257"/>
      <c r="G100" s="257"/>
      <c r="H100" s="257"/>
      <c r="I100" s="257"/>
      <c r="J100" s="256"/>
      <c r="K100" s="257" t="s">
        <v>106</v>
      </c>
      <c r="L100" s="257"/>
      <c r="M100" s="257"/>
      <c r="N100" s="257"/>
      <c r="O100" s="257"/>
      <c r="P100" s="257"/>
      <c r="Q100" s="257"/>
      <c r="R100" s="257"/>
      <c r="S100" s="257"/>
      <c r="T100" s="257"/>
      <c r="U100" s="257"/>
      <c r="V100" s="257"/>
      <c r="W100" s="257"/>
      <c r="X100" s="257"/>
      <c r="Y100" s="257"/>
      <c r="Z100" s="257"/>
      <c r="AA100" s="257"/>
      <c r="AB100" s="257"/>
      <c r="AC100" s="257"/>
      <c r="AD100" s="257"/>
      <c r="AE100" s="257"/>
      <c r="AF100" s="257"/>
      <c r="AG100" s="258">
        <f>'SO 01.5 - Boční hráz s ko...'!J32</f>
        <v>0</v>
      </c>
      <c r="AH100" s="259"/>
      <c r="AI100" s="259"/>
      <c r="AJ100" s="259"/>
      <c r="AK100" s="259"/>
      <c r="AL100" s="259"/>
      <c r="AM100" s="259"/>
      <c r="AN100" s="258">
        <f t="shared" si="0"/>
        <v>0</v>
      </c>
      <c r="AO100" s="259"/>
      <c r="AP100" s="259"/>
      <c r="AQ100" s="237" t="s">
        <v>94</v>
      </c>
      <c r="AR100" s="198"/>
      <c r="AS100" s="238">
        <v>0</v>
      </c>
      <c r="AT100" s="239">
        <f t="shared" si="1"/>
        <v>0</v>
      </c>
      <c r="AU100" s="240">
        <f>'SO 01.5 - Boční hráz s ko...'!P126</f>
        <v>0</v>
      </c>
      <c r="AV100" s="239">
        <f>'SO 01.5 - Boční hráz s ko...'!J35</f>
        <v>0</v>
      </c>
      <c r="AW100" s="239">
        <f>'SO 01.5 - Boční hráz s ko...'!J36</f>
        <v>0</v>
      </c>
      <c r="AX100" s="239">
        <f>'SO 01.5 - Boční hráz s ko...'!J37</f>
        <v>0</v>
      </c>
      <c r="AY100" s="239">
        <f>'SO 01.5 - Boční hráz s ko...'!J38</f>
        <v>0</v>
      </c>
      <c r="AZ100" s="239">
        <f>'SO 01.5 - Boční hráz s ko...'!F35</f>
        <v>0</v>
      </c>
      <c r="BA100" s="239">
        <f>'SO 01.5 - Boční hráz s ko...'!F36</f>
        <v>0</v>
      </c>
      <c r="BB100" s="239">
        <f>'SO 01.5 - Boční hráz s ko...'!F37</f>
        <v>0</v>
      </c>
      <c r="BC100" s="239">
        <f>'SO 01.5 - Boční hráz s ko...'!F38</f>
        <v>0</v>
      </c>
      <c r="BD100" s="241">
        <f>'SO 01.5 - Boční hráz s ko...'!F39</f>
        <v>0</v>
      </c>
      <c r="BT100" s="36" t="s">
        <v>90</v>
      </c>
      <c r="BV100" s="36" t="s">
        <v>83</v>
      </c>
      <c r="BW100" s="36" t="s">
        <v>107</v>
      </c>
      <c r="BX100" s="36" t="s">
        <v>89</v>
      </c>
      <c r="CL100" s="36" t="s">
        <v>1</v>
      </c>
    </row>
    <row r="101" spans="1:91" s="228" customFormat="1" ht="16.5" customHeight="1" x14ac:dyDescent="0.2">
      <c r="A101" s="236" t="s">
        <v>91</v>
      </c>
      <c r="B101" s="229"/>
      <c r="C101" s="250"/>
      <c r="D101" s="251" t="s">
        <v>108</v>
      </c>
      <c r="E101" s="251"/>
      <c r="F101" s="251"/>
      <c r="G101" s="251"/>
      <c r="H101" s="251"/>
      <c r="I101" s="252"/>
      <c r="J101" s="251" t="s">
        <v>109</v>
      </c>
      <c r="K101" s="251"/>
      <c r="L101" s="251"/>
      <c r="M101" s="251"/>
      <c r="N101" s="251"/>
      <c r="O101" s="251"/>
      <c r="P101" s="251"/>
      <c r="Q101" s="251"/>
      <c r="R101" s="251"/>
      <c r="S101" s="251"/>
      <c r="T101" s="251"/>
      <c r="U101" s="251"/>
      <c r="V101" s="251"/>
      <c r="W101" s="251"/>
      <c r="X101" s="251"/>
      <c r="Y101" s="251"/>
      <c r="Z101" s="251"/>
      <c r="AA101" s="251"/>
      <c r="AB101" s="251"/>
      <c r="AC101" s="251"/>
      <c r="AD101" s="251"/>
      <c r="AE101" s="251"/>
      <c r="AF101" s="251"/>
      <c r="AG101" s="255">
        <f>'SO 02 - Revitalizace vodn...'!J30</f>
        <v>0</v>
      </c>
      <c r="AH101" s="254"/>
      <c r="AI101" s="254"/>
      <c r="AJ101" s="254"/>
      <c r="AK101" s="254"/>
      <c r="AL101" s="254"/>
      <c r="AM101" s="254"/>
      <c r="AN101" s="255">
        <f t="shared" si="0"/>
        <v>0</v>
      </c>
      <c r="AO101" s="254"/>
      <c r="AP101" s="254"/>
      <c r="AQ101" s="230" t="s">
        <v>87</v>
      </c>
      <c r="AR101" s="229"/>
      <c r="AS101" s="231">
        <v>0</v>
      </c>
      <c r="AT101" s="232">
        <f t="shared" si="1"/>
        <v>0</v>
      </c>
      <c r="AU101" s="233">
        <f>'SO 02 - Revitalizace vodn...'!P120</f>
        <v>0</v>
      </c>
      <c r="AV101" s="232">
        <f>'SO 02 - Revitalizace vodn...'!J33</f>
        <v>0</v>
      </c>
      <c r="AW101" s="232">
        <f>'SO 02 - Revitalizace vodn...'!J34</f>
        <v>0</v>
      </c>
      <c r="AX101" s="232">
        <f>'SO 02 - Revitalizace vodn...'!J35</f>
        <v>0</v>
      </c>
      <c r="AY101" s="232">
        <f>'SO 02 - Revitalizace vodn...'!J36</f>
        <v>0</v>
      </c>
      <c r="AZ101" s="232">
        <f>'SO 02 - Revitalizace vodn...'!F33</f>
        <v>0</v>
      </c>
      <c r="BA101" s="232">
        <f>'SO 02 - Revitalizace vodn...'!F34</f>
        <v>0</v>
      </c>
      <c r="BB101" s="232">
        <f>'SO 02 - Revitalizace vodn...'!F35</f>
        <v>0</v>
      </c>
      <c r="BC101" s="232">
        <f>'SO 02 - Revitalizace vodn...'!F36</f>
        <v>0</v>
      </c>
      <c r="BD101" s="234">
        <f>'SO 02 - Revitalizace vodn...'!F37</f>
        <v>0</v>
      </c>
      <c r="BT101" s="235" t="s">
        <v>88</v>
      </c>
      <c r="BV101" s="235" t="s">
        <v>83</v>
      </c>
      <c r="BW101" s="235" t="s">
        <v>110</v>
      </c>
      <c r="BX101" s="235" t="s">
        <v>4</v>
      </c>
      <c r="CL101" s="235" t="s">
        <v>1</v>
      </c>
      <c r="CM101" s="235" t="s">
        <v>90</v>
      </c>
    </row>
    <row r="102" spans="1:91" s="228" customFormat="1" ht="16.5" customHeight="1" x14ac:dyDescent="0.2">
      <c r="A102" s="236" t="s">
        <v>91</v>
      </c>
      <c r="B102" s="229"/>
      <c r="C102" s="250"/>
      <c r="D102" s="251" t="s">
        <v>111</v>
      </c>
      <c r="E102" s="251"/>
      <c r="F102" s="251"/>
      <c r="G102" s="251"/>
      <c r="H102" s="251"/>
      <c r="I102" s="252"/>
      <c r="J102" s="251" t="s">
        <v>112</v>
      </c>
      <c r="K102" s="251"/>
      <c r="L102" s="251"/>
      <c r="M102" s="251"/>
      <c r="N102" s="251"/>
      <c r="O102" s="251"/>
      <c r="P102" s="251"/>
      <c r="Q102" s="251"/>
      <c r="R102" s="251"/>
      <c r="S102" s="251"/>
      <c r="T102" s="251"/>
      <c r="U102" s="251"/>
      <c r="V102" s="251"/>
      <c r="W102" s="251"/>
      <c r="X102" s="251"/>
      <c r="Y102" s="251"/>
      <c r="Z102" s="251"/>
      <c r="AA102" s="251"/>
      <c r="AB102" s="251"/>
      <c r="AC102" s="251"/>
      <c r="AD102" s="251"/>
      <c r="AE102" s="251"/>
      <c r="AF102" s="251"/>
      <c r="AG102" s="255">
        <f>'SO 03 - Úprava stávající ...'!J30</f>
        <v>0</v>
      </c>
      <c r="AH102" s="254"/>
      <c r="AI102" s="254"/>
      <c r="AJ102" s="254"/>
      <c r="AK102" s="254"/>
      <c r="AL102" s="254"/>
      <c r="AM102" s="254"/>
      <c r="AN102" s="255">
        <f t="shared" si="0"/>
        <v>0</v>
      </c>
      <c r="AO102" s="254"/>
      <c r="AP102" s="254"/>
      <c r="AQ102" s="230" t="s">
        <v>87</v>
      </c>
      <c r="AR102" s="229"/>
      <c r="AS102" s="231">
        <v>0</v>
      </c>
      <c r="AT102" s="232">
        <f t="shared" si="1"/>
        <v>0</v>
      </c>
      <c r="AU102" s="233">
        <f>'SO 03 - Úprava stávající ...'!P123</f>
        <v>0</v>
      </c>
      <c r="AV102" s="232">
        <f>'SO 03 - Úprava stávající ...'!J33</f>
        <v>0</v>
      </c>
      <c r="AW102" s="232">
        <f>'SO 03 - Úprava stávající ...'!J34</f>
        <v>0</v>
      </c>
      <c r="AX102" s="232">
        <f>'SO 03 - Úprava stávající ...'!J35</f>
        <v>0</v>
      </c>
      <c r="AY102" s="232">
        <f>'SO 03 - Úprava stávající ...'!J36</f>
        <v>0</v>
      </c>
      <c r="AZ102" s="232">
        <f>'SO 03 - Úprava stávající ...'!F33</f>
        <v>0</v>
      </c>
      <c r="BA102" s="232">
        <f>'SO 03 - Úprava stávající ...'!F34</f>
        <v>0</v>
      </c>
      <c r="BB102" s="232">
        <f>'SO 03 - Úprava stávající ...'!F35</f>
        <v>0</v>
      </c>
      <c r="BC102" s="232">
        <f>'SO 03 - Úprava stávající ...'!F36</f>
        <v>0</v>
      </c>
      <c r="BD102" s="234">
        <f>'SO 03 - Úprava stávající ...'!F37</f>
        <v>0</v>
      </c>
      <c r="BT102" s="235" t="s">
        <v>88</v>
      </c>
      <c r="BV102" s="235" t="s">
        <v>83</v>
      </c>
      <c r="BW102" s="235" t="s">
        <v>113</v>
      </c>
      <c r="BX102" s="235" t="s">
        <v>4</v>
      </c>
      <c r="CL102" s="235" t="s">
        <v>1</v>
      </c>
      <c r="CM102" s="235" t="s">
        <v>90</v>
      </c>
    </row>
    <row r="103" spans="1:91" s="228" customFormat="1" ht="16.5" customHeight="1" x14ac:dyDescent="0.2">
      <c r="A103" s="236" t="s">
        <v>91</v>
      </c>
      <c r="B103" s="229"/>
      <c r="C103" s="250"/>
      <c r="D103" s="251" t="s">
        <v>114</v>
      </c>
      <c r="E103" s="251"/>
      <c r="F103" s="251"/>
      <c r="G103" s="251"/>
      <c r="H103" s="251"/>
      <c r="I103" s="252"/>
      <c r="J103" s="251" t="s">
        <v>115</v>
      </c>
      <c r="K103" s="251"/>
      <c r="L103" s="251"/>
      <c r="M103" s="251"/>
      <c r="N103" s="251"/>
      <c r="O103" s="251"/>
      <c r="P103" s="251"/>
      <c r="Q103" s="251"/>
      <c r="R103" s="251"/>
      <c r="S103" s="251"/>
      <c r="T103" s="251"/>
      <c r="U103" s="251"/>
      <c r="V103" s="251"/>
      <c r="W103" s="251"/>
      <c r="X103" s="251"/>
      <c r="Y103" s="251"/>
      <c r="Z103" s="251"/>
      <c r="AA103" s="251"/>
      <c r="AB103" s="251"/>
      <c r="AC103" s="251"/>
      <c r="AD103" s="251"/>
      <c r="AE103" s="251"/>
      <c r="AF103" s="251"/>
      <c r="AG103" s="255">
        <f>'SO 04 - Protierozní opatření'!J30</f>
        <v>0</v>
      </c>
      <c r="AH103" s="254"/>
      <c r="AI103" s="254"/>
      <c r="AJ103" s="254"/>
      <c r="AK103" s="254"/>
      <c r="AL103" s="254"/>
      <c r="AM103" s="254"/>
      <c r="AN103" s="255">
        <f t="shared" si="0"/>
        <v>0</v>
      </c>
      <c r="AO103" s="254"/>
      <c r="AP103" s="254"/>
      <c r="AQ103" s="230" t="s">
        <v>87</v>
      </c>
      <c r="AR103" s="229"/>
      <c r="AS103" s="231">
        <v>0</v>
      </c>
      <c r="AT103" s="232">
        <f t="shared" si="1"/>
        <v>0</v>
      </c>
      <c r="AU103" s="233">
        <f>'SO 04 - Protierozní opatření'!P122</f>
        <v>0</v>
      </c>
      <c r="AV103" s="232">
        <f>'SO 04 - Protierozní opatření'!J33</f>
        <v>0</v>
      </c>
      <c r="AW103" s="232">
        <f>'SO 04 - Protierozní opatření'!J34</f>
        <v>0</v>
      </c>
      <c r="AX103" s="232">
        <f>'SO 04 - Protierozní opatření'!J35</f>
        <v>0</v>
      </c>
      <c r="AY103" s="232">
        <f>'SO 04 - Protierozní opatření'!J36</f>
        <v>0</v>
      </c>
      <c r="AZ103" s="232">
        <f>'SO 04 - Protierozní opatření'!F33</f>
        <v>0</v>
      </c>
      <c r="BA103" s="232">
        <f>'SO 04 - Protierozní opatření'!F34</f>
        <v>0</v>
      </c>
      <c r="BB103" s="232">
        <f>'SO 04 - Protierozní opatření'!F35</f>
        <v>0</v>
      </c>
      <c r="BC103" s="232">
        <f>'SO 04 - Protierozní opatření'!F36</f>
        <v>0</v>
      </c>
      <c r="BD103" s="234">
        <f>'SO 04 - Protierozní opatření'!F37</f>
        <v>0</v>
      </c>
      <c r="BT103" s="235" t="s">
        <v>88</v>
      </c>
      <c r="BV103" s="235" t="s">
        <v>83</v>
      </c>
      <c r="BW103" s="235" t="s">
        <v>116</v>
      </c>
      <c r="BX103" s="235" t="s">
        <v>4</v>
      </c>
      <c r="CL103" s="235" t="s">
        <v>1</v>
      </c>
      <c r="CM103" s="235" t="s">
        <v>90</v>
      </c>
    </row>
    <row r="104" spans="1:91" s="228" customFormat="1" ht="16.5" customHeight="1" x14ac:dyDescent="0.2">
      <c r="A104" s="236" t="s">
        <v>91</v>
      </c>
      <c r="B104" s="229"/>
      <c r="C104" s="250"/>
      <c r="D104" s="251" t="s">
        <v>117</v>
      </c>
      <c r="E104" s="251"/>
      <c r="F104" s="251"/>
      <c r="G104" s="251"/>
      <c r="H104" s="251"/>
      <c r="I104" s="252"/>
      <c r="J104" s="251" t="s">
        <v>118</v>
      </c>
      <c r="K104" s="251"/>
      <c r="L104" s="251"/>
      <c r="M104" s="251"/>
      <c r="N104" s="251"/>
      <c r="O104" s="251"/>
      <c r="P104" s="251"/>
      <c r="Q104" s="251"/>
      <c r="R104" s="251"/>
      <c r="S104" s="251"/>
      <c r="T104" s="251"/>
      <c r="U104" s="251"/>
      <c r="V104" s="251"/>
      <c r="W104" s="251"/>
      <c r="X104" s="251"/>
      <c r="Y104" s="251"/>
      <c r="Z104" s="251"/>
      <c r="AA104" s="251"/>
      <c r="AB104" s="251"/>
      <c r="AC104" s="251"/>
      <c r="AD104" s="251"/>
      <c r="AE104" s="251"/>
      <c r="AF104" s="251"/>
      <c r="AG104" s="255">
        <f>'VON - Vedlejší a ostatní ...'!J30</f>
        <v>0</v>
      </c>
      <c r="AH104" s="254"/>
      <c r="AI104" s="254"/>
      <c r="AJ104" s="254"/>
      <c r="AK104" s="254"/>
      <c r="AL104" s="254"/>
      <c r="AM104" s="254"/>
      <c r="AN104" s="255">
        <f t="shared" si="0"/>
        <v>0</v>
      </c>
      <c r="AO104" s="254"/>
      <c r="AP104" s="254"/>
      <c r="AQ104" s="230" t="s">
        <v>117</v>
      </c>
      <c r="AR104" s="229"/>
      <c r="AS104" s="242">
        <v>0</v>
      </c>
      <c r="AT104" s="243">
        <f t="shared" si="1"/>
        <v>0</v>
      </c>
      <c r="AU104" s="244">
        <f>'VON - Vedlejší a ostatní ...'!P122</f>
        <v>0</v>
      </c>
      <c r="AV104" s="243">
        <f>'VON - Vedlejší a ostatní ...'!J33</f>
        <v>0</v>
      </c>
      <c r="AW104" s="243">
        <f>'VON - Vedlejší a ostatní ...'!J34</f>
        <v>0</v>
      </c>
      <c r="AX104" s="243">
        <f>'VON - Vedlejší a ostatní ...'!J35</f>
        <v>0</v>
      </c>
      <c r="AY104" s="243">
        <f>'VON - Vedlejší a ostatní ...'!J36</f>
        <v>0</v>
      </c>
      <c r="AZ104" s="243">
        <f>'VON - Vedlejší a ostatní ...'!F33</f>
        <v>0</v>
      </c>
      <c r="BA104" s="243">
        <f>'VON - Vedlejší a ostatní ...'!F34</f>
        <v>0</v>
      </c>
      <c r="BB104" s="243">
        <f>'VON - Vedlejší a ostatní ...'!F35</f>
        <v>0</v>
      </c>
      <c r="BC104" s="243">
        <f>'VON - Vedlejší a ostatní ...'!F36</f>
        <v>0</v>
      </c>
      <c r="BD104" s="245">
        <f>'VON - Vedlejší a ostatní ...'!F37</f>
        <v>0</v>
      </c>
      <c r="BT104" s="235" t="s">
        <v>88</v>
      </c>
      <c r="BV104" s="235" t="s">
        <v>83</v>
      </c>
      <c r="BW104" s="235" t="s">
        <v>119</v>
      </c>
      <c r="BX104" s="235" t="s">
        <v>4</v>
      </c>
      <c r="CL104" s="235" t="s">
        <v>1</v>
      </c>
      <c r="CM104" s="235" t="s">
        <v>90</v>
      </c>
    </row>
    <row r="105" spans="1:91" s="34" customFormat="1" ht="30" customHeight="1" x14ac:dyDescent="0.2">
      <c r="A105" s="9"/>
      <c r="B105" s="4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4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</row>
    <row r="106" spans="1:91" s="34" customFormat="1" ht="6.95" customHeight="1" x14ac:dyDescent="0.2">
      <c r="A106" s="9"/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66"/>
      <c r="AH106" s="66"/>
      <c r="AI106" s="66"/>
      <c r="AJ106" s="66"/>
      <c r="AK106" s="66"/>
      <c r="AL106" s="66"/>
      <c r="AM106" s="66"/>
      <c r="AN106" s="66"/>
      <c r="AO106" s="66"/>
      <c r="AP106" s="66"/>
      <c r="AQ106" s="66"/>
      <c r="AR106" s="4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</row>
  </sheetData>
  <sheetProtection algorithmName="SHA-512" hashValue="1Y7WTYdNb8kRvWBdgOZ/U+LTzOJ4aj4tewcykdTiGXzBKpjaQ9WEfMRGJRE1DpgW8YtsbTriNxBCUYptjDIhSA==" saltValue="jpdtBXternbyMaPNjUz1dA==" spinCount="100000" sheet="1" objects="1" scenarios="1"/>
  <mergeCells count="78">
    <mergeCell ref="AN104:AP104"/>
    <mergeCell ref="AN103:AP103"/>
    <mergeCell ref="AN92:AP92"/>
    <mergeCell ref="AN97:AP97"/>
    <mergeCell ref="AN101:AP101"/>
    <mergeCell ref="AN100:AP100"/>
    <mergeCell ref="AN95:AP95"/>
    <mergeCell ref="AN99:AP99"/>
    <mergeCell ref="AN96:AP96"/>
    <mergeCell ref="AN102:AP102"/>
    <mergeCell ref="AN98:AP98"/>
    <mergeCell ref="AN94:AP94"/>
    <mergeCell ref="AG103:AM103"/>
    <mergeCell ref="AG95:AM95"/>
    <mergeCell ref="AG96:AM96"/>
    <mergeCell ref="AG104:AM104"/>
    <mergeCell ref="AG98:AM98"/>
    <mergeCell ref="AR2:BE2"/>
    <mergeCell ref="AG97:AM97"/>
    <mergeCell ref="AG92:AM92"/>
    <mergeCell ref="AG102:AM102"/>
    <mergeCell ref="AG100:AM100"/>
    <mergeCell ref="AG101:AM101"/>
    <mergeCell ref="AG99:AM99"/>
    <mergeCell ref="AM89:AP89"/>
    <mergeCell ref="AM87:AN87"/>
    <mergeCell ref="AM90:AP90"/>
    <mergeCell ref="AS89:AT91"/>
    <mergeCell ref="L33:P33"/>
    <mergeCell ref="AK33:AO33"/>
    <mergeCell ref="W33:AE33"/>
    <mergeCell ref="AK35:AO35"/>
    <mergeCell ref="X35:AB35"/>
    <mergeCell ref="L30:P30"/>
    <mergeCell ref="AK31:AO31"/>
    <mergeCell ref="W31:AE31"/>
    <mergeCell ref="L31:P31"/>
    <mergeCell ref="L32:P32"/>
    <mergeCell ref="W32:AE32"/>
    <mergeCell ref="AK32:AO32"/>
    <mergeCell ref="L85:AO85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J104:AF104"/>
    <mergeCell ref="K99:AF99"/>
    <mergeCell ref="K98:AF98"/>
    <mergeCell ref="K96:AF96"/>
    <mergeCell ref="K97:AF97"/>
    <mergeCell ref="K100:AF100"/>
    <mergeCell ref="C92:G92"/>
    <mergeCell ref="D104:H104"/>
    <mergeCell ref="D103:H103"/>
    <mergeCell ref="D95:H95"/>
    <mergeCell ref="D102:H102"/>
    <mergeCell ref="D101:H101"/>
    <mergeCell ref="E98:I98"/>
    <mergeCell ref="E96:I96"/>
    <mergeCell ref="E99:I99"/>
    <mergeCell ref="E100:I100"/>
    <mergeCell ref="E97:I97"/>
    <mergeCell ref="I92:AF92"/>
    <mergeCell ref="J101:AF101"/>
    <mergeCell ref="J95:AF95"/>
    <mergeCell ref="J102:AF102"/>
    <mergeCell ref="J103:AF103"/>
  </mergeCells>
  <hyperlinks>
    <hyperlink ref="A96" location="'SO 01.1 - Hlavní hráz'!C2" display="/"/>
    <hyperlink ref="A97" location="'SO 01.2 - Úpravy v nádrži'!C2" display="/"/>
    <hyperlink ref="A98" location="'SO 01.3 - Výpustné zařízení'!C2" display="/"/>
    <hyperlink ref="A99" location="'SO 01.4 - Bezpečnostní př...'!C2" display="/"/>
    <hyperlink ref="A100" location="'SO 01.5 - Boční hráz s ko...'!C2" display="/"/>
    <hyperlink ref="A101" location="'SO 02 - Revitalizace vodn...'!C2" display="/"/>
    <hyperlink ref="A102" location="'SO 03 - Úprava stávající ...'!C2" display="/"/>
    <hyperlink ref="A103" location="'SO 04 - Protierozní opatření'!C2" display="/"/>
    <hyperlink ref="A104" location="'VON - Vedlejší a ostatní 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7"/>
  <sheetViews>
    <sheetView showGridLines="0" topLeftCell="A104" workbookViewId="0">
      <selection activeCell="C123" sqref="C123:H166"/>
    </sheetView>
  </sheetViews>
  <sheetFormatPr defaultRowHeight="15" x14ac:dyDescent="0.2"/>
  <cols>
    <col min="1" max="1" width="8.33203125" style="20" customWidth="1"/>
    <col min="2" max="2" width="1.1640625" style="20" customWidth="1"/>
    <col min="3" max="3" width="4.1640625" style="20" customWidth="1"/>
    <col min="4" max="4" width="4.33203125" style="20" customWidth="1"/>
    <col min="5" max="5" width="17.1640625" style="20" customWidth="1"/>
    <col min="6" max="6" width="50.83203125" style="20" customWidth="1"/>
    <col min="7" max="7" width="7.5" style="20" customWidth="1"/>
    <col min="8" max="8" width="14" style="20" customWidth="1"/>
    <col min="9" max="9" width="15.83203125" style="20" customWidth="1"/>
    <col min="10" max="11" width="22.33203125" style="20" customWidth="1"/>
    <col min="12" max="12" width="9.33203125" style="20" customWidth="1"/>
    <col min="13" max="13" width="10.83203125" style="20" hidden="1" customWidth="1"/>
    <col min="14" max="14" width="9.33203125" style="20" hidden="1"/>
    <col min="15" max="20" width="14.1640625" style="20" hidden="1" customWidth="1"/>
    <col min="21" max="21" width="16.33203125" style="20" hidden="1" customWidth="1"/>
    <col min="22" max="22" width="12.33203125" style="20" customWidth="1"/>
    <col min="23" max="23" width="16.33203125" style="20" customWidth="1"/>
    <col min="24" max="24" width="12.33203125" style="20" customWidth="1"/>
    <col min="25" max="25" width="15" style="20" customWidth="1"/>
    <col min="26" max="26" width="11" style="20" customWidth="1"/>
    <col min="27" max="27" width="15" style="20" customWidth="1"/>
    <col min="28" max="28" width="16.33203125" style="20" customWidth="1"/>
    <col min="29" max="29" width="11" style="20" customWidth="1"/>
    <col min="30" max="30" width="15" style="20" customWidth="1"/>
    <col min="31" max="31" width="16.33203125" style="20" customWidth="1"/>
    <col min="32" max="43" width="9.33203125" style="20"/>
    <col min="44" max="65" width="9.33203125" style="20" hidden="1"/>
    <col min="66" max="16384" width="9.33203125" style="20"/>
  </cols>
  <sheetData>
    <row r="2" spans="1:46" ht="36.950000000000003" customHeight="1" x14ac:dyDescent="0.2">
      <c r="L2" s="21" t="s">
        <v>5</v>
      </c>
      <c r="M2" s="22"/>
      <c r="N2" s="22"/>
      <c r="O2" s="22"/>
      <c r="P2" s="22"/>
      <c r="Q2" s="22"/>
      <c r="R2" s="22"/>
      <c r="S2" s="22"/>
      <c r="T2" s="22"/>
      <c r="U2" s="22"/>
      <c r="V2" s="22"/>
      <c r="AT2" s="23" t="s">
        <v>119</v>
      </c>
    </row>
    <row r="3" spans="1:46" ht="6.95" customHeight="1" x14ac:dyDescent="0.2">
      <c r="B3" s="24"/>
      <c r="C3" s="25"/>
      <c r="D3" s="25"/>
      <c r="E3" s="25"/>
      <c r="F3" s="25"/>
      <c r="G3" s="25"/>
      <c r="H3" s="25"/>
      <c r="I3" s="25"/>
      <c r="J3" s="25"/>
      <c r="K3" s="25"/>
      <c r="L3" s="26"/>
      <c r="AT3" s="23" t="s">
        <v>90</v>
      </c>
    </row>
    <row r="4" spans="1:46" ht="24.95" customHeight="1" x14ac:dyDescent="0.2">
      <c r="B4" s="26"/>
      <c r="D4" s="27" t="s">
        <v>120</v>
      </c>
      <c r="L4" s="26"/>
      <c r="M4" s="28" t="s">
        <v>10</v>
      </c>
      <c r="AT4" s="23" t="s">
        <v>3</v>
      </c>
    </row>
    <row r="5" spans="1:46" ht="6.95" customHeight="1" x14ac:dyDescent="0.2">
      <c r="B5" s="26"/>
      <c r="L5" s="26"/>
    </row>
    <row r="6" spans="1:46" ht="12" customHeight="1" x14ac:dyDescent="0.2">
      <c r="B6" s="26"/>
      <c r="D6" s="29" t="s">
        <v>16</v>
      </c>
      <c r="L6" s="26"/>
    </row>
    <row r="7" spans="1:46" ht="16.5" customHeight="1" x14ac:dyDescent="0.2">
      <c r="B7" s="26"/>
      <c r="E7" s="30" t="str">
        <f>'Rekapitulace stavby'!K6</f>
        <v>MVN Klatovy Luby-Výhořice</v>
      </c>
      <c r="F7" s="31"/>
      <c r="G7" s="31"/>
      <c r="H7" s="31"/>
      <c r="L7" s="26"/>
    </row>
    <row r="8" spans="1:46" s="34" customFormat="1" ht="12" customHeight="1" x14ac:dyDescent="0.2">
      <c r="A8" s="9"/>
      <c r="B8" s="4"/>
      <c r="C8" s="9"/>
      <c r="D8" s="29" t="s">
        <v>121</v>
      </c>
      <c r="E8" s="9"/>
      <c r="F8" s="9"/>
      <c r="G8" s="9"/>
      <c r="H8" s="9"/>
      <c r="I8" s="9"/>
      <c r="J8" s="9"/>
      <c r="K8" s="9"/>
      <c r="L8" s="33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</row>
    <row r="9" spans="1:46" s="34" customFormat="1" ht="16.5" customHeight="1" x14ac:dyDescent="0.2">
      <c r="A9" s="9"/>
      <c r="B9" s="4"/>
      <c r="C9" s="9"/>
      <c r="D9" s="9"/>
      <c r="E9" s="35" t="s">
        <v>1288</v>
      </c>
      <c r="F9" s="32"/>
      <c r="G9" s="32"/>
      <c r="H9" s="32"/>
      <c r="I9" s="9"/>
      <c r="J9" s="9"/>
      <c r="K9" s="9"/>
      <c r="L9" s="33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</row>
    <row r="10" spans="1:46" s="34" customFormat="1" ht="11.25" x14ac:dyDescent="0.2">
      <c r="A10" s="9"/>
      <c r="B10" s="4"/>
      <c r="C10" s="9"/>
      <c r="D10" s="9"/>
      <c r="E10" s="9"/>
      <c r="F10" s="9"/>
      <c r="G10" s="9"/>
      <c r="H10" s="9"/>
      <c r="I10" s="9"/>
      <c r="J10" s="9"/>
      <c r="K10" s="9"/>
      <c r="L10" s="33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</row>
    <row r="11" spans="1:46" s="34" customFormat="1" ht="12" customHeight="1" x14ac:dyDescent="0.2">
      <c r="A11" s="9"/>
      <c r="B11" s="4"/>
      <c r="C11" s="9"/>
      <c r="D11" s="29" t="s">
        <v>18</v>
      </c>
      <c r="E11" s="9"/>
      <c r="F11" s="36" t="s">
        <v>1</v>
      </c>
      <c r="G11" s="9"/>
      <c r="H11" s="9"/>
      <c r="I11" s="29" t="s">
        <v>19</v>
      </c>
      <c r="J11" s="36" t="s">
        <v>1</v>
      </c>
      <c r="K11" s="9"/>
      <c r="L11" s="33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 spans="1:46" s="34" customFormat="1" ht="12" customHeight="1" x14ac:dyDescent="0.2">
      <c r="A12" s="9"/>
      <c r="B12" s="4"/>
      <c r="C12" s="9"/>
      <c r="D12" s="29" t="s">
        <v>20</v>
      </c>
      <c r="E12" s="9"/>
      <c r="F12" s="36" t="s">
        <v>21</v>
      </c>
      <c r="G12" s="9"/>
      <c r="H12" s="9"/>
      <c r="I12" s="29" t="s">
        <v>22</v>
      </c>
      <c r="J12" s="37" t="str">
        <f>'Rekapitulace stavby'!AN8</f>
        <v>31. 7. 2025</v>
      </c>
      <c r="K12" s="9"/>
      <c r="L12" s="33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</row>
    <row r="13" spans="1:46" s="34" customFormat="1" ht="10.9" customHeight="1" x14ac:dyDescent="0.2">
      <c r="A13" s="9"/>
      <c r="B13" s="4"/>
      <c r="C13" s="9"/>
      <c r="D13" s="9"/>
      <c r="E13" s="9"/>
      <c r="F13" s="9"/>
      <c r="G13" s="9"/>
      <c r="H13" s="9"/>
      <c r="I13" s="9"/>
      <c r="J13" s="9"/>
      <c r="K13" s="9"/>
      <c r="L13" s="33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</row>
    <row r="14" spans="1:46" s="34" customFormat="1" ht="12" customHeight="1" x14ac:dyDescent="0.2">
      <c r="A14" s="9"/>
      <c r="B14" s="4"/>
      <c r="C14" s="9"/>
      <c r="D14" s="29" t="s">
        <v>24</v>
      </c>
      <c r="E14" s="9"/>
      <c r="F14" s="9"/>
      <c r="G14" s="9"/>
      <c r="H14" s="9"/>
      <c r="I14" s="29" t="s">
        <v>25</v>
      </c>
      <c r="J14" s="36" t="s">
        <v>26</v>
      </c>
      <c r="K14" s="9"/>
      <c r="L14" s="33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</row>
    <row r="15" spans="1:46" s="34" customFormat="1" ht="18" customHeight="1" x14ac:dyDescent="0.2">
      <c r="A15" s="9"/>
      <c r="B15" s="4"/>
      <c r="C15" s="9"/>
      <c r="D15" s="9"/>
      <c r="E15" s="36" t="s">
        <v>27</v>
      </c>
      <c r="F15" s="9"/>
      <c r="G15" s="9"/>
      <c r="H15" s="9"/>
      <c r="I15" s="29" t="s">
        <v>28</v>
      </c>
      <c r="J15" s="36" t="s">
        <v>29</v>
      </c>
      <c r="K15" s="9"/>
      <c r="L15" s="33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</row>
    <row r="16" spans="1:46" s="34" customFormat="1" ht="6.95" customHeight="1" x14ac:dyDescent="0.2">
      <c r="A16" s="9"/>
      <c r="B16" s="4"/>
      <c r="C16" s="9"/>
      <c r="D16" s="9"/>
      <c r="E16" s="9"/>
      <c r="F16" s="9"/>
      <c r="G16" s="9"/>
      <c r="H16" s="9"/>
      <c r="I16" s="9"/>
      <c r="J16" s="9"/>
      <c r="K16" s="9"/>
      <c r="L16" s="33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</row>
    <row r="17" spans="1:31" s="34" customFormat="1" ht="12" customHeight="1" x14ac:dyDescent="0.2">
      <c r="A17" s="9"/>
      <c r="B17" s="4"/>
      <c r="C17" s="9"/>
      <c r="D17" s="29" t="s">
        <v>30</v>
      </c>
      <c r="E17" s="9"/>
      <c r="F17" s="9"/>
      <c r="G17" s="9"/>
      <c r="H17" s="9"/>
      <c r="I17" s="29" t="s">
        <v>25</v>
      </c>
      <c r="J17" s="1" t="str">
        <f>'Rekapitulace stavby'!AN13</f>
        <v>Vyplň údaj</v>
      </c>
      <c r="K17" s="9"/>
      <c r="L17" s="33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</row>
    <row r="18" spans="1:31" s="34" customFormat="1" ht="18" customHeight="1" x14ac:dyDescent="0.2">
      <c r="A18" s="9"/>
      <c r="B18" s="4"/>
      <c r="C18" s="9"/>
      <c r="D18" s="9"/>
      <c r="E18" s="19" t="str">
        <f>'Rekapitulace stavby'!E14</f>
        <v>Vyplň údaj</v>
      </c>
      <c r="F18" s="38"/>
      <c r="G18" s="38"/>
      <c r="H18" s="38"/>
      <c r="I18" s="29" t="s">
        <v>28</v>
      </c>
      <c r="J18" s="1" t="str">
        <f>'Rekapitulace stavby'!AN14</f>
        <v>Vyplň údaj</v>
      </c>
      <c r="K18" s="9"/>
      <c r="L18" s="33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</row>
    <row r="19" spans="1:31" s="34" customFormat="1" ht="6.95" customHeight="1" x14ac:dyDescent="0.2">
      <c r="A19" s="9"/>
      <c r="B19" s="4"/>
      <c r="C19" s="9"/>
      <c r="D19" s="9"/>
      <c r="E19" s="9"/>
      <c r="F19" s="9"/>
      <c r="G19" s="9"/>
      <c r="H19" s="9"/>
      <c r="I19" s="9"/>
      <c r="J19" s="9"/>
      <c r="K19" s="9"/>
      <c r="L19" s="33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</row>
    <row r="20" spans="1:31" s="34" customFormat="1" ht="12" customHeight="1" x14ac:dyDescent="0.2">
      <c r="A20" s="9"/>
      <c r="B20" s="4"/>
      <c r="C20" s="9"/>
      <c r="D20" s="29" t="s">
        <v>32</v>
      </c>
      <c r="E20" s="9"/>
      <c r="F20" s="9"/>
      <c r="G20" s="9"/>
      <c r="H20" s="9"/>
      <c r="I20" s="29" t="s">
        <v>25</v>
      </c>
      <c r="J20" s="36" t="s">
        <v>33</v>
      </c>
      <c r="K20" s="9"/>
      <c r="L20" s="33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</row>
    <row r="21" spans="1:31" s="34" customFormat="1" ht="18" customHeight="1" x14ac:dyDescent="0.2">
      <c r="A21" s="9"/>
      <c r="B21" s="4"/>
      <c r="C21" s="9"/>
      <c r="D21" s="9"/>
      <c r="E21" s="36" t="s">
        <v>34</v>
      </c>
      <c r="F21" s="9"/>
      <c r="G21" s="9"/>
      <c r="H21" s="9"/>
      <c r="I21" s="29" t="s">
        <v>28</v>
      </c>
      <c r="J21" s="36" t="s">
        <v>35</v>
      </c>
      <c r="K21" s="9"/>
      <c r="L21" s="33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</row>
    <row r="22" spans="1:31" s="34" customFormat="1" ht="6.95" customHeight="1" x14ac:dyDescent="0.2">
      <c r="A22" s="9"/>
      <c r="B22" s="4"/>
      <c r="C22" s="9"/>
      <c r="D22" s="9"/>
      <c r="E22" s="9"/>
      <c r="F22" s="9"/>
      <c r="G22" s="9"/>
      <c r="H22" s="9"/>
      <c r="I22" s="9"/>
      <c r="J22" s="9"/>
      <c r="K22" s="9"/>
      <c r="L22" s="33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</row>
    <row r="23" spans="1:31" s="34" customFormat="1" ht="12" customHeight="1" x14ac:dyDescent="0.2">
      <c r="A23" s="9"/>
      <c r="B23" s="4"/>
      <c r="C23" s="9"/>
      <c r="D23" s="29" t="s">
        <v>37</v>
      </c>
      <c r="E23" s="9"/>
      <c r="F23" s="9"/>
      <c r="G23" s="9"/>
      <c r="H23" s="9"/>
      <c r="I23" s="29" t="s">
        <v>25</v>
      </c>
      <c r="J23" s="36" t="str">
        <f>IF('Rekapitulace stavby'!AN19="","",'Rekapitulace stavby'!AN19)</f>
        <v/>
      </c>
      <c r="K23" s="9"/>
      <c r="L23" s="33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</row>
    <row r="24" spans="1:31" s="34" customFormat="1" ht="18" customHeight="1" x14ac:dyDescent="0.2">
      <c r="A24" s="9"/>
      <c r="B24" s="4"/>
      <c r="C24" s="9"/>
      <c r="D24" s="9"/>
      <c r="E24" s="36" t="str">
        <f>IF('Rekapitulace stavby'!E20="","",'Rekapitulace stavby'!E20)</f>
        <v xml:space="preserve"> </v>
      </c>
      <c r="F24" s="9"/>
      <c r="G24" s="9"/>
      <c r="H24" s="9"/>
      <c r="I24" s="29" t="s">
        <v>28</v>
      </c>
      <c r="J24" s="36" t="str">
        <f>IF('Rekapitulace stavby'!AN20="","",'Rekapitulace stavby'!AN20)</f>
        <v/>
      </c>
      <c r="K24" s="9"/>
      <c r="L24" s="33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</row>
    <row r="25" spans="1:31" s="34" customFormat="1" ht="6.95" customHeight="1" x14ac:dyDescent="0.2">
      <c r="A25" s="9"/>
      <c r="B25" s="4"/>
      <c r="C25" s="9"/>
      <c r="D25" s="9"/>
      <c r="E25" s="9"/>
      <c r="F25" s="9"/>
      <c r="G25" s="9"/>
      <c r="H25" s="9"/>
      <c r="I25" s="9"/>
      <c r="J25" s="9"/>
      <c r="K25" s="9"/>
      <c r="L25" s="33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</row>
    <row r="26" spans="1:31" s="34" customFormat="1" ht="12" customHeight="1" x14ac:dyDescent="0.2">
      <c r="A26" s="9"/>
      <c r="B26" s="4"/>
      <c r="C26" s="9"/>
      <c r="D26" s="29" t="s">
        <v>39</v>
      </c>
      <c r="E26" s="9"/>
      <c r="F26" s="9"/>
      <c r="G26" s="9"/>
      <c r="H26" s="9"/>
      <c r="I26" s="9"/>
      <c r="J26" s="9"/>
      <c r="K26" s="9"/>
      <c r="L26" s="33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</row>
    <row r="27" spans="1:31" s="43" customFormat="1" ht="16.5" customHeight="1" x14ac:dyDescent="0.2">
      <c r="A27" s="39"/>
      <c r="B27" s="40"/>
      <c r="C27" s="39"/>
      <c r="D27" s="39"/>
      <c r="E27" s="41" t="s">
        <v>1</v>
      </c>
      <c r="F27" s="41"/>
      <c r="G27" s="41"/>
      <c r="H27" s="41"/>
      <c r="I27" s="39"/>
      <c r="J27" s="39"/>
      <c r="K27" s="39"/>
      <c r="L27" s="42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pans="1:31" s="34" customFormat="1" ht="6.95" customHeight="1" x14ac:dyDescent="0.2">
      <c r="A28" s="9"/>
      <c r="B28" s="4"/>
      <c r="C28" s="9"/>
      <c r="D28" s="9"/>
      <c r="E28" s="9"/>
      <c r="F28" s="9"/>
      <c r="G28" s="9"/>
      <c r="H28" s="9"/>
      <c r="I28" s="9"/>
      <c r="J28" s="9"/>
      <c r="K28" s="9"/>
      <c r="L28" s="33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</row>
    <row r="29" spans="1:31" s="34" customFormat="1" ht="6.95" customHeight="1" x14ac:dyDescent="0.2">
      <c r="A29" s="9"/>
      <c r="B29" s="4"/>
      <c r="C29" s="9"/>
      <c r="D29" s="44"/>
      <c r="E29" s="44"/>
      <c r="F29" s="44"/>
      <c r="G29" s="44"/>
      <c r="H29" s="44"/>
      <c r="I29" s="44"/>
      <c r="J29" s="44"/>
      <c r="K29" s="44"/>
      <c r="L29" s="33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</row>
    <row r="30" spans="1:31" s="34" customFormat="1" ht="25.35" customHeight="1" x14ac:dyDescent="0.2">
      <c r="A30" s="9"/>
      <c r="B30" s="4"/>
      <c r="C30" s="9"/>
      <c r="D30" s="45" t="s">
        <v>41</v>
      </c>
      <c r="E30" s="9"/>
      <c r="F30" s="9"/>
      <c r="G30" s="9"/>
      <c r="H30" s="9"/>
      <c r="I30" s="9"/>
      <c r="J30" s="46">
        <f>ROUND(J122, 2)</f>
        <v>0</v>
      </c>
      <c r="K30" s="9"/>
      <c r="L30" s="33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</row>
    <row r="31" spans="1:31" s="34" customFormat="1" ht="6.95" customHeight="1" x14ac:dyDescent="0.2">
      <c r="A31" s="9"/>
      <c r="B31" s="4"/>
      <c r="C31" s="9"/>
      <c r="D31" s="44"/>
      <c r="E31" s="44"/>
      <c r="F31" s="44"/>
      <c r="G31" s="44"/>
      <c r="H31" s="44"/>
      <c r="I31" s="44"/>
      <c r="J31" s="44"/>
      <c r="K31" s="44"/>
      <c r="L31" s="33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</row>
    <row r="32" spans="1:31" s="34" customFormat="1" ht="14.45" customHeight="1" x14ac:dyDescent="0.2">
      <c r="A32" s="9"/>
      <c r="B32" s="4"/>
      <c r="C32" s="9"/>
      <c r="D32" s="9"/>
      <c r="E32" s="9"/>
      <c r="F32" s="47" t="s">
        <v>43</v>
      </c>
      <c r="G32" s="9"/>
      <c r="H32" s="9"/>
      <c r="I32" s="47" t="s">
        <v>42</v>
      </c>
      <c r="J32" s="47" t="s">
        <v>44</v>
      </c>
      <c r="K32" s="9"/>
      <c r="L32" s="33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</row>
    <row r="33" spans="1:31" s="34" customFormat="1" ht="14.45" customHeight="1" x14ac:dyDescent="0.2">
      <c r="A33" s="9"/>
      <c r="B33" s="4"/>
      <c r="C33" s="9"/>
      <c r="D33" s="48" t="s">
        <v>45</v>
      </c>
      <c r="E33" s="29" t="s">
        <v>46</v>
      </c>
      <c r="F33" s="49">
        <f>ROUND((SUM(BE122:BE166)),  2)</f>
        <v>0</v>
      </c>
      <c r="G33" s="9"/>
      <c r="H33" s="9"/>
      <c r="I33" s="50">
        <v>0.21</v>
      </c>
      <c r="J33" s="49">
        <f>ROUND(((SUM(BE122:BE166))*I33),  2)</f>
        <v>0</v>
      </c>
      <c r="K33" s="9"/>
      <c r="L33" s="33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</row>
    <row r="34" spans="1:31" s="34" customFormat="1" ht="14.45" customHeight="1" x14ac:dyDescent="0.2">
      <c r="A34" s="9"/>
      <c r="B34" s="4"/>
      <c r="C34" s="9"/>
      <c r="D34" s="9"/>
      <c r="E34" s="29" t="s">
        <v>47</v>
      </c>
      <c r="F34" s="49">
        <f>ROUND((SUM(BF122:BF166)),  2)</f>
        <v>0</v>
      </c>
      <c r="G34" s="9"/>
      <c r="H34" s="9"/>
      <c r="I34" s="50">
        <v>0.12</v>
      </c>
      <c r="J34" s="49">
        <f>ROUND(((SUM(BF122:BF166))*I34),  2)</f>
        <v>0</v>
      </c>
      <c r="K34" s="9"/>
      <c r="L34" s="33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</row>
    <row r="35" spans="1:31" s="34" customFormat="1" ht="14.45" hidden="1" customHeight="1" x14ac:dyDescent="0.2">
      <c r="A35" s="9"/>
      <c r="B35" s="4"/>
      <c r="C35" s="9"/>
      <c r="D35" s="9"/>
      <c r="E35" s="29" t="s">
        <v>48</v>
      </c>
      <c r="F35" s="49">
        <f>ROUND((SUM(BG122:BG166)),  2)</f>
        <v>0</v>
      </c>
      <c r="G35" s="9"/>
      <c r="H35" s="9"/>
      <c r="I35" s="50">
        <v>0.21</v>
      </c>
      <c r="J35" s="49">
        <f>0</f>
        <v>0</v>
      </c>
      <c r="K35" s="9"/>
      <c r="L35" s="33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</row>
    <row r="36" spans="1:31" s="34" customFormat="1" ht="14.45" hidden="1" customHeight="1" x14ac:dyDescent="0.2">
      <c r="A36" s="9"/>
      <c r="B36" s="4"/>
      <c r="C36" s="9"/>
      <c r="D36" s="9"/>
      <c r="E36" s="29" t="s">
        <v>49</v>
      </c>
      <c r="F36" s="49">
        <f>ROUND((SUM(BH122:BH166)),  2)</f>
        <v>0</v>
      </c>
      <c r="G36" s="9"/>
      <c r="H36" s="9"/>
      <c r="I36" s="50">
        <v>0.12</v>
      </c>
      <c r="J36" s="49">
        <f>0</f>
        <v>0</v>
      </c>
      <c r="K36" s="9"/>
      <c r="L36" s="33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</row>
    <row r="37" spans="1:31" s="34" customFormat="1" ht="14.45" hidden="1" customHeight="1" x14ac:dyDescent="0.2">
      <c r="A37" s="9"/>
      <c r="B37" s="4"/>
      <c r="C37" s="9"/>
      <c r="D37" s="9"/>
      <c r="E37" s="29" t="s">
        <v>50</v>
      </c>
      <c r="F37" s="49">
        <f>ROUND((SUM(BI122:BI166)),  2)</f>
        <v>0</v>
      </c>
      <c r="G37" s="9"/>
      <c r="H37" s="9"/>
      <c r="I37" s="50">
        <v>0</v>
      </c>
      <c r="J37" s="49">
        <f>0</f>
        <v>0</v>
      </c>
      <c r="K37" s="9"/>
      <c r="L37" s="33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</row>
    <row r="38" spans="1:31" s="34" customFormat="1" ht="6.95" customHeight="1" x14ac:dyDescent="0.2">
      <c r="A38" s="9"/>
      <c r="B38" s="4"/>
      <c r="C38" s="9"/>
      <c r="D38" s="9"/>
      <c r="E38" s="9"/>
      <c r="F38" s="9"/>
      <c r="G38" s="9"/>
      <c r="H38" s="9"/>
      <c r="I38" s="9"/>
      <c r="J38" s="9"/>
      <c r="K38" s="9"/>
      <c r="L38" s="33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</row>
    <row r="39" spans="1:31" s="34" customFormat="1" ht="25.35" customHeight="1" x14ac:dyDescent="0.2">
      <c r="A39" s="9"/>
      <c r="B39" s="4"/>
      <c r="C39" s="51"/>
      <c r="D39" s="52" t="s">
        <v>51</v>
      </c>
      <c r="E39" s="53"/>
      <c r="F39" s="53"/>
      <c r="G39" s="54" t="s">
        <v>52</v>
      </c>
      <c r="H39" s="55" t="s">
        <v>53</v>
      </c>
      <c r="I39" s="53"/>
      <c r="J39" s="56">
        <f>SUM(J30:J37)</f>
        <v>0</v>
      </c>
      <c r="K39" s="57"/>
      <c r="L39" s="33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</row>
    <row r="40" spans="1:31" s="34" customFormat="1" ht="14.45" customHeight="1" x14ac:dyDescent="0.2">
      <c r="A40" s="9"/>
      <c r="B40" s="4"/>
      <c r="C40" s="9"/>
      <c r="D40" s="9"/>
      <c r="E40" s="9"/>
      <c r="F40" s="9"/>
      <c r="G40" s="9"/>
      <c r="H40" s="9"/>
      <c r="I40" s="9"/>
      <c r="J40" s="9"/>
      <c r="K40" s="9"/>
      <c r="L40" s="33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</row>
    <row r="41" spans="1:31" ht="14.45" customHeight="1" x14ac:dyDescent="0.2">
      <c r="B41" s="26"/>
      <c r="L41" s="26"/>
    </row>
    <row r="42" spans="1:31" ht="14.45" customHeight="1" x14ac:dyDescent="0.2">
      <c r="B42" s="26"/>
      <c r="L42" s="26"/>
    </row>
    <row r="43" spans="1:31" ht="14.45" customHeight="1" x14ac:dyDescent="0.2">
      <c r="B43" s="26"/>
      <c r="L43" s="26"/>
    </row>
    <row r="44" spans="1:31" ht="14.45" customHeight="1" x14ac:dyDescent="0.2">
      <c r="B44" s="26"/>
      <c r="L44" s="26"/>
    </row>
    <row r="45" spans="1:31" ht="14.45" customHeight="1" x14ac:dyDescent="0.2">
      <c r="B45" s="26"/>
      <c r="L45" s="26"/>
    </row>
    <row r="46" spans="1:31" ht="14.45" customHeight="1" x14ac:dyDescent="0.2">
      <c r="B46" s="26"/>
      <c r="L46" s="26"/>
    </row>
    <row r="47" spans="1:31" ht="14.45" customHeight="1" x14ac:dyDescent="0.2">
      <c r="B47" s="26"/>
      <c r="L47" s="26"/>
    </row>
    <row r="48" spans="1:31" ht="14.45" customHeight="1" x14ac:dyDescent="0.2">
      <c r="B48" s="26"/>
      <c r="L48" s="26"/>
    </row>
    <row r="49" spans="1:31" ht="14.45" customHeight="1" x14ac:dyDescent="0.2">
      <c r="B49" s="26"/>
      <c r="L49" s="26"/>
    </row>
    <row r="50" spans="1:31" s="34" customFormat="1" ht="14.45" customHeight="1" x14ac:dyDescent="0.2">
      <c r="B50" s="33"/>
      <c r="D50" s="58" t="s">
        <v>54</v>
      </c>
      <c r="E50" s="59"/>
      <c r="F50" s="59"/>
      <c r="G50" s="58" t="s">
        <v>55</v>
      </c>
      <c r="H50" s="59"/>
      <c r="I50" s="59"/>
      <c r="J50" s="59"/>
      <c r="K50" s="59"/>
      <c r="L50" s="33"/>
    </row>
    <row r="51" spans="1:31" ht="11.25" x14ac:dyDescent="0.2">
      <c r="B51" s="26"/>
      <c r="L51" s="26"/>
    </row>
    <row r="52" spans="1:31" ht="11.25" x14ac:dyDescent="0.2">
      <c r="B52" s="26"/>
      <c r="L52" s="26"/>
    </row>
    <row r="53" spans="1:31" ht="11.25" x14ac:dyDescent="0.2">
      <c r="B53" s="26"/>
      <c r="L53" s="26"/>
    </row>
    <row r="54" spans="1:31" ht="11.25" x14ac:dyDescent="0.2">
      <c r="B54" s="26"/>
      <c r="L54" s="26"/>
    </row>
    <row r="55" spans="1:31" ht="11.25" x14ac:dyDescent="0.2">
      <c r="B55" s="26"/>
      <c r="L55" s="26"/>
    </row>
    <row r="56" spans="1:31" ht="11.25" x14ac:dyDescent="0.2">
      <c r="B56" s="26"/>
      <c r="L56" s="26"/>
    </row>
    <row r="57" spans="1:31" ht="11.25" x14ac:dyDescent="0.2">
      <c r="B57" s="26"/>
      <c r="L57" s="26"/>
    </row>
    <row r="58" spans="1:31" ht="11.25" x14ac:dyDescent="0.2">
      <c r="B58" s="26"/>
      <c r="L58" s="26"/>
    </row>
    <row r="59" spans="1:31" ht="11.25" x14ac:dyDescent="0.2">
      <c r="B59" s="26"/>
      <c r="L59" s="26"/>
    </row>
    <row r="60" spans="1:31" ht="11.25" x14ac:dyDescent="0.2">
      <c r="B60" s="26"/>
      <c r="L60" s="26"/>
    </row>
    <row r="61" spans="1:31" s="34" customFormat="1" ht="12.75" x14ac:dyDescent="0.2">
      <c r="A61" s="9"/>
      <c r="B61" s="4"/>
      <c r="C61" s="9"/>
      <c r="D61" s="60" t="s">
        <v>56</v>
      </c>
      <c r="E61" s="61"/>
      <c r="F61" s="62" t="s">
        <v>57</v>
      </c>
      <c r="G61" s="60" t="s">
        <v>56</v>
      </c>
      <c r="H61" s="61"/>
      <c r="I61" s="61"/>
      <c r="J61" s="63" t="s">
        <v>57</v>
      </c>
      <c r="K61" s="61"/>
      <c r="L61" s="33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pans="1:31" ht="11.25" x14ac:dyDescent="0.2">
      <c r="B62" s="26"/>
      <c r="L62" s="26"/>
    </row>
    <row r="63" spans="1:31" ht="11.25" x14ac:dyDescent="0.2">
      <c r="B63" s="26"/>
      <c r="L63" s="26"/>
    </row>
    <row r="64" spans="1:31" ht="11.25" x14ac:dyDescent="0.2">
      <c r="B64" s="26"/>
      <c r="L64" s="26"/>
    </row>
    <row r="65" spans="1:31" s="34" customFormat="1" ht="12.75" x14ac:dyDescent="0.2">
      <c r="A65" s="9"/>
      <c r="B65" s="4"/>
      <c r="C65" s="9"/>
      <c r="D65" s="58" t="s">
        <v>58</v>
      </c>
      <c r="E65" s="64"/>
      <c r="F65" s="64"/>
      <c r="G65" s="58" t="s">
        <v>59</v>
      </c>
      <c r="H65" s="64"/>
      <c r="I65" s="64"/>
      <c r="J65" s="64"/>
      <c r="K65" s="64"/>
      <c r="L65" s="33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pans="1:31" ht="11.25" x14ac:dyDescent="0.2">
      <c r="B66" s="26"/>
      <c r="L66" s="26"/>
    </row>
    <row r="67" spans="1:31" ht="11.25" x14ac:dyDescent="0.2">
      <c r="B67" s="26"/>
      <c r="L67" s="26"/>
    </row>
    <row r="68" spans="1:31" ht="11.25" x14ac:dyDescent="0.2">
      <c r="B68" s="26"/>
      <c r="L68" s="26"/>
    </row>
    <row r="69" spans="1:31" ht="11.25" x14ac:dyDescent="0.2">
      <c r="B69" s="26"/>
      <c r="L69" s="26"/>
    </row>
    <row r="70" spans="1:31" ht="11.25" x14ac:dyDescent="0.2">
      <c r="B70" s="26"/>
      <c r="L70" s="26"/>
    </row>
    <row r="71" spans="1:31" ht="11.25" x14ac:dyDescent="0.2">
      <c r="B71" s="26"/>
      <c r="L71" s="26"/>
    </row>
    <row r="72" spans="1:31" ht="11.25" x14ac:dyDescent="0.2">
      <c r="B72" s="26"/>
      <c r="L72" s="26"/>
    </row>
    <row r="73" spans="1:31" ht="11.25" x14ac:dyDescent="0.2">
      <c r="B73" s="26"/>
      <c r="L73" s="26"/>
    </row>
    <row r="74" spans="1:31" ht="11.25" x14ac:dyDescent="0.2">
      <c r="B74" s="26"/>
      <c r="L74" s="26"/>
    </row>
    <row r="75" spans="1:31" ht="11.25" x14ac:dyDescent="0.2">
      <c r="B75" s="26"/>
      <c r="L75" s="26"/>
    </row>
    <row r="76" spans="1:31" s="34" customFormat="1" ht="12.75" x14ac:dyDescent="0.2">
      <c r="A76" s="9"/>
      <c r="B76" s="4"/>
      <c r="C76" s="9"/>
      <c r="D76" s="60" t="s">
        <v>56</v>
      </c>
      <c r="E76" s="61"/>
      <c r="F76" s="62" t="s">
        <v>57</v>
      </c>
      <c r="G76" s="60" t="s">
        <v>56</v>
      </c>
      <c r="H76" s="61"/>
      <c r="I76" s="61"/>
      <c r="J76" s="63" t="s">
        <v>57</v>
      </c>
      <c r="K76" s="61"/>
      <c r="L76" s="33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</row>
    <row r="77" spans="1:31" s="34" customFormat="1" ht="14.45" customHeight="1" x14ac:dyDescent="0.2">
      <c r="A77" s="9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33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</row>
    <row r="81" spans="1:47" s="34" customFormat="1" ht="6.95" customHeight="1" x14ac:dyDescent="0.2">
      <c r="A81" s="9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33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</row>
    <row r="82" spans="1:47" s="34" customFormat="1" ht="24.95" customHeight="1" x14ac:dyDescent="0.2">
      <c r="A82" s="9"/>
      <c r="B82" s="4"/>
      <c r="C82" s="27" t="s">
        <v>126</v>
      </c>
      <c r="D82" s="9"/>
      <c r="E82" s="9"/>
      <c r="F82" s="9"/>
      <c r="G82" s="9"/>
      <c r="H82" s="9"/>
      <c r="I82" s="9"/>
      <c r="J82" s="9"/>
      <c r="K82" s="9"/>
      <c r="L82" s="33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</row>
    <row r="83" spans="1:47" s="34" customFormat="1" ht="6.95" customHeight="1" x14ac:dyDescent="0.2">
      <c r="A83" s="9"/>
      <c r="B83" s="4"/>
      <c r="C83" s="9"/>
      <c r="D83" s="9"/>
      <c r="E83" s="9"/>
      <c r="F83" s="9"/>
      <c r="G83" s="9"/>
      <c r="H83" s="9"/>
      <c r="I83" s="9"/>
      <c r="J83" s="9"/>
      <c r="K83" s="9"/>
      <c r="L83" s="33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</row>
    <row r="84" spans="1:47" s="34" customFormat="1" ht="12" customHeight="1" x14ac:dyDescent="0.2">
      <c r="A84" s="9"/>
      <c r="B84" s="4"/>
      <c r="C84" s="29" t="s">
        <v>16</v>
      </c>
      <c r="D84" s="9"/>
      <c r="E84" s="9"/>
      <c r="F84" s="9"/>
      <c r="G84" s="9"/>
      <c r="H84" s="9"/>
      <c r="I84" s="9"/>
      <c r="J84" s="9"/>
      <c r="K84" s="9"/>
      <c r="L84" s="33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</row>
    <row r="85" spans="1:47" s="34" customFormat="1" ht="16.5" customHeight="1" x14ac:dyDescent="0.2">
      <c r="A85" s="9"/>
      <c r="B85" s="4"/>
      <c r="C85" s="9"/>
      <c r="D85" s="9"/>
      <c r="E85" s="30" t="str">
        <f>E7</f>
        <v>MVN Klatovy Luby-Výhořice</v>
      </c>
      <c r="F85" s="31"/>
      <c r="G85" s="31"/>
      <c r="H85" s="31"/>
      <c r="I85" s="9"/>
      <c r="J85" s="9"/>
      <c r="K85" s="9"/>
      <c r="L85" s="33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</row>
    <row r="86" spans="1:47" s="34" customFormat="1" ht="12" customHeight="1" x14ac:dyDescent="0.2">
      <c r="A86" s="9"/>
      <c r="B86" s="4"/>
      <c r="C86" s="29" t="s">
        <v>121</v>
      </c>
      <c r="D86" s="9"/>
      <c r="E86" s="9"/>
      <c r="F86" s="9"/>
      <c r="G86" s="9"/>
      <c r="H86" s="9"/>
      <c r="I86" s="9"/>
      <c r="J86" s="9"/>
      <c r="K86" s="9"/>
      <c r="L86" s="33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</row>
    <row r="87" spans="1:47" s="34" customFormat="1" ht="16.5" customHeight="1" x14ac:dyDescent="0.2">
      <c r="A87" s="9"/>
      <c r="B87" s="4"/>
      <c r="C87" s="9"/>
      <c r="D87" s="9"/>
      <c r="E87" s="35" t="str">
        <f>E9</f>
        <v>VON - Vedlejší a ostatní náklady</v>
      </c>
      <c r="F87" s="32"/>
      <c r="G87" s="32"/>
      <c r="H87" s="32"/>
      <c r="I87" s="9"/>
      <c r="J87" s="9"/>
      <c r="K87" s="9"/>
      <c r="L87" s="33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</row>
    <row r="88" spans="1:47" s="34" customFormat="1" ht="6.95" customHeight="1" x14ac:dyDescent="0.2">
      <c r="A88" s="9"/>
      <c r="B88" s="4"/>
      <c r="C88" s="9"/>
      <c r="D88" s="9"/>
      <c r="E88" s="9"/>
      <c r="F88" s="9"/>
      <c r="G88" s="9"/>
      <c r="H88" s="9"/>
      <c r="I88" s="9"/>
      <c r="J88" s="9"/>
      <c r="K88" s="9"/>
      <c r="L88" s="33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</row>
    <row r="89" spans="1:47" s="34" customFormat="1" ht="12" customHeight="1" x14ac:dyDescent="0.2">
      <c r="A89" s="9"/>
      <c r="B89" s="4"/>
      <c r="C89" s="29" t="s">
        <v>20</v>
      </c>
      <c r="D89" s="9"/>
      <c r="E89" s="9"/>
      <c r="F89" s="36" t="str">
        <f>F12</f>
        <v>k.ú. Luby</v>
      </c>
      <c r="G89" s="9"/>
      <c r="H89" s="9"/>
      <c r="I89" s="29" t="s">
        <v>22</v>
      </c>
      <c r="J89" s="37" t="str">
        <f>IF(J12="","",J12)</f>
        <v>31. 7. 2025</v>
      </c>
      <c r="K89" s="9"/>
      <c r="L89" s="33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</row>
    <row r="90" spans="1:47" s="34" customFormat="1" ht="6.95" customHeight="1" x14ac:dyDescent="0.2">
      <c r="A90" s="9"/>
      <c r="B90" s="4"/>
      <c r="C90" s="9"/>
      <c r="D90" s="9"/>
      <c r="E90" s="9"/>
      <c r="F90" s="9"/>
      <c r="G90" s="9"/>
      <c r="H90" s="9"/>
      <c r="I90" s="9"/>
      <c r="J90" s="9"/>
      <c r="K90" s="9"/>
      <c r="L90" s="33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</row>
    <row r="91" spans="1:47" s="34" customFormat="1" ht="25.7" customHeight="1" x14ac:dyDescent="0.2">
      <c r="A91" s="9"/>
      <c r="B91" s="4"/>
      <c r="C91" s="29" t="s">
        <v>24</v>
      </c>
      <c r="D91" s="9"/>
      <c r="E91" s="9"/>
      <c r="F91" s="36" t="str">
        <f>E15</f>
        <v>Městský úřad Klatovy - odbor životního prostředí</v>
      </c>
      <c r="G91" s="9"/>
      <c r="H91" s="9"/>
      <c r="I91" s="29" t="s">
        <v>32</v>
      </c>
      <c r="J91" s="69" t="str">
        <f>E21</f>
        <v>Hydropro Engineering s.r.o.</v>
      </c>
      <c r="K91" s="9"/>
      <c r="L91" s="33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</row>
    <row r="92" spans="1:47" s="34" customFormat="1" ht="15.2" customHeight="1" x14ac:dyDescent="0.2">
      <c r="A92" s="9"/>
      <c r="B92" s="4"/>
      <c r="C92" s="29" t="s">
        <v>30</v>
      </c>
      <c r="D92" s="9"/>
      <c r="E92" s="9"/>
      <c r="F92" s="36" t="str">
        <f>IF(E18="","",E18)</f>
        <v>Vyplň údaj</v>
      </c>
      <c r="G92" s="9"/>
      <c r="H92" s="9"/>
      <c r="I92" s="29" t="s">
        <v>37</v>
      </c>
      <c r="J92" s="69" t="str">
        <f>E24</f>
        <v xml:space="preserve"> </v>
      </c>
      <c r="K92" s="9"/>
      <c r="L92" s="33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</row>
    <row r="93" spans="1:47" s="34" customFormat="1" ht="10.35" customHeight="1" x14ac:dyDescent="0.2">
      <c r="A93" s="9"/>
      <c r="B93" s="4"/>
      <c r="C93" s="9"/>
      <c r="D93" s="9"/>
      <c r="E93" s="9"/>
      <c r="F93" s="9"/>
      <c r="G93" s="9"/>
      <c r="H93" s="9"/>
      <c r="I93" s="9"/>
      <c r="J93" s="9"/>
      <c r="K93" s="9"/>
      <c r="L93" s="33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</row>
    <row r="94" spans="1:47" s="34" customFormat="1" ht="29.25" customHeight="1" x14ac:dyDescent="0.2">
      <c r="A94" s="9"/>
      <c r="B94" s="4"/>
      <c r="C94" s="70" t="s">
        <v>127</v>
      </c>
      <c r="D94" s="51"/>
      <c r="E94" s="51"/>
      <c r="F94" s="51"/>
      <c r="G94" s="51"/>
      <c r="H94" s="51"/>
      <c r="I94" s="51"/>
      <c r="J94" s="71" t="s">
        <v>128</v>
      </c>
      <c r="K94" s="51"/>
      <c r="L94" s="33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</row>
    <row r="95" spans="1:47" s="34" customFormat="1" ht="10.35" customHeight="1" x14ac:dyDescent="0.2">
      <c r="A95" s="9"/>
      <c r="B95" s="4"/>
      <c r="C95" s="9"/>
      <c r="D95" s="9"/>
      <c r="E95" s="9"/>
      <c r="F95" s="9"/>
      <c r="G95" s="9"/>
      <c r="H95" s="9"/>
      <c r="I95" s="9"/>
      <c r="J95" s="9"/>
      <c r="K95" s="9"/>
      <c r="L95" s="33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pans="1:47" s="34" customFormat="1" ht="22.9" customHeight="1" x14ac:dyDescent="0.2">
      <c r="A96" s="9"/>
      <c r="B96" s="4"/>
      <c r="C96" s="72" t="s">
        <v>129</v>
      </c>
      <c r="D96" s="9"/>
      <c r="E96" s="9"/>
      <c r="F96" s="9"/>
      <c r="G96" s="9"/>
      <c r="H96" s="9"/>
      <c r="I96" s="9"/>
      <c r="J96" s="46">
        <f>J122</f>
        <v>0</v>
      </c>
      <c r="K96" s="9"/>
      <c r="L96" s="33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U96" s="23" t="s">
        <v>130</v>
      </c>
    </row>
    <row r="97" spans="1:31" s="73" customFormat="1" ht="24.95" customHeight="1" x14ac:dyDescent="0.2">
      <c r="B97" s="74"/>
      <c r="D97" s="75" t="s">
        <v>1289</v>
      </c>
      <c r="E97" s="76"/>
      <c r="F97" s="76"/>
      <c r="G97" s="76"/>
      <c r="H97" s="76"/>
      <c r="I97" s="76"/>
      <c r="J97" s="77">
        <f>J123</f>
        <v>0</v>
      </c>
      <c r="L97" s="74"/>
    </row>
    <row r="98" spans="1:31" s="78" customFormat="1" ht="19.899999999999999" customHeight="1" x14ac:dyDescent="0.2">
      <c r="B98" s="79"/>
      <c r="D98" s="80" t="s">
        <v>1290</v>
      </c>
      <c r="E98" s="81"/>
      <c r="F98" s="81"/>
      <c r="G98" s="81"/>
      <c r="H98" s="81"/>
      <c r="I98" s="81"/>
      <c r="J98" s="82">
        <f>J124</f>
        <v>0</v>
      </c>
      <c r="L98" s="79"/>
    </row>
    <row r="99" spans="1:31" s="78" customFormat="1" ht="19.899999999999999" customHeight="1" x14ac:dyDescent="0.2">
      <c r="B99" s="79"/>
      <c r="D99" s="80" t="s">
        <v>1291</v>
      </c>
      <c r="E99" s="81"/>
      <c r="F99" s="81"/>
      <c r="G99" s="81"/>
      <c r="H99" s="81"/>
      <c r="I99" s="81"/>
      <c r="J99" s="82">
        <f>J137</f>
        <v>0</v>
      </c>
      <c r="L99" s="79"/>
    </row>
    <row r="100" spans="1:31" s="78" customFormat="1" ht="19.899999999999999" customHeight="1" x14ac:dyDescent="0.2">
      <c r="B100" s="79"/>
      <c r="D100" s="80" t="s">
        <v>1292</v>
      </c>
      <c r="E100" s="81"/>
      <c r="F100" s="81"/>
      <c r="G100" s="81"/>
      <c r="H100" s="81"/>
      <c r="I100" s="81"/>
      <c r="J100" s="82">
        <f>J140</f>
        <v>0</v>
      </c>
      <c r="L100" s="79"/>
    </row>
    <row r="101" spans="1:31" s="78" customFormat="1" ht="19.899999999999999" customHeight="1" x14ac:dyDescent="0.2">
      <c r="B101" s="79"/>
      <c r="D101" s="80" t="s">
        <v>1293</v>
      </c>
      <c r="E101" s="81"/>
      <c r="F101" s="81"/>
      <c r="G101" s="81"/>
      <c r="H101" s="81"/>
      <c r="I101" s="81"/>
      <c r="J101" s="82">
        <f>J154</f>
        <v>0</v>
      </c>
      <c r="L101" s="79"/>
    </row>
    <row r="102" spans="1:31" s="78" customFormat="1" ht="19.899999999999999" customHeight="1" x14ac:dyDescent="0.2">
      <c r="B102" s="79"/>
      <c r="D102" s="80" t="s">
        <v>1294</v>
      </c>
      <c r="E102" s="81"/>
      <c r="F102" s="81"/>
      <c r="G102" s="81"/>
      <c r="H102" s="81"/>
      <c r="I102" s="81"/>
      <c r="J102" s="82">
        <f>J160</f>
        <v>0</v>
      </c>
      <c r="L102" s="79"/>
    </row>
    <row r="103" spans="1:31" s="34" customFormat="1" ht="21.75" customHeight="1" x14ac:dyDescent="0.2">
      <c r="A103" s="9"/>
      <c r="B103" s="4"/>
      <c r="C103" s="9"/>
      <c r="D103" s="9"/>
      <c r="E103" s="9"/>
      <c r="F103" s="9"/>
      <c r="G103" s="9"/>
      <c r="H103" s="9"/>
      <c r="I103" s="9"/>
      <c r="J103" s="9"/>
      <c r="K103" s="9"/>
      <c r="L103" s="3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pans="1:31" s="34" customFormat="1" ht="6.95" customHeight="1" x14ac:dyDescent="0.2">
      <c r="A104" s="9"/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33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8" spans="1:31" s="34" customFormat="1" ht="6.95" customHeight="1" x14ac:dyDescent="0.2">
      <c r="A108" s="9"/>
      <c r="B108" s="67"/>
      <c r="C108" s="68"/>
      <c r="D108" s="68"/>
      <c r="E108" s="68"/>
      <c r="F108" s="68"/>
      <c r="G108" s="68"/>
      <c r="H108" s="68"/>
      <c r="I108" s="68"/>
      <c r="J108" s="68"/>
      <c r="K108" s="68"/>
      <c r="L108" s="33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pans="1:31" s="34" customFormat="1" ht="24.95" customHeight="1" x14ac:dyDescent="0.2">
      <c r="A109" s="9"/>
      <c r="B109" s="4"/>
      <c r="C109" s="27" t="s">
        <v>135</v>
      </c>
      <c r="D109" s="9"/>
      <c r="E109" s="9"/>
      <c r="F109" s="9"/>
      <c r="G109" s="9"/>
      <c r="H109" s="9"/>
      <c r="I109" s="9"/>
      <c r="J109" s="9"/>
      <c r="K109" s="9"/>
      <c r="L109" s="33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pans="1:31" s="34" customFormat="1" ht="6.95" customHeight="1" x14ac:dyDescent="0.2">
      <c r="A110" s="9"/>
      <c r="B110" s="4"/>
      <c r="C110" s="9"/>
      <c r="D110" s="9"/>
      <c r="E110" s="9"/>
      <c r="F110" s="9"/>
      <c r="G110" s="9"/>
      <c r="H110" s="9"/>
      <c r="I110" s="9"/>
      <c r="J110" s="9"/>
      <c r="K110" s="9"/>
      <c r="L110" s="33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pans="1:31" s="34" customFormat="1" ht="12" customHeight="1" x14ac:dyDescent="0.2">
      <c r="A111" s="9"/>
      <c r="B111" s="4"/>
      <c r="C111" s="29" t="s">
        <v>16</v>
      </c>
      <c r="D111" s="9"/>
      <c r="E111" s="9"/>
      <c r="F111" s="9"/>
      <c r="G111" s="9"/>
      <c r="H111" s="9"/>
      <c r="I111" s="9"/>
      <c r="J111" s="9"/>
      <c r="K111" s="9"/>
      <c r="L111" s="33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pans="1:31" s="34" customFormat="1" ht="16.5" customHeight="1" x14ac:dyDescent="0.2">
      <c r="A112" s="9"/>
      <c r="B112" s="4"/>
      <c r="C112" s="9"/>
      <c r="D112" s="9"/>
      <c r="E112" s="30" t="str">
        <f>E7</f>
        <v>MVN Klatovy Luby-Výhořice</v>
      </c>
      <c r="F112" s="31"/>
      <c r="G112" s="31"/>
      <c r="H112" s="31"/>
      <c r="I112" s="9"/>
      <c r="J112" s="9"/>
      <c r="K112" s="9"/>
      <c r="L112" s="33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spans="1:65" s="34" customFormat="1" ht="12" customHeight="1" x14ac:dyDescent="0.2">
      <c r="A113" s="9"/>
      <c r="B113" s="4"/>
      <c r="C113" s="29" t="s">
        <v>121</v>
      </c>
      <c r="D113" s="9"/>
      <c r="E113" s="9"/>
      <c r="F113" s="9"/>
      <c r="G113" s="9"/>
      <c r="H113" s="9"/>
      <c r="I113" s="9"/>
      <c r="J113" s="9"/>
      <c r="K113" s="9"/>
      <c r="L113" s="33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pans="1:65" s="34" customFormat="1" ht="16.5" customHeight="1" x14ac:dyDescent="0.2">
      <c r="A114" s="9"/>
      <c r="B114" s="4"/>
      <c r="C114" s="9"/>
      <c r="D114" s="9"/>
      <c r="E114" s="35" t="str">
        <f>E9</f>
        <v>VON - Vedlejší a ostatní náklady</v>
      </c>
      <c r="F114" s="32"/>
      <c r="G114" s="32"/>
      <c r="H114" s="32"/>
      <c r="I114" s="9"/>
      <c r="J114" s="9"/>
      <c r="K114" s="9"/>
      <c r="L114" s="33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</row>
    <row r="115" spans="1:65" s="34" customFormat="1" ht="6.95" customHeight="1" x14ac:dyDescent="0.2">
      <c r="A115" s="9"/>
      <c r="B115" s="4"/>
      <c r="C115" s="9"/>
      <c r="D115" s="9"/>
      <c r="E115" s="9"/>
      <c r="F115" s="9"/>
      <c r="G115" s="9"/>
      <c r="H115" s="9"/>
      <c r="I115" s="9"/>
      <c r="J115" s="9"/>
      <c r="K115" s="9"/>
      <c r="L115" s="33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</row>
    <row r="116" spans="1:65" s="34" customFormat="1" ht="12" customHeight="1" x14ac:dyDescent="0.2">
      <c r="A116" s="9"/>
      <c r="B116" s="4"/>
      <c r="C116" s="29" t="s">
        <v>20</v>
      </c>
      <c r="D116" s="9"/>
      <c r="E116" s="9"/>
      <c r="F116" s="36" t="str">
        <f>F12</f>
        <v>k.ú. Luby</v>
      </c>
      <c r="G116" s="9"/>
      <c r="H116" s="9"/>
      <c r="I116" s="29" t="s">
        <v>22</v>
      </c>
      <c r="J116" s="37" t="str">
        <f>IF(J12="","",J12)</f>
        <v>31. 7. 2025</v>
      </c>
      <c r="K116" s="9"/>
      <c r="L116" s="33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</row>
    <row r="117" spans="1:65" s="34" customFormat="1" ht="6.95" customHeight="1" x14ac:dyDescent="0.2">
      <c r="A117" s="9"/>
      <c r="B117" s="4"/>
      <c r="C117" s="9"/>
      <c r="D117" s="9"/>
      <c r="E117" s="9"/>
      <c r="F117" s="9"/>
      <c r="G117" s="9"/>
      <c r="H117" s="9"/>
      <c r="I117" s="9"/>
      <c r="J117" s="9"/>
      <c r="K117" s="9"/>
      <c r="L117" s="33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</row>
    <row r="118" spans="1:65" s="34" customFormat="1" ht="25.7" customHeight="1" x14ac:dyDescent="0.2">
      <c r="A118" s="9"/>
      <c r="B118" s="4"/>
      <c r="C118" s="29" t="s">
        <v>24</v>
      </c>
      <c r="D118" s="9"/>
      <c r="E118" s="9"/>
      <c r="F118" s="36" t="str">
        <f>E15</f>
        <v>Městský úřad Klatovy - odbor životního prostředí</v>
      </c>
      <c r="G118" s="9"/>
      <c r="H118" s="9"/>
      <c r="I118" s="29" t="s">
        <v>32</v>
      </c>
      <c r="J118" s="69" t="str">
        <f>E21</f>
        <v>Hydropro Engineering s.r.o.</v>
      </c>
      <c r="K118" s="9"/>
      <c r="L118" s="33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</row>
    <row r="119" spans="1:65" s="34" customFormat="1" ht="15.2" customHeight="1" x14ac:dyDescent="0.2">
      <c r="A119" s="9"/>
      <c r="B119" s="4"/>
      <c r="C119" s="29" t="s">
        <v>30</v>
      </c>
      <c r="D119" s="9"/>
      <c r="E119" s="9"/>
      <c r="F119" s="36" t="str">
        <f>IF(E18="","",E18)</f>
        <v>Vyplň údaj</v>
      </c>
      <c r="G119" s="9"/>
      <c r="H119" s="9"/>
      <c r="I119" s="29" t="s">
        <v>37</v>
      </c>
      <c r="J119" s="69" t="str">
        <f>E24</f>
        <v xml:space="preserve"> </v>
      </c>
      <c r="K119" s="9"/>
      <c r="L119" s="33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</row>
    <row r="120" spans="1:65" s="34" customFormat="1" ht="10.35" customHeight="1" x14ac:dyDescent="0.2">
      <c r="A120" s="9"/>
      <c r="B120" s="4"/>
      <c r="C120" s="9"/>
      <c r="D120" s="9"/>
      <c r="E120" s="9"/>
      <c r="F120" s="9"/>
      <c r="G120" s="9"/>
      <c r="H120" s="9"/>
      <c r="I120" s="9"/>
      <c r="J120" s="9"/>
      <c r="K120" s="9"/>
      <c r="L120" s="33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</row>
    <row r="121" spans="1:65" s="92" customFormat="1" ht="29.25" customHeight="1" x14ac:dyDescent="0.2">
      <c r="A121" s="83"/>
      <c r="B121" s="84"/>
      <c r="C121" s="85" t="s">
        <v>136</v>
      </c>
      <c r="D121" s="86" t="s">
        <v>66</v>
      </c>
      <c r="E121" s="86" t="s">
        <v>62</v>
      </c>
      <c r="F121" s="86" t="s">
        <v>63</v>
      </c>
      <c r="G121" s="86" t="s">
        <v>137</v>
      </c>
      <c r="H121" s="86" t="s">
        <v>138</v>
      </c>
      <c r="I121" s="86" t="s">
        <v>139</v>
      </c>
      <c r="J121" s="86" t="s">
        <v>128</v>
      </c>
      <c r="K121" s="87" t="s">
        <v>140</v>
      </c>
      <c r="L121" s="88"/>
      <c r="M121" s="89" t="s">
        <v>1</v>
      </c>
      <c r="N121" s="90" t="s">
        <v>45</v>
      </c>
      <c r="O121" s="90" t="s">
        <v>141</v>
      </c>
      <c r="P121" s="90" t="s">
        <v>142</v>
      </c>
      <c r="Q121" s="90" t="s">
        <v>143</v>
      </c>
      <c r="R121" s="90" t="s">
        <v>144</v>
      </c>
      <c r="S121" s="90" t="s">
        <v>145</v>
      </c>
      <c r="T121" s="91" t="s">
        <v>146</v>
      </c>
      <c r="U121" s="83"/>
      <c r="V121" s="83"/>
      <c r="W121" s="83"/>
      <c r="X121" s="83"/>
      <c r="Y121" s="83"/>
      <c r="Z121" s="83"/>
      <c r="AA121" s="83"/>
      <c r="AB121" s="83"/>
      <c r="AC121" s="83"/>
      <c r="AD121" s="83"/>
      <c r="AE121" s="83"/>
    </row>
    <row r="122" spans="1:65" s="34" customFormat="1" ht="22.9" customHeight="1" x14ac:dyDescent="0.25">
      <c r="A122" s="9"/>
      <c r="B122" s="4"/>
      <c r="C122" s="93" t="s">
        <v>147</v>
      </c>
      <c r="D122" s="9"/>
      <c r="E122" s="9"/>
      <c r="F122" s="9"/>
      <c r="G122" s="9"/>
      <c r="H122" s="9"/>
      <c r="I122" s="9"/>
      <c r="J122" s="94">
        <f>BK122</f>
        <v>0</v>
      </c>
      <c r="K122" s="9"/>
      <c r="L122" s="4"/>
      <c r="M122" s="95"/>
      <c r="N122" s="96"/>
      <c r="O122" s="44"/>
      <c r="P122" s="97">
        <f>P123</f>
        <v>0</v>
      </c>
      <c r="Q122" s="44"/>
      <c r="R122" s="97">
        <f>R123</f>
        <v>0</v>
      </c>
      <c r="S122" s="44"/>
      <c r="T122" s="98">
        <f>T123</f>
        <v>0</v>
      </c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T122" s="23" t="s">
        <v>80</v>
      </c>
      <c r="AU122" s="23" t="s">
        <v>130</v>
      </c>
      <c r="BK122" s="99">
        <f>BK123</f>
        <v>0</v>
      </c>
    </row>
    <row r="123" spans="1:65" s="3" customFormat="1" ht="25.9" customHeight="1" x14ac:dyDescent="0.2">
      <c r="B123" s="100"/>
      <c r="C123" s="140"/>
      <c r="D123" s="141" t="s">
        <v>80</v>
      </c>
      <c r="E123" s="142" t="s">
        <v>1295</v>
      </c>
      <c r="F123" s="142" t="s">
        <v>1296</v>
      </c>
      <c r="G123" s="140"/>
      <c r="H123" s="140"/>
      <c r="J123" s="102">
        <f>BK123</f>
        <v>0</v>
      </c>
      <c r="L123" s="100"/>
      <c r="M123" s="103"/>
      <c r="N123" s="104"/>
      <c r="O123" s="104"/>
      <c r="P123" s="105">
        <f>P124+P137+P140+P154+P160</f>
        <v>0</v>
      </c>
      <c r="Q123" s="104"/>
      <c r="R123" s="105">
        <f>R124+R137+R140+R154+R160</f>
        <v>0</v>
      </c>
      <c r="S123" s="104"/>
      <c r="T123" s="106">
        <f>T124+T137+T140+T154+T160</f>
        <v>0</v>
      </c>
      <c r="AR123" s="101" t="s">
        <v>150</v>
      </c>
      <c r="AT123" s="107" t="s">
        <v>80</v>
      </c>
      <c r="AU123" s="107" t="s">
        <v>81</v>
      </c>
      <c r="AY123" s="101" t="s">
        <v>151</v>
      </c>
      <c r="BK123" s="108">
        <f>BK124+BK137+BK140+BK154+BK160</f>
        <v>0</v>
      </c>
    </row>
    <row r="124" spans="1:65" s="3" customFormat="1" ht="22.9" customHeight="1" x14ac:dyDescent="0.2">
      <c r="B124" s="100"/>
      <c r="C124" s="140"/>
      <c r="D124" s="141" t="s">
        <v>80</v>
      </c>
      <c r="E124" s="143" t="s">
        <v>1297</v>
      </c>
      <c r="F124" s="143" t="s">
        <v>1298</v>
      </c>
      <c r="G124" s="140"/>
      <c r="H124" s="140"/>
      <c r="J124" s="109">
        <f>BK124</f>
        <v>0</v>
      </c>
      <c r="L124" s="100"/>
      <c r="M124" s="103"/>
      <c r="N124" s="104"/>
      <c r="O124" s="104"/>
      <c r="P124" s="105">
        <f>SUM(P125:P136)</f>
        <v>0</v>
      </c>
      <c r="Q124" s="104"/>
      <c r="R124" s="105">
        <f>SUM(R125:R136)</f>
        <v>0</v>
      </c>
      <c r="S124" s="104"/>
      <c r="T124" s="106">
        <f>SUM(T125:T136)</f>
        <v>0</v>
      </c>
      <c r="AR124" s="101" t="s">
        <v>150</v>
      </c>
      <c r="AT124" s="107" t="s">
        <v>80</v>
      </c>
      <c r="AU124" s="107" t="s">
        <v>88</v>
      </c>
      <c r="AY124" s="101" t="s">
        <v>151</v>
      </c>
      <c r="BK124" s="108">
        <f>SUM(BK125:BK136)</f>
        <v>0</v>
      </c>
    </row>
    <row r="125" spans="1:65" s="34" customFormat="1" ht="16.5" customHeight="1" x14ac:dyDescent="0.2">
      <c r="A125" s="9"/>
      <c r="B125" s="4"/>
      <c r="C125" s="144" t="s">
        <v>88</v>
      </c>
      <c r="D125" s="144" t="s">
        <v>153</v>
      </c>
      <c r="E125" s="145" t="s">
        <v>1299</v>
      </c>
      <c r="F125" s="146" t="s">
        <v>1300</v>
      </c>
      <c r="G125" s="147" t="s">
        <v>241</v>
      </c>
      <c r="H125" s="148">
        <v>1</v>
      </c>
      <c r="I125" s="6"/>
      <c r="J125" s="7">
        <f>ROUND(I125*H125,2)</f>
        <v>0</v>
      </c>
      <c r="K125" s="5" t="s">
        <v>1</v>
      </c>
      <c r="L125" s="4"/>
      <c r="M125" s="8" t="s">
        <v>1</v>
      </c>
      <c r="N125" s="110" t="s">
        <v>46</v>
      </c>
      <c r="O125" s="111"/>
      <c r="P125" s="112">
        <f>O125*H125</f>
        <v>0</v>
      </c>
      <c r="Q125" s="112">
        <v>0</v>
      </c>
      <c r="R125" s="112">
        <f>Q125*H125</f>
        <v>0</v>
      </c>
      <c r="S125" s="112">
        <v>0</v>
      </c>
      <c r="T125" s="113">
        <f>S125*H125</f>
        <v>0</v>
      </c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R125" s="114" t="s">
        <v>1301</v>
      </c>
      <c r="AT125" s="114" t="s">
        <v>153</v>
      </c>
      <c r="AU125" s="114" t="s">
        <v>90</v>
      </c>
      <c r="AY125" s="23" t="s">
        <v>151</v>
      </c>
      <c r="BE125" s="115">
        <f>IF(N125="základní",J125,0)</f>
        <v>0</v>
      </c>
      <c r="BF125" s="115">
        <f>IF(N125="snížená",J125,0)</f>
        <v>0</v>
      </c>
      <c r="BG125" s="115">
        <f>IF(N125="zákl. přenesená",J125,0)</f>
        <v>0</v>
      </c>
      <c r="BH125" s="115">
        <f>IF(N125="sníž. přenesená",J125,0)</f>
        <v>0</v>
      </c>
      <c r="BI125" s="115">
        <f>IF(N125="nulová",J125,0)</f>
        <v>0</v>
      </c>
      <c r="BJ125" s="23" t="s">
        <v>88</v>
      </c>
      <c r="BK125" s="115">
        <f>ROUND(I125*H125,2)</f>
        <v>0</v>
      </c>
      <c r="BL125" s="23" t="s">
        <v>1301</v>
      </c>
      <c r="BM125" s="114" t="s">
        <v>1302</v>
      </c>
    </row>
    <row r="126" spans="1:65" s="34" customFormat="1" ht="16.5" customHeight="1" x14ac:dyDescent="0.2">
      <c r="A126" s="9"/>
      <c r="B126" s="4"/>
      <c r="C126" s="144" t="s">
        <v>90</v>
      </c>
      <c r="D126" s="144" t="s">
        <v>153</v>
      </c>
      <c r="E126" s="145" t="s">
        <v>1303</v>
      </c>
      <c r="F126" s="146" t="s">
        <v>1304</v>
      </c>
      <c r="G126" s="147" t="s">
        <v>241</v>
      </c>
      <c r="H126" s="148">
        <v>1</v>
      </c>
      <c r="I126" s="6"/>
      <c r="J126" s="7">
        <f>ROUND(I126*H126,2)</f>
        <v>0</v>
      </c>
      <c r="K126" s="5" t="s">
        <v>1</v>
      </c>
      <c r="L126" s="4"/>
      <c r="M126" s="8" t="s">
        <v>1</v>
      </c>
      <c r="N126" s="110" t="s">
        <v>46</v>
      </c>
      <c r="O126" s="111"/>
      <c r="P126" s="112">
        <f>O126*H126</f>
        <v>0</v>
      </c>
      <c r="Q126" s="112">
        <v>0</v>
      </c>
      <c r="R126" s="112">
        <f>Q126*H126</f>
        <v>0</v>
      </c>
      <c r="S126" s="112">
        <v>0</v>
      </c>
      <c r="T126" s="113">
        <f>S126*H126</f>
        <v>0</v>
      </c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R126" s="114" t="s">
        <v>1301</v>
      </c>
      <c r="AT126" s="114" t="s">
        <v>153</v>
      </c>
      <c r="AU126" s="114" t="s">
        <v>90</v>
      </c>
      <c r="AY126" s="23" t="s">
        <v>151</v>
      </c>
      <c r="BE126" s="115">
        <f>IF(N126="základní",J126,0)</f>
        <v>0</v>
      </c>
      <c r="BF126" s="115">
        <f>IF(N126="snížená",J126,0)</f>
        <v>0</v>
      </c>
      <c r="BG126" s="115">
        <f>IF(N126="zákl. přenesená",J126,0)</f>
        <v>0</v>
      </c>
      <c r="BH126" s="115">
        <f>IF(N126="sníž. přenesená",J126,0)</f>
        <v>0</v>
      </c>
      <c r="BI126" s="115">
        <f>IF(N126="nulová",J126,0)</f>
        <v>0</v>
      </c>
      <c r="BJ126" s="23" t="s">
        <v>88</v>
      </c>
      <c r="BK126" s="115">
        <f>ROUND(I126*H126,2)</f>
        <v>0</v>
      </c>
      <c r="BL126" s="23" t="s">
        <v>1301</v>
      </c>
      <c r="BM126" s="114" t="s">
        <v>1305</v>
      </c>
    </row>
    <row r="127" spans="1:65" s="34" customFormat="1" ht="16.5" customHeight="1" x14ac:dyDescent="0.2">
      <c r="A127" s="9"/>
      <c r="B127" s="4"/>
      <c r="C127" s="144" t="s">
        <v>177</v>
      </c>
      <c r="D127" s="144" t="s">
        <v>153</v>
      </c>
      <c r="E127" s="145" t="s">
        <v>1306</v>
      </c>
      <c r="F127" s="146" t="s">
        <v>1307</v>
      </c>
      <c r="G127" s="147" t="s">
        <v>241</v>
      </c>
      <c r="H127" s="148">
        <v>1</v>
      </c>
      <c r="I127" s="6"/>
      <c r="J127" s="7">
        <f>ROUND(I127*H127,2)</f>
        <v>0</v>
      </c>
      <c r="K127" s="5" t="s">
        <v>1</v>
      </c>
      <c r="L127" s="4"/>
      <c r="M127" s="8" t="s">
        <v>1</v>
      </c>
      <c r="N127" s="110" t="s">
        <v>46</v>
      </c>
      <c r="O127" s="111"/>
      <c r="P127" s="112">
        <f>O127*H127</f>
        <v>0</v>
      </c>
      <c r="Q127" s="112">
        <v>0</v>
      </c>
      <c r="R127" s="112">
        <f>Q127*H127</f>
        <v>0</v>
      </c>
      <c r="S127" s="112">
        <v>0</v>
      </c>
      <c r="T127" s="113">
        <f>S127*H127</f>
        <v>0</v>
      </c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R127" s="114" t="s">
        <v>1301</v>
      </c>
      <c r="AT127" s="114" t="s">
        <v>153</v>
      </c>
      <c r="AU127" s="114" t="s">
        <v>90</v>
      </c>
      <c r="AY127" s="23" t="s">
        <v>151</v>
      </c>
      <c r="BE127" s="115">
        <f>IF(N127="základní",J127,0)</f>
        <v>0</v>
      </c>
      <c r="BF127" s="115">
        <f>IF(N127="snížená",J127,0)</f>
        <v>0</v>
      </c>
      <c r="BG127" s="115">
        <f>IF(N127="zákl. přenesená",J127,0)</f>
        <v>0</v>
      </c>
      <c r="BH127" s="115">
        <f>IF(N127="sníž. přenesená",J127,0)</f>
        <v>0</v>
      </c>
      <c r="BI127" s="115">
        <f>IF(N127="nulová",J127,0)</f>
        <v>0</v>
      </c>
      <c r="BJ127" s="23" t="s">
        <v>88</v>
      </c>
      <c r="BK127" s="115">
        <f>ROUND(I127*H127,2)</f>
        <v>0</v>
      </c>
      <c r="BL127" s="23" t="s">
        <v>1301</v>
      </c>
      <c r="BM127" s="114" t="s">
        <v>1308</v>
      </c>
    </row>
    <row r="128" spans="1:65" s="34" customFormat="1" ht="29.25" x14ac:dyDescent="0.2">
      <c r="A128" s="9"/>
      <c r="B128" s="4"/>
      <c r="C128" s="149"/>
      <c r="D128" s="150" t="s">
        <v>174</v>
      </c>
      <c r="E128" s="149"/>
      <c r="F128" s="165" t="s">
        <v>1309</v>
      </c>
      <c r="G128" s="149"/>
      <c r="H128" s="149"/>
      <c r="I128" s="9"/>
      <c r="J128" s="9"/>
      <c r="K128" s="9"/>
      <c r="L128" s="4"/>
      <c r="M128" s="116"/>
      <c r="N128" s="117"/>
      <c r="O128" s="111"/>
      <c r="P128" s="111"/>
      <c r="Q128" s="111"/>
      <c r="R128" s="111"/>
      <c r="S128" s="111"/>
      <c r="T128" s="118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T128" s="23" t="s">
        <v>174</v>
      </c>
      <c r="AU128" s="23" t="s">
        <v>90</v>
      </c>
    </row>
    <row r="129" spans="1:65" s="34" customFormat="1" ht="16.5" customHeight="1" x14ac:dyDescent="0.2">
      <c r="A129" s="9"/>
      <c r="B129" s="4"/>
      <c r="C129" s="144" t="s">
        <v>158</v>
      </c>
      <c r="D129" s="144" t="s">
        <v>153</v>
      </c>
      <c r="E129" s="145" t="s">
        <v>1310</v>
      </c>
      <c r="F129" s="146" t="s">
        <v>1311</v>
      </c>
      <c r="G129" s="147" t="s">
        <v>241</v>
      </c>
      <c r="H129" s="148">
        <v>1</v>
      </c>
      <c r="I129" s="6"/>
      <c r="J129" s="7">
        <f>ROUND(I129*H129,2)</f>
        <v>0</v>
      </c>
      <c r="K129" s="5" t="s">
        <v>1</v>
      </c>
      <c r="L129" s="4"/>
      <c r="M129" s="8" t="s">
        <v>1</v>
      </c>
      <c r="N129" s="110" t="s">
        <v>46</v>
      </c>
      <c r="O129" s="111"/>
      <c r="P129" s="112">
        <f>O129*H129</f>
        <v>0</v>
      </c>
      <c r="Q129" s="112">
        <v>0</v>
      </c>
      <c r="R129" s="112">
        <f>Q129*H129</f>
        <v>0</v>
      </c>
      <c r="S129" s="112">
        <v>0</v>
      </c>
      <c r="T129" s="113">
        <f>S129*H129</f>
        <v>0</v>
      </c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R129" s="114" t="s">
        <v>1301</v>
      </c>
      <c r="AT129" s="114" t="s">
        <v>153</v>
      </c>
      <c r="AU129" s="114" t="s">
        <v>90</v>
      </c>
      <c r="AY129" s="23" t="s">
        <v>151</v>
      </c>
      <c r="BE129" s="115">
        <f>IF(N129="základní",J129,0)</f>
        <v>0</v>
      </c>
      <c r="BF129" s="115">
        <f>IF(N129="snížená",J129,0)</f>
        <v>0</v>
      </c>
      <c r="BG129" s="115">
        <f>IF(N129="zákl. přenesená",J129,0)</f>
        <v>0</v>
      </c>
      <c r="BH129" s="115">
        <f>IF(N129="sníž. přenesená",J129,0)</f>
        <v>0</v>
      </c>
      <c r="BI129" s="115">
        <f>IF(N129="nulová",J129,0)</f>
        <v>0</v>
      </c>
      <c r="BJ129" s="23" t="s">
        <v>88</v>
      </c>
      <c r="BK129" s="115">
        <f>ROUND(I129*H129,2)</f>
        <v>0</v>
      </c>
      <c r="BL129" s="23" t="s">
        <v>1301</v>
      </c>
      <c r="BM129" s="114" t="s">
        <v>1312</v>
      </c>
    </row>
    <row r="130" spans="1:65" s="34" customFormat="1" ht="29.25" x14ac:dyDescent="0.2">
      <c r="A130" s="9"/>
      <c r="B130" s="4"/>
      <c r="C130" s="149"/>
      <c r="D130" s="150" t="s">
        <v>174</v>
      </c>
      <c r="E130" s="149"/>
      <c r="F130" s="165" t="s">
        <v>1313</v>
      </c>
      <c r="G130" s="149"/>
      <c r="H130" s="149"/>
      <c r="I130" s="9"/>
      <c r="J130" s="9"/>
      <c r="K130" s="9"/>
      <c r="L130" s="4"/>
      <c r="M130" s="116"/>
      <c r="N130" s="117"/>
      <c r="O130" s="111"/>
      <c r="P130" s="111"/>
      <c r="Q130" s="111"/>
      <c r="R130" s="111"/>
      <c r="S130" s="111"/>
      <c r="T130" s="118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T130" s="23" t="s">
        <v>174</v>
      </c>
      <c r="AU130" s="23" t="s">
        <v>90</v>
      </c>
    </row>
    <row r="131" spans="1:65" s="34" customFormat="1" ht="16.5" customHeight="1" x14ac:dyDescent="0.2">
      <c r="A131" s="9"/>
      <c r="B131" s="4"/>
      <c r="C131" s="144" t="s">
        <v>150</v>
      </c>
      <c r="D131" s="144" t="s">
        <v>153</v>
      </c>
      <c r="E131" s="145" t="s">
        <v>1314</v>
      </c>
      <c r="F131" s="146" t="s">
        <v>1315</v>
      </c>
      <c r="G131" s="147" t="s">
        <v>241</v>
      </c>
      <c r="H131" s="148">
        <v>1</v>
      </c>
      <c r="I131" s="6"/>
      <c r="J131" s="7">
        <f>ROUND(I131*H131,2)</f>
        <v>0</v>
      </c>
      <c r="K131" s="5" t="s">
        <v>1</v>
      </c>
      <c r="L131" s="4"/>
      <c r="M131" s="8" t="s">
        <v>1</v>
      </c>
      <c r="N131" s="110" t="s">
        <v>46</v>
      </c>
      <c r="O131" s="111"/>
      <c r="P131" s="112">
        <f>O131*H131</f>
        <v>0</v>
      </c>
      <c r="Q131" s="112">
        <v>0</v>
      </c>
      <c r="R131" s="112">
        <f>Q131*H131</f>
        <v>0</v>
      </c>
      <c r="S131" s="112">
        <v>0</v>
      </c>
      <c r="T131" s="113">
        <f>S131*H131</f>
        <v>0</v>
      </c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R131" s="114" t="s">
        <v>1301</v>
      </c>
      <c r="AT131" s="114" t="s">
        <v>153</v>
      </c>
      <c r="AU131" s="114" t="s">
        <v>90</v>
      </c>
      <c r="AY131" s="23" t="s">
        <v>151</v>
      </c>
      <c r="BE131" s="115">
        <f>IF(N131="základní",J131,0)</f>
        <v>0</v>
      </c>
      <c r="BF131" s="115">
        <f>IF(N131="snížená",J131,0)</f>
        <v>0</v>
      </c>
      <c r="BG131" s="115">
        <f>IF(N131="zákl. přenesená",J131,0)</f>
        <v>0</v>
      </c>
      <c r="BH131" s="115">
        <f>IF(N131="sníž. přenesená",J131,0)</f>
        <v>0</v>
      </c>
      <c r="BI131" s="115">
        <f>IF(N131="nulová",J131,0)</f>
        <v>0</v>
      </c>
      <c r="BJ131" s="23" t="s">
        <v>88</v>
      </c>
      <c r="BK131" s="115">
        <f>ROUND(I131*H131,2)</f>
        <v>0</v>
      </c>
      <c r="BL131" s="23" t="s">
        <v>1301</v>
      </c>
      <c r="BM131" s="114" t="s">
        <v>1316</v>
      </c>
    </row>
    <row r="132" spans="1:65" s="34" customFormat="1" ht="16.5" customHeight="1" x14ac:dyDescent="0.2">
      <c r="A132" s="9"/>
      <c r="B132" s="4"/>
      <c r="C132" s="144" t="s">
        <v>196</v>
      </c>
      <c r="D132" s="144" t="s">
        <v>153</v>
      </c>
      <c r="E132" s="145" t="s">
        <v>1317</v>
      </c>
      <c r="F132" s="146" t="s">
        <v>1318</v>
      </c>
      <c r="G132" s="147" t="s">
        <v>241</v>
      </c>
      <c r="H132" s="148">
        <v>1</v>
      </c>
      <c r="I132" s="6"/>
      <c r="J132" s="7">
        <f>ROUND(I132*H132,2)</f>
        <v>0</v>
      </c>
      <c r="K132" s="5" t="s">
        <v>1</v>
      </c>
      <c r="L132" s="4"/>
      <c r="M132" s="8" t="s">
        <v>1</v>
      </c>
      <c r="N132" s="110" t="s">
        <v>46</v>
      </c>
      <c r="O132" s="111"/>
      <c r="P132" s="112">
        <f>O132*H132</f>
        <v>0</v>
      </c>
      <c r="Q132" s="112">
        <v>0</v>
      </c>
      <c r="R132" s="112">
        <f>Q132*H132</f>
        <v>0</v>
      </c>
      <c r="S132" s="112">
        <v>0</v>
      </c>
      <c r="T132" s="113">
        <f>S132*H132</f>
        <v>0</v>
      </c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R132" s="114" t="s">
        <v>1301</v>
      </c>
      <c r="AT132" s="114" t="s">
        <v>153</v>
      </c>
      <c r="AU132" s="114" t="s">
        <v>90</v>
      </c>
      <c r="AY132" s="23" t="s">
        <v>151</v>
      </c>
      <c r="BE132" s="115">
        <f>IF(N132="základní",J132,0)</f>
        <v>0</v>
      </c>
      <c r="BF132" s="115">
        <f>IF(N132="snížená",J132,0)</f>
        <v>0</v>
      </c>
      <c r="BG132" s="115">
        <f>IF(N132="zákl. přenesená",J132,0)</f>
        <v>0</v>
      </c>
      <c r="BH132" s="115">
        <f>IF(N132="sníž. přenesená",J132,0)</f>
        <v>0</v>
      </c>
      <c r="BI132" s="115">
        <f>IF(N132="nulová",J132,0)</f>
        <v>0</v>
      </c>
      <c r="BJ132" s="23" t="s">
        <v>88</v>
      </c>
      <c r="BK132" s="115">
        <f>ROUND(I132*H132,2)</f>
        <v>0</v>
      </c>
      <c r="BL132" s="23" t="s">
        <v>1301</v>
      </c>
      <c r="BM132" s="114" t="s">
        <v>1319</v>
      </c>
    </row>
    <row r="133" spans="1:65" s="34" customFormat="1" ht="24.2" customHeight="1" x14ac:dyDescent="0.2">
      <c r="A133" s="9"/>
      <c r="B133" s="4"/>
      <c r="C133" s="144" t="s">
        <v>202</v>
      </c>
      <c r="D133" s="144" t="s">
        <v>153</v>
      </c>
      <c r="E133" s="145" t="s">
        <v>1320</v>
      </c>
      <c r="F133" s="146" t="s">
        <v>1321</v>
      </c>
      <c r="G133" s="147" t="s">
        <v>241</v>
      </c>
      <c r="H133" s="148">
        <v>1</v>
      </c>
      <c r="I133" s="6"/>
      <c r="J133" s="7">
        <f>ROUND(I133*H133,2)</f>
        <v>0</v>
      </c>
      <c r="K133" s="5" t="s">
        <v>1</v>
      </c>
      <c r="L133" s="4"/>
      <c r="M133" s="8" t="s">
        <v>1</v>
      </c>
      <c r="N133" s="110" t="s">
        <v>46</v>
      </c>
      <c r="O133" s="111"/>
      <c r="P133" s="112">
        <f>O133*H133</f>
        <v>0</v>
      </c>
      <c r="Q133" s="112">
        <v>0</v>
      </c>
      <c r="R133" s="112">
        <f>Q133*H133</f>
        <v>0</v>
      </c>
      <c r="S133" s="112">
        <v>0</v>
      </c>
      <c r="T133" s="113">
        <f>S133*H133</f>
        <v>0</v>
      </c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R133" s="114" t="s">
        <v>1301</v>
      </c>
      <c r="AT133" s="114" t="s">
        <v>153</v>
      </c>
      <c r="AU133" s="114" t="s">
        <v>90</v>
      </c>
      <c r="AY133" s="23" t="s">
        <v>151</v>
      </c>
      <c r="BE133" s="115">
        <f>IF(N133="základní",J133,0)</f>
        <v>0</v>
      </c>
      <c r="BF133" s="115">
        <f>IF(N133="snížená",J133,0)</f>
        <v>0</v>
      </c>
      <c r="BG133" s="115">
        <f>IF(N133="zákl. přenesená",J133,0)</f>
        <v>0</v>
      </c>
      <c r="BH133" s="115">
        <f>IF(N133="sníž. přenesená",J133,0)</f>
        <v>0</v>
      </c>
      <c r="BI133" s="115">
        <f>IF(N133="nulová",J133,0)</f>
        <v>0</v>
      </c>
      <c r="BJ133" s="23" t="s">
        <v>88</v>
      </c>
      <c r="BK133" s="115">
        <f>ROUND(I133*H133,2)</f>
        <v>0</v>
      </c>
      <c r="BL133" s="23" t="s">
        <v>1301</v>
      </c>
      <c r="BM133" s="114" t="s">
        <v>1322</v>
      </c>
    </row>
    <row r="134" spans="1:65" s="34" customFormat="1" ht="19.5" x14ac:dyDescent="0.2">
      <c r="A134" s="9"/>
      <c r="B134" s="4"/>
      <c r="C134" s="149"/>
      <c r="D134" s="150" t="s">
        <v>174</v>
      </c>
      <c r="E134" s="149"/>
      <c r="F134" s="165" t="s">
        <v>1323</v>
      </c>
      <c r="G134" s="149"/>
      <c r="H134" s="149"/>
      <c r="I134" s="9"/>
      <c r="J134" s="9"/>
      <c r="K134" s="9"/>
      <c r="L134" s="4"/>
      <c r="M134" s="116"/>
      <c r="N134" s="117"/>
      <c r="O134" s="111"/>
      <c r="P134" s="111"/>
      <c r="Q134" s="111"/>
      <c r="R134" s="111"/>
      <c r="S134" s="111"/>
      <c r="T134" s="118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T134" s="23" t="s">
        <v>174</v>
      </c>
      <c r="AU134" s="23" t="s">
        <v>90</v>
      </c>
    </row>
    <row r="135" spans="1:65" s="34" customFormat="1" ht="16.5" customHeight="1" x14ac:dyDescent="0.2">
      <c r="A135" s="9"/>
      <c r="B135" s="4"/>
      <c r="C135" s="144" t="s">
        <v>209</v>
      </c>
      <c r="D135" s="144" t="s">
        <v>153</v>
      </c>
      <c r="E135" s="145" t="s">
        <v>1324</v>
      </c>
      <c r="F135" s="146" t="s">
        <v>1325</v>
      </c>
      <c r="G135" s="147" t="s">
        <v>241</v>
      </c>
      <c r="H135" s="148">
        <v>1</v>
      </c>
      <c r="I135" s="6"/>
      <c r="J135" s="7">
        <f>ROUND(I135*H135,2)</f>
        <v>0</v>
      </c>
      <c r="K135" s="5" t="s">
        <v>1</v>
      </c>
      <c r="L135" s="4"/>
      <c r="M135" s="8" t="s">
        <v>1</v>
      </c>
      <c r="N135" s="110" t="s">
        <v>46</v>
      </c>
      <c r="O135" s="111"/>
      <c r="P135" s="112">
        <f>O135*H135</f>
        <v>0</v>
      </c>
      <c r="Q135" s="112">
        <v>0</v>
      </c>
      <c r="R135" s="112">
        <f>Q135*H135</f>
        <v>0</v>
      </c>
      <c r="S135" s="112">
        <v>0</v>
      </c>
      <c r="T135" s="113">
        <f>S135*H135</f>
        <v>0</v>
      </c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R135" s="114" t="s">
        <v>1301</v>
      </c>
      <c r="AT135" s="114" t="s">
        <v>153</v>
      </c>
      <c r="AU135" s="114" t="s">
        <v>90</v>
      </c>
      <c r="AY135" s="23" t="s">
        <v>151</v>
      </c>
      <c r="BE135" s="115">
        <f>IF(N135="základní",J135,0)</f>
        <v>0</v>
      </c>
      <c r="BF135" s="115">
        <f>IF(N135="snížená",J135,0)</f>
        <v>0</v>
      </c>
      <c r="BG135" s="115">
        <f>IF(N135="zákl. přenesená",J135,0)</f>
        <v>0</v>
      </c>
      <c r="BH135" s="115">
        <f>IF(N135="sníž. přenesená",J135,0)</f>
        <v>0</v>
      </c>
      <c r="BI135" s="115">
        <f>IF(N135="nulová",J135,0)</f>
        <v>0</v>
      </c>
      <c r="BJ135" s="23" t="s">
        <v>88</v>
      </c>
      <c r="BK135" s="115">
        <f>ROUND(I135*H135,2)</f>
        <v>0</v>
      </c>
      <c r="BL135" s="23" t="s">
        <v>1301</v>
      </c>
      <c r="BM135" s="114" t="s">
        <v>1326</v>
      </c>
    </row>
    <row r="136" spans="1:65" s="34" customFormat="1" ht="16.5" customHeight="1" x14ac:dyDescent="0.2">
      <c r="A136" s="9"/>
      <c r="B136" s="4"/>
      <c r="C136" s="144" t="s">
        <v>216</v>
      </c>
      <c r="D136" s="144" t="s">
        <v>153</v>
      </c>
      <c r="E136" s="145" t="s">
        <v>1327</v>
      </c>
      <c r="F136" s="146" t="s">
        <v>1328</v>
      </c>
      <c r="G136" s="147" t="s">
        <v>241</v>
      </c>
      <c r="H136" s="148">
        <v>1</v>
      </c>
      <c r="I136" s="6"/>
      <c r="J136" s="7">
        <f>ROUND(I136*H136,2)</f>
        <v>0</v>
      </c>
      <c r="K136" s="5" t="s">
        <v>1</v>
      </c>
      <c r="L136" s="4"/>
      <c r="M136" s="8" t="s">
        <v>1</v>
      </c>
      <c r="N136" s="110" t="s">
        <v>46</v>
      </c>
      <c r="O136" s="111"/>
      <c r="P136" s="112">
        <f>O136*H136</f>
        <v>0</v>
      </c>
      <c r="Q136" s="112">
        <v>0</v>
      </c>
      <c r="R136" s="112">
        <f>Q136*H136</f>
        <v>0</v>
      </c>
      <c r="S136" s="112">
        <v>0</v>
      </c>
      <c r="T136" s="113">
        <f>S136*H136</f>
        <v>0</v>
      </c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R136" s="114" t="s">
        <v>1301</v>
      </c>
      <c r="AT136" s="114" t="s">
        <v>153</v>
      </c>
      <c r="AU136" s="114" t="s">
        <v>90</v>
      </c>
      <c r="AY136" s="23" t="s">
        <v>151</v>
      </c>
      <c r="BE136" s="115">
        <f>IF(N136="základní",J136,0)</f>
        <v>0</v>
      </c>
      <c r="BF136" s="115">
        <f>IF(N136="snížená",J136,0)</f>
        <v>0</v>
      </c>
      <c r="BG136" s="115">
        <f>IF(N136="zákl. přenesená",J136,0)</f>
        <v>0</v>
      </c>
      <c r="BH136" s="115">
        <f>IF(N136="sníž. přenesená",J136,0)</f>
        <v>0</v>
      </c>
      <c r="BI136" s="115">
        <f>IF(N136="nulová",J136,0)</f>
        <v>0</v>
      </c>
      <c r="BJ136" s="23" t="s">
        <v>88</v>
      </c>
      <c r="BK136" s="115">
        <f>ROUND(I136*H136,2)</f>
        <v>0</v>
      </c>
      <c r="BL136" s="23" t="s">
        <v>1301</v>
      </c>
      <c r="BM136" s="114" t="s">
        <v>1329</v>
      </c>
    </row>
    <row r="137" spans="1:65" s="3" customFormat="1" ht="22.9" customHeight="1" x14ac:dyDescent="0.2">
      <c r="B137" s="100"/>
      <c r="C137" s="140"/>
      <c r="D137" s="141" t="s">
        <v>80</v>
      </c>
      <c r="E137" s="143" t="s">
        <v>1330</v>
      </c>
      <c r="F137" s="143" t="s">
        <v>1331</v>
      </c>
      <c r="G137" s="140"/>
      <c r="H137" s="140"/>
      <c r="J137" s="109">
        <f>BK137</f>
        <v>0</v>
      </c>
      <c r="L137" s="100"/>
      <c r="M137" s="103"/>
      <c r="N137" s="104"/>
      <c r="O137" s="104"/>
      <c r="P137" s="105">
        <f>SUM(P138:P139)</f>
        <v>0</v>
      </c>
      <c r="Q137" s="104"/>
      <c r="R137" s="105">
        <f>SUM(R138:R139)</f>
        <v>0</v>
      </c>
      <c r="S137" s="104"/>
      <c r="T137" s="106">
        <f>SUM(T138:T139)</f>
        <v>0</v>
      </c>
      <c r="AR137" s="101" t="s">
        <v>150</v>
      </c>
      <c r="AT137" s="107" t="s">
        <v>80</v>
      </c>
      <c r="AU137" s="107" t="s">
        <v>88</v>
      </c>
      <c r="AY137" s="101" t="s">
        <v>151</v>
      </c>
      <c r="BK137" s="108">
        <f>SUM(BK138:BK139)</f>
        <v>0</v>
      </c>
    </row>
    <row r="138" spans="1:65" s="34" customFormat="1" ht="16.5" customHeight="1" x14ac:dyDescent="0.2">
      <c r="A138" s="9"/>
      <c r="B138" s="4"/>
      <c r="C138" s="144" t="s">
        <v>222</v>
      </c>
      <c r="D138" s="144" t="s">
        <v>153</v>
      </c>
      <c r="E138" s="145" t="s">
        <v>1332</v>
      </c>
      <c r="F138" s="146" t="s">
        <v>1333</v>
      </c>
      <c r="G138" s="147" t="s">
        <v>241</v>
      </c>
      <c r="H138" s="148">
        <v>1</v>
      </c>
      <c r="I138" s="6"/>
      <c r="J138" s="7">
        <f>ROUND(I138*H138,2)</f>
        <v>0</v>
      </c>
      <c r="K138" s="5" t="s">
        <v>1</v>
      </c>
      <c r="L138" s="4"/>
      <c r="M138" s="8" t="s">
        <v>1</v>
      </c>
      <c r="N138" s="110" t="s">
        <v>46</v>
      </c>
      <c r="O138" s="111"/>
      <c r="P138" s="112">
        <f>O138*H138</f>
        <v>0</v>
      </c>
      <c r="Q138" s="112">
        <v>0</v>
      </c>
      <c r="R138" s="112">
        <f>Q138*H138</f>
        <v>0</v>
      </c>
      <c r="S138" s="112">
        <v>0</v>
      </c>
      <c r="T138" s="113">
        <f>S138*H138</f>
        <v>0</v>
      </c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R138" s="114" t="s">
        <v>1301</v>
      </c>
      <c r="AT138" s="114" t="s">
        <v>153</v>
      </c>
      <c r="AU138" s="114" t="s">
        <v>90</v>
      </c>
      <c r="AY138" s="23" t="s">
        <v>151</v>
      </c>
      <c r="BE138" s="115">
        <f>IF(N138="základní",J138,0)</f>
        <v>0</v>
      </c>
      <c r="BF138" s="115">
        <f>IF(N138="snížená",J138,0)</f>
        <v>0</v>
      </c>
      <c r="BG138" s="115">
        <f>IF(N138="zákl. přenesená",J138,0)</f>
        <v>0</v>
      </c>
      <c r="BH138" s="115">
        <f>IF(N138="sníž. přenesená",J138,0)</f>
        <v>0</v>
      </c>
      <c r="BI138" s="115">
        <f>IF(N138="nulová",J138,0)</f>
        <v>0</v>
      </c>
      <c r="BJ138" s="23" t="s">
        <v>88</v>
      </c>
      <c r="BK138" s="115">
        <f>ROUND(I138*H138,2)</f>
        <v>0</v>
      </c>
      <c r="BL138" s="23" t="s">
        <v>1301</v>
      </c>
      <c r="BM138" s="114" t="s">
        <v>1334</v>
      </c>
    </row>
    <row r="139" spans="1:65" s="34" customFormat="1" ht="19.5" x14ac:dyDescent="0.2">
      <c r="A139" s="9"/>
      <c r="B139" s="4"/>
      <c r="C139" s="149"/>
      <c r="D139" s="150" t="s">
        <v>174</v>
      </c>
      <c r="E139" s="149"/>
      <c r="F139" s="165" t="s">
        <v>1335</v>
      </c>
      <c r="G139" s="149"/>
      <c r="H139" s="149"/>
      <c r="I139" s="9"/>
      <c r="J139" s="9"/>
      <c r="K139" s="9"/>
      <c r="L139" s="4"/>
      <c r="M139" s="116"/>
      <c r="N139" s="117"/>
      <c r="O139" s="111"/>
      <c r="P139" s="111"/>
      <c r="Q139" s="111"/>
      <c r="R139" s="111"/>
      <c r="S139" s="111"/>
      <c r="T139" s="118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T139" s="23" t="s">
        <v>174</v>
      </c>
      <c r="AU139" s="23" t="s">
        <v>90</v>
      </c>
    </row>
    <row r="140" spans="1:65" s="3" customFormat="1" ht="22.9" customHeight="1" x14ac:dyDescent="0.2">
      <c r="B140" s="100"/>
      <c r="C140" s="140"/>
      <c r="D140" s="141" t="s">
        <v>80</v>
      </c>
      <c r="E140" s="143" t="s">
        <v>1336</v>
      </c>
      <c r="F140" s="143" t="s">
        <v>1337</v>
      </c>
      <c r="G140" s="140"/>
      <c r="H140" s="140"/>
      <c r="J140" s="109">
        <f>BK140</f>
        <v>0</v>
      </c>
      <c r="L140" s="100"/>
      <c r="M140" s="103"/>
      <c r="N140" s="104"/>
      <c r="O140" s="104"/>
      <c r="P140" s="105">
        <f>SUM(P141:P153)</f>
        <v>0</v>
      </c>
      <c r="Q140" s="104"/>
      <c r="R140" s="105">
        <f>SUM(R141:R153)</f>
        <v>0</v>
      </c>
      <c r="S140" s="104"/>
      <c r="T140" s="106">
        <f>SUM(T141:T153)</f>
        <v>0</v>
      </c>
      <c r="AR140" s="101" t="s">
        <v>150</v>
      </c>
      <c r="AT140" s="107" t="s">
        <v>80</v>
      </c>
      <c r="AU140" s="107" t="s">
        <v>88</v>
      </c>
      <c r="AY140" s="101" t="s">
        <v>151</v>
      </c>
      <c r="BK140" s="108">
        <f>SUM(BK141:BK153)</f>
        <v>0</v>
      </c>
    </row>
    <row r="141" spans="1:65" s="34" customFormat="1" ht="16.5" customHeight="1" x14ac:dyDescent="0.2">
      <c r="A141" s="9"/>
      <c r="B141" s="4"/>
      <c r="C141" s="144" t="s">
        <v>230</v>
      </c>
      <c r="D141" s="144" t="s">
        <v>153</v>
      </c>
      <c r="E141" s="145" t="s">
        <v>1338</v>
      </c>
      <c r="F141" s="146" t="s">
        <v>1339</v>
      </c>
      <c r="G141" s="147" t="s">
        <v>241</v>
      </c>
      <c r="H141" s="148">
        <v>1</v>
      </c>
      <c r="I141" s="6"/>
      <c r="J141" s="7">
        <f>ROUND(I141*H141,2)</f>
        <v>0</v>
      </c>
      <c r="K141" s="5" t="s">
        <v>1</v>
      </c>
      <c r="L141" s="4"/>
      <c r="M141" s="8" t="s">
        <v>1</v>
      </c>
      <c r="N141" s="110" t="s">
        <v>46</v>
      </c>
      <c r="O141" s="111"/>
      <c r="P141" s="112">
        <f>O141*H141</f>
        <v>0</v>
      </c>
      <c r="Q141" s="112">
        <v>0</v>
      </c>
      <c r="R141" s="112">
        <f>Q141*H141</f>
        <v>0</v>
      </c>
      <c r="S141" s="112">
        <v>0</v>
      </c>
      <c r="T141" s="113">
        <f>S141*H141</f>
        <v>0</v>
      </c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R141" s="114" t="s">
        <v>1301</v>
      </c>
      <c r="AT141" s="114" t="s">
        <v>153</v>
      </c>
      <c r="AU141" s="114" t="s">
        <v>90</v>
      </c>
      <c r="AY141" s="23" t="s">
        <v>151</v>
      </c>
      <c r="BE141" s="115">
        <f>IF(N141="základní",J141,0)</f>
        <v>0</v>
      </c>
      <c r="BF141" s="115">
        <f>IF(N141="snížená",J141,0)</f>
        <v>0</v>
      </c>
      <c r="BG141" s="115">
        <f>IF(N141="zákl. přenesená",J141,0)</f>
        <v>0</v>
      </c>
      <c r="BH141" s="115">
        <f>IF(N141="sníž. přenesená",J141,0)</f>
        <v>0</v>
      </c>
      <c r="BI141" s="115">
        <f>IF(N141="nulová",J141,0)</f>
        <v>0</v>
      </c>
      <c r="BJ141" s="23" t="s">
        <v>88</v>
      </c>
      <c r="BK141" s="115">
        <f>ROUND(I141*H141,2)</f>
        <v>0</v>
      </c>
      <c r="BL141" s="23" t="s">
        <v>1301</v>
      </c>
      <c r="BM141" s="114" t="s">
        <v>1340</v>
      </c>
    </row>
    <row r="142" spans="1:65" s="34" customFormat="1" ht="16.5" customHeight="1" x14ac:dyDescent="0.2">
      <c r="A142" s="9"/>
      <c r="B142" s="4"/>
      <c r="C142" s="144" t="s">
        <v>8</v>
      </c>
      <c r="D142" s="144" t="s">
        <v>153</v>
      </c>
      <c r="E142" s="145" t="s">
        <v>1341</v>
      </c>
      <c r="F142" s="146" t="s">
        <v>1342</v>
      </c>
      <c r="G142" s="147" t="s">
        <v>241</v>
      </c>
      <c r="H142" s="148">
        <v>1</v>
      </c>
      <c r="I142" s="6"/>
      <c r="J142" s="7">
        <f>ROUND(I142*H142,2)</f>
        <v>0</v>
      </c>
      <c r="K142" s="5" t="s">
        <v>1</v>
      </c>
      <c r="L142" s="4"/>
      <c r="M142" s="8" t="s">
        <v>1</v>
      </c>
      <c r="N142" s="110" t="s">
        <v>46</v>
      </c>
      <c r="O142" s="111"/>
      <c r="P142" s="112">
        <f>O142*H142</f>
        <v>0</v>
      </c>
      <c r="Q142" s="112">
        <v>0</v>
      </c>
      <c r="R142" s="112">
        <f>Q142*H142</f>
        <v>0</v>
      </c>
      <c r="S142" s="112">
        <v>0</v>
      </c>
      <c r="T142" s="113">
        <f>S142*H142</f>
        <v>0</v>
      </c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R142" s="114" t="s">
        <v>1301</v>
      </c>
      <c r="AT142" s="114" t="s">
        <v>153</v>
      </c>
      <c r="AU142" s="114" t="s">
        <v>90</v>
      </c>
      <c r="AY142" s="23" t="s">
        <v>151</v>
      </c>
      <c r="BE142" s="115">
        <f>IF(N142="základní",J142,0)</f>
        <v>0</v>
      </c>
      <c r="BF142" s="115">
        <f>IF(N142="snížená",J142,0)</f>
        <v>0</v>
      </c>
      <c r="BG142" s="115">
        <f>IF(N142="zákl. přenesená",J142,0)</f>
        <v>0</v>
      </c>
      <c r="BH142" s="115">
        <f>IF(N142="sníž. přenesená",J142,0)</f>
        <v>0</v>
      </c>
      <c r="BI142" s="115">
        <f>IF(N142="nulová",J142,0)</f>
        <v>0</v>
      </c>
      <c r="BJ142" s="23" t="s">
        <v>88</v>
      </c>
      <c r="BK142" s="115">
        <f>ROUND(I142*H142,2)</f>
        <v>0</v>
      </c>
      <c r="BL142" s="23" t="s">
        <v>1301</v>
      </c>
      <c r="BM142" s="114" t="s">
        <v>1343</v>
      </c>
    </row>
    <row r="143" spans="1:65" s="34" customFormat="1" ht="19.5" x14ac:dyDescent="0.2">
      <c r="A143" s="9"/>
      <c r="B143" s="4"/>
      <c r="C143" s="149"/>
      <c r="D143" s="150" t="s">
        <v>174</v>
      </c>
      <c r="E143" s="149"/>
      <c r="F143" s="165" t="s">
        <v>1344</v>
      </c>
      <c r="G143" s="149"/>
      <c r="H143" s="149"/>
      <c r="I143" s="9"/>
      <c r="J143" s="9"/>
      <c r="K143" s="9"/>
      <c r="L143" s="4"/>
      <c r="M143" s="116"/>
      <c r="N143" s="117"/>
      <c r="O143" s="111"/>
      <c r="P143" s="111"/>
      <c r="Q143" s="111"/>
      <c r="R143" s="111"/>
      <c r="S143" s="111"/>
      <c r="T143" s="118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T143" s="23" t="s">
        <v>174</v>
      </c>
      <c r="AU143" s="23" t="s">
        <v>90</v>
      </c>
    </row>
    <row r="144" spans="1:65" s="34" customFormat="1" ht="16.5" customHeight="1" x14ac:dyDescent="0.2">
      <c r="A144" s="9"/>
      <c r="B144" s="4"/>
      <c r="C144" s="144" t="s">
        <v>244</v>
      </c>
      <c r="D144" s="144" t="s">
        <v>153</v>
      </c>
      <c r="E144" s="145" t="s">
        <v>1345</v>
      </c>
      <c r="F144" s="146" t="s">
        <v>1346</v>
      </c>
      <c r="G144" s="147" t="s">
        <v>241</v>
      </c>
      <c r="H144" s="148">
        <v>1</v>
      </c>
      <c r="I144" s="6"/>
      <c r="J144" s="7">
        <f>ROUND(I144*H144,2)</f>
        <v>0</v>
      </c>
      <c r="K144" s="5" t="s">
        <v>1</v>
      </c>
      <c r="L144" s="4"/>
      <c r="M144" s="8" t="s">
        <v>1</v>
      </c>
      <c r="N144" s="110" t="s">
        <v>46</v>
      </c>
      <c r="O144" s="111"/>
      <c r="P144" s="112">
        <f>O144*H144</f>
        <v>0</v>
      </c>
      <c r="Q144" s="112">
        <v>0</v>
      </c>
      <c r="R144" s="112">
        <f>Q144*H144</f>
        <v>0</v>
      </c>
      <c r="S144" s="112">
        <v>0</v>
      </c>
      <c r="T144" s="113">
        <f>S144*H144</f>
        <v>0</v>
      </c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R144" s="114" t="s">
        <v>1301</v>
      </c>
      <c r="AT144" s="114" t="s">
        <v>153</v>
      </c>
      <c r="AU144" s="114" t="s">
        <v>90</v>
      </c>
      <c r="AY144" s="23" t="s">
        <v>151</v>
      </c>
      <c r="BE144" s="115">
        <f>IF(N144="základní",J144,0)</f>
        <v>0</v>
      </c>
      <c r="BF144" s="115">
        <f>IF(N144="snížená",J144,0)</f>
        <v>0</v>
      </c>
      <c r="BG144" s="115">
        <f>IF(N144="zákl. přenesená",J144,0)</f>
        <v>0</v>
      </c>
      <c r="BH144" s="115">
        <f>IF(N144="sníž. přenesená",J144,0)</f>
        <v>0</v>
      </c>
      <c r="BI144" s="115">
        <f>IF(N144="nulová",J144,0)</f>
        <v>0</v>
      </c>
      <c r="BJ144" s="23" t="s">
        <v>88</v>
      </c>
      <c r="BK144" s="115">
        <f>ROUND(I144*H144,2)</f>
        <v>0</v>
      </c>
      <c r="BL144" s="23" t="s">
        <v>1301</v>
      </c>
      <c r="BM144" s="114" t="s">
        <v>1347</v>
      </c>
    </row>
    <row r="145" spans="1:65" s="34" customFormat="1" ht="19.5" x14ac:dyDescent="0.2">
      <c r="A145" s="9"/>
      <c r="B145" s="4"/>
      <c r="C145" s="149"/>
      <c r="D145" s="150" t="s">
        <v>174</v>
      </c>
      <c r="E145" s="149"/>
      <c r="F145" s="165" t="s">
        <v>1348</v>
      </c>
      <c r="G145" s="149"/>
      <c r="H145" s="149"/>
      <c r="I145" s="9"/>
      <c r="J145" s="9"/>
      <c r="K145" s="9"/>
      <c r="L145" s="4"/>
      <c r="M145" s="116"/>
      <c r="N145" s="117"/>
      <c r="O145" s="111"/>
      <c r="P145" s="111"/>
      <c r="Q145" s="111"/>
      <c r="R145" s="111"/>
      <c r="S145" s="111"/>
      <c r="T145" s="118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T145" s="23" t="s">
        <v>174</v>
      </c>
      <c r="AU145" s="23" t="s">
        <v>90</v>
      </c>
    </row>
    <row r="146" spans="1:65" s="34" customFormat="1" ht="16.5" customHeight="1" x14ac:dyDescent="0.2">
      <c r="A146" s="9"/>
      <c r="B146" s="4"/>
      <c r="C146" s="144" t="s">
        <v>254</v>
      </c>
      <c r="D146" s="144" t="s">
        <v>153</v>
      </c>
      <c r="E146" s="145" t="s">
        <v>1349</v>
      </c>
      <c r="F146" s="146" t="s">
        <v>1350</v>
      </c>
      <c r="G146" s="147" t="s">
        <v>241</v>
      </c>
      <c r="H146" s="148">
        <v>1</v>
      </c>
      <c r="I146" s="6"/>
      <c r="J146" s="7">
        <f>ROUND(I146*H146,2)</f>
        <v>0</v>
      </c>
      <c r="K146" s="5" t="s">
        <v>1</v>
      </c>
      <c r="L146" s="4"/>
      <c r="M146" s="8" t="s">
        <v>1</v>
      </c>
      <c r="N146" s="110" t="s">
        <v>46</v>
      </c>
      <c r="O146" s="111"/>
      <c r="P146" s="112">
        <f>O146*H146</f>
        <v>0</v>
      </c>
      <c r="Q146" s="112">
        <v>0</v>
      </c>
      <c r="R146" s="112">
        <f>Q146*H146</f>
        <v>0</v>
      </c>
      <c r="S146" s="112">
        <v>0</v>
      </c>
      <c r="T146" s="113">
        <f>S146*H146</f>
        <v>0</v>
      </c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R146" s="114" t="s">
        <v>1301</v>
      </c>
      <c r="AT146" s="114" t="s">
        <v>153</v>
      </c>
      <c r="AU146" s="114" t="s">
        <v>90</v>
      </c>
      <c r="AY146" s="23" t="s">
        <v>151</v>
      </c>
      <c r="BE146" s="115">
        <f>IF(N146="základní",J146,0)</f>
        <v>0</v>
      </c>
      <c r="BF146" s="115">
        <f>IF(N146="snížená",J146,0)</f>
        <v>0</v>
      </c>
      <c r="BG146" s="115">
        <f>IF(N146="zákl. přenesená",J146,0)</f>
        <v>0</v>
      </c>
      <c r="BH146" s="115">
        <f>IF(N146="sníž. přenesená",J146,0)</f>
        <v>0</v>
      </c>
      <c r="BI146" s="115">
        <f>IF(N146="nulová",J146,0)</f>
        <v>0</v>
      </c>
      <c r="BJ146" s="23" t="s">
        <v>88</v>
      </c>
      <c r="BK146" s="115">
        <f>ROUND(I146*H146,2)</f>
        <v>0</v>
      </c>
      <c r="BL146" s="23" t="s">
        <v>1301</v>
      </c>
      <c r="BM146" s="114" t="s">
        <v>1351</v>
      </c>
    </row>
    <row r="147" spans="1:65" s="34" customFormat="1" ht="29.25" x14ac:dyDescent="0.2">
      <c r="A147" s="9"/>
      <c r="B147" s="4"/>
      <c r="C147" s="149"/>
      <c r="D147" s="150" t="s">
        <v>174</v>
      </c>
      <c r="E147" s="149"/>
      <c r="F147" s="165" t="s">
        <v>1352</v>
      </c>
      <c r="G147" s="149"/>
      <c r="H147" s="149"/>
      <c r="I147" s="9"/>
      <c r="J147" s="9"/>
      <c r="K147" s="9"/>
      <c r="L147" s="4"/>
      <c r="M147" s="116"/>
      <c r="N147" s="117"/>
      <c r="O147" s="111"/>
      <c r="P147" s="111"/>
      <c r="Q147" s="111"/>
      <c r="R147" s="111"/>
      <c r="S147" s="111"/>
      <c r="T147" s="118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T147" s="23" t="s">
        <v>174</v>
      </c>
      <c r="AU147" s="23" t="s">
        <v>90</v>
      </c>
    </row>
    <row r="148" spans="1:65" s="34" customFormat="1" ht="16.5" customHeight="1" x14ac:dyDescent="0.2">
      <c r="A148" s="9"/>
      <c r="B148" s="4"/>
      <c r="C148" s="144" t="s">
        <v>262</v>
      </c>
      <c r="D148" s="144" t="s">
        <v>153</v>
      </c>
      <c r="E148" s="145" t="s">
        <v>1353</v>
      </c>
      <c r="F148" s="146" t="s">
        <v>1354</v>
      </c>
      <c r="G148" s="147" t="s">
        <v>241</v>
      </c>
      <c r="H148" s="148">
        <v>1</v>
      </c>
      <c r="I148" s="6"/>
      <c r="J148" s="7">
        <f>ROUND(I148*H148,2)</f>
        <v>0</v>
      </c>
      <c r="K148" s="5" t="s">
        <v>1</v>
      </c>
      <c r="L148" s="4"/>
      <c r="M148" s="8" t="s">
        <v>1</v>
      </c>
      <c r="N148" s="110" t="s">
        <v>46</v>
      </c>
      <c r="O148" s="111"/>
      <c r="P148" s="112">
        <f>O148*H148</f>
        <v>0</v>
      </c>
      <c r="Q148" s="112">
        <v>0</v>
      </c>
      <c r="R148" s="112">
        <f>Q148*H148</f>
        <v>0</v>
      </c>
      <c r="S148" s="112">
        <v>0</v>
      </c>
      <c r="T148" s="113">
        <f>S148*H148</f>
        <v>0</v>
      </c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R148" s="114" t="s">
        <v>1301</v>
      </c>
      <c r="AT148" s="114" t="s">
        <v>153</v>
      </c>
      <c r="AU148" s="114" t="s">
        <v>90</v>
      </c>
      <c r="AY148" s="23" t="s">
        <v>151</v>
      </c>
      <c r="BE148" s="115">
        <f>IF(N148="základní",J148,0)</f>
        <v>0</v>
      </c>
      <c r="BF148" s="115">
        <f>IF(N148="snížená",J148,0)</f>
        <v>0</v>
      </c>
      <c r="BG148" s="115">
        <f>IF(N148="zákl. přenesená",J148,0)</f>
        <v>0</v>
      </c>
      <c r="BH148" s="115">
        <f>IF(N148="sníž. přenesená",J148,0)</f>
        <v>0</v>
      </c>
      <c r="BI148" s="115">
        <f>IF(N148="nulová",J148,0)</f>
        <v>0</v>
      </c>
      <c r="BJ148" s="23" t="s">
        <v>88</v>
      </c>
      <c r="BK148" s="115">
        <f>ROUND(I148*H148,2)</f>
        <v>0</v>
      </c>
      <c r="BL148" s="23" t="s">
        <v>1301</v>
      </c>
      <c r="BM148" s="114" t="s">
        <v>1355</v>
      </c>
    </row>
    <row r="149" spans="1:65" s="34" customFormat="1" ht="16.5" customHeight="1" x14ac:dyDescent="0.2">
      <c r="A149" s="9"/>
      <c r="B149" s="4"/>
      <c r="C149" s="144" t="s">
        <v>270</v>
      </c>
      <c r="D149" s="144" t="s">
        <v>153</v>
      </c>
      <c r="E149" s="145" t="s">
        <v>1356</v>
      </c>
      <c r="F149" s="146" t="s">
        <v>1357</v>
      </c>
      <c r="G149" s="147" t="s">
        <v>241</v>
      </c>
      <c r="H149" s="148">
        <v>1</v>
      </c>
      <c r="I149" s="6"/>
      <c r="J149" s="7">
        <f>ROUND(I149*H149,2)</f>
        <v>0</v>
      </c>
      <c r="K149" s="5" t="s">
        <v>1</v>
      </c>
      <c r="L149" s="4"/>
      <c r="M149" s="8" t="s">
        <v>1</v>
      </c>
      <c r="N149" s="110" t="s">
        <v>46</v>
      </c>
      <c r="O149" s="111"/>
      <c r="P149" s="112">
        <f>O149*H149</f>
        <v>0</v>
      </c>
      <c r="Q149" s="112">
        <v>0</v>
      </c>
      <c r="R149" s="112">
        <f>Q149*H149</f>
        <v>0</v>
      </c>
      <c r="S149" s="112">
        <v>0</v>
      </c>
      <c r="T149" s="113">
        <f>S149*H149</f>
        <v>0</v>
      </c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R149" s="114" t="s">
        <v>1301</v>
      </c>
      <c r="AT149" s="114" t="s">
        <v>153</v>
      </c>
      <c r="AU149" s="114" t="s">
        <v>90</v>
      </c>
      <c r="AY149" s="23" t="s">
        <v>151</v>
      </c>
      <c r="BE149" s="115">
        <f>IF(N149="základní",J149,0)</f>
        <v>0</v>
      </c>
      <c r="BF149" s="115">
        <f>IF(N149="snížená",J149,0)</f>
        <v>0</v>
      </c>
      <c r="BG149" s="115">
        <f>IF(N149="zákl. přenesená",J149,0)</f>
        <v>0</v>
      </c>
      <c r="BH149" s="115">
        <f>IF(N149="sníž. přenesená",J149,0)</f>
        <v>0</v>
      </c>
      <c r="BI149" s="115">
        <f>IF(N149="nulová",J149,0)</f>
        <v>0</v>
      </c>
      <c r="BJ149" s="23" t="s">
        <v>88</v>
      </c>
      <c r="BK149" s="115">
        <f>ROUND(I149*H149,2)</f>
        <v>0</v>
      </c>
      <c r="BL149" s="23" t="s">
        <v>1301</v>
      </c>
      <c r="BM149" s="114" t="s">
        <v>1358</v>
      </c>
    </row>
    <row r="150" spans="1:65" s="34" customFormat="1" ht="16.5" customHeight="1" x14ac:dyDescent="0.2">
      <c r="A150" s="9"/>
      <c r="B150" s="4"/>
      <c r="C150" s="144" t="s">
        <v>278</v>
      </c>
      <c r="D150" s="144" t="s">
        <v>153</v>
      </c>
      <c r="E150" s="145" t="s">
        <v>1359</v>
      </c>
      <c r="F150" s="146" t="s">
        <v>1360</v>
      </c>
      <c r="G150" s="147" t="s">
        <v>241</v>
      </c>
      <c r="H150" s="148">
        <v>1</v>
      </c>
      <c r="I150" s="6"/>
      <c r="J150" s="7">
        <f>ROUND(I150*H150,2)</f>
        <v>0</v>
      </c>
      <c r="K150" s="5" t="s">
        <v>1</v>
      </c>
      <c r="L150" s="4"/>
      <c r="M150" s="8" t="s">
        <v>1</v>
      </c>
      <c r="N150" s="110" t="s">
        <v>46</v>
      </c>
      <c r="O150" s="111"/>
      <c r="P150" s="112">
        <f>O150*H150</f>
        <v>0</v>
      </c>
      <c r="Q150" s="112">
        <v>0</v>
      </c>
      <c r="R150" s="112">
        <f>Q150*H150</f>
        <v>0</v>
      </c>
      <c r="S150" s="112">
        <v>0</v>
      </c>
      <c r="T150" s="113">
        <f>S150*H150</f>
        <v>0</v>
      </c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R150" s="114" t="s">
        <v>1301</v>
      </c>
      <c r="AT150" s="114" t="s">
        <v>153</v>
      </c>
      <c r="AU150" s="114" t="s">
        <v>90</v>
      </c>
      <c r="AY150" s="23" t="s">
        <v>151</v>
      </c>
      <c r="BE150" s="115">
        <f>IF(N150="základní",J150,0)</f>
        <v>0</v>
      </c>
      <c r="BF150" s="115">
        <f>IF(N150="snížená",J150,0)</f>
        <v>0</v>
      </c>
      <c r="BG150" s="115">
        <f>IF(N150="zákl. přenesená",J150,0)</f>
        <v>0</v>
      </c>
      <c r="BH150" s="115">
        <f>IF(N150="sníž. přenesená",J150,0)</f>
        <v>0</v>
      </c>
      <c r="BI150" s="115">
        <f>IF(N150="nulová",J150,0)</f>
        <v>0</v>
      </c>
      <c r="BJ150" s="23" t="s">
        <v>88</v>
      </c>
      <c r="BK150" s="115">
        <f>ROUND(I150*H150,2)</f>
        <v>0</v>
      </c>
      <c r="BL150" s="23" t="s">
        <v>1301</v>
      </c>
      <c r="BM150" s="114" t="s">
        <v>1361</v>
      </c>
    </row>
    <row r="151" spans="1:65" s="34" customFormat="1" ht="29.25" x14ac:dyDescent="0.2">
      <c r="A151" s="9"/>
      <c r="B151" s="4"/>
      <c r="C151" s="149"/>
      <c r="D151" s="150" t="s">
        <v>174</v>
      </c>
      <c r="E151" s="149"/>
      <c r="F151" s="165" t="s">
        <v>1362</v>
      </c>
      <c r="G151" s="149"/>
      <c r="H151" s="149"/>
      <c r="I151" s="9"/>
      <c r="J151" s="9"/>
      <c r="K151" s="9"/>
      <c r="L151" s="4"/>
      <c r="M151" s="116"/>
      <c r="N151" s="117"/>
      <c r="O151" s="111"/>
      <c r="P151" s="111"/>
      <c r="Q151" s="111"/>
      <c r="R151" s="111"/>
      <c r="S151" s="111"/>
      <c r="T151" s="118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T151" s="23" t="s">
        <v>174</v>
      </c>
      <c r="AU151" s="23" t="s">
        <v>90</v>
      </c>
    </row>
    <row r="152" spans="1:65" s="34" customFormat="1" ht="24.2" customHeight="1" x14ac:dyDescent="0.2">
      <c r="A152" s="9"/>
      <c r="B152" s="4"/>
      <c r="C152" s="144" t="s">
        <v>288</v>
      </c>
      <c r="D152" s="144" t="s">
        <v>153</v>
      </c>
      <c r="E152" s="145" t="s">
        <v>1363</v>
      </c>
      <c r="F152" s="146" t="s">
        <v>1364</v>
      </c>
      <c r="G152" s="147" t="s">
        <v>241</v>
      </c>
      <c r="H152" s="148">
        <v>1</v>
      </c>
      <c r="I152" s="6"/>
      <c r="J152" s="7">
        <f>ROUND(I152*H152,2)</f>
        <v>0</v>
      </c>
      <c r="K152" s="5" t="s">
        <v>1</v>
      </c>
      <c r="L152" s="4"/>
      <c r="M152" s="8" t="s">
        <v>1</v>
      </c>
      <c r="N152" s="110" t="s">
        <v>46</v>
      </c>
      <c r="O152" s="111"/>
      <c r="P152" s="112">
        <f>O152*H152</f>
        <v>0</v>
      </c>
      <c r="Q152" s="112">
        <v>0</v>
      </c>
      <c r="R152" s="112">
        <f>Q152*H152</f>
        <v>0</v>
      </c>
      <c r="S152" s="112">
        <v>0</v>
      </c>
      <c r="T152" s="113">
        <f>S152*H152</f>
        <v>0</v>
      </c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R152" s="114" t="s">
        <v>1301</v>
      </c>
      <c r="AT152" s="114" t="s">
        <v>153</v>
      </c>
      <c r="AU152" s="114" t="s">
        <v>90</v>
      </c>
      <c r="AY152" s="23" t="s">
        <v>151</v>
      </c>
      <c r="BE152" s="115">
        <f>IF(N152="základní",J152,0)</f>
        <v>0</v>
      </c>
      <c r="BF152" s="115">
        <f>IF(N152="snížená",J152,0)</f>
        <v>0</v>
      </c>
      <c r="BG152" s="115">
        <f>IF(N152="zákl. přenesená",J152,0)</f>
        <v>0</v>
      </c>
      <c r="BH152" s="115">
        <f>IF(N152="sníž. přenesená",J152,0)</f>
        <v>0</v>
      </c>
      <c r="BI152" s="115">
        <f>IF(N152="nulová",J152,0)</f>
        <v>0</v>
      </c>
      <c r="BJ152" s="23" t="s">
        <v>88</v>
      </c>
      <c r="BK152" s="115">
        <f>ROUND(I152*H152,2)</f>
        <v>0</v>
      </c>
      <c r="BL152" s="23" t="s">
        <v>1301</v>
      </c>
      <c r="BM152" s="114" t="s">
        <v>1365</v>
      </c>
    </row>
    <row r="153" spans="1:65" s="34" customFormat="1" ht="39" x14ac:dyDescent="0.2">
      <c r="A153" s="9"/>
      <c r="B153" s="4"/>
      <c r="C153" s="149"/>
      <c r="D153" s="150" t="s">
        <v>174</v>
      </c>
      <c r="E153" s="149"/>
      <c r="F153" s="165" t="s">
        <v>1366</v>
      </c>
      <c r="G153" s="149"/>
      <c r="H153" s="149"/>
      <c r="I153" s="9"/>
      <c r="J153" s="9"/>
      <c r="K153" s="9"/>
      <c r="L153" s="4"/>
      <c r="M153" s="116"/>
      <c r="N153" s="117"/>
      <c r="O153" s="111"/>
      <c r="P153" s="111"/>
      <c r="Q153" s="111"/>
      <c r="R153" s="111"/>
      <c r="S153" s="111"/>
      <c r="T153" s="118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T153" s="23" t="s">
        <v>174</v>
      </c>
      <c r="AU153" s="23" t="s">
        <v>90</v>
      </c>
    </row>
    <row r="154" spans="1:65" s="3" customFormat="1" ht="22.9" customHeight="1" x14ac:dyDescent="0.2">
      <c r="B154" s="100"/>
      <c r="C154" s="140"/>
      <c r="D154" s="141" t="s">
        <v>80</v>
      </c>
      <c r="E154" s="143" t="s">
        <v>1367</v>
      </c>
      <c r="F154" s="143" t="s">
        <v>1368</v>
      </c>
      <c r="G154" s="140"/>
      <c r="H154" s="140"/>
      <c r="J154" s="109">
        <f>BK154</f>
        <v>0</v>
      </c>
      <c r="L154" s="100"/>
      <c r="M154" s="103"/>
      <c r="N154" s="104"/>
      <c r="O154" s="104"/>
      <c r="P154" s="105">
        <f>SUM(P155:P159)</f>
        <v>0</v>
      </c>
      <c r="Q154" s="104"/>
      <c r="R154" s="105">
        <f>SUM(R155:R159)</f>
        <v>0</v>
      </c>
      <c r="S154" s="104"/>
      <c r="T154" s="106">
        <f>SUM(T155:T159)</f>
        <v>0</v>
      </c>
      <c r="AR154" s="101" t="s">
        <v>150</v>
      </c>
      <c r="AT154" s="107" t="s">
        <v>80</v>
      </c>
      <c r="AU154" s="107" t="s">
        <v>88</v>
      </c>
      <c r="AY154" s="101" t="s">
        <v>151</v>
      </c>
      <c r="BK154" s="108">
        <f>SUM(BK155:BK159)</f>
        <v>0</v>
      </c>
    </row>
    <row r="155" spans="1:65" s="34" customFormat="1" ht="16.5" customHeight="1" x14ac:dyDescent="0.2">
      <c r="A155" s="9"/>
      <c r="B155" s="4"/>
      <c r="C155" s="144" t="s">
        <v>296</v>
      </c>
      <c r="D155" s="144" t="s">
        <v>153</v>
      </c>
      <c r="E155" s="145" t="s">
        <v>1369</v>
      </c>
      <c r="F155" s="146" t="s">
        <v>1370</v>
      </c>
      <c r="G155" s="147" t="s">
        <v>241</v>
      </c>
      <c r="H155" s="148">
        <v>1</v>
      </c>
      <c r="I155" s="6"/>
      <c r="J155" s="7">
        <f>ROUND(I155*H155,2)</f>
        <v>0</v>
      </c>
      <c r="K155" s="5" t="s">
        <v>1</v>
      </c>
      <c r="L155" s="4"/>
      <c r="M155" s="8" t="s">
        <v>1</v>
      </c>
      <c r="N155" s="110" t="s">
        <v>46</v>
      </c>
      <c r="O155" s="111"/>
      <c r="P155" s="112">
        <f>O155*H155</f>
        <v>0</v>
      </c>
      <c r="Q155" s="112">
        <v>0</v>
      </c>
      <c r="R155" s="112">
        <f>Q155*H155</f>
        <v>0</v>
      </c>
      <c r="S155" s="112">
        <v>0</v>
      </c>
      <c r="T155" s="113">
        <f>S155*H155</f>
        <v>0</v>
      </c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R155" s="114" t="s">
        <v>1301</v>
      </c>
      <c r="AT155" s="114" t="s">
        <v>153</v>
      </c>
      <c r="AU155" s="114" t="s">
        <v>90</v>
      </c>
      <c r="AY155" s="23" t="s">
        <v>151</v>
      </c>
      <c r="BE155" s="115">
        <f>IF(N155="základní",J155,0)</f>
        <v>0</v>
      </c>
      <c r="BF155" s="115">
        <f>IF(N155="snížená",J155,0)</f>
        <v>0</v>
      </c>
      <c r="BG155" s="115">
        <f>IF(N155="zákl. přenesená",J155,0)</f>
        <v>0</v>
      </c>
      <c r="BH155" s="115">
        <f>IF(N155="sníž. přenesená",J155,0)</f>
        <v>0</v>
      </c>
      <c r="BI155" s="115">
        <f>IF(N155="nulová",J155,0)</f>
        <v>0</v>
      </c>
      <c r="BJ155" s="23" t="s">
        <v>88</v>
      </c>
      <c r="BK155" s="115">
        <f>ROUND(I155*H155,2)</f>
        <v>0</v>
      </c>
      <c r="BL155" s="23" t="s">
        <v>1301</v>
      </c>
      <c r="BM155" s="114" t="s">
        <v>1371</v>
      </c>
    </row>
    <row r="156" spans="1:65" s="34" customFormat="1" ht="16.5" customHeight="1" x14ac:dyDescent="0.2">
      <c r="A156" s="9"/>
      <c r="B156" s="4"/>
      <c r="C156" s="144" t="s">
        <v>305</v>
      </c>
      <c r="D156" s="144" t="s">
        <v>153</v>
      </c>
      <c r="E156" s="145" t="s">
        <v>1372</v>
      </c>
      <c r="F156" s="146" t="s">
        <v>1373</v>
      </c>
      <c r="G156" s="147" t="s">
        <v>241</v>
      </c>
      <c r="H156" s="148">
        <v>1</v>
      </c>
      <c r="I156" s="6"/>
      <c r="J156" s="7">
        <f>ROUND(I156*H156,2)</f>
        <v>0</v>
      </c>
      <c r="K156" s="5" t="s">
        <v>1</v>
      </c>
      <c r="L156" s="4"/>
      <c r="M156" s="8" t="s">
        <v>1</v>
      </c>
      <c r="N156" s="110" t="s">
        <v>46</v>
      </c>
      <c r="O156" s="111"/>
      <c r="P156" s="112">
        <f>O156*H156</f>
        <v>0</v>
      </c>
      <c r="Q156" s="112">
        <v>0</v>
      </c>
      <c r="R156" s="112">
        <f>Q156*H156</f>
        <v>0</v>
      </c>
      <c r="S156" s="112">
        <v>0</v>
      </c>
      <c r="T156" s="113">
        <f>S156*H156</f>
        <v>0</v>
      </c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R156" s="114" t="s">
        <v>1301</v>
      </c>
      <c r="AT156" s="114" t="s">
        <v>153</v>
      </c>
      <c r="AU156" s="114" t="s">
        <v>90</v>
      </c>
      <c r="AY156" s="23" t="s">
        <v>151</v>
      </c>
      <c r="BE156" s="115">
        <f>IF(N156="základní",J156,0)</f>
        <v>0</v>
      </c>
      <c r="BF156" s="115">
        <f>IF(N156="snížená",J156,0)</f>
        <v>0</v>
      </c>
      <c r="BG156" s="115">
        <f>IF(N156="zákl. přenesená",J156,0)</f>
        <v>0</v>
      </c>
      <c r="BH156" s="115">
        <f>IF(N156="sníž. přenesená",J156,0)</f>
        <v>0</v>
      </c>
      <c r="BI156" s="115">
        <f>IF(N156="nulová",J156,0)</f>
        <v>0</v>
      </c>
      <c r="BJ156" s="23" t="s">
        <v>88</v>
      </c>
      <c r="BK156" s="115">
        <f>ROUND(I156*H156,2)</f>
        <v>0</v>
      </c>
      <c r="BL156" s="23" t="s">
        <v>1301</v>
      </c>
      <c r="BM156" s="114" t="s">
        <v>1374</v>
      </c>
    </row>
    <row r="157" spans="1:65" s="34" customFormat="1" ht="16.5" customHeight="1" x14ac:dyDescent="0.2">
      <c r="A157" s="9"/>
      <c r="B157" s="4"/>
      <c r="C157" s="144" t="s">
        <v>7</v>
      </c>
      <c r="D157" s="144" t="s">
        <v>153</v>
      </c>
      <c r="E157" s="145" t="s">
        <v>1375</v>
      </c>
      <c r="F157" s="146" t="s">
        <v>1376</v>
      </c>
      <c r="G157" s="147" t="s">
        <v>241</v>
      </c>
      <c r="H157" s="148">
        <v>1</v>
      </c>
      <c r="I157" s="6"/>
      <c r="J157" s="7">
        <f>ROUND(I157*H157,2)</f>
        <v>0</v>
      </c>
      <c r="K157" s="5" t="s">
        <v>1</v>
      </c>
      <c r="L157" s="4"/>
      <c r="M157" s="8" t="s">
        <v>1</v>
      </c>
      <c r="N157" s="110" t="s">
        <v>46</v>
      </c>
      <c r="O157" s="111"/>
      <c r="P157" s="112">
        <f>O157*H157</f>
        <v>0</v>
      </c>
      <c r="Q157" s="112">
        <v>0</v>
      </c>
      <c r="R157" s="112">
        <f>Q157*H157</f>
        <v>0</v>
      </c>
      <c r="S157" s="112">
        <v>0</v>
      </c>
      <c r="T157" s="113">
        <f>S157*H157</f>
        <v>0</v>
      </c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R157" s="114" t="s">
        <v>1301</v>
      </c>
      <c r="AT157" s="114" t="s">
        <v>153</v>
      </c>
      <c r="AU157" s="114" t="s">
        <v>90</v>
      </c>
      <c r="AY157" s="23" t="s">
        <v>151</v>
      </c>
      <c r="BE157" s="115">
        <f>IF(N157="základní",J157,0)</f>
        <v>0</v>
      </c>
      <c r="BF157" s="115">
        <f>IF(N157="snížená",J157,0)</f>
        <v>0</v>
      </c>
      <c r="BG157" s="115">
        <f>IF(N157="zákl. přenesená",J157,0)</f>
        <v>0</v>
      </c>
      <c r="BH157" s="115">
        <f>IF(N157="sníž. přenesená",J157,0)</f>
        <v>0</v>
      </c>
      <c r="BI157" s="115">
        <f>IF(N157="nulová",J157,0)</f>
        <v>0</v>
      </c>
      <c r="BJ157" s="23" t="s">
        <v>88</v>
      </c>
      <c r="BK157" s="115">
        <f>ROUND(I157*H157,2)</f>
        <v>0</v>
      </c>
      <c r="BL157" s="23" t="s">
        <v>1301</v>
      </c>
      <c r="BM157" s="114" t="s">
        <v>1377</v>
      </c>
    </row>
    <row r="158" spans="1:65" s="34" customFormat="1" ht="16.5" customHeight="1" x14ac:dyDescent="0.2">
      <c r="A158" s="9"/>
      <c r="B158" s="4"/>
      <c r="C158" s="144" t="s">
        <v>320</v>
      </c>
      <c r="D158" s="144" t="s">
        <v>153</v>
      </c>
      <c r="E158" s="145" t="s">
        <v>1378</v>
      </c>
      <c r="F158" s="146" t="s">
        <v>1379</v>
      </c>
      <c r="G158" s="147" t="s">
        <v>241</v>
      </c>
      <c r="H158" s="148">
        <v>1</v>
      </c>
      <c r="I158" s="6"/>
      <c r="J158" s="7">
        <f>ROUND(I158*H158,2)</f>
        <v>0</v>
      </c>
      <c r="K158" s="5" t="s">
        <v>1</v>
      </c>
      <c r="L158" s="4"/>
      <c r="M158" s="8" t="s">
        <v>1</v>
      </c>
      <c r="N158" s="110" t="s">
        <v>46</v>
      </c>
      <c r="O158" s="111"/>
      <c r="P158" s="112">
        <f>O158*H158</f>
        <v>0</v>
      </c>
      <c r="Q158" s="112">
        <v>0</v>
      </c>
      <c r="R158" s="112">
        <f>Q158*H158</f>
        <v>0</v>
      </c>
      <c r="S158" s="112">
        <v>0</v>
      </c>
      <c r="T158" s="113">
        <f>S158*H158</f>
        <v>0</v>
      </c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R158" s="114" t="s">
        <v>1301</v>
      </c>
      <c r="AT158" s="114" t="s">
        <v>153</v>
      </c>
      <c r="AU158" s="114" t="s">
        <v>90</v>
      </c>
      <c r="AY158" s="23" t="s">
        <v>151</v>
      </c>
      <c r="BE158" s="115">
        <f>IF(N158="základní",J158,0)</f>
        <v>0</v>
      </c>
      <c r="BF158" s="115">
        <f>IF(N158="snížená",J158,0)</f>
        <v>0</v>
      </c>
      <c r="BG158" s="115">
        <f>IF(N158="zákl. přenesená",J158,0)</f>
        <v>0</v>
      </c>
      <c r="BH158" s="115">
        <f>IF(N158="sníž. přenesená",J158,0)</f>
        <v>0</v>
      </c>
      <c r="BI158" s="115">
        <f>IF(N158="nulová",J158,0)</f>
        <v>0</v>
      </c>
      <c r="BJ158" s="23" t="s">
        <v>88</v>
      </c>
      <c r="BK158" s="115">
        <f>ROUND(I158*H158,2)</f>
        <v>0</v>
      </c>
      <c r="BL158" s="23" t="s">
        <v>1301</v>
      </c>
      <c r="BM158" s="114" t="s">
        <v>1380</v>
      </c>
    </row>
    <row r="159" spans="1:65" s="34" customFormat="1" ht="24.2" customHeight="1" x14ac:dyDescent="0.2">
      <c r="A159" s="9"/>
      <c r="B159" s="4"/>
      <c r="C159" s="144" t="s">
        <v>326</v>
      </c>
      <c r="D159" s="144" t="s">
        <v>153</v>
      </c>
      <c r="E159" s="145" t="s">
        <v>1381</v>
      </c>
      <c r="F159" s="146" t="s">
        <v>1382</v>
      </c>
      <c r="G159" s="147" t="s">
        <v>241</v>
      </c>
      <c r="H159" s="148">
        <v>1</v>
      </c>
      <c r="I159" s="6"/>
      <c r="J159" s="7">
        <f>ROUND(I159*H159,2)</f>
        <v>0</v>
      </c>
      <c r="K159" s="5" t="s">
        <v>1</v>
      </c>
      <c r="L159" s="4"/>
      <c r="M159" s="8" t="s">
        <v>1</v>
      </c>
      <c r="N159" s="110" t="s">
        <v>46</v>
      </c>
      <c r="O159" s="111"/>
      <c r="P159" s="112">
        <f>O159*H159</f>
        <v>0</v>
      </c>
      <c r="Q159" s="112">
        <v>0</v>
      </c>
      <c r="R159" s="112">
        <f>Q159*H159</f>
        <v>0</v>
      </c>
      <c r="S159" s="112">
        <v>0</v>
      </c>
      <c r="T159" s="113">
        <f>S159*H159</f>
        <v>0</v>
      </c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R159" s="114" t="s">
        <v>1301</v>
      </c>
      <c r="AT159" s="114" t="s">
        <v>153</v>
      </c>
      <c r="AU159" s="114" t="s">
        <v>90</v>
      </c>
      <c r="AY159" s="23" t="s">
        <v>151</v>
      </c>
      <c r="BE159" s="115">
        <f>IF(N159="základní",J159,0)</f>
        <v>0</v>
      </c>
      <c r="BF159" s="115">
        <f>IF(N159="snížená",J159,0)</f>
        <v>0</v>
      </c>
      <c r="BG159" s="115">
        <f>IF(N159="zákl. přenesená",J159,0)</f>
        <v>0</v>
      </c>
      <c r="BH159" s="115">
        <f>IF(N159="sníž. přenesená",J159,0)</f>
        <v>0</v>
      </c>
      <c r="BI159" s="115">
        <f>IF(N159="nulová",J159,0)</f>
        <v>0</v>
      </c>
      <c r="BJ159" s="23" t="s">
        <v>88</v>
      </c>
      <c r="BK159" s="115">
        <f>ROUND(I159*H159,2)</f>
        <v>0</v>
      </c>
      <c r="BL159" s="23" t="s">
        <v>1301</v>
      </c>
      <c r="BM159" s="114" t="s">
        <v>1383</v>
      </c>
    </row>
    <row r="160" spans="1:65" s="3" customFormat="1" ht="22.9" customHeight="1" x14ac:dyDescent="0.2">
      <c r="B160" s="100"/>
      <c r="C160" s="140"/>
      <c r="D160" s="141" t="s">
        <v>80</v>
      </c>
      <c r="E160" s="143" t="s">
        <v>1384</v>
      </c>
      <c r="F160" s="143" t="s">
        <v>1385</v>
      </c>
      <c r="G160" s="140"/>
      <c r="H160" s="140"/>
      <c r="J160" s="109">
        <f>BK160</f>
        <v>0</v>
      </c>
      <c r="L160" s="100"/>
      <c r="M160" s="103"/>
      <c r="N160" s="104"/>
      <c r="O160" s="104"/>
      <c r="P160" s="105">
        <f>SUM(P161:P166)</f>
        <v>0</v>
      </c>
      <c r="Q160" s="104"/>
      <c r="R160" s="105">
        <f>SUM(R161:R166)</f>
        <v>0</v>
      </c>
      <c r="S160" s="104"/>
      <c r="T160" s="106">
        <f>SUM(T161:T166)</f>
        <v>0</v>
      </c>
      <c r="AR160" s="101" t="s">
        <v>150</v>
      </c>
      <c r="AT160" s="107" t="s">
        <v>80</v>
      </c>
      <c r="AU160" s="107" t="s">
        <v>88</v>
      </c>
      <c r="AY160" s="101" t="s">
        <v>151</v>
      </c>
      <c r="BK160" s="108">
        <f>SUM(BK161:BK166)</f>
        <v>0</v>
      </c>
    </row>
    <row r="161" spans="1:65" s="34" customFormat="1" ht="16.5" customHeight="1" x14ac:dyDescent="0.2">
      <c r="A161" s="9"/>
      <c r="B161" s="4"/>
      <c r="C161" s="144" t="s">
        <v>333</v>
      </c>
      <c r="D161" s="144" t="s">
        <v>153</v>
      </c>
      <c r="E161" s="145" t="s">
        <v>1386</v>
      </c>
      <c r="F161" s="146" t="s">
        <v>1387</v>
      </c>
      <c r="G161" s="147" t="s">
        <v>241</v>
      </c>
      <c r="H161" s="148">
        <v>1</v>
      </c>
      <c r="I161" s="6"/>
      <c r="J161" s="7">
        <f>ROUND(I161*H161,2)</f>
        <v>0</v>
      </c>
      <c r="K161" s="5" t="s">
        <v>1</v>
      </c>
      <c r="L161" s="4"/>
      <c r="M161" s="8" t="s">
        <v>1</v>
      </c>
      <c r="N161" s="110" t="s">
        <v>46</v>
      </c>
      <c r="O161" s="111"/>
      <c r="P161" s="112">
        <f>O161*H161</f>
        <v>0</v>
      </c>
      <c r="Q161" s="112">
        <v>0</v>
      </c>
      <c r="R161" s="112">
        <f>Q161*H161</f>
        <v>0</v>
      </c>
      <c r="S161" s="112">
        <v>0</v>
      </c>
      <c r="T161" s="113">
        <f>S161*H161</f>
        <v>0</v>
      </c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R161" s="114" t="s">
        <v>1301</v>
      </c>
      <c r="AT161" s="114" t="s">
        <v>153</v>
      </c>
      <c r="AU161" s="114" t="s">
        <v>90</v>
      </c>
      <c r="AY161" s="23" t="s">
        <v>151</v>
      </c>
      <c r="BE161" s="115">
        <f>IF(N161="základní",J161,0)</f>
        <v>0</v>
      </c>
      <c r="BF161" s="115">
        <f>IF(N161="snížená",J161,0)</f>
        <v>0</v>
      </c>
      <c r="BG161" s="115">
        <f>IF(N161="zákl. přenesená",J161,0)</f>
        <v>0</v>
      </c>
      <c r="BH161" s="115">
        <f>IF(N161="sníž. přenesená",J161,0)</f>
        <v>0</v>
      </c>
      <c r="BI161" s="115">
        <f>IF(N161="nulová",J161,0)</f>
        <v>0</v>
      </c>
      <c r="BJ161" s="23" t="s">
        <v>88</v>
      </c>
      <c r="BK161" s="115">
        <f>ROUND(I161*H161,2)</f>
        <v>0</v>
      </c>
      <c r="BL161" s="23" t="s">
        <v>1301</v>
      </c>
      <c r="BM161" s="114" t="s">
        <v>1388</v>
      </c>
    </row>
    <row r="162" spans="1:65" s="34" customFormat="1" ht="58.5" x14ac:dyDescent="0.2">
      <c r="A162" s="9"/>
      <c r="B162" s="4"/>
      <c r="C162" s="149"/>
      <c r="D162" s="150" t="s">
        <v>174</v>
      </c>
      <c r="E162" s="149"/>
      <c r="F162" s="165" t="s">
        <v>1389</v>
      </c>
      <c r="G162" s="149"/>
      <c r="H162" s="149"/>
      <c r="I162" s="9"/>
      <c r="J162" s="9"/>
      <c r="K162" s="9"/>
      <c r="L162" s="4"/>
      <c r="M162" s="116"/>
      <c r="N162" s="117"/>
      <c r="O162" s="111"/>
      <c r="P162" s="111"/>
      <c r="Q162" s="111"/>
      <c r="R162" s="111"/>
      <c r="S162" s="111"/>
      <c r="T162" s="118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T162" s="23" t="s">
        <v>174</v>
      </c>
      <c r="AU162" s="23" t="s">
        <v>90</v>
      </c>
    </row>
    <row r="163" spans="1:65" s="34" customFormat="1" ht="24.2" customHeight="1" x14ac:dyDescent="0.2">
      <c r="A163" s="9"/>
      <c r="B163" s="4"/>
      <c r="C163" s="144" t="s">
        <v>343</v>
      </c>
      <c r="D163" s="144" t="s">
        <v>153</v>
      </c>
      <c r="E163" s="145" t="s">
        <v>1390</v>
      </c>
      <c r="F163" s="146" t="s">
        <v>1391</v>
      </c>
      <c r="G163" s="147" t="s">
        <v>241</v>
      </c>
      <c r="H163" s="148">
        <v>1</v>
      </c>
      <c r="I163" s="6"/>
      <c r="J163" s="7">
        <f>ROUND(I163*H163,2)</f>
        <v>0</v>
      </c>
      <c r="K163" s="5" t="s">
        <v>1</v>
      </c>
      <c r="L163" s="4"/>
      <c r="M163" s="8" t="s">
        <v>1</v>
      </c>
      <c r="N163" s="110" t="s">
        <v>46</v>
      </c>
      <c r="O163" s="111"/>
      <c r="P163" s="112">
        <f>O163*H163</f>
        <v>0</v>
      </c>
      <c r="Q163" s="112">
        <v>0</v>
      </c>
      <c r="R163" s="112">
        <f>Q163*H163</f>
        <v>0</v>
      </c>
      <c r="S163" s="112">
        <v>0</v>
      </c>
      <c r="T163" s="113">
        <f>S163*H163</f>
        <v>0</v>
      </c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R163" s="114" t="s">
        <v>1301</v>
      </c>
      <c r="AT163" s="114" t="s">
        <v>153</v>
      </c>
      <c r="AU163" s="114" t="s">
        <v>90</v>
      </c>
      <c r="AY163" s="23" t="s">
        <v>151</v>
      </c>
      <c r="BE163" s="115">
        <f>IF(N163="základní",J163,0)</f>
        <v>0</v>
      </c>
      <c r="BF163" s="115">
        <f>IF(N163="snížená",J163,0)</f>
        <v>0</v>
      </c>
      <c r="BG163" s="115">
        <f>IF(N163="zákl. přenesená",J163,0)</f>
        <v>0</v>
      </c>
      <c r="BH163" s="115">
        <f>IF(N163="sníž. přenesená",J163,0)</f>
        <v>0</v>
      </c>
      <c r="BI163" s="115">
        <f>IF(N163="nulová",J163,0)</f>
        <v>0</v>
      </c>
      <c r="BJ163" s="23" t="s">
        <v>88</v>
      </c>
      <c r="BK163" s="115">
        <f>ROUND(I163*H163,2)</f>
        <v>0</v>
      </c>
      <c r="BL163" s="23" t="s">
        <v>1301</v>
      </c>
      <c r="BM163" s="114" t="s">
        <v>1392</v>
      </c>
    </row>
    <row r="164" spans="1:65" s="34" customFormat="1" ht="126.75" x14ac:dyDescent="0.2">
      <c r="A164" s="9"/>
      <c r="B164" s="4"/>
      <c r="C164" s="149"/>
      <c r="D164" s="150" t="s">
        <v>174</v>
      </c>
      <c r="E164" s="149"/>
      <c r="F164" s="165" t="s">
        <v>1393</v>
      </c>
      <c r="G164" s="149"/>
      <c r="H164" s="149"/>
      <c r="I164" s="9"/>
      <c r="J164" s="9"/>
      <c r="K164" s="9"/>
      <c r="L164" s="4"/>
      <c r="M164" s="116"/>
      <c r="N164" s="117"/>
      <c r="O164" s="111"/>
      <c r="P164" s="111"/>
      <c r="Q164" s="111"/>
      <c r="R164" s="111"/>
      <c r="S164" s="111"/>
      <c r="T164" s="118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T164" s="23" t="s">
        <v>174</v>
      </c>
      <c r="AU164" s="23" t="s">
        <v>90</v>
      </c>
    </row>
    <row r="165" spans="1:65" s="34" customFormat="1" ht="24.2" customHeight="1" x14ac:dyDescent="0.2">
      <c r="A165" s="9"/>
      <c r="B165" s="4"/>
      <c r="C165" s="144" t="s">
        <v>346</v>
      </c>
      <c r="D165" s="144" t="s">
        <v>153</v>
      </c>
      <c r="E165" s="145" t="s">
        <v>1394</v>
      </c>
      <c r="F165" s="146" t="s">
        <v>1395</v>
      </c>
      <c r="G165" s="147" t="s">
        <v>241</v>
      </c>
      <c r="H165" s="148">
        <v>1</v>
      </c>
      <c r="I165" s="6"/>
      <c r="J165" s="7">
        <f>ROUND(I165*H165,2)</f>
        <v>0</v>
      </c>
      <c r="K165" s="5" t="s">
        <v>1</v>
      </c>
      <c r="L165" s="4"/>
      <c r="M165" s="8" t="s">
        <v>1</v>
      </c>
      <c r="N165" s="110" t="s">
        <v>46</v>
      </c>
      <c r="O165" s="111"/>
      <c r="P165" s="112">
        <f>O165*H165</f>
        <v>0</v>
      </c>
      <c r="Q165" s="112">
        <v>0</v>
      </c>
      <c r="R165" s="112">
        <f>Q165*H165</f>
        <v>0</v>
      </c>
      <c r="S165" s="112">
        <v>0</v>
      </c>
      <c r="T165" s="113">
        <f>S165*H165</f>
        <v>0</v>
      </c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R165" s="114" t="s">
        <v>1301</v>
      </c>
      <c r="AT165" s="114" t="s">
        <v>153</v>
      </c>
      <c r="AU165" s="114" t="s">
        <v>90</v>
      </c>
      <c r="AY165" s="23" t="s">
        <v>151</v>
      </c>
      <c r="BE165" s="115">
        <f>IF(N165="základní",J165,0)</f>
        <v>0</v>
      </c>
      <c r="BF165" s="115">
        <f>IF(N165="snížená",J165,0)</f>
        <v>0</v>
      </c>
      <c r="BG165" s="115">
        <f>IF(N165="zákl. přenesená",J165,0)</f>
        <v>0</v>
      </c>
      <c r="BH165" s="115">
        <f>IF(N165="sníž. přenesená",J165,0)</f>
        <v>0</v>
      </c>
      <c r="BI165" s="115">
        <f>IF(N165="nulová",J165,0)</f>
        <v>0</v>
      </c>
      <c r="BJ165" s="23" t="s">
        <v>88</v>
      </c>
      <c r="BK165" s="115">
        <f>ROUND(I165*H165,2)</f>
        <v>0</v>
      </c>
      <c r="BL165" s="23" t="s">
        <v>1301</v>
      </c>
      <c r="BM165" s="114" t="s">
        <v>1396</v>
      </c>
    </row>
    <row r="166" spans="1:65" s="34" customFormat="1" ht="175.5" x14ac:dyDescent="0.2">
      <c r="A166" s="9"/>
      <c r="B166" s="4"/>
      <c r="C166" s="149"/>
      <c r="D166" s="150" t="s">
        <v>174</v>
      </c>
      <c r="E166" s="149"/>
      <c r="F166" s="165" t="s">
        <v>1397</v>
      </c>
      <c r="G166" s="149"/>
      <c r="H166" s="149"/>
      <c r="I166" s="9"/>
      <c r="J166" s="9"/>
      <c r="K166" s="9"/>
      <c r="L166" s="4"/>
      <c r="M166" s="136"/>
      <c r="N166" s="137"/>
      <c r="O166" s="138"/>
      <c r="P166" s="138"/>
      <c r="Q166" s="138"/>
      <c r="R166" s="138"/>
      <c r="S166" s="138"/>
      <c r="T166" s="13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T166" s="23" t="s">
        <v>174</v>
      </c>
      <c r="AU166" s="23" t="s">
        <v>90</v>
      </c>
    </row>
    <row r="167" spans="1:65" s="34" customFormat="1" ht="6.95" customHeight="1" x14ac:dyDescent="0.2">
      <c r="A167" s="9"/>
      <c r="B167" s="65"/>
      <c r="C167" s="66"/>
      <c r="D167" s="66"/>
      <c r="E167" s="66"/>
      <c r="F167" s="66"/>
      <c r="G167" s="66"/>
      <c r="H167" s="66"/>
      <c r="I167" s="66"/>
      <c r="J167" s="66"/>
      <c r="K167" s="66"/>
      <c r="L167" s="4"/>
      <c r="M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</row>
  </sheetData>
  <sheetProtection algorithmName="SHA-512" hashValue="gOiGaP58XDZgq8YinZw1n5dY5ZC+IJrItlWWqILpMQ5qWI1XJG15fkPpHU9OEHyL5JFw0YQ5s/kt1Vec7ub7eg==" saltValue="BFMG0UgwYud18MqMmsw8Kg==" spinCount="100000" sheet="1" objects="1" scenarios="1"/>
  <autoFilter ref="C121:K166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19"/>
  <sheetViews>
    <sheetView showGridLines="0" workbookViewId="0"/>
  </sheetViews>
  <sheetFormatPr defaultRowHeight="15" x14ac:dyDescent="0.2"/>
  <cols>
    <col min="1" max="1" width="8.33203125" style="20" customWidth="1"/>
    <col min="2" max="2" width="1.1640625" style="20" customWidth="1"/>
    <col min="3" max="3" width="4.1640625" style="20" customWidth="1"/>
    <col min="4" max="4" width="4.33203125" style="20" customWidth="1"/>
    <col min="5" max="5" width="17.1640625" style="20" customWidth="1"/>
    <col min="6" max="6" width="50.83203125" style="20" customWidth="1"/>
    <col min="7" max="7" width="7.5" style="20" customWidth="1"/>
    <col min="8" max="8" width="14" style="20" customWidth="1"/>
    <col min="9" max="9" width="15.83203125" style="20" customWidth="1"/>
    <col min="10" max="11" width="22.33203125" style="20" customWidth="1"/>
    <col min="12" max="12" width="9.33203125" style="20" customWidth="1"/>
    <col min="13" max="13" width="10.83203125" style="20" hidden="1" customWidth="1"/>
    <col min="14" max="14" width="9.33203125" style="20" hidden="1"/>
    <col min="15" max="20" width="14.1640625" style="20" hidden="1" customWidth="1"/>
    <col min="21" max="21" width="16.33203125" style="20" hidden="1" customWidth="1"/>
    <col min="22" max="22" width="12.33203125" style="20" customWidth="1"/>
    <col min="23" max="23" width="16.33203125" style="20" customWidth="1"/>
    <col min="24" max="24" width="12.33203125" style="20" customWidth="1"/>
    <col min="25" max="25" width="15" style="20" customWidth="1"/>
    <col min="26" max="26" width="11" style="20" customWidth="1"/>
    <col min="27" max="27" width="15" style="20" customWidth="1"/>
    <col min="28" max="28" width="16.33203125" style="20" customWidth="1"/>
    <col min="29" max="29" width="11" style="20" customWidth="1"/>
    <col min="30" max="30" width="15" style="20" customWidth="1"/>
    <col min="31" max="31" width="16.33203125" style="20" customWidth="1"/>
    <col min="32" max="43" width="9.33203125" style="20"/>
    <col min="44" max="65" width="9.33203125" style="20" hidden="1"/>
    <col min="66" max="16384" width="9.33203125" style="20"/>
  </cols>
  <sheetData>
    <row r="2" spans="1:46" ht="36.950000000000003" customHeight="1" x14ac:dyDescent="0.2">
      <c r="L2" s="21" t="s">
        <v>5</v>
      </c>
      <c r="M2" s="22"/>
      <c r="N2" s="22"/>
      <c r="O2" s="22"/>
      <c r="P2" s="22"/>
      <c r="Q2" s="22"/>
      <c r="R2" s="22"/>
      <c r="S2" s="22"/>
      <c r="T2" s="22"/>
      <c r="U2" s="22"/>
      <c r="V2" s="22"/>
      <c r="AT2" s="23" t="s">
        <v>95</v>
      </c>
    </row>
    <row r="3" spans="1:46" ht="6.95" customHeight="1" x14ac:dyDescent="0.2">
      <c r="B3" s="24"/>
      <c r="C3" s="25"/>
      <c r="D3" s="25"/>
      <c r="E3" s="25"/>
      <c r="F3" s="25"/>
      <c r="G3" s="25"/>
      <c r="H3" s="25"/>
      <c r="I3" s="25"/>
      <c r="J3" s="25"/>
      <c r="K3" s="25"/>
      <c r="L3" s="26"/>
      <c r="AT3" s="23" t="s">
        <v>90</v>
      </c>
    </row>
    <row r="4" spans="1:46" ht="24.95" customHeight="1" x14ac:dyDescent="0.2">
      <c r="B4" s="26"/>
      <c r="D4" s="27" t="s">
        <v>120</v>
      </c>
      <c r="L4" s="26"/>
      <c r="M4" s="28" t="s">
        <v>10</v>
      </c>
      <c r="AT4" s="23" t="s">
        <v>3</v>
      </c>
    </row>
    <row r="5" spans="1:46" ht="6.95" customHeight="1" x14ac:dyDescent="0.2">
      <c r="B5" s="26"/>
      <c r="L5" s="26"/>
    </row>
    <row r="6" spans="1:46" ht="12" customHeight="1" x14ac:dyDescent="0.2">
      <c r="B6" s="26"/>
      <c r="D6" s="29" t="s">
        <v>16</v>
      </c>
      <c r="L6" s="26"/>
    </row>
    <row r="7" spans="1:46" ht="16.5" customHeight="1" x14ac:dyDescent="0.2">
      <c r="B7" s="26"/>
      <c r="E7" s="30" t="str">
        <f>'Rekapitulace stavby'!K6</f>
        <v>MVN Klatovy Luby-Výhořice</v>
      </c>
      <c r="F7" s="31"/>
      <c r="G7" s="31"/>
      <c r="H7" s="31"/>
      <c r="L7" s="26"/>
    </row>
    <row r="8" spans="1:46" ht="12" customHeight="1" x14ac:dyDescent="0.2">
      <c r="B8" s="26"/>
      <c r="D8" s="29" t="s">
        <v>121</v>
      </c>
      <c r="L8" s="26"/>
    </row>
    <row r="9" spans="1:46" s="34" customFormat="1" ht="16.5" customHeight="1" x14ac:dyDescent="0.2">
      <c r="A9" s="9"/>
      <c r="B9" s="4"/>
      <c r="C9" s="9"/>
      <c r="D9" s="9"/>
      <c r="E9" s="30" t="s">
        <v>122</v>
      </c>
      <c r="F9" s="32"/>
      <c r="G9" s="32"/>
      <c r="H9" s="32"/>
      <c r="I9" s="9"/>
      <c r="J9" s="9"/>
      <c r="K9" s="9"/>
      <c r="L9" s="33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</row>
    <row r="10" spans="1:46" s="34" customFormat="1" ht="12" customHeight="1" x14ac:dyDescent="0.2">
      <c r="A10" s="9"/>
      <c r="B10" s="4"/>
      <c r="C10" s="9"/>
      <c r="D10" s="29" t="s">
        <v>123</v>
      </c>
      <c r="E10" s="9"/>
      <c r="F10" s="9"/>
      <c r="G10" s="9"/>
      <c r="H10" s="9"/>
      <c r="I10" s="9"/>
      <c r="J10" s="9"/>
      <c r="K10" s="9"/>
      <c r="L10" s="33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</row>
    <row r="11" spans="1:46" s="34" customFormat="1" ht="16.5" customHeight="1" x14ac:dyDescent="0.2">
      <c r="A11" s="9"/>
      <c r="B11" s="4"/>
      <c r="C11" s="9"/>
      <c r="D11" s="9"/>
      <c r="E11" s="35" t="s">
        <v>124</v>
      </c>
      <c r="F11" s="32"/>
      <c r="G11" s="32"/>
      <c r="H11" s="32"/>
      <c r="I11" s="9"/>
      <c r="J11" s="9"/>
      <c r="K11" s="9"/>
      <c r="L11" s="33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 spans="1:46" s="34" customFormat="1" ht="11.25" x14ac:dyDescent="0.2">
      <c r="A12" s="9"/>
      <c r="B12" s="4"/>
      <c r="C12" s="9"/>
      <c r="D12" s="9"/>
      <c r="E12" s="9"/>
      <c r="F12" s="9"/>
      <c r="G12" s="9"/>
      <c r="H12" s="9"/>
      <c r="I12" s="9"/>
      <c r="J12" s="9"/>
      <c r="K12" s="9"/>
      <c r="L12" s="33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</row>
    <row r="13" spans="1:46" s="34" customFormat="1" ht="12" customHeight="1" x14ac:dyDescent="0.2">
      <c r="A13" s="9"/>
      <c r="B13" s="4"/>
      <c r="C13" s="9"/>
      <c r="D13" s="29" t="s">
        <v>18</v>
      </c>
      <c r="E13" s="9"/>
      <c r="F13" s="36" t="s">
        <v>1</v>
      </c>
      <c r="G13" s="9"/>
      <c r="H13" s="9"/>
      <c r="I13" s="29" t="s">
        <v>19</v>
      </c>
      <c r="J13" s="36" t="s">
        <v>1</v>
      </c>
      <c r="K13" s="9"/>
      <c r="L13" s="33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</row>
    <row r="14" spans="1:46" s="34" customFormat="1" ht="12" customHeight="1" x14ac:dyDescent="0.2">
      <c r="A14" s="9"/>
      <c r="B14" s="4"/>
      <c r="C14" s="9"/>
      <c r="D14" s="29" t="s">
        <v>20</v>
      </c>
      <c r="E14" s="9"/>
      <c r="F14" s="36" t="s">
        <v>21</v>
      </c>
      <c r="G14" s="9"/>
      <c r="H14" s="9"/>
      <c r="I14" s="29" t="s">
        <v>22</v>
      </c>
      <c r="J14" s="37" t="str">
        <f>'Rekapitulace stavby'!AN8</f>
        <v>31. 7. 2025</v>
      </c>
      <c r="K14" s="9"/>
      <c r="L14" s="33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</row>
    <row r="15" spans="1:46" s="34" customFormat="1" ht="10.9" customHeight="1" x14ac:dyDescent="0.2">
      <c r="A15" s="9"/>
      <c r="B15" s="4"/>
      <c r="C15" s="9"/>
      <c r="D15" s="9"/>
      <c r="E15" s="9"/>
      <c r="F15" s="9"/>
      <c r="G15" s="9"/>
      <c r="H15" s="9"/>
      <c r="I15" s="9"/>
      <c r="J15" s="9"/>
      <c r="K15" s="9"/>
      <c r="L15" s="33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</row>
    <row r="16" spans="1:46" s="34" customFormat="1" ht="12" customHeight="1" x14ac:dyDescent="0.2">
      <c r="A16" s="9"/>
      <c r="B16" s="4"/>
      <c r="C16" s="9"/>
      <c r="D16" s="29" t="s">
        <v>24</v>
      </c>
      <c r="E16" s="9"/>
      <c r="F16" s="9"/>
      <c r="G16" s="9"/>
      <c r="H16" s="9"/>
      <c r="I16" s="29" t="s">
        <v>25</v>
      </c>
      <c r="J16" s="36" t="s">
        <v>26</v>
      </c>
      <c r="K16" s="9"/>
      <c r="L16" s="33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</row>
    <row r="17" spans="1:31" s="34" customFormat="1" ht="18" customHeight="1" x14ac:dyDescent="0.2">
      <c r="A17" s="9"/>
      <c r="B17" s="4"/>
      <c r="C17" s="9"/>
      <c r="D17" s="9"/>
      <c r="E17" s="36" t="s">
        <v>27</v>
      </c>
      <c r="F17" s="9"/>
      <c r="G17" s="9"/>
      <c r="H17" s="9"/>
      <c r="I17" s="29" t="s">
        <v>28</v>
      </c>
      <c r="J17" s="36" t="s">
        <v>29</v>
      </c>
      <c r="K17" s="9"/>
      <c r="L17" s="33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</row>
    <row r="18" spans="1:31" s="34" customFormat="1" ht="6.95" customHeight="1" x14ac:dyDescent="0.2">
      <c r="A18" s="9"/>
      <c r="B18" s="4"/>
      <c r="C18" s="9"/>
      <c r="D18" s="9"/>
      <c r="E18" s="9"/>
      <c r="F18" s="9"/>
      <c r="G18" s="9"/>
      <c r="H18" s="9"/>
      <c r="I18" s="9"/>
      <c r="J18" s="9"/>
      <c r="K18" s="9"/>
      <c r="L18" s="33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</row>
    <row r="19" spans="1:31" s="34" customFormat="1" ht="12" customHeight="1" x14ac:dyDescent="0.2">
      <c r="A19" s="9"/>
      <c r="B19" s="4"/>
      <c r="C19" s="9"/>
      <c r="D19" s="29" t="s">
        <v>30</v>
      </c>
      <c r="E19" s="9"/>
      <c r="F19" s="9"/>
      <c r="G19" s="9"/>
      <c r="H19" s="9"/>
      <c r="I19" s="29" t="s">
        <v>25</v>
      </c>
      <c r="J19" s="1" t="str">
        <f>'Rekapitulace stavby'!AN13</f>
        <v>Vyplň údaj</v>
      </c>
      <c r="K19" s="9"/>
      <c r="L19" s="33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</row>
    <row r="20" spans="1:31" s="34" customFormat="1" ht="18" customHeight="1" x14ac:dyDescent="0.2">
      <c r="A20" s="9"/>
      <c r="B20" s="4"/>
      <c r="C20" s="9"/>
      <c r="D20" s="9"/>
      <c r="E20" s="19" t="str">
        <f>'Rekapitulace stavby'!E14</f>
        <v>Vyplň údaj</v>
      </c>
      <c r="F20" s="38"/>
      <c r="G20" s="38"/>
      <c r="H20" s="38"/>
      <c r="I20" s="29" t="s">
        <v>28</v>
      </c>
      <c r="J20" s="1" t="str">
        <f>'Rekapitulace stavby'!AN14</f>
        <v>Vyplň údaj</v>
      </c>
      <c r="K20" s="9"/>
      <c r="L20" s="33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</row>
    <row r="21" spans="1:31" s="34" customFormat="1" ht="6.95" customHeight="1" x14ac:dyDescent="0.2">
      <c r="A21" s="9"/>
      <c r="B21" s="4"/>
      <c r="C21" s="9"/>
      <c r="D21" s="9"/>
      <c r="E21" s="9"/>
      <c r="F21" s="9"/>
      <c r="G21" s="9"/>
      <c r="H21" s="9"/>
      <c r="I21" s="9"/>
      <c r="J21" s="9"/>
      <c r="K21" s="9"/>
      <c r="L21" s="33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</row>
    <row r="22" spans="1:31" s="34" customFormat="1" ht="12" customHeight="1" x14ac:dyDescent="0.2">
      <c r="A22" s="9"/>
      <c r="B22" s="4"/>
      <c r="C22" s="9"/>
      <c r="D22" s="29" t="s">
        <v>32</v>
      </c>
      <c r="E22" s="9"/>
      <c r="F22" s="9"/>
      <c r="G22" s="9"/>
      <c r="H22" s="9"/>
      <c r="I22" s="29" t="s">
        <v>25</v>
      </c>
      <c r="J22" s="36" t="s">
        <v>33</v>
      </c>
      <c r="K22" s="9"/>
      <c r="L22" s="33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</row>
    <row r="23" spans="1:31" s="34" customFormat="1" ht="18" customHeight="1" x14ac:dyDescent="0.2">
      <c r="A23" s="9"/>
      <c r="B23" s="4"/>
      <c r="C23" s="9"/>
      <c r="D23" s="9"/>
      <c r="E23" s="36" t="s">
        <v>34</v>
      </c>
      <c r="F23" s="9"/>
      <c r="G23" s="9"/>
      <c r="H23" s="9"/>
      <c r="I23" s="29" t="s">
        <v>28</v>
      </c>
      <c r="J23" s="36" t="s">
        <v>35</v>
      </c>
      <c r="K23" s="9"/>
      <c r="L23" s="33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</row>
    <row r="24" spans="1:31" s="34" customFormat="1" ht="6.95" customHeight="1" x14ac:dyDescent="0.2">
      <c r="A24" s="9"/>
      <c r="B24" s="4"/>
      <c r="C24" s="9"/>
      <c r="D24" s="9"/>
      <c r="E24" s="9"/>
      <c r="F24" s="9"/>
      <c r="G24" s="9"/>
      <c r="H24" s="9"/>
      <c r="I24" s="9"/>
      <c r="J24" s="9"/>
      <c r="K24" s="9"/>
      <c r="L24" s="33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</row>
    <row r="25" spans="1:31" s="34" customFormat="1" ht="12" customHeight="1" x14ac:dyDescent="0.2">
      <c r="A25" s="9"/>
      <c r="B25" s="4"/>
      <c r="C25" s="9"/>
      <c r="D25" s="29" t="s">
        <v>37</v>
      </c>
      <c r="E25" s="9"/>
      <c r="F25" s="9"/>
      <c r="G25" s="9"/>
      <c r="H25" s="9"/>
      <c r="I25" s="29" t="s">
        <v>25</v>
      </c>
      <c r="J25" s="36" t="str">
        <f>IF('Rekapitulace stavby'!AN19="","",'Rekapitulace stavby'!AN19)</f>
        <v/>
      </c>
      <c r="K25" s="9"/>
      <c r="L25" s="33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</row>
    <row r="26" spans="1:31" s="34" customFormat="1" ht="18" customHeight="1" x14ac:dyDescent="0.2">
      <c r="A26" s="9"/>
      <c r="B26" s="4"/>
      <c r="C26" s="9"/>
      <c r="D26" s="9"/>
      <c r="E26" s="36" t="str">
        <f>IF('Rekapitulace stavby'!E20="","",'Rekapitulace stavby'!E20)</f>
        <v xml:space="preserve"> </v>
      </c>
      <c r="F26" s="9"/>
      <c r="G26" s="9"/>
      <c r="H26" s="9"/>
      <c r="I26" s="29" t="s">
        <v>28</v>
      </c>
      <c r="J26" s="36" t="str">
        <f>IF('Rekapitulace stavby'!AN20="","",'Rekapitulace stavby'!AN20)</f>
        <v/>
      </c>
      <c r="K26" s="9"/>
      <c r="L26" s="33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</row>
    <row r="27" spans="1:31" s="34" customFormat="1" ht="6.95" customHeight="1" x14ac:dyDescent="0.2">
      <c r="A27" s="9"/>
      <c r="B27" s="4"/>
      <c r="C27" s="9"/>
      <c r="D27" s="9"/>
      <c r="E27" s="9"/>
      <c r="F27" s="9"/>
      <c r="G27" s="9"/>
      <c r="H27" s="9"/>
      <c r="I27" s="9"/>
      <c r="J27" s="9"/>
      <c r="K27" s="9"/>
      <c r="L27" s="33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</row>
    <row r="28" spans="1:31" s="34" customFormat="1" ht="12" customHeight="1" x14ac:dyDescent="0.2">
      <c r="A28" s="9"/>
      <c r="B28" s="4"/>
      <c r="C28" s="9"/>
      <c r="D28" s="29" t="s">
        <v>39</v>
      </c>
      <c r="E28" s="9"/>
      <c r="F28" s="9"/>
      <c r="G28" s="9"/>
      <c r="H28" s="9"/>
      <c r="I28" s="9"/>
      <c r="J28" s="9"/>
      <c r="K28" s="9"/>
      <c r="L28" s="33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</row>
    <row r="29" spans="1:31" s="43" customFormat="1" ht="16.5" customHeight="1" x14ac:dyDescent="0.2">
      <c r="A29" s="39"/>
      <c r="B29" s="40"/>
      <c r="C29" s="39"/>
      <c r="D29" s="39"/>
      <c r="E29" s="41" t="s">
        <v>125</v>
      </c>
      <c r="F29" s="41"/>
      <c r="G29" s="41"/>
      <c r="H29" s="41"/>
      <c r="I29" s="39"/>
      <c r="J29" s="39"/>
      <c r="K29" s="39"/>
      <c r="L29" s="42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pans="1:31" s="34" customFormat="1" ht="6.95" customHeight="1" x14ac:dyDescent="0.2">
      <c r="A30" s="9"/>
      <c r="B30" s="4"/>
      <c r="C30" s="9"/>
      <c r="D30" s="9"/>
      <c r="E30" s="9"/>
      <c r="F30" s="9"/>
      <c r="G30" s="9"/>
      <c r="H30" s="9"/>
      <c r="I30" s="9"/>
      <c r="J30" s="9"/>
      <c r="K30" s="9"/>
      <c r="L30" s="33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</row>
    <row r="31" spans="1:31" s="34" customFormat="1" ht="6.95" customHeight="1" x14ac:dyDescent="0.2">
      <c r="A31" s="9"/>
      <c r="B31" s="4"/>
      <c r="C31" s="9"/>
      <c r="D31" s="44"/>
      <c r="E31" s="44"/>
      <c r="F31" s="44"/>
      <c r="G31" s="44"/>
      <c r="H31" s="44"/>
      <c r="I31" s="44"/>
      <c r="J31" s="44"/>
      <c r="K31" s="44"/>
      <c r="L31" s="33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</row>
    <row r="32" spans="1:31" s="34" customFormat="1" ht="25.35" customHeight="1" x14ac:dyDescent="0.2">
      <c r="A32" s="9"/>
      <c r="B32" s="4"/>
      <c r="C32" s="9"/>
      <c r="D32" s="45" t="s">
        <v>41</v>
      </c>
      <c r="E32" s="9"/>
      <c r="F32" s="9"/>
      <c r="G32" s="9"/>
      <c r="H32" s="9"/>
      <c r="I32" s="9"/>
      <c r="J32" s="46">
        <f>ROUND(J124, 2)</f>
        <v>0</v>
      </c>
      <c r="K32" s="9"/>
      <c r="L32" s="33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</row>
    <row r="33" spans="1:31" s="34" customFormat="1" ht="6.95" customHeight="1" x14ac:dyDescent="0.2">
      <c r="A33" s="9"/>
      <c r="B33" s="4"/>
      <c r="C33" s="9"/>
      <c r="D33" s="44"/>
      <c r="E33" s="44"/>
      <c r="F33" s="44"/>
      <c r="G33" s="44"/>
      <c r="H33" s="44"/>
      <c r="I33" s="44"/>
      <c r="J33" s="44"/>
      <c r="K33" s="44"/>
      <c r="L33" s="33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</row>
    <row r="34" spans="1:31" s="34" customFormat="1" ht="14.45" customHeight="1" x14ac:dyDescent="0.2">
      <c r="A34" s="9"/>
      <c r="B34" s="4"/>
      <c r="C34" s="9"/>
      <c r="D34" s="9"/>
      <c r="E34" s="9"/>
      <c r="F34" s="47" t="s">
        <v>43</v>
      </c>
      <c r="G34" s="9"/>
      <c r="H34" s="9"/>
      <c r="I34" s="47" t="s">
        <v>42</v>
      </c>
      <c r="J34" s="47" t="s">
        <v>44</v>
      </c>
      <c r="K34" s="9"/>
      <c r="L34" s="33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</row>
    <row r="35" spans="1:31" s="34" customFormat="1" ht="14.45" customHeight="1" x14ac:dyDescent="0.2">
      <c r="A35" s="9"/>
      <c r="B35" s="4"/>
      <c r="C35" s="9"/>
      <c r="D35" s="48" t="s">
        <v>45</v>
      </c>
      <c r="E35" s="29" t="s">
        <v>46</v>
      </c>
      <c r="F35" s="49">
        <f>ROUND((SUM(BE124:BE318)),  2)</f>
        <v>0</v>
      </c>
      <c r="G35" s="9"/>
      <c r="H35" s="9"/>
      <c r="I35" s="50">
        <v>0.21</v>
      </c>
      <c r="J35" s="49">
        <f>ROUND(((SUM(BE124:BE318))*I35),  2)</f>
        <v>0</v>
      </c>
      <c r="K35" s="9"/>
      <c r="L35" s="33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</row>
    <row r="36" spans="1:31" s="34" customFormat="1" ht="14.45" customHeight="1" x14ac:dyDescent="0.2">
      <c r="A36" s="9"/>
      <c r="B36" s="4"/>
      <c r="C36" s="9"/>
      <c r="D36" s="9"/>
      <c r="E36" s="29" t="s">
        <v>47</v>
      </c>
      <c r="F36" s="49">
        <f>ROUND((SUM(BF124:BF318)),  2)</f>
        <v>0</v>
      </c>
      <c r="G36" s="9"/>
      <c r="H36" s="9"/>
      <c r="I36" s="50">
        <v>0.12</v>
      </c>
      <c r="J36" s="49">
        <f>ROUND(((SUM(BF124:BF318))*I36),  2)</f>
        <v>0</v>
      </c>
      <c r="K36" s="9"/>
      <c r="L36" s="33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</row>
    <row r="37" spans="1:31" s="34" customFormat="1" ht="14.45" hidden="1" customHeight="1" x14ac:dyDescent="0.2">
      <c r="A37" s="9"/>
      <c r="B37" s="4"/>
      <c r="C37" s="9"/>
      <c r="D37" s="9"/>
      <c r="E37" s="29" t="s">
        <v>48</v>
      </c>
      <c r="F37" s="49">
        <f>ROUND((SUM(BG124:BG318)),  2)</f>
        <v>0</v>
      </c>
      <c r="G37" s="9"/>
      <c r="H37" s="9"/>
      <c r="I37" s="50">
        <v>0.21</v>
      </c>
      <c r="J37" s="49">
        <f>0</f>
        <v>0</v>
      </c>
      <c r="K37" s="9"/>
      <c r="L37" s="33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</row>
    <row r="38" spans="1:31" s="34" customFormat="1" ht="14.45" hidden="1" customHeight="1" x14ac:dyDescent="0.2">
      <c r="A38" s="9"/>
      <c r="B38" s="4"/>
      <c r="C38" s="9"/>
      <c r="D38" s="9"/>
      <c r="E38" s="29" t="s">
        <v>49</v>
      </c>
      <c r="F38" s="49">
        <f>ROUND((SUM(BH124:BH318)),  2)</f>
        <v>0</v>
      </c>
      <c r="G38" s="9"/>
      <c r="H38" s="9"/>
      <c r="I38" s="50">
        <v>0.12</v>
      </c>
      <c r="J38" s="49">
        <f>0</f>
        <v>0</v>
      </c>
      <c r="K38" s="9"/>
      <c r="L38" s="33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</row>
    <row r="39" spans="1:31" s="34" customFormat="1" ht="14.45" hidden="1" customHeight="1" x14ac:dyDescent="0.2">
      <c r="A39" s="9"/>
      <c r="B39" s="4"/>
      <c r="C39" s="9"/>
      <c r="D39" s="9"/>
      <c r="E39" s="29" t="s">
        <v>50</v>
      </c>
      <c r="F39" s="49">
        <f>ROUND((SUM(BI124:BI318)),  2)</f>
        <v>0</v>
      </c>
      <c r="G39" s="9"/>
      <c r="H39" s="9"/>
      <c r="I39" s="50">
        <v>0</v>
      </c>
      <c r="J39" s="49">
        <f>0</f>
        <v>0</v>
      </c>
      <c r="K39" s="9"/>
      <c r="L39" s="33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</row>
    <row r="40" spans="1:31" s="34" customFormat="1" ht="6.95" customHeight="1" x14ac:dyDescent="0.2">
      <c r="A40" s="9"/>
      <c r="B40" s="4"/>
      <c r="C40" s="9"/>
      <c r="D40" s="9"/>
      <c r="E40" s="9"/>
      <c r="F40" s="9"/>
      <c r="G40" s="9"/>
      <c r="H40" s="9"/>
      <c r="I40" s="9"/>
      <c r="J40" s="9"/>
      <c r="K40" s="9"/>
      <c r="L40" s="33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</row>
    <row r="41" spans="1:31" s="34" customFormat="1" ht="25.35" customHeight="1" x14ac:dyDescent="0.2">
      <c r="A41" s="9"/>
      <c r="B41" s="4"/>
      <c r="C41" s="51"/>
      <c r="D41" s="52" t="s">
        <v>51</v>
      </c>
      <c r="E41" s="53"/>
      <c r="F41" s="53"/>
      <c r="G41" s="54" t="s">
        <v>52</v>
      </c>
      <c r="H41" s="55" t="s">
        <v>53</v>
      </c>
      <c r="I41" s="53"/>
      <c r="J41" s="56">
        <f>SUM(J32:J39)</f>
        <v>0</v>
      </c>
      <c r="K41" s="57"/>
      <c r="L41" s="33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</row>
    <row r="42" spans="1:31" s="34" customFormat="1" ht="14.45" customHeight="1" x14ac:dyDescent="0.2">
      <c r="A42" s="9"/>
      <c r="B42" s="4"/>
      <c r="C42" s="9"/>
      <c r="D42" s="9"/>
      <c r="E42" s="9"/>
      <c r="F42" s="9"/>
      <c r="G42" s="9"/>
      <c r="H42" s="9"/>
      <c r="I42" s="9"/>
      <c r="J42" s="9"/>
      <c r="K42" s="9"/>
      <c r="L42" s="33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</row>
    <row r="43" spans="1:31" ht="14.45" customHeight="1" x14ac:dyDescent="0.2">
      <c r="B43" s="26"/>
      <c r="L43" s="26"/>
    </row>
    <row r="44" spans="1:31" ht="14.45" customHeight="1" x14ac:dyDescent="0.2">
      <c r="B44" s="26"/>
      <c r="L44" s="26"/>
    </row>
    <row r="45" spans="1:31" ht="14.45" customHeight="1" x14ac:dyDescent="0.2">
      <c r="B45" s="26"/>
      <c r="L45" s="26"/>
    </row>
    <row r="46" spans="1:31" ht="14.45" customHeight="1" x14ac:dyDescent="0.2">
      <c r="B46" s="26"/>
      <c r="L46" s="26"/>
    </row>
    <row r="47" spans="1:31" ht="14.45" customHeight="1" x14ac:dyDescent="0.2">
      <c r="B47" s="26"/>
      <c r="L47" s="26"/>
    </row>
    <row r="48" spans="1:31" ht="14.45" customHeight="1" x14ac:dyDescent="0.2">
      <c r="B48" s="26"/>
      <c r="L48" s="26"/>
    </row>
    <row r="49" spans="1:31" ht="14.45" customHeight="1" x14ac:dyDescent="0.2">
      <c r="B49" s="26"/>
      <c r="L49" s="26"/>
    </row>
    <row r="50" spans="1:31" s="34" customFormat="1" ht="14.45" customHeight="1" x14ac:dyDescent="0.2">
      <c r="B50" s="33"/>
      <c r="D50" s="58" t="s">
        <v>54</v>
      </c>
      <c r="E50" s="59"/>
      <c r="F50" s="59"/>
      <c r="G50" s="58" t="s">
        <v>55</v>
      </c>
      <c r="H50" s="59"/>
      <c r="I50" s="59"/>
      <c r="J50" s="59"/>
      <c r="K50" s="59"/>
      <c r="L50" s="33"/>
    </row>
    <row r="51" spans="1:31" ht="11.25" x14ac:dyDescent="0.2">
      <c r="B51" s="26"/>
      <c r="L51" s="26"/>
    </row>
    <row r="52" spans="1:31" ht="11.25" x14ac:dyDescent="0.2">
      <c r="B52" s="26"/>
      <c r="L52" s="26"/>
    </row>
    <row r="53" spans="1:31" ht="11.25" x14ac:dyDescent="0.2">
      <c r="B53" s="26"/>
      <c r="L53" s="26"/>
    </row>
    <row r="54" spans="1:31" ht="11.25" x14ac:dyDescent="0.2">
      <c r="B54" s="26"/>
      <c r="L54" s="26"/>
    </row>
    <row r="55" spans="1:31" ht="11.25" x14ac:dyDescent="0.2">
      <c r="B55" s="26"/>
      <c r="L55" s="26"/>
    </row>
    <row r="56" spans="1:31" ht="11.25" x14ac:dyDescent="0.2">
      <c r="B56" s="26"/>
      <c r="L56" s="26"/>
    </row>
    <row r="57" spans="1:31" ht="11.25" x14ac:dyDescent="0.2">
      <c r="B57" s="26"/>
      <c r="L57" s="26"/>
    </row>
    <row r="58" spans="1:31" ht="11.25" x14ac:dyDescent="0.2">
      <c r="B58" s="26"/>
      <c r="L58" s="26"/>
    </row>
    <row r="59" spans="1:31" ht="11.25" x14ac:dyDescent="0.2">
      <c r="B59" s="26"/>
      <c r="L59" s="26"/>
    </row>
    <row r="60" spans="1:31" ht="11.25" x14ac:dyDescent="0.2">
      <c r="B60" s="26"/>
      <c r="L60" s="26"/>
    </row>
    <row r="61" spans="1:31" s="34" customFormat="1" ht="12.75" x14ac:dyDescent="0.2">
      <c r="A61" s="9"/>
      <c r="B61" s="4"/>
      <c r="C61" s="9"/>
      <c r="D61" s="60" t="s">
        <v>56</v>
      </c>
      <c r="E61" s="61"/>
      <c r="F61" s="62" t="s">
        <v>57</v>
      </c>
      <c r="G61" s="60" t="s">
        <v>56</v>
      </c>
      <c r="H61" s="61"/>
      <c r="I61" s="61"/>
      <c r="J61" s="63" t="s">
        <v>57</v>
      </c>
      <c r="K61" s="61"/>
      <c r="L61" s="33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pans="1:31" ht="11.25" x14ac:dyDescent="0.2">
      <c r="B62" s="26"/>
      <c r="L62" s="26"/>
    </row>
    <row r="63" spans="1:31" ht="11.25" x14ac:dyDescent="0.2">
      <c r="B63" s="26"/>
      <c r="L63" s="26"/>
    </row>
    <row r="64" spans="1:31" ht="11.25" x14ac:dyDescent="0.2">
      <c r="B64" s="26"/>
      <c r="L64" s="26"/>
    </row>
    <row r="65" spans="1:31" s="34" customFormat="1" ht="12.75" x14ac:dyDescent="0.2">
      <c r="A65" s="9"/>
      <c r="B65" s="4"/>
      <c r="C65" s="9"/>
      <c r="D65" s="58" t="s">
        <v>58</v>
      </c>
      <c r="E65" s="64"/>
      <c r="F65" s="64"/>
      <c r="G65" s="58" t="s">
        <v>59</v>
      </c>
      <c r="H65" s="64"/>
      <c r="I65" s="64"/>
      <c r="J65" s="64"/>
      <c r="K65" s="64"/>
      <c r="L65" s="33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pans="1:31" ht="11.25" x14ac:dyDescent="0.2">
      <c r="B66" s="26"/>
      <c r="L66" s="26"/>
    </row>
    <row r="67" spans="1:31" ht="11.25" x14ac:dyDescent="0.2">
      <c r="B67" s="26"/>
      <c r="L67" s="26"/>
    </row>
    <row r="68" spans="1:31" ht="11.25" x14ac:dyDescent="0.2">
      <c r="B68" s="26"/>
      <c r="L68" s="26"/>
    </row>
    <row r="69" spans="1:31" ht="11.25" x14ac:dyDescent="0.2">
      <c r="B69" s="26"/>
      <c r="L69" s="26"/>
    </row>
    <row r="70" spans="1:31" ht="11.25" x14ac:dyDescent="0.2">
      <c r="B70" s="26"/>
      <c r="L70" s="26"/>
    </row>
    <row r="71" spans="1:31" ht="11.25" x14ac:dyDescent="0.2">
      <c r="B71" s="26"/>
      <c r="L71" s="26"/>
    </row>
    <row r="72" spans="1:31" ht="11.25" x14ac:dyDescent="0.2">
      <c r="B72" s="26"/>
      <c r="L72" s="26"/>
    </row>
    <row r="73" spans="1:31" ht="11.25" x14ac:dyDescent="0.2">
      <c r="B73" s="26"/>
      <c r="L73" s="26"/>
    </row>
    <row r="74" spans="1:31" ht="11.25" x14ac:dyDescent="0.2">
      <c r="B74" s="26"/>
      <c r="L74" s="26"/>
    </row>
    <row r="75" spans="1:31" ht="11.25" x14ac:dyDescent="0.2">
      <c r="B75" s="26"/>
      <c r="L75" s="26"/>
    </row>
    <row r="76" spans="1:31" s="34" customFormat="1" ht="12.75" x14ac:dyDescent="0.2">
      <c r="A76" s="9"/>
      <c r="B76" s="4"/>
      <c r="C76" s="9"/>
      <c r="D76" s="60" t="s">
        <v>56</v>
      </c>
      <c r="E76" s="61"/>
      <c r="F76" s="62" t="s">
        <v>57</v>
      </c>
      <c r="G76" s="60" t="s">
        <v>56</v>
      </c>
      <c r="H76" s="61"/>
      <c r="I76" s="61"/>
      <c r="J76" s="63" t="s">
        <v>57</v>
      </c>
      <c r="K76" s="61"/>
      <c r="L76" s="33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</row>
    <row r="77" spans="1:31" s="34" customFormat="1" ht="14.45" customHeight="1" x14ac:dyDescent="0.2">
      <c r="A77" s="9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33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</row>
    <row r="81" spans="1:31" s="34" customFormat="1" ht="6.95" customHeight="1" x14ac:dyDescent="0.2">
      <c r="A81" s="9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33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</row>
    <row r="82" spans="1:31" s="34" customFormat="1" ht="24.95" customHeight="1" x14ac:dyDescent="0.2">
      <c r="A82" s="9"/>
      <c r="B82" s="4"/>
      <c r="C82" s="27" t="s">
        <v>126</v>
      </c>
      <c r="D82" s="9"/>
      <c r="E82" s="9"/>
      <c r="F82" s="9"/>
      <c r="G82" s="9"/>
      <c r="H82" s="9"/>
      <c r="I82" s="9"/>
      <c r="J82" s="9"/>
      <c r="K82" s="9"/>
      <c r="L82" s="33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</row>
    <row r="83" spans="1:31" s="34" customFormat="1" ht="6.95" customHeight="1" x14ac:dyDescent="0.2">
      <c r="A83" s="9"/>
      <c r="B83" s="4"/>
      <c r="C83" s="9"/>
      <c r="D83" s="9"/>
      <c r="E83" s="9"/>
      <c r="F83" s="9"/>
      <c r="G83" s="9"/>
      <c r="H83" s="9"/>
      <c r="I83" s="9"/>
      <c r="J83" s="9"/>
      <c r="K83" s="9"/>
      <c r="L83" s="33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</row>
    <row r="84" spans="1:31" s="34" customFormat="1" ht="12" customHeight="1" x14ac:dyDescent="0.2">
      <c r="A84" s="9"/>
      <c r="B84" s="4"/>
      <c r="C84" s="29" t="s">
        <v>16</v>
      </c>
      <c r="D84" s="9"/>
      <c r="E84" s="9"/>
      <c r="F84" s="9"/>
      <c r="G84" s="9"/>
      <c r="H84" s="9"/>
      <c r="I84" s="9"/>
      <c r="J84" s="9"/>
      <c r="K84" s="9"/>
      <c r="L84" s="33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</row>
    <row r="85" spans="1:31" s="34" customFormat="1" ht="16.5" customHeight="1" x14ac:dyDescent="0.2">
      <c r="A85" s="9"/>
      <c r="B85" s="4"/>
      <c r="C85" s="9"/>
      <c r="D85" s="9"/>
      <c r="E85" s="30" t="str">
        <f>E7</f>
        <v>MVN Klatovy Luby-Výhořice</v>
      </c>
      <c r="F85" s="31"/>
      <c r="G85" s="31"/>
      <c r="H85" s="31"/>
      <c r="I85" s="9"/>
      <c r="J85" s="9"/>
      <c r="K85" s="9"/>
      <c r="L85" s="33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</row>
    <row r="86" spans="1:31" ht="12" customHeight="1" x14ac:dyDescent="0.2">
      <c r="B86" s="26"/>
      <c r="C86" s="29" t="s">
        <v>121</v>
      </c>
      <c r="L86" s="26"/>
    </row>
    <row r="87" spans="1:31" s="34" customFormat="1" ht="16.5" customHeight="1" x14ac:dyDescent="0.2">
      <c r="A87" s="9"/>
      <c r="B87" s="4"/>
      <c r="C87" s="9"/>
      <c r="D87" s="9"/>
      <c r="E87" s="30" t="s">
        <v>122</v>
      </c>
      <c r="F87" s="32"/>
      <c r="G87" s="32"/>
      <c r="H87" s="32"/>
      <c r="I87" s="9"/>
      <c r="J87" s="9"/>
      <c r="K87" s="9"/>
      <c r="L87" s="33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</row>
    <row r="88" spans="1:31" s="34" customFormat="1" ht="12" customHeight="1" x14ac:dyDescent="0.2">
      <c r="A88" s="9"/>
      <c r="B88" s="4"/>
      <c r="C88" s="29" t="s">
        <v>123</v>
      </c>
      <c r="D88" s="9"/>
      <c r="E88" s="9"/>
      <c r="F88" s="9"/>
      <c r="G88" s="9"/>
      <c r="H88" s="9"/>
      <c r="I88" s="9"/>
      <c r="J88" s="9"/>
      <c r="K88" s="9"/>
      <c r="L88" s="33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</row>
    <row r="89" spans="1:31" s="34" customFormat="1" ht="16.5" customHeight="1" x14ac:dyDescent="0.2">
      <c r="A89" s="9"/>
      <c r="B89" s="4"/>
      <c r="C89" s="9"/>
      <c r="D89" s="9"/>
      <c r="E89" s="35" t="str">
        <f>E11</f>
        <v>SO 01.1 - Hlavní hráz</v>
      </c>
      <c r="F89" s="32"/>
      <c r="G89" s="32"/>
      <c r="H89" s="32"/>
      <c r="I89" s="9"/>
      <c r="J89" s="9"/>
      <c r="K89" s="9"/>
      <c r="L89" s="33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</row>
    <row r="90" spans="1:31" s="34" customFormat="1" ht="6.95" customHeight="1" x14ac:dyDescent="0.2">
      <c r="A90" s="9"/>
      <c r="B90" s="4"/>
      <c r="C90" s="9"/>
      <c r="D90" s="9"/>
      <c r="E90" s="9"/>
      <c r="F90" s="9"/>
      <c r="G90" s="9"/>
      <c r="H90" s="9"/>
      <c r="I90" s="9"/>
      <c r="J90" s="9"/>
      <c r="K90" s="9"/>
      <c r="L90" s="33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</row>
    <row r="91" spans="1:31" s="34" customFormat="1" ht="12" customHeight="1" x14ac:dyDescent="0.2">
      <c r="A91" s="9"/>
      <c r="B91" s="4"/>
      <c r="C91" s="29" t="s">
        <v>20</v>
      </c>
      <c r="D91" s="9"/>
      <c r="E91" s="9"/>
      <c r="F91" s="36" t="str">
        <f>F14</f>
        <v>k.ú. Luby</v>
      </c>
      <c r="G91" s="9"/>
      <c r="H91" s="9"/>
      <c r="I91" s="29" t="s">
        <v>22</v>
      </c>
      <c r="J91" s="37" t="str">
        <f>IF(J14="","",J14)</f>
        <v>31. 7. 2025</v>
      </c>
      <c r="K91" s="9"/>
      <c r="L91" s="33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</row>
    <row r="92" spans="1:31" s="34" customFormat="1" ht="6.95" customHeight="1" x14ac:dyDescent="0.2">
      <c r="A92" s="9"/>
      <c r="B92" s="4"/>
      <c r="C92" s="9"/>
      <c r="D92" s="9"/>
      <c r="E92" s="9"/>
      <c r="F92" s="9"/>
      <c r="G92" s="9"/>
      <c r="H92" s="9"/>
      <c r="I92" s="9"/>
      <c r="J92" s="9"/>
      <c r="K92" s="9"/>
      <c r="L92" s="33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</row>
    <row r="93" spans="1:31" s="34" customFormat="1" ht="25.7" customHeight="1" x14ac:dyDescent="0.2">
      <c r="A93" s="9"/>
      <c r="B93" s="4"/>
      <c r="C93" s="29" t="s">
        <v>24</v>
      </c>
      <c r="D93" s="9"/>
      <c r="E93" s="9"/>
      <c r="F93" s="36" t="str">
        <f>E17</f>
        <v>Městský úřad Klatovy - odbor životního prostředí</v>
      </c>
      <c r="G93" s="9"/>
      <c r="H93" s="9"/>
      <c r="I93" s="29" t="s">
        <v>32</v>
      </c>
      <c r="J93" s="69" t="str">
        <f>E23</f>
        <v>Hydropro Engineering s.r.o.</v>
      </c>
      <c r="K93" s="9"/>
      <c r="L93" s="33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</row>
    <row r="94" spans="1:31" s="34" customFormat="1" ht="15.2" customHeight="1" x14ac:dyDescent="0.2">
      <c r="A94" s="9"/>
      <c r="B94" s="4"/>
      <c r="C94" s="29" t="s">
        <v>30</v>
      </c>
      <c r="D94" s="9"/>
      <c r="E94" s="9"/>
      <c r="F94" s="36" t="str">
        <f>IF(E20="","",E20)</f>
        <v>Vyplň údaj</v>
      </c>
      <c r="G94" s="9"/>
      <c r="H94" s="9"/>
      <c r="I94" s="29" t="s">
        <v>37</v>
      </c>
      <c r="J94" s="69" t="str">
        <f>E26</f>
        <v xml:space="preserve"> </v>
      </c>
      <c r="K94" s="9"/>
      <c r="L94" s="33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</row>
    <row r="95" spans="1:31" s="34" customFormat="1" ht="10.35" customHeight="1" x14ac:dyDescent="0.2">
      <c r="A95" s="9"/>
      <c r="B95" s="4"/>
      <c r="C95" s="9"/>
      <c r="D95" s="9"/>
      <c r="E95" s="9"/>
      <c r="F95" s="9"/>
      <c r="G95" s="9"/>
      <c r="H95" s="9"/>
      <c r="I95" s="9"/>
      <c r="J95" s="9"/>
      <c r="K95" s="9"/>
      <c r="L95" s="33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pans="1:31" s="34" customFormat="1" ht="29.25" customHeight="1" x14ac:dyDescent="0.2">
      <c r="A96" s="9"/>
      <c r="B96" s="4"/>
      <c r="C96" s="70" t="s">
        <v>127</v>
      </c>
      <c r="D96" s="51"/>
      <c r="E96" s="51"/>
      <c r="F96" s="51"/>
      <c r="G96" s="51"/>
      <c r="H96" s="51"/>
      <c r="I96" s="51"/>
      <c r="J96" s="71" t="s">
        <v>128</v>
      </c>
      <c r="K96" s="51"/>
      <c r="L96" s="33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pans="1:47" s="34" customFormat="1" ht="10.35" customHeight="1" x14ac:dyDescent="0.2">
      <c r="A97" s="9"/>
      <c r="B97" s="4"/>
      <c r="C97" s="9"/>
      <c r="D97" s="9"/>
      <c r="E97" s="9"/>
      <c r="F97" s="9"/>
      <c r="G97" s="9"/>
      <c r="H97" s="9"/>
      <c r="I97" s="9"/>
      <c r="J97" s="9"/>
      <c r="K97" s="9"/>
      <c r="L97" s="3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pans="1:47" s="34" customFormat="1" ht="22.9" customHeight="1" x14ac:dyDescent="0.2">
      <c r="A98" s="9"/>
      <c r="B98" s="4"/>
      <c r="C98" s="72" t="s">
        <v>129</v>
      </c>
      <c r="D98" s="9"/>
      <c r="E98" s="9"/>
      <c r="F98" s="9"/>
      <c r="G98" s="9"/>
      <c r="H98" s="9"/>
      <c r="I98" s="9"/>
      <c r="J98" s="46">
        <f>J124</f>
        <v>0</v>
      </c>
      <c r="K98" s="9"/>
      <c r="L98" s="33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U98" s="23" t="s">
        <v>130</v>
      </c>
    </row>
    <row r="99" spans="1:47" s="73" customFormat="1" ht="24.95" customHeight="1" x14ac:dyDescent="0.2">
      <c r="B99" s="74"/>
      <c r="D99" s="75" t="s">
        <v>131</v>
      </c>
      <c r="E99" s="76"/>
      <c r="F99" s="76"/>
      <c r="G99" s="76"/>
      <c r="H99" s="76"/>
      <c r="I99" s="76"/>
      <c r="J99" s="77">
        <f>J125</f>
        <v>0</v>
      </c>
      <c r="L99" s="74"/>
    </row>
    <row r="100" spans="1:47" s="78" customFormat="1" ht="19.899999999999999" customHeight="1" x14ac:dyDescent="0.2">
      <c r="B100" s="79"/>
      <c r="D100" s="80" t="s">
        <v>132</v>
      </c>
      <c r="E100" s="81"/>
      <c r="F100" s="81"/>
      <c r="G100" s="81"/>
      <c r="H100" s="81"/>
      <c r="I100" s="81"/>
      <c r="J100" s="82">
        <f>J126</f>
        <v>0</v>
      </c>
      <c r="L100" s="79"/>
    </row>
    <row r="101" spans="1:47" s="78" customFormat="1" ht="19.899999999999999" customHeight="1" x14ac:dyDescent="0.2">
      <c r="B101" s="79"/>
      <c r="D101" s="80" t="s">
        <v>133</v>
      </c>
      <c r="E101" s="81"/>
      <c r="F101" s="81"/>
      <c r="G101" s="81"/>
      <c r="H101" s="81"/>
      <c r="I101" s="81"/>
      <c r="J101" s="82">
        <f>J308</f>
        <v>0</v>
      </c>
      <c r="L101" s="79"/>
    </row>
    <row r="102" spans="1:47" s="78" customFormat="1" ht="19.899999999999999" customHeight="1" x14ac:dyDescent="0.2">
      <c r="B102" s="79"/>
      <c r="D102" s="80" t="s">
        <v>134</v>
      </c>
      <c r="E102" s="81"/>
      <c r="F102" s="81"/>
      <c r="G102" s="81"/>
      <c r="H102" s="81"/>
      <c r="I102" s="81"/>
      <c r="J102" s="82">
        <f>J315</f>
        <v>0</v>
      </c>
      <c r="L102" s="79"/>
    </row>
    <row r="103" spans="1:47" s="34" customFormat="1" ht="21.75" customHeight="1" x14ac:dyDescent="0.2">
      <c r="A103" s="9"/>
      <c r="B103" s="4"/>
      <c r="C103" s="9"/>
      <c r="D103" s="9"/>
      <c r="E103" s="9"/>
      <c r="F103" s="9"/>
      <c r="G103" s="9"/>
      <c r="H103" s="9"/>
      <c r="I103" s="9"/>
      <c r="J103" s="9"/>
      <c r="K103" s="9"/>
      <c r="L103" s="3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pans="1:47" s="34" customFormat="1" ht="6.95" customHeight="1" x14ac:dyDescent="0.2">
      <c r="A104" s="9"/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33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8" spans="1:47" s="34" customFormat="1" ht="6.95" customHeight="1" x14ac:dyDescent="0.2">
      <c r="A108" s="9"/>
      <c r="B108" s="67"/>
      <c r="C108" s="68"/>
      <c r="D108" s="68"/>
      <c r="E108" s="68"/>
      <c r="F108" s="68"/>
      <c r="G108" s="68"/>
      <c r="H108" s="68"/>
      <c r="I108" s="68"/>
      <c r="J108" s="68"/>
      <c r="K108" s="68"/>
      <c r="L108" s="33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pans="1:47" s="34" customFormat="1" ht="24.95" customHeight="1" x14ac:dyDescent="0.2">
      <c r="A109" s="9"/>
      <c r="B109" s="4"/>
      <c r="C109" s="27" t="s">
        <v>135</v>
      </c>
      <c r="D109" s="9"/>
      <c r="E109" s="9"/>
      <c r="F109" s="9"/>
      <c r="G109" s="9"/>
      <c r="H109" s="9"/>
      <c r="I109" s="9"/>
      <c r="J109" s="9"/>
      <c r="K109" s="9"/>
      <c r="L109" s="33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pans="1:47" s="34" customFormat="1" ht="6.95" customHeight="1" x14ac:dyDescent="0.2">
      <c r="A110" s="9"/>
      <c r="B110" s="4"/>
      <c r="C110" s="9"/>
      <c r="D110" s="9"/>
      <c r="E110" s="9"/>
      <c r="F110" s="9"/>
      <c r="G110" s="9"/>
      <c r="H110" s="9"/>
      <c r="I110" s="9"/>
      <c r="J110" s="9"/>
      <c r="K110" s="9"/>
      <c r="L110" s="33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pans="1:47" s="34" customFormat="1" ht="12" customHeight="1" x14ac:dyDescent="0.2">
      <c r="A111" s="9"/>
      <c r="B111" s="4"/>
      <c r="C111" s="29" t="s">
        <v>16</v>
      </c>
      <c r="D111" s="9"/>
      <c r="E111" s="9"/>
      <c r="F111" s="9"/>
      <c r="G111" s="9"/>
      <c r="H111" s="9"/>
      <c r="I111" s="9"/>
      <c r="J111" s="9"/>
      <c r="K111" s="9"/>
      <c r="L111" s="33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pans="1:47" s="34" customFormat="1" ht="16.5" customHeight="1" x14ac:dyDescent="0.2">
      <c r="A112" s="9"/>
      <c r="B112" s="4"/>
      <c r="C112" s="9"/>
      <c r="D112" s="9"/>
      <c r="E112" s="30" t="str">
        <f>E7</f>
        <v>MVN Klatovy Luby-Výhořice</v>
      </c>
      <c r="F112" s="31"/>
      <c r="G112" s="31"/>
      <c r="H112" s="31"/>
      <c r="I112" s="9"/>
      <c r="J112" s="9"/>
      <c r="K112" s="9"/>
      <c r="L112" s="33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spans="1:65" ht="12" customHeight="1" x14ac:dyDescent="0.2">
      <c r="B113" s="26"/>
      <c r="C113" s="29" t="s">
        <v>121</v>
      </c>
      <c r="L113" s="26"/>
    </row>
    <row r="114" spans="1:65" s="34" customFormat="1" ht="16.5" customHeight="1" x14ac:dyDescent="0.2">
      <c r="A114" s="9"/>
      <c r="B114" s="4"/>
      <c r="C114" s="9"/>
      <c r="D114" s="9"/>
      <c r="E114" s="30" t="s">
        <v>122</v>
      </c>
      <c r="F114" s="32"/>
      <c r="G114" s="32"/>
      <c r="H114" s="32"/>
      <c r="I114" s="9"/>
      <c r="J114" s="9"/>
      <c r="K114" s="9"/>
      <c r="L114" s="33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</row>
    <row r="115" spans="1:65" s="34" customFormat="1" ht="12" customHeight="1" x14ac:dyDescent="0.2">
      <c r="A115" s="9"/>
      <c r="B115" s="4"/>
      <c r="C115" s="29" t="s">
        <v>123</v>
      </c>
      <c r="D115" s="9"/>
      <c r="E115" s="9"/>
      <c r="F115" s="9"/>
      <c r="G115" s="9"/>
      <c r="H115" s="9"/>
      <c r="I115" s="9"/>
      <c r="J115" s="9"/>
      <c r="K115" s="9"/>
      <c r="L115" s="33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</row>
    <row r="116" spans="1:65" s="34" customFormat="1" ht="16.5" customHeight="1" x14ac:dyDescent="0.2">
      <c r="A116" s="9"/>
      <c r="B116" s="4"/>
      <c r="C116" s="9"/>
      <c r="D116" s="9"/>
      <c r="E116" s="35" t="str">
        <f>E11</f>
        <v>SO 01.1 - Hlavní hráz</v>
      </c>
      <c r="F116" s="32"/>
      <c r="G116" s="32"/>
      <c r="H116" s="32"/>
      <c r="I116" s="9"/>
      <c r="J116" s="9"/>
      <c r="K116" s="9"/>
      <c r="L116" s="33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</row>
    <row r="117" spans="1:65" s="34" customFormat="1" ht="6.95" customHeight="1" x14ac:dyDescent="0.2">
      <c r="A117" s="9"/>
      <c r="B117" s="4"/>
      <c r="C117" s="9"/>
      <c r="D117" s="9"/>
      <c r="E117" s="9"/>
      <c r="F117" s="9"/>
      <c r="G117" s="9"/>
      <c r="H117" s="9"/>
      <c r="I117" s="9"/>
      <c r="J117" s="9"/>
      <c r="K117" s="9"/>
      <c r="L117" s="33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</row>
    <row r="118" spans="1:65" s="34" customFormat="1" ht="12" customHeight="1" x14ac:dyDescent="0.2">
      <c r="A118" s="9"/>
      <c r="B118" s="4"/>
      <c r="C118" s="29" t="s">
        <v>20</v>
      </c>
      <c r="D118" s="9"/>
      <c r="E118" s="9"/>
      <c r="F118" s="36" t="str">
        <f>F14</f>
        <v>k.ú. Luby</v>
      </c>
      <c r="G118" s="9"/>
      <c r="H118" s="9"/>
      <c r="I118" s="29" t="s">
        <v>22</v>
      </c>
      <c r="J118" s="37" t="str">
        <f>IF(J14="","",J14)</f>
        <v>31. 7. 2025</v>
      </c>
      <c r="K118" s="9"/>
      <c r="L118" s="33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</row>
    <row r="119" spans="1:65" s="34" customFormat="1" ht="6.95" customHeight="1" x14ac:dyDescent="0.2">
      <c r="A119" s="9"/>
      <c r="B119" s="4"/>
      <c r="C119" s="9"/>
      <c r="D119" s="9"/>
      <c r="E119" s="9"/>
      <c r="F119" s="9"/>
      <c r="G119" s="9"/>
      <c r="H119" s="9"/>
      <c r="I119" s="9"/>
      <c r="J119" s="9"/>
      <c r="K119" s="9"/>
      <c r="L119" s="33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</row>
    <row r="120" spans="1:65" s="34" customFormat="1" ht="25.7" customHeight="1" x14ac:dyDescent="0.2">
      <c r="A120" s="9"/>
      <c r="B120" s="4"/>
      <c r="C120" s="29" t="s">
        <v>24</v>
      </c>
      <c r="D120" s="9"/>
      <c r="E120" s="9"/>
      <c r="F120" s="36" t="str">
        <f>E17</f>
        <v>Městský úřad Klatovy - odbor životního prostředí</v>
      </c>
      <c r="G120" s="9"/>
      <c r="H120" s="9"/>
      <c r="I120" s="29" t="s">
        <v>32</v>
      </c>
      <c r="J120" s="69" t="str">
        <f>E23</f>
        <v>Hydropro Engineering s.r.o.</v>
      </c>
      <c r="K120" s="9"/>
      <c r="L120" s="33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</row>
    <row r="121" spans="1:65" s="34" customFormat="1" ht="15.2" customHeight="1" x14ac:dyDescent="0.2">
      <c r="A121" s="9"/>
      <c r="B121" s="4"/>
      <c r="C121" s="29" t="s">
        <v>30</v>
      </c>
      <c r="D121" s="9"/>
      <c r="E121" s="9"/>
      <c r="F121" s="36" t="str">
        <f>IF(E20="","",E20)</f>
        <v>Vyplň údaj</v>
      </c>
      <c r="G121" s="9"/>
      <c r="H121" s="9"/>
      <c r="I121" s="29" t="s">
        <v>37</v>
      </c>
      <c r="J121" s="69" t="str">
        <f>E26</f>
        <v xml:space="preserve"> </v>
      </c>
      <c r="K121" s="9"/>
      <c r="L121" s="33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</row>
    <row r="122" spans="1:65" s="34" customFormat="1" ht="10.35" customHeight="1" x14ac:dyDescent="0.2">
      <c r="A122" s="9"/>
      <c r="B122" s="4"/>
      <c r="C122" s="9"/>
      <c r="D122" s="9"/>
      <c r="E122" s="9"/>
      <c r="F122" s="9"/>
      <c r="G122" s="9"/>
      <c r="H122" s="9"/>
      <c r="I122" s="9"/>
      <c r="J122" s="9"/>
      <c r="K122" s="9"/>
      <c r="L122" s="33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</row>
    <row r="123" spans="1:65" s="92" customFormat="1" ht="29.25" customHeight="1" x14ac:dyDescent="0.2">
      <c r="A123" s="83"/>
      <c r="B123" s="84"/>
      <c r="C123" s="85" t="s">
        <v>136</v>
      </c>
      <c r="D123" s="86" t="s">
        <v>66</v>
      </c>
      <c r="E123" s="86" t="s">
        <v>62</v>
      </c>
      <c r="F123" s="86" t="s">
        <v>63</v>
      </c>
      <c r="G123" s="86" t="s">
        <v>137</v>
      </c>
      <c r="H123" s="86" t="s">
        <v>138</v>
      </c>
      <c r="I123" s="86" t="s">
        <v>139</v>
      </c>
      <c r="J123" s="86" t="s">
        <v>128</v>
      </c>
      <c r="K123" s="87" t="s">
        <v>140</v>
      </c>
      <c r="L123" s="88"/>
      <c r="M123" s="89" t="s">
        <v>1</v>
      </c>
      <c r="N123" s="90" t="s">
        <v>45</v>
      </c>
      <c r="O123" s="90" t="s">
        <v>141</v>
      </c>
      <c r="P123" s="90" t="s">
        <v>142</v>
      </c>
      <c r="Q123" s="90" t="s">
        <v>143</v>
      </c>
      <c r="R123" s="90" t="s">
        <v>144</v>
      </c>
      <c r="S123" s="90" t="s">
        <v>145</v>
      </c>
      <c r="T123" s="91" t="s">
        <v>146</v>
      </c>
      <c r="U123" s="83"/>
      <c r="V123" s="83"/>
      <c r="W123" s="83"/>
      <c r="X123" s="83"/>
      <c r="Y123" s="83"/>
      <c r="Z123" s="83"/>
      <c r="AA123" s="83"/>
      <c r="AB123" s="83"/>
      <c r="AC123" s="83"/>
      <c r="AD123" s="83"/>
      <c r="AE123" s="83"/>
    </row>
    <row r="124" spans="1:65" s="34" customFormat="1" ht="22.9" customHeight="1" x14ac:dyDescent="0.25">
      <c r="A124" s="9"/>
      <c r="B124" s="4"/>
      <c r="C124" s="93" t="s">
        <v>147</v>
      </c>
      <c r="D124" s="9"/>
      <c r="E124" s="9"/>
      <c r="F124" s="9"/>
      <c r="G124" s="9"/>
      <c r="H124" s="9"/>
      <c r="I124" s="9"/>
      <c r="J124" s="94">
        <f>BK124</f>
        <v>0</v>
      </c>
      <c r="K124" s="9"/>
      <c r="L124" s="4"/>
      <c r="M124" s="95"/>
      <c r="N124" s="96"/>
      <c r="O124" s="44"/>
      <c r="P124" s="97">
        <f>P125</f>
        <v>0</v>
      </c>
      <c r="Q124" s="44"/>
      <c r="R124" s="97">
        <f>R125</f>
        <v>0.60901499999999997</v>
      </c>
      <c r="S124" s="44"/>
      <c r="T124" s="98">
        <f>T125</f>
        <v>0</v>
      </c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T124" s="23" t="s">
        <v>80</v>
      </c>
      <c r="AU124" s="23" t="s">
        <v>130</v>
      </c>
      <c r="BK124" s="99">
        <f>BK125</f>
        <v>0</v>
      </c>
    </row>
    <row r="125" spans="1:65" s="3" customFormat="1" ht="25.9" customHeight="1" x14ac:dyDescent="0.2">
      <c r="B125" s="100"/>
      <c r="C125" s="140"/>
      <c r="D125" s="141" t="s">
        <v>80</v>
      </c>
      <c r="E125" s="142" t="s">
        <v>148</v>
      </c>
      <c r="F125" s="142" t="s">
        <v>149</v>
      </c>
      <c r="G125" s="140"/>
      <c r="H125" s="140"/>
      <c r="J125" s="102">
        <f>BK125</f>
        <v>0</v>
      </c>
      <c r="L125" s="100"/>
      <c r="M125" s="103"/>
      <c r="N125" s="104"/>
      <c r="O125" s="104"/>
      <c r="P125" s="105">
        <f>P126+P308+P315</f>
        <v>0</v>
      </c>
      <c r="Q125" s="104"/>
      <c r="R125" s="105">
        <f>R126+R308+R315</f>
        <v>0.60901499999999997</v>
      </c>
      <c r="S125" s="104"/>
      <c r="T125" s="106">
        <f>T126+T308+T315</f>
        <v>0</v>
      </c>
      <c r="AR125" s="101" t="s">
        <v>150</v>
      </c>
      <c r="AT125" s="107" t="s">
        <v>80</v>
      </c>
      <c r="AU125" s="107" t="s">
        <v>81</v>
      </c>
      <c r="AY125" s="101" t="s">
        <v>151</v>
      </c>
      <c r="BK125" s="108">
        <f>BK126+BK308+BK315</f>
        <v>0</v>
      </c>
    </row>
    <row r="126" spans="1:65" s="3" customFormat="1" ht="22.9" customHeight="1" x14ac:dyDescent="0.2">
      <c r="B126" s="100"/>
      <c r="C126" s="140"/>
      <c r="D126" s="141" t="s">
        <v>80</v>
      </c>
      <c r="E126" s="143" t="s">
        <v>88</v>
      </c>
      <c r="F126" s="143" t="s">
        <v>152</v>
      </c>
      <c r="G126" s="140"/>
      <c r="H126" s="140"/>
      <c r="J126" s="109">
        <f>BK126</f>
        <v>0</v>
      </c>
      <c r="L126" s="100"/>
      <c r="M126" s="103"/>
      <c r="N126" s="104"/>
      <c r="O126" s="104"/>
      <c r="P126" s="105">
        <f>SUM(P127:P307)</f>
        <v>0</v>
      </c>
      <c r="Q126" s="104"/>
      <c r="R126" s="105">
        <f>SUM(R127:R307)</f>
        <v>3.5014999999999998E-2</v>
      </c>
      <c r="S126" s="104"/>
      <c r="T126" s="106">
        <f>SUM(T127:T307)</f>
        <v>0</v>
      </c>
      <c r="AR126" s="101" t="s">
        <v>150</v>
      </c>
      <c r="AT126" s="107" t="s">
        <v>80</v>
      </c>
      <c r="AU126" s="107" t="s">
        <v>88</v>
      </c>
      <c r="AY126" s="101" t="s">
        <v>151</v>
      </c>
      <c r="BK126" s="108">
        <f>SUM(BK127:BK307)</f>
        <v>0</v>
      </c>
    </row>
    <row r="127" spans="1:65" s="34" customFormat="1" ht="37.9" customHeight="1" x14ac:dyDescent="0.2">
      <c r="A127" s="9"/>
      <c r="B127" s="4"/>
      <c r="C127" s="144" t="s">
        <v>88</v>
      </c>
      <c r="D127" s="144" t="s">
        <v>153</v>
      </c>
      <c r="E127" s="145" t="s">
        <v>154</v>
      </c>
      <c r="F127" s="146" t="s">
        <v>155</v>
      </c>
      <c r="G127" s="147" t="s">
        <v>156</v>
      </c>
      <c r="H127" s="148">
        <v>1489</v>
      </c>
      <c r="I127" s="6"/>
      <c r="J127" s="7">
        <f>ROUND(I127*H127,2)</f>
        <v>0</v>
      </c>
      <c r="K127" s="5" t="s">
        <v>157</v>
      </c>
      <c r="L127" s="4"/>
      <c r="M127" s="8" t="s">
        <v>1</v>
      </c>
      <c r="N127" s="110" t="s">
        <v>46</v>
      </c>
      <c r="O127" s="111"/>
      <c r="P127" s="112">
        <f>O127*H127</f>
        <v>0</v>
      </c>
      <c r="Q127" s="112">
        <v>0</v>
      </c>
      <c r="R127" s="112">
        <f>Q127*H127</f>
        <v>0</v>
      </c>
      <c r="S127" s="112">
        <v>0</v>
      </c>
      <c r="T127" s="113">
        <f>S127*H127</f>
        <v>0</v>
      </c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R127" s="114" t="s">
        <v>158</v>
      </c>
      <c r="AT127" s="114" t="s">
        <v>153</v>
      </c>
      <c r="AU127" s="114" t="s">
        <v>90</v>
      </c>
      <c r="AY127" s="23" t="s">
        <v>151</v>
      </c>
      <c r="BE127" s="115">
        <f>IF(N127="základní",J127,0)</f>
        <v>0</v>
      </c>
      <c r="BF127" s="115">
        <f>IF(N127="snížená",J127,0)</f>
        <v>0</v>
      </c>
      <c r="BG127" s="115">
        <f>IF(N127="zákl. přenesená",J127,0)</f>
        <v>0</v>
      </c>
      <c r="BH127" s="115">
        <f>IF(N127="sníž. přenesená",J127,0)</f>
        <v>0</v>
      </c>
      <c r="BI127" s="115">
        <f>IF(N127="nulová",J127,0)</f>
        <v>0</v>
      </c>
      <c r="BJ127" s="23" t="s">
        <v>88</v>
      </c>
      <c r="BK127" s="115">
        <f>ROUND(I127*H127,2)</f>
        <v>0</v>
      </c>
      <c r="BL127" s="23" t="s">
        <v>158</v>
      </c>
      <c r="BM127" s="114" t="s">
        <v>159</v>
      </c>
    </row>
    <row r="128" spans="1:65" s="34" customFormat="1" ht="29.25" x14ac:dyDescent="0.2">
      <c r="A128" s="9"/>
      <c r="B128" s="4"/>
      <c r="C128" s="149"/>
      <c r="D128" s="150" t="s">
        <v>160</v>
      </c>
      <c r="E128" s="149"/>
      <c r="F128" s="151" t="s">
        <v>161</v>
      </c>
      <c r="G128" s="149"/>
      <c r="H128" s="149"/>
      <c r="I128" s="9"/>
      <c r="J128" s="9"/>
      <c r="K128" s="9"/>
      <c r="L128" s="4"/>
      <c r="M128" s="116"/>
      <c r="N128" s="117"/>
      <c r="O128" s="111"/>
      <c r="P128" s="111"/>
      <c r="Q128" s="111"/>
      <c r="R128" s="111"/>
      <c r="S128" s="111"/>
      <c r="T128" s="118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T128" s="23" t="s">
        <v>160</v>
      </c>
      <c r="AU128" s="23" t="s">
        <v>90</v>
      </c>
    </row>
    <row r="129" spans="1:65" s="34" customFormat="1" ht="11.25" x14ac:dyDescent="0.2">
      <c r="A129" s="9"/>
      <c r="B129" s="4"/>
      <c r="C129" s="149"/>
      <c r="D129" s="152" t="s">
        <v>162</v>
      </c>
      <c r="E129" s="149"/>
      <c r="F129" s="153" t="s">
        <v>163</v>
      </c>
      <c r="G129" s="149"/>
      <c r="H129" s="149"/>
      <c r="I129" s="9"/>
      <c r="J129" s="9"/>
      <c r="K129" s="9"/>
      <c r="L129" s="4"/>
      <c r="M129" s="116"/>
      <c r="N129" s="117"/>
      <c r="O129" s="111"/>
      <c r="P129" s="111"/>
      <c r="Q129" s="111"/>
      <c r="R129" s="111"/>
      <c r="S129" s="111"/>
      <c r="T129" s="118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T129" s="23" t="s">
        <v>162</v>
      </c>
      <c r="AU129" s="23" t="s">
        <v>90</v>
      </c>
    </row>
    <row r="130" spans="1:65" s="10" customFormat="1" ht="11.25" x14ac:dyDescent="0.2">
      <c r="B130" s="119"/>
      <c r="C130" s="154"/>
      <c r="D130" s="150" t="s">
        <v>164</v>
      </c>
      <c r="E130" s="155" t="s">
        <v>1</v>
      </c>
      <c r="F130" s="156" t="s">
        <v>165</v>
      </c>
      <c r="G130" s="154"/>
      <c r="H130" s="155" t="s">
        <v>1</v>
      </c>
      <c r="L130" s="119"/>
      <c r="M130" s="121"/>
      <c r="N130" s="122"/>
      <c r="O130" s="122"/>
      <c r="P130" s="122"/>
      <c r="Q130" s="122"/>
      <c r="R130" s="122"/>
      <c r="S130" s="122"/>
      <c r="T130" s="123"/>
      <c r="AT130" s="120" t="s">
        <v>164</v>
      </c>
      <c r="AU130" s="120" t="s">
        <v>90</v>
      </c>
      <c r="AV130" s="10" t="s">
        <v>88</v>
      </c>
      <c r="AW130" s="10" t="s">
        <v>36</v>
      </c>
      <c r="AX130" s="10" t="s">
        <v>81</v>
      </c>
      <c r="AY130" s="120" t="s">
        <v>151</v>
      </c>
    </row>
    <row r="131" spans="1:65" s="11" customFormat="1" ht="11.25" x14ac:dyDescent="0.2">
      <c r="B131" s="124"/>
      <c r="C131" s="157"/>
      <c r="D131" s="150" t="s">
        <v>164</v>
      </c>
      <c r="E131" s="158" t="s">
        <v>1</v>
      </c>
      <c r="F131" s="159" t="s">
        <v>166</v>
      </c>
      <c r="G131" s="157"/>
      <c r="H131" s="160">
        <v>1489</v>
      </c>
      <c r="L131" s="124"/>
      <c r="M131" s="126"/>
      <c r="N131" s="127"/>
      <c r="O131" s="127"/>
      <c r="P131" s="127"/>
      <c r="Q131" s="127"/>
      <c r="R131" s="127"/>
      <c r="S131" s="127"/>
      <c r="T131" s="128"/>
      <c r="AT131" s="125" t="s">
        <v>164</v>
      </c>
      <c r="AU131" s="125" t="s">
        <v>90</v>
      </c>
      <c r="AV131" s="11" t="s">
        <v>90</v>
      </c>
      <c r="AW131" s="11" t="s">
        <v>36</v>
      </c>
      <c r="AX131" s="11" t="s">
        <v>81</v>
      </c>
      <c r="AY131" s="125" t="s">
        <v>151</v>
      </c>
    </row>
    <row r="132" spans="1:65" s="12" customFormat="1" ht="11.25" x14ac:dyDescent="0.2">
      <c r="B132" s="129"/>
      <c r="C132" s="161"/>
      <c r="D132" s="150" t="s">
        <v>164</v>
      </c>
      <c r="E132" s="162" t="s">
        <v>1</v>
      </c>
      <c r="F132" s="163" t="s">
        <v>167</v>
      </c>
      <c r="G132" s="161"/>
      <c r="H132" s="164">
        <v>1489</v>
      </c>
      <c r="L132" s="129"/>
      <c r="M132" s="131"/>
      <c r="N132" s="132"/>
      <c r="O132" s="132"/>
      <c r="P132" s="132"/>
      <c r="Q132" s="132"/>
      <c r="R132" s="132"/>
      <c r="S132" s="132"/>
      <c r="T132" s="133"/>
      <c r="AT132" s="130" t="s">
        <v>164</v>
      </c>
      <c r="AU132" s="130" t="s">
        <v>90</v>
      </c>
      <c r="AV132" s="12" t="s">
        <v>158</v>
      </c>
      <c r="AW132" s="12" t="s">
        <v>36</v>
      </c>
      <c r="AX132" s="12" t="s">
        <v>88</v>
      </c>
      <c r="AY132" s="130" t="s">
        <v>151</v>
      </c>
    </row>
    <row r="133" spans="1:65" s="34" customFormat="1" ht="24.2" customHeight="1" x14ac:dyDescent="0.2">
      <c r="A133" s="9"/>
      <c r="B133" s="4"/>
      <c r="C133" s="144" t="s">
        <v>90</v>
      </c>
      <c r="D133" s="144" t="s">
        <v>153</v>
      </c>
      <c r="E133" s="145" t="s">
        <v>168</v>
      </c>
      <c r="F133" s="146" t="s">
        <v>169</v>
      </c>
      <c r="G133" s="147" t="s">
        <v>170</v>
      </c>
      <c r="H133" s="148">
        <v>24</v>
      </c>
      <c r="I133" s="6"/>
      <c r="J133" s="7">
        <f>ROUND(I133*H133,2)</f>
        <v>0</v>
      </c>
      <c r="K133" s="5" t="s">
        <v>157</v>
      </c>
      <c r="L133" s="4"/>
      <c r="M133" s="8" t="s">
        <v>1</v>
      </c>
      <c r="N133" s="110" t="s">
        <v>46</v>
      </c>
      <c r="O133" s="111"/>
      <c r="P133" s="112">
        <f>O133*H133</f>
        <v>0</v>
      </c>
      <c r="Q133" s="112">
        <v>0</v>
      </c>
      <c r="R133" s="112">
        <f>Q133*H133</f>
        <v>0</v>
      </c>
      <c r="S133" s="112">
        <v>0</v>
      </c>
      <c r="T133" s="113">
        <f>S133*H133</f>
        <v>0</v>
      </c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R133" s="114" t="s">
        <v>158</v>
      </c>
      <c r="AT133" s="114" t="s">
        <v>153</v>
      </c>
      <c r="AU133" s="114" t="s">
        <v>90</v>
      </c>
      <c r="AY133" s="23" t="s">
        <v>151</v>
      </c>
      <c r="BE133" s="115">
        <f>IF(N133="základní",J133,0)</f>
        <v>0</v>
      </c>
      <c r="BF133" s="115">
        <f>IF(N133="snížená",J133,0)</f>
        <v>0</v>
      </c>
      <c r="BG133" s="115">
        <f>IF(N133="zákl. přenesená",J133,0)</f>
        <v>0</v>
      </c>
      <c r="BH133" s="115">
        <f>IF(N133="sníž. přenesená",J133,0)</f>
        <v>0</v>
      </c>
      <c r="BI133" s="115">
        <f>IF(N133="nulová",J133,0)</f>
        <v>0</v>
      </c>
      <c r="BJ133" s="23" t="s">
        <v>88</v>
      </c>
      <c r="BK133" s="115">
        <f>ROUND(I133*H133,2)</f>
        <v>0</v>
      </c>
      <c r="BL133" s="23" t="s">
        <v>158</v>
      </c>
      <c r="BM133" s="114" t="s">
        <v>171</v>
      </c>
    </row>
    <row r="134" spans="1:65" s="34" customFormat="1" ht="19.5" x14ac:dyDescent="0.2">
      <c r="A134" s="9"/>
      <c r="B134" s="4"/>
      <c r="C134" s="149"/>
      <c r="D134" s="150" t="s">
        <v>160</v>
      </c>
      <c r="E134" s="149"/>
      <c r="F134" s="151" t="s">
        <v>172</v>
      </c>
      <c r="G134" s="149"/>
      <c r="H134" s="149"/>
      <c r="I134" s="9"/>
      <c r="J134" s="9"/>
      <c r="K134" s="9"/>
      <c r="L134" s="4"/>
      <c r="M134" s="116"/>
      <c r="N134" s="117"/>
      <c r="O134" s="111"/>
      <c r="P134" s="111"/>
      <c r="Q134" s="111"/>
      <c r="R134" s="111"/>
      <c r="S134" s="111"/>
      <c r="T134" s="118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T134" s="23" t="s">
        <v>160</v>
      </c>
      <c r="AU134" s="23" t="s">
        <v>90</v>
      </c>
    </row>
    <row r="135" spans="1:65" s="34" customFormat="1" ht="11.25" x14ac:dyDescent="0.2">
      <c r="A135" s="9"/>
      <c r="B135" s="4"/>
      <c r="C135" s="149"/>
      <c r="D135" s="152" t="s">
        <v>162</v>
      </c>
      <c r="E135" s="149"/>
      <c r="F135" s="153" t="s">
        <v>173</v>
      </c>
      <c r="G135" s="149"/>
      <c r="H135" s="149"/>
      <c r="I135" s="9"/>
      <c r="J135" s="9"/>
      <c r="K135" s="9"/>
      <c r="L135" s="4"/>
      <c r="M135" s="116"/>
      <c r="N135" s="117"/>
      <c r="O135" s="111"/>
      <c r="P135" s="111"/>
      <c r="Q135" s="111"/>
      <c r="R135" s="111"/>
      <c r="S135" s="111"/>
      <c r="T135" s="118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T135" s="23" t="s">
        <v>162</v>
      </c>
      <c r="AU135" s="23" t="s">
        <v>90</v>
      </c>
    </row>
    <row r="136" spans="1:65" s="34" customFormat="1" ht="19.5" x14ac:dyDescent="0.2">
      <c r="A136" s="9"/>
      <c r="B136" s="4"/>
      <c r="C136" s="149"/>
      <c r="D136" s="150" t="s">
        <v>174</v>
      </c>
      <c r="E136" s="149"/>
      <c r="F136" s="165" t="s">
        <v>175</v>
      </c>
      <c r="G136" s="149"/>
      <c r="H136" s="149"/>
      <c r="I136" s="9"/>
      <c r="J136" s="9"/>
      <c r="K136" s="9"/>
      <c r="L136" s="4"/>
      <c r="M136" s="116"/>
      <c r="N136" s="117"/>
      <c r="O136" s="111"/>
      <c r="P136" s="111"/>
      <c r="Q136" s="111"/>
      <c r="R136" s="111"/>
      <c r="S136" s="111"/>
      <c r="T136" s="118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T136" s="23" t="s">
        <v>174</v>
      </c>
      <c r="AU136" s="23" t="s">
        <v>90</v>
      </c>
    </row>
    <row r="137" spans="1:65" s="10" customFormat="1" ht="11.25" x14ac:dyDescent="0.2">
      <c r="B137" s="119"/>
      <c r="C137" s="154"/>
      <c r="D137" s="150" t="s">
        <v>164</v>
      </c>
      <c r="E137" s="155" t="s">
        <v>1</v>
      </c>
      <c r="F137" s="156" t="s">
        <v>165</v>
      </c>
      <c r="G137" s="154"/>
      <c r="H137" s="155" t="s">
        <v>1</v>
      </c>
      <c r="L137" s="119"/>
      <c r="M137" s="121"/>
      <c r="N137" s="122"/>
      <c r="O137" s="122"/>
      <c r="P137" s="122"/>
      <c r="Q137" s="122"/>
      <c r="R137" s="122"/>
      <c r="S137" s="122"/>
      <c r="T137" s="123"/>
      <c r="AT137" s="120" t="s">
        <v>164</v>
      </c>
      <c r="AU137" s="120" t="s">
        <v>90</v>
      </c>
      <c r="AV137" s="10" t="s">
        <v>88</v>
      </c>
      <c r="AW137" s="10" t="s">
        <v>36</v>
      </c>
      <c r="AX137" s="10" t="s">
        <v>81</v>
      </c>
      <c r="AY137" s="120" t="s">
        <v>151</v>
      </c>
    </row>
    <row r="138" spans="1:65" s="11" customFormat="1" ht="11.25" x14ac:dyDescent="0.2">
      <c r="B138" s="124"/>
      <c r="C138" s="157"/>
      <c r="D138" s="150" t="s">
        <v>164</v>
      </c>
      <c r="E138" s="158" t="s">
        <v>1</v>
      </c>
      <c r="F138" s="159" t="s">
        <v>176</v>
      </c>
      <c r="G138" s="157"/>
      <c r="H138" s="160">
        <v>24</v>
      </c>
      <c r="L138" s="124"/>
      <c r="M138" s="126"/>
      <c r="N138" s="127"/>
      <c r="O138" s="127"/>
      <c r="P138" s="127"/>
      <c r="Q138" s="127"/>
      <c r="R138" s="127"/>
      <c r="S138" s="127"/>
      <c r="T138" s="128"/>
      <c r="AT138" s="125" t="s">
        <v>164</v>
      </c>
      <c r="AU138" s="125" t="s">
        <v>90</v>
      </c>
      <c r="AV138" s="11" t="s">
        <v>90</v>
      </c>
      <c r="AW138" s="11" t="s">
        <v>36</v>
      </c>
      <c r="AX138" s="11" t="s">
        <v>81</v>
      </c>
      <c r="AY138" s="125" t="s">
        <v>151</v>
      </c>
    </row>
    <row r="139" spans="1:65" s="12" customFormat="1" ht="11.25" x14ac:dyDescent="0.2">
      <c r="B139" s="129"/>
      <c r="C139" s="161"/>
      <c r="D139" s="150" t="s">
        <v>164</v>
      </c>
      <c r="E139" s="162" t="s">
        <v>1</v>
      </c>
      <c r="F139" s="163" t="s">
        <v>167</v>
      </c>
      <c r="G139" s="161"/>
      <c r="H139" s="164">
        <v>24</v>
      </c>
      <c r="L139" s="129"/>
      <c r="M139" s="131"/>
      <c r="N139" s="132"/>
      <c r="O139" s="132"/>
      <c r="P139" s="132"/>
      <c r="Q139" s="132"/>
      <c r="R139" s="132"/>
      <c r="S139" s="132"/>
      <c r="T139" s="133"/>
      <c r="AT139" s="130" t="s">
        <v>164</v>
      </c>
      <c r="AU139" s="130" t="s">
        <v>90</v>
      </c>
      <c r="AV139" s="12" t="s">
        <v>158</v>
      </c>
      <c r="AW139" s="12" t="s">
        <v>36</v>
      </c>
      <c r="AX139" s="12" t="s">
        <v>88</v>
      </c>
      <c r="AY139" s="130" t="s">
        <v>151</v>
      </c>
    </row>
    <row r="140" spans="1:65" s="34" customFormat="1" ht="24.2" customHeight="1" x14ac:dyDescent="0.2">
      <c r="A140" s="9"/>
      <c r="B140" s="4"/>
      <c r="C140" s="144" t="s">
        <v>177</v>
      </c>
      <c r="D140" s="144" t="s">
        <v>153</v>
      </c>
      <c r="E140" s="145" t="s">
        <v>178</v>
      </c>
      <c r="F140" s="146" t="s">
        <v>179</v>
      </c>
      <c r="G140" s="147" t="s">
        <v>170</v>
      </c>
      <c r="H140" s="148">
        <v>12</v>
      </c>
      <c r="I140" s="6"/>
      <c r="J140" s="7">
        <f>ROUND(I140*H140,2)</f>
        <v>0</v>
      </c>
      <c r="K140" s="5" t="s">
        <v>157</v>
      </c>
      <c r="L140" s="4"/>
      <c r="M140" s="8" t="s">
        <v>1</v>
      </c>
      <c r="N140" s="110" t="s">
        <v>46</v>
      </c>
      <c r="O140" s="111"/>
      <c r="P140" s="112">
        <f>O140*H140</f>
        <v>0</v>
      </c>
      <c r="Q140" s="112">
        <v>0</v>
      </c>
      <c r="R140" s="112">
        <f>Q140*H140</f>
        <v>0</v>
      </c>
      <c r="S140" s="112">
        <v>0</v>
      </c>
      <c r="T140" s="113">
        <f>S140*H140</f>
        <v>0</v>
      </c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R140" s="114" t="s">
        <v>158</v>
      </c>
      <c r="AT140" s="114" t="s">
        <v>153</v>
      </c>
      <c r="AU140" s="114" t="s">
        <v>90</v>
      </c>
      <c r="AY140" s="23" t="s">
        <v>151</v>
      </c>
      <c r="BE140" s="115">
        <f>IF(N140="základní",J140,0)</f>
        <v>0</v>
      </c>
      <c r="BF140" s="115">
        <f>IF(N140="snížená",J140,0)</f>
        <v>0</v>
      </c>
      <c r="BG140" s="115">
        <f>IF(N140="zákl. přenesená",J140,0)</f>
        <v>0</v>
      </c>
      <c r="BH140" s="115">
        <f>IF(N140="sníž. přenesená",J140,0)</f>
        <v>0</v>
      </c>
      <c r="BI140" s="115">
        <f>IF(N140="nulová",J140,0)</f>
        <v>0</v>
      </c>
      <c r="BJ140" s="23" t="s">
        <v>88</v>
      </c>
      <c r="BK140" s="115">
        <f>ROUND(I140*H140,2)</f>
        <v>0</v>
      </c>
      <c r="BL140" s="23" t="s">
        <v>158</v>
      </c>
      <c r="BM140" s="114" t="s">
        <v>180</v>
      </c>
    </row>
    <row r="141" spans="1:65" s="34" customFormat="1" ht="19.5" x14ac:dyDescent="0.2">
      <c r="A141" s="9"/>
      <c r="B141" s="4"/>
      <c r="C141" s="149"/>
      <c r="D141" s="150" t="s">
        <v>160</v>
      </c>
      <c r="E141" s="149"/>
      <c r="F141" s="151" t="s">
        <v>181</v>
      </c>
      <c r="G141" s="149"/>
      <c r="H141" s="149"/>
      <c r="I141" s="9"/>
      <c r="J141" s="9"/>
      <c r="K141" s="9"/>
      <c r="L141" s="4"/>
      <c r="M141" s="116"/>
      <c r="N141" s="117"/>
      <c r="O141" s="111"/>
      <c r="P141" s="111"/>
      <c r="Q141" s="111"/>
      <c r="R141" s="111"/>
      <c r="S141" s="111"/>
      <c r="T141" s="118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T141" s="23" t="s">
        <v>160</v>
      </c>
      <c r="AU141" s="23" t="s">
        <v>90</v>
      </c>
    </row>
    <row r="142" spans="1:65" s="34" customFormat="1" ht="11.25" x14ac:dyDescent="0.2">
      <c r="A142" s="9"/>
      <c r="B142" s="4"/>
      <c r="C142" s="149"/>
      <c r="D142" s="152" t="s">
        <v>162</v>
      </c>
      <c r="E142" s="149"/>
      <c r="F142" s="153" t="s">
        <v>182</v>
      </c>
      <c r="G142" s="149"/>
      <c r="H142" s="149"/>
      <c r="I142" s="9"/>
      <c r="J142" s="9"/>
      <c r="K142" s="9"/>
      <c r="L142" s="4"/>
      <c r="M142" s="116"/>
      <c r="N142" s="117"/>
      <c r="O142" s="111"/>
      <c r="P142" s="111"/>
      <c r="Q142" s="111"/>
      <c r="R142" s="111"/>
      <c r="S142" s="111"/>
      <c r="T142" s="118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T142" s="23" t="s">
        <v>162</v>
      </c>
      <c r="AU142" s="23" t="s">
        <v>90</v>
      </c>
    </row>
    <row r="143" spans="1:65" s="34" customFormat="1" ht="19.5" x14ac:dyDescent="0.2">
      <c r="A143" s="9"/>
      <c r="B143" s="4"/>
      <c r="C143" s="149"/>
      <c r="D143" s="150" t="s">
        <v>174</v>
      </c>
      <c r="E143" s="149"/>
      <c r="F143" s="165" t="s">
        <v>175</v>
      </c>
      <c r="G143" s="149"/>
      <c r="H143" s="149"/>
      <c r="I143" s="9"/>
      <c r="J143" s="9"/>
      <c r="K143" s="9"/>
      <c r="L143" s="4"/>
      <c r="M143" s="116"/>
      <c r="N143" s="117"/>
      <c r="O143" s="111"/>
      <c r="P143" s="111"/>
      <c r="Q143" s="111"/>
      <c r="R143" s="111"/>
      <c r="S143" s="111"/>
      <c r="T143" s="118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T143" s="23" t="s">
        <v>174</v>
      </c>
      <c r="AU143" s="23" t="s">
        <v>90</v>
      </c>
    </row>
    <row r="144" spans="1:65" s="10" customFormat="1" ht="11.25" x14ac:dyDescent="0.2">
      <c r="B144" s="119"/>
      <c r="C144" s="154"/>
      <c r="D144" s="150" t="s">
        <v>164</v>
      </c>
      <c r="E144" s="155" t="s">
        <v>1</v>
      </c>
      <c r="F144" s="156" t="s">
        <v>165</v>
      </c>
      <c r="G144" s="154"/>
      <c r="H144" s="155" t="s">
        <v>1</v>
      </c>
      <c r="L144" s="119"/>
      <c r="M144" s="121"/>
      <c r="N144" s="122"/>
      <c r="O144" s="122"/>
      <c r="P144" s="122"/>
      <c r="Q144" s="122"/>
      <c r="R144" s="122"/>
      <c r="S144" s="122"/>
      <c r="T144" s="123"/>
      <c r="AT144" s="120" t="s">
        <v>164</v>
      </c>
      <c r="AU144" s="120" t="s">
        <v>90</v>
      </c>
      <c r="AV144" s="10" t="s">
        <v>88</v>
      </c>
      <c r="AW144" s="10" t="s">
        <v>36</v>
      </c>
      <c r="AX144" s="10" t="s">
        <v>81</v>
      </c>
      <c r="AY144" s="120" t="s">
        <v>151</v>
      </c>
    </row>
    <row r="145" spans="1:65" s="11" customFormat="1" ht="11.25" x14ac:dyDescent="0.2">
      <c r="B145" s="124"/>
      <c r="C145" s="157"/>
      <c r="D145" s="150" t="s">
        <v>164</v>
      </c>
      <c r="E145" s="158" t="s">
        <v>1</v>
      </c>
      <c r="F145" s="159" t="s">
        <v>183</v>
      </c>
      <c r="G145" s="157"/>
      <c r="H145" s="160">
        <v>12</v>
      </c>
      <c r="L145" s="124"/>
      <c r="M145" s="126"/>
      <c r="N145" s="127"/>
      <c r="O145" s="127"/>
      <c r="P145" s="127"/>
      <c r="Q145" s="127"/>
      <c r="R145" s="127"/>
      <c r="S145" s="127"/>
      <c r="T145" s="128"/>
      <c r="AT145" s="125" t="s">
        <v>164</v>
      </c>
      <c r="AU145" s="125" t="s">
        <v>90</v>
      </c>
      <c r="AV145" s="11" t="s">
        <v>90</v>
      </c>
      <c r="AW145" s="11" t="s">
        <v>36</v>
      </c>
      <c r="AX145" s="11" t="s">
        <v>81</v>
      </c>
      <c r="AY145" s="125" t="s">
        <v>151</v>
      </c>
    </row>
    <row r="146" spans="1:65" s="12" customFormat="1" ht="11.25" x14ac:dyDescent="0.2">
      <c r="B146" s="129"/>
      <c r="C146" s="161"/>
      <c r="D146" s="150" t="s">
        <v>164</v>
      </c>
      <c r="E146" s="162" t="s">
        <v>1</v>
      </c>
      <c r="F146" s="163" t="s">
        <v>167</v>
      </c>
      <c r="G146" s="161"/>
      <c r="H146" s="164">
        <v>12</v>
      </c>
      <c r="L146" s="129"/>
      <c r="M146" s="131"/>
      <c r="N146" s="132"/>
      <c r="O146" s="132"/>
      <c r="P146" s="132"/>
      <c r="Q146" s="132"/>
      <c r="R146" s="132"/>
      <c r="S146" s="132"/>
      <c r="T146" s="133"/>
      <c r="AT146" s="130" t="s">
        <v>164</v>
      </c>
      <c r="AU146" s="130" t="s">
        <v>90</v>
      </c>
      <c r="AV146" s="12" t="s">
        <v>158</v>
      </c>
      <c r="AW146" s="12" t="s">
        <v>36</v>
      </c>
      <c r="AX146" s="12" t="s">
        <v>88</v>
      </c>
      <c r="AY146" s="130" t="s">
        <v>151</v>
      </c>
    </row>
    <row r="147" spans="1:65" s="34" customFormat="1" ht="24.2" customHeight="1" x14ac:dyDescent="0.2">
      <c r="A147" s="9"/>
      <c r="B147" s="4"/>
      <c r="C147" s="144" t="s">
        <v>158</v>
      </c>
      <c r="D147" s="144" t="s">
        <v>153</v>
      </c>
      <c r="E147" s="145" t="s">
        <v>184</v>
      </c>
      <c r="F147" s="146" t="s">
        <v>185</v>
      </c>
      <c r="G147" s="147" t="s">
        <v>170</v>
      </c>
      <c r="H147" s="148">
        <v>11</v>
      </c>
      <c r="I147" s="6"/>
      <c r="J147" s="7">
        <f>ROUND(I147*H147,2)</f>
        <v>0</v>
      </c>
      <c r="K147" s="5" t="s">
        <v>157</v>
      </c>
      <c r="L147" s="4"/>
      <c r="M147" s="8" t="s">
        <v>1</v>
      </c>
      <c r="N147" s="110" t="s">
        <v>46</v>
      </c>
      <c r="O147" s="111"/>
      <c r="P147" s="112">
        <f>O147*H147</f>
        <v>0</v>
      </c>
      <c r="Q147" s="112">
        <v>0</v>
      </c>
      <c r="R147" s="112">
        <f>Q147*H147</f>
        <v>0</v>
      </c>
      <c r="S147" s="112">
        <v>0</v>
      </c>
      <c r="T147" s="113">
        <f>S147*H147</f>
        <v>0</v>
      </c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R147" s="114" t="s">
        <v>158</v>
      </c>
      <c r="AT147" s="114" t="s">
        <v>153</v>
      </c>
      <c r="AU147" s="114" t="s">
        <v>90</v>
      </c>
      <c r="AY147" s="23" t="s">
        <v>151</v>
      </c>
      <c r="BE147" s="115">
        <f>IF(N147="základní",J147,0)</f>
        <v>0</v>
      </c>
      <c r="BF147" s="115">
        <f>IF(N147="snížená",J147,0)</f>
        <v>0</v>
      </c>
      <c r="BG147" s="115">
        <f>IF(N147="zákl. přenesená",J147,0)</f>
        <v>0</v>
      </c>
      <c r="BH147" s="115">
        <f>IF(N147="sníž. přenesená",J147,0)</f>
        <v>0</v>
      </c>
      <c r="BI147" s="115">
        <f>IF(N147="nulová",J147,0)</f>
        <v>0</v>
      </c>
      <c r="BJ147" s="23" t="s">
        <v>88</v>
      </c>
      <c r="BK147" s="115">
        <f>ROUND(I147*H147,2)</f>
        <v>0</v>
      </c>
      <c r="BL147" s="23" t="s">
        <v>158</v>
      </c>
      <c r="BM147" s="114" t="s">
        <v>186</v>
      </c>
    </row>
    <row r="148" spans="1:65" s="34" customFormat="1" ht="19.5" x14ac:dyDescent="0.2">
      <c r="A148" s="9"/>
      <c r="B148" s="4"/>
      <c r="C148" s="149"/>
      <c r="D148" s="150" t="s">
        <v>160</v>
      </c>
      <c r="E148" s="149"/>
      <c r="F148" s="151" t="s">
        <v>187</v>
      </c>
      <c r="G148" s="149"/>
      <c r="H148" s="149"/>
      <c r="I148" s="9"/>
      <c r="J148" s="9"/>
      <c r="K148" s="9"/>
      <c r="L148" s="4"/>
      <c r="M148" s="116"/>
      <c r="N148" s="117"/>
      <c r="O148" s="111"/>
      <c r="P148" s="111"/>
      <c r="Q148" s="111"/>
      <c r="R148" s="111"/>
      <c r="S148" s="111"/>
      <c r="T148" s="118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T148" s="23" t="s">
        <v>160</v>
      </c>
      <c r="AU148" s="23" t="s">
        <v>90</v>
      </c>
    </row>
    <row r="149" spans="1:65" s="34" customFormat="1" ht="11.25" x14ac:dyDescent="0.2">
      <c r="A149" s="9"/>
      <c r="B149" s="4"/>
      <c r="C149" s="149"/>
      <c r="D149" s="152" t="s">
        <v>162</v>
      </c>
      <c r="E149" s="149"/>
      <c r="F149" s="153" t="s">
        <v>188</v>
      </c>
      <c r="G149" s="149"/>
      <c r="H149" s="149"/>
      <c r="I149" s="9"/>
      <c r="J149" s="9"/>
      <c r="K149" s="9"/>
      <c r="L149" s="4"/>
      <c r="M149" s="116"/>
      <c r="N149" s="117"/>
      <c r="O149" s="111"/>
      <c r="P149" s="111"/>
      <c r="Q149" s="111"/>
      <c r="R149" s="111"/>
      <c r="S149" s="111"/>
      <c r="T149" s="118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T149" s="23" t="s">
        <v>162</v>
      </c>
      <c r="AU149" s="23" t="s">
        <v>90</v>
      </c>
    </row>
    <row r="150" spans="1:65" s="34" customFormat="1" ht="19.5" x14ac:dyDescent="0.2">
      <c r="A150" s="9"/>
      <c r="B150" s="4"/>
      <c r="C150" s="149"/>
      <c r="D150" s="150" t="s">
        <v>174</v>
      </c>
      <c r="E150" s="149"/>
      <c r="F150" s="165" t="s">
        <v>175</v>
      </c>
      <c r="G150" s="149"/>
      <c r="H150" s="149"/>
      <c r="I150" s="9"/>
      <c r="J150" s="9"/>
      <c r="K150" s="9"/>
      <c r="L150" s="4"/>
      <c r="M150" s="116"/>
      <c r="N150" s="117"/>
      <c r="O150" s="111"/>
      <c r="P150" s="111"/>
      <c r="Q150" s="111"/>
      <c r="R150" s="111"/>
      <c r="S150" s="111"/>
      <c r="T150" s="118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T150" s="23" t="s">
        <v>174</v>
      </c>
      <c r="AU150" s="23" t="s">
        <v>90</v>
      </c>
    </row>
    <row r="151" spans="1:65" s="10" customFormat="1" ht="11.25" x14ac:dyDescent="0.2">
      <c r="B151" s="119"/>
      <c r="C151" s="154"/>
      <c r="D151" s="150" t="s">
        <v>164</v>
      </c>
      <c r="E151" s="155" t="s">
        <v>1</v>
      </c>
      <c r="F151" s="156" t="s">
        <v>165</v>
      </c>
      <c r="G151" s="154"/>
      <c r="H151" s="155" t="s">
        <v>1</v>
      </c>
      <c r="L151" s="119"/>
      <c r="M151" s="121"/>
      <c r="N151" s="122"/>
      <c r="O151" s="122"/>
      <c r="P151" s="122"/>
      <c r="Q151" s="122"/>
      <c r="R151" s="122"/>
      <c r="S151" s="122"/>
      <c r="T151" s="123"/>
      <c r="AT151" s="120" t="s">
        <v>164</v>
      </c>
      <c r="AU151" s="120" t="s">
        <v>90</v>
      </c>
      <c r="AV151" s="10" t="s">
        <v>88</v>
      </c>
      <c r="AW151" s="10" t="s">
        <v>36</v>
      </c>
      <c r="AX151" s="10" t="s">
        <v>81</v>
      </c>
      <c r="AY151" s="120" t="s">
        <v>151</v>
      </c>
    </row>
    <row r="152" spans="1:65" s="11" customFormat="1" ht="11.25" x14ac:dyDescent="0.2">
      <c r="B152" s="124"/>
      <c r="C152" s="157"/>
      <c r="D152" s="150" t="s">
        <v>164</v>
      </c>
      <c r="E152" s="158" t="s">
        <v>1</v>
      </c>
      <c r="F152" s="159" t="s">
        <v>189</v>
      </c>
      <c r="G152" s="157"/>
      <c r="H152" s="160">
        <v>11</v>
      </c>
      <c r="L152" s="124"/>
      <c r="M152" s="126"/>
      <c r="N152" s="127"/>
      <c r="O152" s="127"/>
      <c r="P152" s="127"/>
      <c r="Q152" s="127"/>
      <c r="R152" s="127"/>
      <c r="S152" s="127"/>
      <c r="T152" s="128"/>
      <c r="AT152" s="125" t="s">
        <v>164</v>
      </c>
      <c r="AU152" s="125" t="s">
        <v>90</v>
      </c>
      <c r="AV152" s="11" t="s">
        <v>90</v>
      </c>
      <c r="AW152" s="11" t="s">
        <v>36</v>
      </c>
      <c r="AX152" s="11" t="s">
        <v>81</v>
      </c>
      <c r="AY152" s="125" t="s">
        <v>151</v>
      </c>
    </row>
    <row r="153" spans="1:65" s="12" customFormat="1" ht="11.25" x14ac:dyDescent="0.2">
      <c r="B153" s="129"/>
      <c r="C153" s="161"/>
      <c r="D153" s="150" t="s">
        <v>164</v>
      </c>
      <c r="E153" s="162" t="s">
        <v>1</v>
      </c>
      <c r="F153" s="163" t="s">
        <v>167</v>
      </c>
      <c r="G153" s="161"/>
      <c r="H153" s="164">
        <v>11</v>
      </c>
      <c r="L153" s="129"/>
      <c r="M153" s="131"/>
      <c r="N153" s="132"/>
      <c r="O153" s="132"/>
      <c r="P153" s="132"/>
      <c r="Q153" s="132"/>
      <c r="R153" s="132"/>
      <c r="S153" s="132"/>
      <c r="T153" s="133"/>
      <c r="AT153" s="130" t="s">
        <v>164</v>
      </c>
      <c r="AU153" s="130" t="s">
        <v>90</v>
      </c>
      <c r="AV153" s="12" t="s">
        <v>158</v>
      </c>
      <c r="AW153" s="12" t="s">
        <v>36</v>
      </c>
      <c r="AX153" s="12" t="s">
        <v>88</v>
      </c>
      <c r="AY153" s="130" t="s">
        <v>151</v>
      </c>
    </row>
    <row r="154" spans="1:65" s="34" customFormat="1" ht="24.2" customHeight="1" x14ac:dyDescent="0.2">
      <c r="A154" s="9"/>
      <c r="B154" s="4"/>
      <c r="C154" s="144" t="s">
        <v>150</v>
      </c>
      <c r="D154" s="144" t="s">
        <v>153</v>
      </c>
      <c r="E154" s="145" t="s">
        <v>190</v>
      </c>
      <c r="F154" s="146" t="s">
        <v>191</v>
      </c>
      <c r="G154" s="147" t="s">
        <v>170</v>
      </c>
      <c r="H154" s="148">
        <v>1</v>
      </c>
      <c r="I154" s="6"/>
      <c r="J154" s="7">
        <f>ROUND(I154*H154,2)</f>
        <v>0</v>
      </c>
      <c r="K154" s="5" t="s">
        <v>157</v>
      </c>
      <c r="L154" s="4"/>
      <c r="M154" s="8" t="s">
        <v>1</v>
      </c>
      <c r="N154" s="110" t="s">
        <v>46</v>
      </c>
      <c r="O154" s="111"/>
      <c r="P154" s="112">
        <f>O154*H154</f>
        <v>0</v>
      </c>
      <c r="Q154" s="112">
        <v>0</v>
      </c>
      <c r="R154" s="112">
        <f>Q154*H154</f>
        <v>0</v>
      </c>
      <c r="S154" s="112">
        <v>0</v>
      </c>
      <c r="T154" s="113">
        <f>S154*H154</f>
        <v>0</v>
      </c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R154" s="114" t="s">
        <v>158</v>
      </c>
      <c r="AT154" s="114" t="s">
        <v>153</v>
      </c>
      <c r="AU154" s="114" t="s">
        <v>90</v>
      </c>
      <c r="AY154" s="23" t="s">
        <v>151</v>
      </c>
      <c r="BE154" s="115">
        <f>IF(N154="základní",J154,0)</f>
        <v>0</v>
      </c>
      <c r="BF154" s="115">
        <f>IF(N154="snížená",J154,0)</f>
        <v>0</v>
      </c>
      <c r="BG154" s="115">
        <f>IF(N154="zákl. přenesená",J154,0)</f>
        <v>0</v>
      </c>
      <c r="BH154" s="115">
        <f>IF(N154="sníž. přenesená",J154,0)</f>
        <v>0</v>
      </c>
      <c r="BI154" s="115">
        <f>IF(N154="nulová",J154,0)</f>
        <v>0</v>
      </c>
      <c r="BJ154" s="23" t="s">
        <v>88</v>
      </c>
      <c r="BK154" s="115">
        <f>ROUND(I154*H154,2)</f>
        <v>0</v>
      </c>
      <c r="BL154" s="23" t="s">
        <v>158</v>
      </c>
      <c r="BM154" s="114" t="s">
        <v>192</v>
      </c>
    </row>
    <row r="155" spans="1:65" s="34" customFormat="1" ht="19.5" x14ac:dyDescent="0.2">
      <c r="A155" s="9"/>
      <c r="B155" s="4"/>
      <c r="C155" s="149"/>
      <c r="D155" s="150" t="s">
        <v>160</v>
      </c>
      <c r="E155" s="149"/>
      <c r="F155" s="151" t="s">
        <v>193</v>
      </c>
      <c r="G155" s="149"/>
      <c r="H155" s="149"/>
      <c r="I155" s="9"/>
      <c r="J155" s="9"/>
      <c r="K155" s="9"/>
      <c r="L155" s="4"/>
      <c r="M155" s="116"/>
      <c r="N155" s="117"/>
      <c r="O155" s="111"/>
      <c r="P155" s="111"/>
      <c r="Q155" s="111"/>
      <c r="R155" s="111"/>
      <c r="S155" s="111"/>
      <c r="T155" s="118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T155" s="23" t="s">
        <v>160</v>
      </c>
      <c r="AU155" s="23" t="s">
        <v>90</v>
      </c>
    </row>
    <row r="156" spans="1:65" s="34" customFormat="1" ht="11.25" x14ac:dyDescent="0.2">
      <c r="A156" s="9"/>
      <c r="B156" s="4"/>
      <c r="C156" s="149"/>
      <c r="D156" s="152" t="s">
        <v>162</v>
      </c>
      <c r="E156" s="149"/>
      <c r="F156" s="153" t="s">
        <v>194</v>
      </c>
      <c r="G156" s="149"/>
      <c r="H156" s="149"/>
      <c r="I156" s="9"/>
      <c r="J156" s="9"/>
      <c r="K156" s="9"/>
      <c r="L156" s="4"/>
      <c r="M156" s="116"/>
      <c r="N156" s="117"/>
      <c r="O156" s="111"/>
      <c r="P156" s="111"/>
      <c r="Q156" s="111"/>
      <c r="R156" s="111"/>
      <c r="S156" s="111"/>
      <c r="T156" s="118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T156" s="23" t="s">
        <v>162</v>
      </c>
      <c r="AU156" s="23" t="s">
        <v>90</v>
      </c>
    </row>
    <row r="157" spans="1:65" s="34" customFormat="1" ht="19.5" x14ac:dyDescent="0.2">
      <c r="A157" s="9"/>
      <c r="B157" s="4"/>
      <c r="C157" s="149"/>
      <c r="D157" s="150" t="s">
        <v>174</v>
      </c>
      <c r="E157" s="149"/>
      <c r="F157" s="165" t="s">
        <v>175</v>
      </c>
      <c r="G157" s="149"/>
      <c r="H157" s="149"/>
      <c r="I157" s="9"/>
      <c r="J157" s="9"/>
      <c r="K157" s="9"/>
      <c r="L157" s="4"/>
      <c r="M157" s="116"/>
      <c r="N157" s="117"/>
      <c r="O157" s="111"/>
      <c r="P157" s="111"/>
      <c r="Q157" s="111"/>
      <c r="R157" s="111"/>
      <c r="S157" s="111"/>
      <c r="T157" s="118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T157" s="23" t="s">
        <v>174</v>
      </c>
      <c r="AU157" s="23" t="s">
        <v>90</v>
      </c>
    </row>
    <row r="158" spans="1:65" s="10" customFormat="1" ht="11.25" x14ac:dyDescent="0.2">
      <c r="B158" s="119"/>
      <c r="C158" s="154"/>
      <c r="D158" s="150" t="s">
        <v>164</v>
      </c>
      <c r="E158" s="155" t="s">
        <v>1</v>
      </c>
      <c r="F158" s="156" t="s">
        <v>165</v>
      </c>
      <c r="G158" s="154"/>
      <c r="H158" s="155" t="s">
        <v>1</v>
      </c>
      <c r="L158" s="119"/>
      <c r="M158" s="121"/>
      <c r="N158" s="122"/>
      <c r="O158" s="122"/>
      <c r="P158" s="122"/>
      <c r="Q158" s="122"/>
      <c r="R158" s="122"/>
      <c r="S158" s="122"/>
      <c r="T158" s="123"/>
      <c r="AT158" s="120" t="s">
        <v>164</v>
      </c>
      <c r="AU158" s="120" t="s">
        <v>90</v>
      </c>
      <c r="AV158" s="10" t="s">
        <v>88</v>
      </c>
      <c r="AW158" s="10" t="s">
        <v>36</v>
      </c>
      <c r="AX158" s="10" t="s">
        <v>81</v>
      </c>
      <c r="AY158" s="120" t="s">
        <v>151</v>
      </c>
    </row>
    <row r="159" spans="1:65" s="11" customFormat="1" ht="11.25" x14ac:dyDescent="0.2">
      <c r="B159" s="124"/>
      <c r="C159" s="157"/>
      <c r="D159" s="150" t="s">
        <v>164</v>
      </c>
      <c r="E159" s="158" t="s">
        <v>1</v>
      </c>
      <c r="F159" s="159" t="s">
        <v>195</v>
      </c>
      <c r="G159" s="157"/>
      <c r="H159" s="160">
        <v>1</v>
      </c>
      <c r="L159" s="124"/>
      <c r="M159" s="126"/>
      <c r="N159" s="127"/>
      <c r="O159" s="127"/>
      <c r="P159" s="127"/>
      <c r="Q159" s="127"/>
      <c r="R159" s="127"/>
      <c r="S159" s="127"/>
      <c r="T159" s="128"/>
      <c r="AT159" s="125" t="s">
        <v>164</v>
      </c>
      <c r="AU159" s="125" t="s">
        <v>90</v>
      </c>
      <c r="AV159" s="11" t="s">
        <v>90</v>
      </c>
      <c r="AW159" s="11" t="s">
        <v>36</v>
      </c>
      <c r="AX159" s="11" t="s">
        <v>81</v>
      </c>
      <c r="AY159" s="125" t="s">
        <v>151</v>
      </c>
    </row>
    <row r="160" spans="1:65" s="12" customFormat="1" ht="11.25" x14ac:dyDescent="0.2">
      <c r="B160" s="129"/>
      <c r="C160" s="161"/>
      <c r="D160" s="150" t="s">
        <v>164</v>
      </c>
      <c r="E160" s="162" t="s">
        <v>1</v>
      </c>
      <c r="F160" s="163" t="s">
        <v>167</v>
      </c>
      <c r="G160" s="161"/>
      <c r="H160" s="164">
        <v>1</v>
      </c>
      <c r="L160" s="129"/>
      <c r="M160" s="131"/>
      <c r="N160" s="132"/>
      <c r="O160" s="132"/>
      <c r="P160" s="132"/>
      <c r="Q160" s="132"/>
      <c r="R160" s="132"/>
      <c r="S160" s="132"/>
      <c r="T160" s="133"/>
      <c r="AT160" s="130" t="s">
        <v>164</v>
      </c>
      <c r="AU160" s="130" t="s">
        <v>90</v>
      </c>
      <c r="AV160" s="12" t="s">
        <v>158</v>
      </c>
      <c r="AW160" s="12" t="s">
        <v>36</v>
      </c>
      <c r="AX160" s="12" t="s">
        <v>88</v>
      </c>
      <c r="AY160" s="130" t="s">
        <v>151</v>
      </c>
    </row>
    <row r="161" spans="1:65" s="34" customFormat="1" ht="21.75" customHeight="1" x14ac:dyDescent="0.2">
      <c r="A161" s="9"/>
      <c r="B161" s="4"/>
      <c r="C161" s="144" t="s">
        <v>196</v>
      </c>
      <c r="D161" s="144" t="s">
        <v>153</v>
      </c>
      <c r="E161" s="145" t="s">
        <v>197</v>
      </c>
      <c r="F161" s="146" t="s">
        <v>198</v>
      </c>
      <c r="G161" s="147" t="s">
        <v>170</v>
      </c>
      <c r="H161" s="148">
        <v>12</v>
      </c>
      <c r="I161" s="6"/>
      <c r="J161" s="7">
        <f>ROUND(I161*H161,2)</f>
        <v>0</v>
      </c>
      <c r="K161" s="5" t="s">
        <v>157</v>
      </c>
      <c r="L161" s="4"/>
      <c r="M161" s="8" t="s">
        <v>1</v>
      </c>
      <c r="N161" s="110" t="s">
        <v>46</v>
      </c>
      <c r="O161" s="111"/>
      <c r="P161" s="112">
        <f>O161*H161</f>
        <v>0</v>
      </c>
      <c r="Q161" s="112">
        <v>0</v>
      </c>
      <c r="R161" s="112">
        <f>Q161*H161</f>
        <v>0</v>
      </c>
      <c r="S161" s="112">
        <v>0</v>
      </c>
      <c r="T161" s="113">
        <f>S161*H161</f>
        <v>0</v>
      </c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R161" s="114" t="s">
        <v>158</v>
      </c>
      <c r="AT161" s="114" t="s">
        <v>153</v>
      </c>
      <c r="AU161" s="114" t="s">
        <v>90</v>
      </c>
      <c r="AY161" s="23" t="s">
        <v>151</v>
      </c>
      <c r="BE161" s="115">
        <f>IF(N161="základní",J161,0)</f>
        <v>0</v>
      </c>
      <c r="BF161" s="115">
        <f>IF(N161="snížená",J161,0)</f>
        <v>0</v>
      </c>
      <c r="BG161" s="115">
        <f>IF(N161="zákl. přenesená",J161,0)</f>
        <v>0</v>
      </c>
      <c r="BH161" s="115">
        <f>IF(N161="sníž. přenesená",J161,0)</f>
        <v>0</v>
      </c>
      <c r="BI161" s="115">
        <f>IF(N161="nulová",J161,0)</f>
        <v>0</v>
      </c>
      <c r="BJ161" s="23" t="s">
        <v>88</v>
      </c>
      <c r="BK161" s="115">
        <f>ROUND(I161*H161,2)</f>
        <v>0</v>
      </c>
      <c r="BL161" s="23" t="s">
        <v>158</v>
      </c>
      <c r="BM161" s="114" t="s">
        <v>199</v>
      </c>
    </row>
    <row r="162" spans="1:65" s="34" customFormat="1" ht="19.5" x14ac:dyDescent="0.2">
      <c r="A162" s="9"/>
      <c r="B162" s="4"/>
      <c r="C162" s="149"/>
      <c r="D162" s="150" t="s">
        <v>160</v>
      </c>
      <c r="E162" s="149"/>
      <c r="F162" s="151" t="s">
        <v>200</v>
      </c>
      <c r="G162" s="149"/>
      <c r="H162" s="149"/>
      <c r="I162" s="9"/>
      <c r="J162" s="9"/>
      <c r="K162" s="9"/>
      <c r="L162" s="4"/>
      <c r="M162" s="116"/>
      <c r="N162" s="117"/>
      <c r="O162" s="111"/>
      <c r="P162" s="111"/>
      <c r="Q162" s="111"/>
      <c r="R162" s="111"/>
      <c r="S162" s="111"/>
      <c r="T162" s="118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T162" s="23" t="s">
        <v>160</v>
      </c>
      <c r="AU162" s="23" t="s">
        <v>90</v>
      </c>
    </row>
    <row r="163" spans="1:65" s="34" customFormat="1" ht="11.25" x14ac:dyDescent="0.2">
      <c r="A163" s="9"/>
      <c r="B163" s="4"/>
      <c r="C163" s="149"/>
      <c r="D163" s="152" t="s">
        <v>162</v>
      </c>
      <c r="E163" s="149"/>
      <c r="F163" s="153" t="s">
        <v>201</v>
      </c>
      <c r="G163" s="149"/>
      <c r="H163" s="149"/>
      <c r="I163" s="9"/>
      <c r="J163" s="9"/>
      <c r="K163" s="9"/>
      <c r="L163" s="4"/>
      <c r="M163" s="116"/>
      <c r="N163" s="117"/>
      <c r="O163" s="111"/>
      <c r="P163" s="111"/>
      <c r="Q163" s="111"/>
      <c r="R163" s="111"/>
      <c r="S163" s="111"/>
      <c r="T163" s="118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T163" s="23" t="s">
        <v>162</v>
      </c>
      <c r="AU163" s="23" t="s">
        <v>90</v>
      </c>
    </row>
    <row r="164" spans="1:65" s="10" customFormat="1" ht="11.25" x14ac:dyDescent="0.2">
      <c r="B164" s="119"/>
      <c r="C164" s="154"/>
      <c r="D164" s="150" t="s">
        <v>164</v>
      </c>
      <c r="E164" s="155" t="s">
        <v>1</v>
      </c>
      <c r="F164" s="156" t="s">
        <v>165</v>
      </c>
      <c r="G164" s="154"/>
      <c r="H164" s="155" t="s">
        <v>1</v>
      </c>
      <c r="L164" s="119"/>
      <c r="M164" s="121"/>
      <c r="N164" s="122"/>
      <c r="O164" s="122"/>
      <c r="P164" s="122"/>
      <c r="Q164" s="122"/>
      <c r="R164" s="122"/>
      <c r="S164" s="122"/>
      <c r="T164" s="123"/>
      <c r="AT164" s="120" t="s">
        <v>164</v>
      </c>
      <c r="AU164" s="120" t="s">
        <v>90</v>
      </c>
      <c r="AV164" s="10" t="s">
        <v>88</v>
      </c>
      <c r="AW164" s="10" t="s">
        <v>36</v>
      </c>
      <c r="AX164" s="10" t="s">
        <v>81</v>
      </c>
      <c r="AY164" s="120" t="s">
        <v>151</v>
      </c>
    </row>
    <row r="165" spans="1:65" s="11" customFormat="1" ht="11.25" x14ac:dyDescent="0.2">
      <c r="B165" s="124"/>
      <c r="C165" s="157"/>
      <c r="D165" s="150" t="s">
        <v>164</v>
      </c>
      <c r="E165" s="158" t="s">
        <v>1</v>
      </c>
      <c r="F165" s="159" t="s">
        <v>183</v>
      </c>
      <c r="G165" s="157"/>
      <c r="H165" s="160">
        <v>12</v>
      </c>
      <c r="L165" s="124"/>
      <c r="M165" s="126"/>
      <c r="N165" s="127"/>
      <c r="O165" s="127"/>
      <c r="P165" s="127"/>
      <c r="Q165" s="127"/>
      <c r="R165" s="127"/>
      <c r="S165" s="127"/>
      <c r="T165" s="128"/>
      <c r="AT165" s="125" t="s">
        <v>164</v>
      </c>
      <c r="AU165" s="125" t="s">
        <v>90</v>
      </c>
      <c r="AV165" s="11" t="s">
        <v>90</v>
      </c>
      <c r="AW165" s="11" t="s">
        <v>36</v>
      </c>
      <c r="AX165" s="11" t="s">
        <v>81</v>
      </c>
      <c r="AY165" s="125" t="s">
        <v>151</v>
      </c>
    </row>
    <row r="166" spans="1:65" s="12" customFormat="1" ht="11.25" x14ac:dyDescent="0.2">
      <c r="B166" s="129"/>
      <c r="C166" s="161"/>
      <c r="D166" s="150" t="s">
        <v>164</v>
      </c>
      <c r="E166" s="162" t="s">
        <v>1</v>
      </c>
      <c r="F166" s="163" t="s">
        <v>167</v>
      </c>
      <c r="G166" s="161"/>
      <c r="H166" s="164">
        <v>12</v>
      </c>
      <c r="L166" s="129"/>
      <c r="M166" s="131"/>
      <c r="N166" s="132"/>
      <c r="O166" s="132"/>
      <c r="P166" s="132"/>
      <c r="Q166" s="132"/>
      <c r="R166" s="132"/>
      <c r="S166" s="132"/>
      <c r="T166" s="133"/>
      <c r="AT166" s="130" t="s">
        <v>164</v>
      </c>
      <c r="AU166" s="130" t="s">
        <v>90</v>
      </c>
      <c r="AV166" s="12" t="s">
        <v>158</v>
      </c>
      <c r="AW166" s="12" t="s">
        <v>36</v>
      </c>
      <c r="AX166" s="12" t="s">
        <v>88</v>
      </c>
      <c r="AY166" s="130" t="s">
        <v>151</v>
      </c>
    </row>
    <row r="167" spans="1:65" s="34" customFormat="1" ht="21.75" customHeight="1" x14ac:dyDescent="0.2">
      <c r="A167" s="9"/>
      <c r="B167" s="4"/>
      <c r="C167" s="144" t="s">
        <v>202</v>
      </c>
      <c r="D167" s="144" t="s">
        <v>153</v>
      </c>
      <c r="E167" s="145" t="s">
        <v>203</v>
      </c>
      <c r="F167" s="146" t="s">
        <v>204</v>
      </c>
      <c r="G167" s="147" t="s">
        <v>170</v>
      </c>
      <c r="H167" s="148">
        <v>7</v>
      </c>
      <c r="I167" s="6"/>
      <c r="J167" s="7">
        <f>ROUND(I167*H167,2)</f>
        <v>0</v>
      </c>
      <c r="K167" s="5" t="s">
        <v>157</v>
      </c>
      <c r="L167" s="4"/>
      <c r="M167" s="8" t="s">
        <v>1</v>
      </c>
      <c r="N167" s="110" t="s">
        <v>46</v>
      </c>
      <c r="O167" s="111"/>
      <c r="P167" s="112">
        <f>O167*H167</f>
        <v>0</v>
      </c>
      <c r="Q167" s="112">
        <v>0</v>
      </c>
      <c r="R167" s="112">
        <f>Q167*H167</f>
        <v>0</v>
      </c>
      <c r="S167" s="112">
        <v>0</v>
      </c>
      <c r="T167" s="113">
        <f>S167*H167</f>
        <v>0</v>
      </c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R167" s="114" t="s">
        <v>158</v>
      </c>
      <c r="AT167" s="114" t="s">
        <v>153</v>
      </c>
      <c r="AU167" s="114" t="s">
        <v>90</v>
      </c>
      <c r="AY167" s="23" t="s">
        <v>151</v>
      </c>
      <c r="BE167" s="115">
        <f>IF(N167="základní",J167,0)</f>
        <v>0</v>
      </c>
      <c r="BF167" s="115">
        <f>IF(N167="snížená",J167,0)</f>
        <v>0</v>
      </c>
      <c r="BG167" s="115">
        <f>IF(N167="zákl. přenesená",J167,0)</f>
        <v>0</v>
      </c>
      <c r="BH167" s="115">
        <f>IF(N167="sníž. přenesená",J167,0)</f>
        <v>0</v>
      </c>
      <c r="BI167" s="115">
        <f>IF(N167="nulová",J167,0)</f>
        <v>0</v>
      </c>
      <c r="BJ167" s="23" t="s">
        <v>88</v>
      </c>
      <c r="BK167" s="115">
        <f>ROUND(I167*H167,2)</f>
        <v>0</v>
      </c>
      <c r="BL167" s="23" t="s">
        <v>158</v>
      </c>
      <c r="BM167" s="114" t="s">
        <v>205</v>
      </c>
    </row>
    <row r="168" spans="1:65" s="34" customFormat="1" ht="19.5" x14ac:dyDescent="0.2">
      <c r="A168" s="9"/>
      <c r="B168" s="4"/>
      <c r="C168" s="149"/>
      <c r="D168" s="150" t="s">
        <v>160</v>
      </c>
      <c r="E168" s="149"/>
      <c r="F168" s="151" t="s">
        <v>206</v>
      </c>
      <c r="G168" s="149"/>
      <c r="H168" s="149"/>
      <c r="I168" s="9"/>
      <c r="J168" s="9"/>
      <c r="K168" s="9"/>
      <c r="L168" s="4"/>
      <c r="M168" s="116"/>
      <c r="N168" s="117"/>
      <c r="O168" s="111"/>
      <c r="P168" s="111"/>
      <c r="Q168" s="111"/>
      <c r="R168" s="111"/>
      <c r="S168" s="111"/>
      <c r="T168" s="118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T168" s="23" t="s">
        <v>160</v>
      </c>
      <c r="AU168" s="23" t="s">
        <v>90</v>
      </c>
    </row>
    <row r="169" spans="1:65" s="34" customFormat="1" ht="11.25" x14ac:dyDescent="0.2">
      <c r="A169" s="9"/>
      <c r="B169" s="4"/>
      <c r="C169" s="149"/>
      <c r="D169" s="152" t="s">
        <v>162</v>
      </c>
      <c r="E169" s="149"/>
      <c r="F169" s="153" t="s">
        <v>207</v>
      </c>
      <c r="G169" s="149"/>
      <c r="H169" s="149"/>
      <c r="I169" s="9"/>
      <c r="J169" s="9"/>
      <c r="K169" s="9"/>
      <c r="L169" s="4"/>
      <c r="M169" s="116"/>
      <c r="N169" s="117"/>
      <c r="O169" s="111"/>
      <c r="P169" s="111"/>
      <c r="Q169" s="111"/>
      <c r="R169" s="111"/>
      <c r="S169" s="111"/>
      <c r="T169" s="118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T169" s="23" t="s">
        <v>162</v>
      </c>
      <c r="AU169" s="23" t="s">
        <v>90</v>
      </c>
    </row>
    <row r="170" spans="1:65" s="10" customFormat="1" ht="11.25" x14ac:dyDescent="0.2">
      <c r="B170" s="119"/>
      <c r="C170" s="154"/>
      <c r="D170" s="150" t="s">
        <v>164</v>
      </c>
      <c r="E170" s="155" t="s">
        <v>1</v>
      </c>
      <c r="F170" s="156" t="s">
        <v>165</v>
      </c>
      <c r="G170" s="154"/>
      <c r="H170" s="155" t="s">
        <v>1</v>
      </c>
      <c r="L170" s="119"/>
      <c r="M170" s="121"/>
      <c r="N170" s="122"/>
      <c r="O170" s="122"/>
      <c r="P170" s="122"/>
      <c r="Q170" s="122"/>
      <c r="R170" s="122"/>
      <c r="S170" s="122"/>
      <c r="T170" s="123"/>
      <c r="AT170" s="120" t="s">
        <v>164</v>
      </c>
      <c r="AU170" s="120" t="s">
        <v>90</v>
      </c>
      <c r="AV170" s="10" t="s">
        <v>88</v>
      </c>
      <c r="AW170" s="10" t="s">
        <v>36</v>
      </c>
      <c r="AX170" s="10" t="s">
        <v>81</v>
      </c>
      <c r="AY170" s="120" t="s">
        <v>151</v>
      </c>
    </row>
    <row r="171" spans="1:65" s="11" customFormat="1" ht="11.25" x14ac:dyDescent="0.2">
      <c r="B171" s="124"/>
      <c r="C171" s="157"/>
      <c r="D171" s="150" t="s">
        <v>164</v>
      </c>
      <c r="E171" s="158" t="s">
        <v>1</v>
      </c>
      <c r="F171" s="159" t="s">
        <v>208</v>
      </c>
      <c r="G171" s="157"/>
      <c r="H171" s="160">
        <v>7</v>
      </c>
      <c r="L171" s="124"/>
      <c r="M171" s="126"/>
      <c r="N171" s="127"/>
      <c r="O171" s="127"/>
      <c r="P171" s="127"/>
      <c r="Q171" s="127"/>
      <c r="R171" s="127"/>
      <c r="S171" s="127"/>
      <c r="T171" s="128"/>
      <c r="AT171" s="125" t="s">
        <v>164</v>
      </c>
      <c r="AU171" s="125" t="s">
        <v>90</v>
      </c>
      <c r="AV171" s="11" t="s">
        <v>90</v>
      </c>
      <c r="AW171" s="11" t="s">
        <v>36</v>
      </c>
      <c r="AX171" s="11" t="s">
        <v>81</v>
      </c>
      <c r="AY171" s="125" t="s">
        <v>151</v>
      </c>
    </row>
    <row r="172" spans="1:65" s="12" customFormat="1" ht="11.25" x14ac:dyDescent="0.2">
      <c r="B172" s="129"/>
      <c r="C172" s="161"/>
      <c r="D172" s="150" t="s">
        <v>164</v>
      </c>
      <c r="E172" s="162" t="s">
        <v>1</v>
      </c>
      <c r="F172" s="163" t="s">
        <v>167</v>
      </c>
      <c r="G172" s="161"/>
      <c r="H172" s="164">
        <v>7</v>
      </c>
      <c r="L172" s="129"/>
      <c r="M172" s="131"/>
      <c r="N172" s="132"/>
      <c r="O172" s="132"/>
      <c r="P172" s="132"/>
      <c r="Q172" s="132"/>
      <c r="R172" s="132"/>
      <c r="S172" s="132"/>
      <c r="T172" s="133"/>
      <c r="AT172" s="130" t="s">
        <v>164</v>
      </c>
      <c r="AU172" s="130" t="s">
        <v>90</v>
      </c>
      <c r="AV172" s="12" t="s">
        <v>158</v>
      </c>
      <c r="AW172" s="12" t="s">
        <v>36</v>
      </c>
      <c r="AX172" s="12" t="s">
        <v>88</v>
      </c>
      <c r="AY172" s="130" t="s">
        <v>151</v>
      </c>
    </row>
    <row r="173" spans="1:65" s="34" customFormat="1" ht="21.75" customHeight="1" x14ac:dyDescent="0.2">
      <c r="A173" s="9"/>
      <c r="B173" s="4"/>
      <c r="C173" s="144" t="s">
        <v>209</v>
      </c>
      <c r="D173" s="144" t="s">
        <v>153</v>
      </c>
      <c r="E173" s="145" t="s">
        <v>210</v>
      </c>
      <c r="F173" s="146" t="s">
        <v>211</v>
      </c>
      <c r="G173" s="147" t="s">
        <v>170</v>
      </c>
      <c r="H173" s="148">
        <v>9</v>
      </c>
      <c r="I173" s="6"/>
      <c r="J173" s="7">
        <f>ROUND(I173*H173,2)</f>
        <v>0</v>
      </c>
      <c r="K173" s="5" t="s">
        <v>157</v>
      </c>
      <c r="L173" s="4"/>
      <c r="M173" s="8" t="s">
        <v>1</v>
      </c>
      <c r="N173" s="110" t="s">
        <v>46</v>
      </c>
      <c r="O173" s="111"/>
      <c r="P173" s="112">
        <f>O173*H173</f>
        <v>0</v>
      </c>
      <c r="Q173" s="112">
        <v>0</v>
      </c>
      <c r="R173" s="112">
        <f>Q173*H173</f>
        <v>0</v>
      </c>
      <c r="S173" s="112">
        <v>0</v>
      </c>
      <c r="T173" s="113">
        <f>S173*H173</f>
        <v>0</v>
      </c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R173" s="114" t="s">
        <v>158</v>
      </c>
      <c r="AT173" s="114" t="s">
        <v>153</v>
      </c>
      <c r="AU173" s="114" t="s">
        <v>90</v>
      </c>
      <c r="AY173" s="23" t="s">
        <v>151</v>
      </c>
      <c r="BE173" s="115">
        <f>IF(N173="základní",J173,0)</f>
        <v>0</v>
      </c>
      <c r="BF173" s="115">
        <f>IF(N173="snížená",J173,0)</f>
        <v>0</v>
      </c>
      <c r="BG173" s="115">
        <f>IF(N173="zákl. přenesená",J173,0)</f>
        <v>0</v>
      </c>
      <c r="BH173" s="115">
        <f>IF(N173="sníž. přenesená",J173,0)</f>
        <v>0</v>
      </c>
      <c r="BI173" s="115">
        <f>IF(N173="nulová",J173,0)</f>
        <v>0</v>
      </c>
      <c r="BJ173" s="23" t="s">
        <v>88</v>
      </c>
      <c r="BK173" s="115">
        <f>ROUND(I173*H173,2)</f>
        <v>0</v>
      </c>
      <c r="BL173" s="23" t="s">
        <v>158</v>
      </c>
      <c r="BM173" s="114" t="s">
        <v>212</v>
      </c>
    </row>
    <row r="174" spans="1:65" s="34" customFormat="1" ht="19.5" x14ac:dyDescent="0.2">
      <c r="A174" s="9"/>
      <c r="B174" s="4"/>
      <c r="C174" s="149"/>
      <c r="D174" s="150" t="s">
        <v>160</v>
      </c>
      <c r="E174" s="149"/>
      <c r="F174" s="151" t="s">
        <v>213</v>
      </c>
      <c r="G174" s="149"/>
      <c r="H174" s="149"/>
      <c r="I174" s="9"/>
      <c r="J174" s="9"/>
      <c r="K174" s="9"/>
      <c r="L174" s="4"/>
      <c r="M174" s="116"/>
      <c r="N174" s="117"/>
      <c r="O174" s="111"/>
      <c r="P174" s="111"/>
      <c r="Q174" s="111"/>
      <c r="R174" s="111"/>
      <c r="S174" s="111"/>
      <c r="T174" s="118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T174" s="23" t="s">
        <v>160</v>
      </c>
      <c r="AU174" s="23" t="s">
        <v>90</v>
      </c>
    </row>
    <row r="175" spans="1:65" s="34" customFormat="1" ht="11.25" x14ac:dyDescent="0.2">
      <c r="A175" s="9"/>
      <c r="B175" s="4"/>
      <c r="C175" s="149"/>
      <c r="D175" s="152" t="s">
        <v>162</v>
      </c>
      <c r="E175" s="149"/>
      <c r="F175" s="153" t="s">
        <v>214</v>
      </c>
      <c r="G175" s="149"/>
      <c r="H175" s="149"/>
      <c r="I175" s="9"/>
      <c r="J175" s="9"/>
      <c r="K175" s="9"/>
      <c r="L175" s="4"/>
      <c r="M175" s="116"/>
      <c r="N175" s="117"/>
      <c r="O175" s="111"/>
      <c r="P175" s="111"/>
      <c r="Q175" s="111"/>
      <c r="R175" s="111"/>
      <c r="S175" s="111"/>
      <c r="T175" s="118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T175" s="23" t="s">
        <v>162</v>
      </c>
      <c r="AU175" s="23" t="s">
        <v>90</v>
      </c>
    </row>
    <row r="176" spans="1:65" s="10" customFormat="1" ht="11.25" x14ac:dyDescent="0.2">
      <c r="B176" s="119"/>
      <c r="C176" s="154"/>
      <c r="D176" s="150" t="s">
        <v>164</v>
      </c>
      <c r="E176" s="155" t="s">
        <v>1</v>
      </c>
      <c r="F176" s="156" t="s">
        <v>165</v>
      </c>
      <c r="G176" s="154"/>
      <c r="H176" s="155" t="s">
        <v>1</v>
      </c>
      <c r="L176" s="119"/>
      <c r="M176" s="121"/>
      <c r="N176" s="122"/>
      <c r="O176" s="122"/>
      <c r="P176" s="122"/>
      <c r="Q176" s="122"/>
      <c r="R176" s="122"/>
      <c r="S176" s="122"/>
      <c r="T176" s="123"/>
      <c r="AT176" s="120" t="s">
        <v>164</v>
      </c>
      <c r="AU176" s="120" t="s">
        <v>90</v>
      </c>
      <c r="AV176" s="10" t="s">
        <v>88</v>
      </c>
      <c r="AW176" s="10" t="s">
        <v>36</v>
      </c>
      <c r="AX176" s="10" t="s">
        <v>81</v>
      </c>
      <c r="AY176" s="120" t="s">
        <v>151</v>
      </c>
    </row>
    <row r="177" spans="1:65" s="11" customFormat="1" ht="11.25" x14ac:dyDescent="0.2">
      <c r="B177" s="124"/>
      <c r="C177" s="157"/>
      <c r="D177" s="150" t="s">
        <v>164</v>
      </c>
      <c r="E177" s="158" t="s">
        <v>1</v>
      </c>
      <c r="F177" s="159" t="s">
        <v>215</v>
      </c>
      <c r="G177" s="157"/>
      <c r="H177" s="160">
        <v>9</v>
      </c>
      <c r="L177" s="124"/>
      <c r="M177" s="126"/>
      <c r="N177" s="127"/>
      <c r="O177" s="127"/>
      <c r="P177" s="127"/>
      <c r="Q177" s="127"/>
      <c r="R177" s="127"/>
      <c r="S177" s="127"/>
      <c r="T177" s="128"/>
      <c r="AT177" s="125" t="s">
        <v>164</v>
      </c>
      <c r="AU177" s="125" t="s">
        <v>90</v>
      </c>
      <c r="AV177" s="11" t="s">
        <v>90</v>
      </c>
      <c r="AW177" s="11" t="s">
        <v>36</v>
      </c>
      <c r="AX177" s="11" t="s">
        <v>81</v>
      </c>
      <c r="AY177" s="125" t="s">
        <v>151</v>
      </c>
    </row>
    <row r="178" spans="1:65" s="12" customFormat="1" ht="11.25" x14ac:dyDescent="0.2">
      <c r="B178" s="129"/>
      <c r="C178" s="161"/>
      <c r="D178" s="150" t="s">
        <v>164</v>
      </c>
      <c r="E178" s="162" t="s">
        <v>1</v>
      </c>
      <c r="F178" s="163" t="s">
        <v>167</v>
      </c>
      <c r="G178" s="161"/>
      <c r="H178" s="164">
        <v>9</v>
      </c>
      <c r="L178" s="129"/>
      <c r="M178" s="131"/>
      <c r="N178" s="132"/>
      <c r="O178" s="132"/>
      <c r="P178" s="132"/>
      <c r="Q178" s="132"/>
      <c r="R178" s="132"/>
      <c r="S178" s="132"/>
      <c r="T178" s="133"/>
      <c r="AT178" s="130" t="s">
        <v>164</v>
      </c>
      <c r="AU178" s="130" t="s">
        <v>90</v>
      </c>
      <c r="AV178" s="12" t="s">
        <v>158</v>
      </c>
      <c r="AW178" s="12" t="s">
        <v>36</v>
      </c>
      <c r="AX178" s="12" t="s">
        <v>88</v>
      </c>
      <c r="AY178" s="130" t="s">
        <v>151</v>
      </c>
    </row>
    <row r="179" spans="1:65" s="34" customFormat="1" ht="21.75" customHeight="1" x14ac:dyDescent="0.2">
      <c r="A179" s="9"/>
      <c r="B179" s="4"/>
      <c r="C179" s="144" t="s">
        <v>216</v>
      </c>
      <c r="D179" s="144" t="s">
        <v>153</v>
      </c>
      <c r="E179" s="145" t="s">
        <v>217</v>
      </c>
      <c r="F179" s="146" t="s">
        <v>218</v>
      </c>
      <c r="G179" s="147" t="s">
        <v>170</v>
      </c>
      <c r="H179" s="148">
        <v>1</v>
      </c>
      <c r="I179" s="6"/>
      <c r="J179" s="7">
        <f>ROUND(I179*H179,2)</f>
        <v>0</v>
      </c>
      <c r="K179" s="5" t="s">
        <v>157</v>
      </c>
      <c r="L179" s="4"/>
      <c r="M179" s="8" t="s">
        <v>1</v>
      </c>
      <c r="N179" s="110" t="s">
        <v>46</v>
      </c>
      <c r="O179" s="111"/>
      <c r="P179" s="112">
        <f>O179*H179</f>
        <v>0</v>
      </c>
      <c r="Q179" s="112">
        <v>0</v>
      </c>
      <c r="R179" s="112">
        <f>Q179*H179</f>
        <v>0</v>
      </c>
      <c r="S179" s="112">
        <v>0</v>
      </c>
      <c r="T179" s="113">
        <f>S179*H179</f>
        <v>0</v>
      </c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R179" s="114" t="s">
        <v>158</v>
      </c>
      <c r="AT179" s="114" t="s">
        <v>153</v>
      </c>
      <c r="AU179" s="114" t="s">
        <v>90</v>
      </c>
      <c r="AY179" s="23" t="s">
        <v>151</v>
      </c>
      <c r="BE179" s="115">
        <f>IF(N179="základní",J179,0)</f>
        <v>0</v>
      </c>
      <c r="BF179" s="115">
        <f>IF(N179="snížená",J179,0)</f>
        <v>0</v>
      </c>
      <c r="BG179" s="115">
        <f>IF(N179="zákl. přenesená",J179,0)</f>
        <v>0</v>
      </c>
      <c r="BH179" s="115">
        <f>IF(N179="sníž. přenesená",J179,0)</f>
        <v>0</v>
      </c>
      <c r="BI179" s="115">
        <f>IF(N179="nulová",J179,0)</f>
        <v>0</v>
      </c>
      <c r="BJ179" s="23" t="s">
        <v>88</v>
      </c>
      <c r="BK179" s="115">
        <f>ROUND(I179*H179,2)</f>
        <v>0</v>
      </c>
      <c r="BL179" s="23" t="s">
        <v>158</v>
      </c>
      <c r="BM179" s="114" t="s">
        <v>219</v>
      </c>
    </row>
    <row r="180" spans="1:65" s="34" customFormat="1" ht="19.5" x14ac:dyDescent="0.2">
      <c r="A180" s="9"/>
      <c r="B180" s="4"/>
      <c r="C180" s="149"/>
      <c r="D180" s="150" t="s">
        <v>160</v>
      </c>
      <c r="E180" s="149"/>
      <c r="F180" s="151" t="s">
        <v>220</v>
      </c>
      <c r="G180" s="149"/>
      <c r="H180" s="149"/>
      <c r="I180" s="9"/>
      <c r="J180" s="9"/>
      <c r="K180" s="9"/>
      <c r="L180" s="4"/>
      <c r="M180" s="116"/>
      <c r="N180" s="117"/>
      <c r="O180" s="111"/>
      <c r="P180" s="111"/>
      <c r="Q180" s="111"/>
      <c r="R180" s="111"/>
      <c r="S180" s="111"/>
      <c r="T180" s="118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T180" s="23" t="s">
        <v>160</v>
      </c>
      <c r="AU180" s="23" t="s">
        <v>90</v>
      </c>
    </row>
    <row r="181" spans="1:65" s="34" customFormat="1" ht="11.25" x14ac:dyDescent="0.2">
      <c r="A181" s="9"/>
      <c r="B181" s="4"/>
      <c r="C181" s="149"/>
      <c r="D181" s="152" t="s">
        <v>162</v>
      </c>
      <c r="E181" s="149"/>
      <c r="F181" s="153" t="s">
        <v>221</v>
      </c>
      <c r="G181" s="149"/>
      <c r="H181" s="149"/>
      <c r="I181" s="9"/>
      <c r="J181" s="9"/>
      <c r="K181" s="9"/>
      <c r="L181" s="4"/>
      <c r="M181" s="116"/>
      <c r="N181" s="117"/>
      <c r="O181" s="111"/>
      <c r="P181" s="111"/>
      <c r="Q181" s="111"/>
      <c r="R181" s="111"/>
      <c r="S181" s="111"/>
      <c r="T181" s="118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T181" s="23" t="s">
        <v>162</v>
      </c>
      <c r="AU181" s="23" t="s">
        <v>90</v>
      </c>
    </row>
    <row r="182" spans="1:65" s="10" customFormat="1" ht="11.25" x14ac:dyDescent="0.2">
      <c r="B182" s="119"/>
      <c r="C182" s="154"/>
      <c r="D182" s="150" t="s">
        <v>164</v>
      </c>
      <c r="E182" s="155" t="s">
        <v>1</v>
      </c>
      <c r="F182" s="156" t="s">
        <v>165</v>
      </c>
      <c r="G182" s="154"/>
      <c r="H182" s="155" t="s">
        <v>1</v>
      </c>
      <c r="L182" s="119"/>
      <c r="M182" s="121"/>
      <c r="N182" s="122"/>
      <c r="O182" s="122"/>
      <c r="P182" s="122"/>
      <c r="Q182" s="122"/>
      <c r="R182" s="122"/>
      <c r="S182" s="122"/>
      <c r="T182" s="123"/>
      <c r="AT182" s="120" t="s">
        <v>164</v>
      </c>
      <c r="AU182" s="120" t="s">
        <v>90</v>
      </c>
      <c r="AV182" s="10" t="s">
        <v>88</v>
      </c>
      <c r="AW182" s="10" t="s">
        <v>36</v>
      </c>
      <c r="AX182" s="10" t="s">
        <v>81</v>
      </c>
      <c r="AY182" s="120" t="s">
        <v>151</v>
      </c>
    </row>
    <row r="183" spans="1:65" s="11" customFormat="1" ht="11.25" x14ac:dyDescent="0.2">
      <c r="B183" s="124"/>
      <c r="C183" s="157"/>
      <c r="D183" s="150" t="s">
        <v>164</v>
      </c>
      <c r="E183" s="158" t="s">
        <v>1</v>
      </c>
      <c r="F183" s="159" t="s">
        <v>195</v>
      </c>
      <c r="G183" s="157"/>
      <c r="H183" s="160">
        <v>1</v>
      </c>
      <c r="L183" s="124"/>
      <c r="M183" s="126"/>
      <c r="N183" s="127"/>
      <c r="O183" s="127"/>
      <c r="P183" s="127"/>
      <c r="Q183" s="127"/>
      <c r="R183" s="127"/>
      <c r="S183" s="127"/>
      <c r="T183" s="128"/>
      <c r="AT183" s="125" t="s">
        <v>164</v>
      </c>
      <c r="AU183" s="125" t="s">
        <v>90</v>
      </c>
      <c r="AV183" s="11" t="s">
        <v>90</v>
      </c>
      <c r="AW183" s="11" t="s">
        <v>36</v>
      </c>
      <c r="AX183" s="11" t="s">
        <v>81</v>
      </c>
      <c r="AY183" s="125" t="s">
        <v>151</v>
      </c>
    </row>
    <row r="184" spans="1:65" s="12" customFormat="1" ht="11.25" x14ac:dyDescent="0.2">
      <c r="B184" s="129"/>
      <c r="C184" s="161"/>
      <c r="D184" s="150" t="s">
        <v>164</v>
      </c>
      <c r="E184" s="162" t="s">
        <v>1</v>
      </c>
      <c r="F184" s="163" t="s">
        <v>167</v>
      </c>
      <c r="G184" s="161"/>
      <c r="H184" s="164">
        <v>1</v>
      </c>
      <c r="L184" s="129"/>
      <c r="M184" s="131"/>
      <c r="N184" s="132"/>
      <c r="O184" s="132"/>
      <c r="P184" s="132"/>
      <c r="Q184" s="132"/>
      <c r="R184" s="132"/>
      <c r="S184" s="132"/>
      <c r="T184" s="133"/>
      <c r="AT184" s="130" t="s">
        <v>164</v>
      </c>
      <c r="AU184" s="130" t="s">
        <v>90</v>
      </c>
      <c r="AV184" s="12" t="s">
        <v>158</v>
      </c>
      <c r="AW184" s="12" t="s">
        <v>36</v>
      </c>
      <c r="AX184" s="12" t="s">
        <v>88</v>
      </c>
      <c r="AY184" s="130" t="s">
        <v>151</v>
      </c>
    </row>
    <row r="185" spans="1:65" s="34" customFormat="1" ht="21.75" customHeight="1" x14ac:dyDescent="0.2">
      <c r="A185" s="9"/>
      <c r="B185" s="4"/>
      <c r="C185" s="144" t="s">
        <v>222</v>
      </c>
      <c r="D185" s="144" t="s">
        <v>153</v>
      </c>
      <c r="E185" s="145" t="s">
        <v>223</v>
      </c>
      <c r="F185" s="146" t="s">
        <v>224</v>
      </c>
      <c r="G185" s="147" t="s">
        <v>170</v>
      </c>
      <c r="H185" s="148">
        <v>2</v>
      </c>
      <c r="I185" s="6"/>
      <c r="J185" s="7">
        <f>ROUND(I185*H185,2)</f>
        <v>0</v>
      </c>
      <c r="K185" s="5" t="s">
        <v>157</v>
      </c>
      <c r="L185" s="4"/>
      <c r="M185" s="8" t="s">
        <v>1</v>
      </c>
      <c r="N185" s="110" t="s">
        <v>46</v>
      </c>
      <c r="O185" s="111"/>
      <c r="P185" s="112">
        <f>O185*H185</f>
        <v>0</v>
      </c>
      <c r="Q185" s="112">
        <v>0</v>
      </c>
      <c r="R185" s="112">
        <f>Q185*H185</f>
        <v>0</v>
      </c>
      <c r="S185" s="112">
        <v>0</v>
      </c>
      <c r="T185" s="113">
        <f>S185*H185</f>
        <v>0</v>
      </c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R185" s="114" t="s">
        <v>158</v>
      </c>
      <c r="AT185" s="114" t="s">
        <v>153</v>
      </c>
      <c r="AU185" s="114" t="s">
        <v>90</v>
      </c>
      <c r="AY185" s="23" t="s">
        <v>151</v>
      </c>
      <c r="BE185" s="115">
        <f>IF(N185="základní",J185,0)</f>
        <v>0</v>
      </c>
      <c r="BF185" s="115">
        <f>IF(N185="snížená",J185,0)</f>
        <v>0</v>
      </c>
      <c r="BG185" s="115">
        <f>IF(N185="zákl. přenesená",J185,0)</f>
        <v>0</v>
      </c>
      <c r="BH185" s="115">
        <f>IF(N185="sníž. přenesená",J185,0)</f>
        <v>0</v>
      </c>
      <c r="BI185" s="115">
        <f>IF(N185="nulová",J185,0)</f>
        <v>0</v>
      </c>
      <c r="BJ185" s="23" t="s">
        <v>88</v>
      </c>
      <c r="BK185" s="115">
        <f>ROUND(I185*H185,2)</f>
        <v>0</v>
      </c>
      <c r="BL185" s="23" t="s">
        <v>158</v>
      </c>
      <c r="BM185" s="114" t="s">
        <v>225</v>
      </c>
    </row>
    <row r="186" spans="1:65" s="34" customFormat="1" ht="19.5" x14ac:dyDescent="0.2">
      <c r="A186" s="9"/>
      <c r="B186" s="4"/>
      <c r="C186" s="149"/>
      <c r="D186" s="150" t="s">
        <v>160</v>
      </c>
      <c r="E186" s="149"/>
      <c r="F186" s="151" t="s">
        <v>226</v>
      </c>
      <c r="G186" s="149"/>
      <c r="H186" s="149"/>
      <c r="I186" s="9"/>
      <c r="J186" s="9"/>
      <c r="K186" s="9"/>
      <c r="L186" s="4"/>
      <c r="M186" s="116"/>
      <c r="N186" s="117"/>
      <c r="O186" s="111"/>
      <c r="P186" s="111"/>
      <c r="Q186" s="111"/>
      <c r="R186" s="111"/>
      <c r="S186" s="111"/>
      <c r="T186" s="118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T186" s="23" t="s">
        <v>160</v>
      </c>
      <c r="AU186" s="23" t="s">
        <v>90</v>
      </c>
    </row>
    <row r="187" spans="1:65" s="34" customFormat="1" ht="11.25" x14ac:dyDescent="0.2">
      <c r="A187" s="9"/>
      <c r="B187" s="4"/>
      <c r="C187" s="149"/>
      <c r="D187" s="152" t="s">
        <v>162</v>
      </c>
      <c r="E187" s="149"/>
      <c r="F187" s="153" t="s">
        <v>227</v>
      </c>
      <c r="G187" s="149"/>
      <c r="H187" s="149"/>
      <c r="I187" s="9"/>
      <c r="J187" s="9"/>
      <c r="K187" s="9"/>
      <c r="L187" s="4"/>
      <c r="M187" s="116"/>
      <c r="N187" s="117"/>
      <c r="O187" s="111"/>
      <c r="P187" s="111"/>
      <c r="Q187" s="111"/>
      <c r="R187" s="111"/>
      <c r="S187" s="111"/>
      <c r="T187" s="118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T187" s="23" t="s">
        <v>162</v>
      </c>
      <c r="AU187" s="23" t="s">
        <v>90</v>
      </c>
    </row>
    <row r="188" spans="1:65" s="10" customFormat="1" ht="11.25" x14ac:dyDescent="0.2">
      <c r="B188" s="119"/>
      <c r="C188" s="154"/>
      <c r="D188" s="150" t="s">
        <v>164</v>
      </c>
      <c r="E188" s="155" t="s">
        <v>1</v>
      </c>
      <c r="F188" s="156" t="s">
        <v>165</v>
      </c>
      <c r="G188" s="154"/>
      <c r="H188" s="155" t="s">
        <v>1</v>
      </c>
      <c r="L188" s="119"/>
      <c r="M188" s="121"/>
      <c r="N188" s="122"/>
      <c r="O188" s="122"/>
      <c r="P188" s="122"/>
      <c r="Q188" s="122"/>
      <c r="R188" s="122"/>
      <c r="S188" s="122"/>
      <c r="T188" s="123"/>
      <c r="AT188" s="120" t="s">
        <v>164</v>
      </c>
      <c r="AU188" s="120" t="s">
        <v>90</v>
      </c>
      <c r="AV188" s="10" t="s">
        <v>88</v>
      </c>
      <c r="AW188" s="10" t="s">
        <v>36</v>
      </c>
      <c r="AX188" s="10" t="s">
        <v>81</v>
      </c>
      <c r="AY188" s="120" t="s">
        <v>151</v>
      </c>
    </row>
    <row r="189" spans="1:65" s="11" customFormat="1" ht="11.25" x14ac:dyDescent="0.2">
      <c r="B189" s="124"/>
      <c r="C189" s="157"/>
      <c r="D189" s="150" t="s">
        <v>164</v>
      </c>
      <c r="E189" s="158" t="s">
        <v>1</v>
      </c>
      <c r="F189" s="159" t="s">
        <v>228</v>
      </c>
      <c r="G189" s="157"/>
      <c r="H189" s="160">
        <v>1</v>
      </c>
      <c r="L189" s="124"/>
      <c r="M189" s="126"/>
      <c r="N189" s="127"/>
      <c r="O189" s="127"/>
      <c r="P189" s="127"/>
      <c r="Q189" s="127"/>
      <c r="R189" s="127"/>
      <c r="S189" s="127"/>
      <c r="T189" s="128"/>
      <c r="AT189" s="125" t="s">
        <v>164</v>
      </c>
      <c r="AU189" s="125" t="s">
        <v>90</v>
      </c>
      <c r="AV189" s="11" t="s">
        <v>90</v>
      </c>
      <c r="AW189" s="11" t="s">
        <v>36</v>
      </c>
      <c r="AX189" s="11" t="s">
        <v>81</v>
      </c>
      <c r="AY189" s="125" t="s">
        <v>151</v>
      </c>
    </row>
    <row r="190" spans="1:65" s="11" customFormat="1" ht="11.25" x14ac:dyDescent="0.2">
      <c r="B190" s="124"/>
      <c r="C190" s="157"/>
      <c r="D190" s="150" t="s">
        <v>164</v>
      </c>
      <c r="E190" s="158" t="s">
        <v>1</v>
      </c>
      <c r="F190" s="159" t="s">
        <v>229</v>
      </c>
      <c r="G190" s="157"/>
      <c r="H190" s="160">
        <v>1</v>
      </c>
      <c r="L190" s="124"/>
      <c r="M190" s="126"/>
      <c r="N190" s="127"/>
      <c r="O190" s="127"/>
      <c r="P190" s="127"/>
      <c r="Q190" s="127"/>
      <c r="R190" s="127"/>
      <c r="S190" s="127"/>
      <c r="T190" s="128"/>
      <c r="AT190" s="125" t="s">
        <v>164</v>
      </c>
      <c r="AU190" s="125" t="s">
        <v>90</v>
      </c>
      <c r="AV190" s="11" t="s">
        <v>90</v>
      </c>
      <c r="AW190" s="11" t="s">
        <v>36</v>
      </c>
      <c r="AX190" s="11" t="s">
        <v>81</v>
      </c>
      <c r="AY190" s="125" t="s">
        <v>151</v>
      </c>
    </row>
    <row r="191" spans="1:65" s="12" customFormat="1" ht="11.25" x14ac:dyDescent="0.2">
      <c r="B191" s="129"/>
      <c r="C191" s="161"/>
      <c r="D191" s="150" t="s">
        <v>164</v>
      </c>
      <c r="E191" s="162" t="s">
        <v>1</v>
      </c>
      <c r="F191" s="163" t="s">
        <v>167</v>
      </c>
      <c r="G191" s="161"/>
      <c r="H191" s="164">
        <v>2</v>
      </c>
      <c r="L191" s="129"/>
      <c r="M191" s="131"/>
      <c r="N191" s="132"/>
      <c r="O191" s="132"/>
      <c r="P191" s="132"/>
      <c r="Q191" s="132"/>
      <c r="R191" s="132"/>
      <c r="S191" s="132"/>
      <c r="T191" s="133"/>
      <c r="AT191" s="130" t="s">
        <v>164</v>
      </c>
      <c r="AU191" s="130" t="s">
        <v>90</v>
      </c>
      <c r="AV191" s="12" t="s">
        <v>158</v>
      </c>
      <c r="AW191" s="12" t="s">
        <v>36</v>
      </c>
      <c r="AX191" s="12" t="s">
        <v>88</v>
      </c>
      <c r="AY191" s="130" t="s">
        <v>151</v>
      </c>
    </row>
    <row r="192" spans="1:65" s="34" customFormat="1" ht="24.2" customHeight="1" x14ac:dyDescent="0.2">
      <c r="A192" s="9"/>
      <c r="B192" s="4"/>
      <c r="C192" s="144" t="s">
        <v>230</v>
      </c>
      <c r="D192" s="144" t="s">
        <v>153</v>
      </c>
      <c r="E192" s="145" t="s">
        <v>231</v>
      </c>
      <c r="F192" s="146" t="s">
        <v>232</v>
      </c>
      <c r="G192" s="147" t="s">
        <v>233</v>
      </c>
      <c r="H192" s="148">
        <v>0.224</v>
      </c>
      <c r="I192" s="6"/>
      <c r="J192" s="7">
        <f>ROUND(I192*H192,2)</f>
        <v>0</v>
      </c>
      <c r="K192" s="5" t="s">
        <v>157</v>
      </c>
      <c r="L192" s="4"/>
      <c r="M192" s="8" t="s">
        <v>1</v>
      </c>
      <c r="N192" s="110" t="s">
        <v>46</v>
      </c>
      <c r="O192" s="111"/>
      <c r="P192" s="112">
        <f>O192*H192</f>
        <v>0</v>
      </c>
      <c r="Q192" s="112">
        <v>0</v>
      </c>
      <c r="R192" s="112">
        <f>Q192*H192</f>
        <v>0</v>
      </c>
      <c r="S192" s="112">
        <v>0</v>
      </c>
      <c r="T192" s="113">
        <f>S192*H192</f>
        <v>0</v>
      </c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R192" s="114" t="s">
        <v>158</v>
      </c>
      <c r="AT192" s="114" t="s">
        <v>153</v>
      </c>
      <c r="AU192" s="114" t="s">
        <v>90</v>
      </c>
      <c r="AY192" s="23" t="s">
        <v>151</v>
      </c>
      <c r="BE192" s="115">
        <f>IF(N192="základní",J192,0)</f>
        <v>0</v>
      </c>
      <c r="BF192" s="115">
        <f>IF(N192="snížená",J192,0)</f>
        <v>0</v>
      </c>
      <c r="BG192" s="115">
        <f>IF(N192="zákl. přenesená",J192,0)</f>
        <v>0</v>
      </c>
      <c r="BH192" s="115">
        <f>IF(N192="sníž. přenesená",J192,0)</f>
        <v>0</v>
      </c>
      <c r="BI192" s="115">
        <f>IF(N192="nulová",J192,0)</f>
        <v>0</v>
      </c>
      <c r="BJ192" s="23" t="s">
        <v>88</v>
      </c>
      <c r="BK192" s="115">
        <f>ROUND(I192*H192,2)</f>
        <v>0</v>
      </c>
      <c r="BL192" s="23" t="s">
        <v>158</v>
      </c>
      <c r="BM192" s="114" t="s">
        <v>234</v>
      </c>
    </row>
    <row r="193" spans="1:65" s="34" customFormat="1" ht="29.25" x14ac:dyDescent="0.2">
      <c r="A193" s="9"/>
      <c r="B193" s="4"/>
      <c r="C193" s="149"/>
      <c r="D193" s="150" t="s">
        <v>160</v>
      </c>
      <c r="E193" s="149"/>
      <c r="F193" s="151" t="s">
        <v>235</v>
      </c>
      <c r="G193" s="149"/>
      <c r="H193" s="149"/>
      <c r="I193" s="9"/>
      <c r="J193" s="9"/>
      <c r="K193" s="9"/>
      <c r="L193" s="4"/>
      <c r="M193" s="116"/>
      <c r="N193" s="117"/>
      <c r="O193" s="111"/>
      <c r="P193" s="111"/>
      <c r="Q193" s="111"/>
      <c r="R193" s="111"/>
      <c r="S193" s="111"/>
      <c r="T193" s="118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T193" s="23" t="s">
        <v>160</v>
      </c>
      <c r="AU193" s="23" t="s">
        <v>90</v>
      </c>
    </row>
    <row r="194" spans="1:65" s="34" customFormat="1" ht="11.25" x14ac:dyDescent="0.2">
      <c r="A194" s="9"/>
      <c r="B194" s="4"/>
      <c r="C194" s="149"/>
      <c r="D194" s="152" t="s">
        <v>162</v>
      </c>
      <c r="E194" s="149"/>
      <c r="F194" s="153" t="s">
        <v>236</v>
      </c>
      <c r="G194" s="149"/>
      <c r="H194" s="149"/>
      <c r="I194" s="9"/>
      <c r="J194" s="9"/>
      <c r="K194" s="9"/>
      <c r="L194" s="4"/>
      <c r="M194" s="116"/>
      <c r="N194" s="117"/>
      <c r="O194" s="111"/>
      <c r="P194" s="111"/>
      <c r="Q194" s="111"/>
      <c r="R194" s="111"/>
      <c r="S194" s="111"/>
      <c r="T194" s="118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T194" s="23" t="s">
        <v>162</v>
      </c>
      <c r="AU194" s="23" t="s">
        <v>90</v>
      </c>
    </row>
    <row r="195" spans="1:65" s="10" customFormat="1" ht="11.25" x14ac:dyDescent="0.2">
      <c r="B195" s="119"/>
      <c r="C195" s="154"/>
      <c r="D195" s="150" t="s">
        <v>164</v>
      </c>
      <c r="E195" s="155" t="s">
        <v>1</v>
      </c>
      <c r="F195" s="156" t="s">
        <v>237</v>
      </c>
      <c r="G195" s="154"/>
      <c r="H195" s="155" t="s">
        <v>1</v>
      </c>
      <c r="L195" s="119"/>
      <c r="M195" s="121"/>
      <c r="N195" s="122"/>
      <c r="O195" s="122"/>
      <c r="P195" s="122"/>
      <c r="Q195" s="122"/>
      <c r="R195" s="122"/>
      <c r="S195" s="122"/>
      <c r="T195" s="123"/>
      <c r="AT195" s="120" t="s">
        <v>164</v>
      </c>
      <c r="AU195" s="120" t="s">
        <v>90</v>
      </c>
      <c r="AV195" s="10" t="s">
        <v>88</v>
      </c>
      <c r="AW195" s="10" t="s">
        <v>36</v>
      </c>
      <c r="AX195" s="10" t="s">
        <v>81</v>
      </c>
      <c r="AY195" s="120" t="s">
        <v>151</v>
      </c>
    </row>
    <row r="196" spans="1:65" s="11" customFormat="1" ht="11.25" x14ac:dyDescent="0.2">
      <c r="B196" s="124"/>
      <c r="C196" s="157"/>
      <c r="D196" s="150" t="s">
        <v>164</v>
      </c>
      <c r="E196" s="158" t="s">
        <v>1</v>
      </c>
      <c r="F196" s="159" t="s">
        <v>238</v>
      </c>
      <c r="G196" s="157"/>
      <c r="H196" s="160">
        <v>0.224</v>
      </c>
      <c r="L196" s="124"/>
      <c r="M196" s="126"/>
      <c r="N196" s="127"/>
      <c r="O196" s="127"/>
      <c r="P196" s="127"/>
      <c r="Q196" s="127"/>
      <c r="R196" s="127"/>
      <c r="S196" s="127"/>
      <c r="T196" s="128"/>
      <c r="AT196" s="125" t="s">
        <v>164</v>
      </c>
      <c r="AU196" s="125" t="s">
        <v>90</v>
      </c>
      <c r="AV196" s="11" t="s">
        <v>90</v>
      </c>
      <c r="AW196" s="11" t="s">
        <v>36</v>
      </c>
      <c r="AX196" s="11" t="s">
        <v>81</v>
      </c>
      <c r="AY196" s="125" t="s">
        <v>151</v>
      </c>
    </row>
    <row r="197" spans="1:65" s="12" customFormat="1" ht="11.25" x14ac:dyDescent="0.2">
      <c r="B197" s="129"/>
      <c r="C197" s="161"/>
      <c r="D197" s="150" t="s">
        <v>164</v>
      </c>
      <c r="E197" s="162" t="s">
        <v>1</v>
      </c>
      <c r="F197" s="163" t="s">
        <v>167</v>
      </c>
      <c r="G197" s="161"/>
      <c r="H197" s="164">
        <v>0.224</v>
      </c>
      <c r="L197" s="129"/>
      <c r="M197" s="131"/>
      <c r="N197" s="132"/>
      <c r="O197" s="132"/>
      <c r="P197" s="132"/>
      <c r="Q197" s="132"/>
      <c r="R197" s="132"/>
      <c r="S197" s="132"/>
      <c r="T197" s="133"/>
      <c r="AT197" s="130" t="s">
        <v>164</v>
      </c>
      <c r="AU197" s="130" t="s">
        <v>90</v>
      </c>
      <c r="AV197" s="12" t="s">
        <v>158</v>
      </c>
      <c r="AW197" s="12" t="s">
        <v>36</v>
      </c>
      <c r="AX197" s="12" t="s">
        <v>88</v>
      </c>
      <c r="AY197" s="130" t="s">
        <v>151</v>
      </c>
    </row>
    <row r="198" spans="1:65" s="34" customFormat="1" ht="24.2" customHeight="1" x14ac:dyDescent="0.2">
      <c r="A198" s="9"/>
      <c r="B198" s="4"/>
      <c r="C198" s="144" t="s">
        <v>8</v>
      </c>
      <c r="D198" s="144" t="s">
        <v>153</v>
      </c>
      <c r="E198" s="145" t="s">
        <v>239</v>
      </c>
      <c r="F198" s="146" t="s">
        <v>240</v>
      </c>
      <c r="G198" s="147" t="s">
        <v>241</v>
      </c>
      <c r="H198" s="148">
        <v>1</v>
      </c>
      <c r="I198" s="6"/>
      <c r="J198" s="7">
        <f>ROUND(I198*H198,2)</f>
        <v>0</v>
      </c>
      <c r="K198" s="5" t="s">
        <v>242</v>
      </c>
      <c r="L198" s="4"/>
      <c r="M198" s="8" t="s">
        <v>1</v>
      </c>
      <c r="N198" s="110" t="s">
        <v>46</v>
      </c>
      <c r="O198" s="111"/>
      <c r="P198" s="112">
        <f>O198*H198</f>
        <v>0</v>
      </c>
      <c r="Q198" s="112">
        <v>0</v>
      </c>
      <c r="R198" s="112">
        <f>Q198*H198</f>
        <v>0</v>
      </c>
      <c r="S198" s="112">
        <v>0</v>
      </c>
      <c r="T198" s="113">
        <f>S198*H198</f>
        <v>0</v>
      </c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R198" s="114" t="s">
        <v>158</v>
      </c>
      <c r="AT198" s="114" t="s">
        <v>153</v>
      </c>
      <c r="AU198" s="114" t="s">
        <v>90</v>
      </c>
      <c r="AY198" s="23" t="s">
        <v>151</v>
      </c>
      <c r="BE198" s="115">
        <f>IF(N198="základní",J198,0)</f>
        <v>0</v>
      </c>
      <c r="BF198" s="115">
        <f>IF(N198="snížená",J198,0)</f>
        <v>0</v>
      </c>
      <c r="BG198" s="115">
        <f>IF(N198="zákl. přenesená",J198,0)</f>
        <v>0</v>
      </c>
      <c r="BH198" s="115">
        <f>IF(N198="sníž. přenesená",J198,0)</f>
        <v>0</v>
      </c>
      <c r="BI198" s="115">
        <f>IF(N198="nulová",J198,0)</f>
        <v>0</v>
      </c>
      <c r="BJ198" s="23" t="s">
        <v>88</v>
      </c>
      <c r="BK198" s="115">
        <f>ROUND(I198*H198,2)</f>
        <v>0</v>
      </c>
      <c r="BL198" s="23" t="s">
        <v>158</v>
      </c>
      <c r="BM198" s="114" t="s">
        <v>243</v>
      </c>
    </row>
    <row r="199" spans="1:65" s="34" customFormat="1" ht="37.9" customHeight="1" x14ac:dyDescent="0.2">
      <c r="A199" s="9"/>
      <c r="B199" s="4"/>
      <c r="C199" s="144" t="s">
        <v>244</v>
      </c>
      <c r="D199" s="144" t="s">
        <v>153</v>
      </c>
      <c r="E199" s="145" t="s">
        <v>245</v>
      </c>
      <c r="F199" s="146" t="s">
        <v>246</v>
      </c>
      <c r="G199" s="147" t="s">
        <v>233</v>
      </c>
      <c r="H199" s="148">
        <v>3791.44</v>
      </c>
      <c r="I199" s="6"/>
      <c r="J199" s="7">
        <f>ROUND(I199*H199,2)</f>
        <v>0</v>
      </c>
      <c r="K199" s="5" t="s">
        <v>157</v>
      </c>
      <c r="L199" s="4"/>
      <c r="M199" s="8" t="s">
        <v>1</v>
      </c>
      <c r="N199" s="110" t="s">
        <v>46</v>
      </c>
      <c r="O199" s="111"/>
      <c r="P199" s="112">
        <f>O199*H199</f>
        <v>0</v>
      </c>
      <c r="Q199" s="112">
        <v>0</v>
      </c>
      <c r="R199" s="112">
        <f>Q199*H199</f>
        <v>0</v>
      </c>
      <c r="S199" s="112">
        <v>0</v>
      </c>
      <c r="T199" s="113">
        <f>S199*H199</f>
        <v>0</v>
      </c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R199" s="114" t="s">
        <v>158</v>
      </c>
      <c r="AT199" s="114" t="s">
        <v>153</v>
      </c>
      <c r="AU199" s="114" t="s">
        <v>90</v>
      </c>
      <c r="AY199" s="23" t="s">
        <v>151</v>
      </c>
      <c r="BE199" s="115">
        <f>IF(N199="základní",J199,0)</f>
        <v>0</v>
      </c>
      <c r="BF199" s="115">
        <f>IF(N199="snížená",J199,0)</f>
        <v>0</v>
      </c>
      <c r="BG199" s="115">
        <f>IF(N199="zákl. přenesená",J199,0)</f>
        <v>0</v>
      </c>
      <c r="BH199" s="115">
        <f>IF(N199="sníž. přenesená",J199,0)</f>
        <v>0</v>
      </c>
      <c r="BI199" s="115">
        <f>IF(N199="nulová",J199,0)</f>
        <v>0</v>
      </c>
      <c r="BJ199" s="23" t="s">
        <v>88</v>
      </c>
      <c r="BK199" s="115">
        <f>ROUND(I199*H199,2)</f>
        <v>0</v>
      </c>
      <c r="BL199" s="23" t="s">
        <v>158</v>
      </c>
      <c r="BM199" s="114" t="s">
        <v>247</v>
      </c>
    </row>
    <row r="200" spans="1:65" s="34" customFormat="1" ht="39" x14ac:dyDescent="0.2">
      <c r="A200" s="9"/>
      <c r="B200" s="4"/>
      <c r="C200" s="149"/>
      <c r="D200" s="150" t="s">
        <v>160</v>
      </c>
      <c r="E200" s="149"/>
      <c r="F200" s="151" t="s">
        <v>248</v>
      </c>
      <c r="G200" s="149"/>
      <c r="H200" s="149"/>
      <c r="I200" s="9"/>
      <c r="J200" s="9"/>
      <c r="K200" s="9"/>
      <c r="L200" s="4"/>
      <c r="M200" s="116"/>
      <c r="N200" s="117"/>
      <c r="O200" s="111"/>
      <c r="P200" s="111"/>
      <c r="Q200" s="111"/>
      <c r="R200" s="111"/>
      <c r="S200" s="111"/>
      <c r="T200" s="118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T200" s="23" t="s">
        <v>160</v>
      </c>
      <c r="AU200" s="23" t="s">
        <v>90</v>
      </c>
    </row>
    <row r="201" spans="1:65" s="34" customFormat="1" ht="11.25" x14ac:dyDescent="0.2">
      <c r="A201" s="9"/>
      <c r="B201" s="4"/>
      <c r="C201" s="149"/>
      <c r="D201" s="152" t="s">
        <v>162</v>
      </c>
      <c r="E201" s="149"/>
      <c r="F201" s="153" t="s">
        <v>249</v>
      </c>
      <c r="G201" s="149"/>
      <c r="H201" s="149"/>
      <c r="I201" s="9"/>
      <c r="J201" s="9"/>
      <c r="K201" s="9"/>
      <c r="L201" s="4"/>
      <c r="M201" s="116"/>
      <c r="N201" s="117"/>
      <c r="O201" s="111"/>
      <c r="P201" s="111"/>
      <c r="Q201" s="111"/>
      <c r="R201" s="111"/>
      <c r="S201" s="111"/>
      <c r="T201" s="118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T201" s="23" t="s">
        <v>162</v>
      </c>
      <c r="AU201" s="23" t="s">
        <v>90</v>
      </c>
    </row>
    <row r="202" spans="1:65" s="10" customFormat="1" ht="11.25" x14ac:dyDescent="0.2">
      <c r="B202" s="119"/>
      <c r="C202" s="154"/>
      <c r="D202" s="150" t="s">
        <v>164</v>
      </c>
      <c r="E202" s="155" t="s">
        <v>1</v>
      </c>
      <c r="F202" s="156" t="s">
        <v>250</v>
      </c>
      <c r="G202" s="154"/>
      <c r="H202" s="155" t="s">
        <v>1</v>
      </c>
      <c r="L202" s="119"/>
      <c r="M202" s="121"/>
      <c r="N202" s="122"/>
      <c r="O202" s="122"/>
      <c r="P202" s="122"/>
      <c r="Q202" s="122"/>
      <c r="R202" s="122"/>
      <c r="S202" s="122"/>
      <c r="T202" s="123"/>
      <c r="AT202" s="120" t="s">
        <v>164</v>
      </c>
      <c r="AU202" s="120" t="s">
        <v>90</v>
      </c>
      <c r="AV202" s="10" t="s">
        <v>88</v>
      </c>
      <c r="AW202" s="10" t="s">
        <v>36</v>
      </c>
      <c r="AX202" s="10" t="s">
        <v>81</v>
      </c>
      <c r="AY202" s="120" t="s">
        <v>151</v>
      </c>
    </row>
    <row r="203" spans="1:65" s="11" customFormat="1" ht="11.25" x14ac:dyDescent="0.2">
      <c r="B203" s="124"/>
      <c r="C203" s="157"/>
      <c r="D203" s="150" t="s">
        <v>164</v>
      </c>
      <c r="E203" s="158" t="s">
        <v>1</v>
      </c>
      <c r="F203" s="159" t="s">
        <v>251</v>
      </c>
      <c r="G203" s="157"/>
      <c r="H203" s="160">
        <v>3616.37</v>
      </c>
      <c r="L203" s="124"/>
      <c r="M203" s="126"/>
      <c r="N203" s="127"/>
      <c r="O203" s="127"/>
      <c r="P203" s="127"/>
      <c r="Q203" s="127"/>
      <c r="R203" s="127"/>
      <c r="S203" s="127"/>
      <c r="T203" s="128"/>
      <c r="AT203" s="125" t="s">
        <v>164</v>
      </c>
      <c r="AU203" s="125" t="s">
        <v>90</v>
      </c>
      <c r="AV203" s="11" t="s">
        <v>90</v>
      </c>
      <c r="AW203" s="11" t="s">
        <v>36</v>
      </c>
      <c r="AX203" s="11" t="s">
        <v>81</v>
      </c>
      <c r="AY203" s="125" t="s">
        <v>151</v>
      </c>
    </row>
    <row r="204" spans="1:65" s="10" customFormat="1" ht="22.5" x14ac:dyDescent="0.2">
      <c r="B204" s="119"/>
      <c r="C204" s="154"/>
      <c r="D204" s="150" t="s">
        <v>164</v>
      </c>
      <c r="E204" s="155" t="s">
        <v>1</v>
      </c>
      <c r="F204" s="156" t="s">
        <v>252</v>
      </c>
      <c r="G204" s="154"/>
      <c r="H204" s="155" t="s">
        <v>1</v>
      </c>
      <c r="L204" s="119"/>
      <c r="M204" s="121"/>
      <c r="N204" s="122"/>
      <c r="O204" s="122"/>
      <c r="P204" s="122"/>
      <c r="Q204" s="122"/>
      <c r="R204" s="122"/>
      <c r="S204" s="122"/>
      <c r="T204" s="123"/>
      <c r="AT204" s="120" t="s">
        <v>164</v>
      </c>
      <c r="AU204" s="120" t="s">
        <v>90</v>
      </c>
      <c r="AV204" s="10" t="s">
        <v>88</v>
      </c>
      <c r="AW204" s="10" t="s">
        <v>36</v>
      </c>
      <c r="AX204" s="10" t="s">
        <v>81</v>
      </c>
      <c r="AY204" s="120" t="s">
        <v>151</v>
      </c>
    </row>
    <row r="205" spans="1:65" s="11" customFormat="1" ht="11.25" x14ac:dyDescent="0.2">
      <c r="B205" s="124"/>
      <c r="C205" s="157"/>
      <c r="D205" s="150" t="s">
        <v>164</v>
      </c>
      <c r="E205" s="158" t="s">
        <v>1</v>
      </c>
      <c r="F205" s="159" t="s">
        <v>253</v>
      </c>
      <c r="G205" s="157"/>
      <c r="H205" s="160">
        <v>175.07</v>
      </c>
      <c r="L205" s="124"/>
      <c r="M205" s="126"/>
      <c r="N205" s="127"/>
      <c r="O205" s="127"/>
      <c r="P205" s="127"/>
      <c r="Q205" s="127"/>
      <c r="R205" s="127"/>
      <c r="S205" s="127"/>
      <c r="T205" s="128"/>
      <c r="AT205" s="125" t="s">
        <v>164</v>
      </c>
      <c r="AU205" s="125" t="s">
        <v>90</v>
      </c>
      <c r="AV205" s="11" t="s">
        <v>90</v>
      </c>
      <c r="AW205" s="11" t="s">
        <v>36</v>
      </c>
      <c r="AX205" s="11" t="s">
        <v>81</v>
      </c>
      <c r="AY205" s="125" t="s">
        <v>151</v>
      </c>
    </row>
    <row r="206" spans="1:65" s="12" customFormat="1" ht="11.25" x14ac:dyDescent="0.2">
      <c r="B206" s="129"/>
      <c r="C206" s="161"/>
      <c r="D206" s="150" t="s">
        <v>164</v>
      </c>
      <c r="E206" s="162" t="s">
        <v>1</v>
      </c>
      <c r="F206" s="163" t="s">
        <v>167</v>
      </c>
      <c r="G206" s="161"/>
      <c r="H206" s="164">
        <v>3791.44</v>
      </c>
      <c r="L206" s="129"/>
      <c r="M206" s="131"/>
      <c r="N206" s="132"/>
      <c r="O206" s="132"/>
      <c r="P206" s="132"/>
      <c r="Q206" s="132"/>
      <c r="R206" s="132"/>
      <c r="S206" s="132"/>
      <c r="T206" s="133"/>
      <c r="AT206" s="130" t="s">
        <v>164</v>
      </c>
      <c r="AU206" s="130" t="s">
        <v>90</v>
      </c>
      <c r="AV206" s="12" t="s">
        <v>158</v>
      </c>
      <c r="AW206" s="12" t="s">
        <v>36</v>
      </c>
      <c r="AX206" s="12" t="s">
        <v>88</v>
      </c>
      <c r="AY206" s="130" t="s">
        <v>151</v>
      </c>
    </row>
    <row r="207" spans="1:65" s="34" customFormat="1" ht="37.9" customHeight="1" x14ac:dyDescent="0.2">
      <c r="A207" s="9"/>
      <c r="B207" s="4"/>
      <c r="C207" s="144" t="s">
        <v>254</v>
      </c>
      <c r="D207" s="144" t="s">
        <v>153</v>
      </c>
      <c r="E207" s="145" t="s">
        <v>255</v>
      </c>
      <c r="F207" s="146" t="s">
        <v>256</v>
      </c>
      <c r="G207" s="147" t="s">
        <v>233</v>
      </c>
      <c r="H207" s="148">
        <v>0.224</v>
      </c>
      <c r="I207" s="6"/>
      <c r="J207" s="7">
        <f>ROUND(I207*H207,2)</f>
        <v>0</v>
      </c>
      <c r="K207" s="5" t="s">
        <v>157</v>
      </c>
      <c r="L207" s="4"/>
      <c r="M207" s="8" t="s">
        <v>1</v>
      </c>
      <c r="N207" s="110" t="s">
        <v>46</v>
      </c>
      <c r="O207" s="111"/>
      <c r="P207" s="112">
        <f>O207*H207</f>
        <v>0</v>
      </c>
      <c r="Q207" s="112">
        <v>0</v>
      </c>
      <c r="R207" s="112">
        <f>Q207*H207</f>
        <v>0</v>
      </c>
      <c r="S207" s="112">
        <v>0</v>
      </c>
      <c r="T207" s="113">
        <f>S207*H207</f>
        <v>0</v>
      </c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R207" s="114" t="s">
        <v>158</v>
      </c>
      <c r="AT207" s="114" t="s">
        <v>153</v>
      </c>
      <c r="AU207" s="114" t="s">
        <v>90</v>
      </c>
      <c r="AY207" s="23" t="s">
        <v>151</v>
      </c>
      <c r="BE207" s="115">
        <f>IF(N207="základní",J207,0)</f>
        <v>0</v>
      </c>
      <c r="BF207" s="115">
        <f>IF(N207="snížená",J207,0)</f>
        <v>0</v>
      </c>
      <c r="BG207" s="115">
        <f>IF(N207="zákl. přenesená",J207,0)</f>
        <v>0</v>
      </c>
      <c r="BH207" s="115">
        <f>IF(N207="sníž. přenesená",J207,0)</f>
        <v>0</v>
      </c>
      <c r="BI207" s="115">
        <f>IF(N207="nulová",J207,0)</f>
        <v>0</v>
      </c>
      <c r="BJ207" s="23" t="s">
        <v>88</v>
      </c>
      <c r="BK207" s="115">
        <f>ROUND(I207*H207,2)</f>
        <v>0</v>
      </c>
      <c r="BL207" s="23" t="s">
        <v>158</v>
      </c>
      <c r="BM207" s="114" t="s">
        <v>257</v>
      </c>
    </row>
    <row r="208" spans="1:65" s="34" customFormat="1" ht="39" x14ac:dyDescent="0.2">
      <c r="A208" s="9"/>
      <c r="B208" s="4"/>
      <c r="C208" s="149"/>
      <c r="D208" s="150" t="s">
        <v>160</v>
      </c>
      <c r="E208" s="149"/>
      <c r="F208" s="151" t="s">
        <v>258</v>
      </c>
      <c r="G208" s="149"/>
      <c r="H208" s="149"/>
      <c r="I208" s="9"/>
      <c r="J208" s="9"/>
      <c r="K208" s="9"/>
      <c r="L208" s="4"/>
      <c r="M208" s="116"/>
      <c r="N208" s="117"/>
      <c r="O208" s="111"/>
      <c r="P208" s="111"/>
      <c r="Q208" s="111"/>
      <c r="R208" s="111"/>
      <c r="S208" s="111"/>
      <c r="T208" s="118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T208" s="23" t="s">
        <v>160</v>
      </c>
      <c r="AU208" s="23" t="s">
        <v>90</v>
      </c>
    </row>
    <row r="209" spans="1:65" s="34" customFormat="1" ht="11.25" x14ac:dyDescent="0.2">
      <c r="A209" s="9"/>
      <c r="B209" s="4"/>
      <c r="C209" s="149"/>
      <c r="D209" s="152" t="s">
        <v>162</v>
      </c>
      <c r="E209" s="149"/>
      <c r="F209" s="153" t="s">
        <v>259</v>
      </c>
      <c r="G209" s="149"/>
      <c r="H209" s="149"/>
      <c r="I209" s="9"/>
      <c r="J209" s="9"/>
      <c r="K209" s="9"/>
      <c r="L209" s="4"/>
      <c r="M209" s="116"/>
      <c r="N209" s="117"/>
      <c r="O209" s="111"/>
      <c r="P209" s="111"/>
      <c r="Q209" s="111"/>
      <c r="R209" s="111"/>
      <c r="S209" s="111"/>
      <c r="T209" s="118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T209" s="23" t="s">
        <v>162</v>
      </c>
      <c r="AU209" s="23" t="s">
        <v>90</v>
      </c>
    </row>
    <row r="210" spans="1:65" s="10" customFormat="1" ht="11.25" x14ac:dyDescent="0.2">
      <c r="B210" s="119"/>
      <c r="C210" s="154"/>
      <c r="D210" s="150" t="s">
        <v>164</v>
      </c>
      <c r="E210" s="155" t="s">
        <v>1</v>
      </c>
      <c r="F210" s="156" t="s">
        <v>260</v>
      </c>
      <c r="G210" s="154"/>
      <c r="H210" s="155" t="s">
        <v>1</v>
      </c>
      <c r="L210" s="119"/>
      <c r="M210" s="121"/>
      <c r="N210" s="122"/>
      <c r="O210" s="122"/>
      <c r="P210" s="122"/>
      <c r="Q210" s="122"/>
      <c r="R210" s="122"/>
      <c r="S210" s="122"/>
      <c r="T210" s="123"/>
      <c r="AT210" s="120" t="s">
        <v>164</v>
      </c>
      <c r="AU210" s="120" t="s">
        <v>90</v>
      </c>
      <c r="AV210" s="10" t="s">
        <v>88</v>
      </c>
      <c r="AW210" s="10" t="s">
        <v>36</v>
      </c>
      <c r="AX210" s="10" t="s">
        <v>81</v>
      </c>
      <c r="AY210" s="120" t="s">
        <v>151</v>
      </c>
    </row>
    <row r="211" spans="1:65" s="11" customFormat="1" ht="11.25" x14ac:dyDescent="0.2">
      <c r="B211" s="124"/>
      <c r="C211" s="157"/>
      <c r="D211" s="150" t="s">
        <v>164</v>
      </c>
      <c r="E211" s="158" t="s">
        <v>1</v>
      </c>
      <c r="F211" s="159" t="s">
        <v>261</v>
      </c>
      <c r="G211" s="157"/>
      <c r="H211" s="160">
        <v>0.224</v>
      </c>
      <c r="L211" s="124"/>
      <c r="M211" s="126"/>
      <c r="N211" s="127"/>
      <c r="O211" s="127"/>
      <c r="P211" s="127"/>
      <c r="Q211" s="127"/>
      <c r="R211" s="127"/>
      <c r="S211" s="127"/>
      <c r="T211" s="128"/>
      <c r="AT211" s="125" t="s">
        <v>164</v>
      </c>
      <c r="AU211" s="125" t="s">
        <v>90</v>
      </c>
      <c r="AV211" s="11" t="s">
        <v>90</v>
      </c>
      <c r="AW211" s="11" t="s">
        <v>36</v>
      </c>
      <c r="AX211" s="11" t="s">
        <v>81</v>
      </c>
      <c r="AY211" s="125" t="s">
        <v>151</v>
      </c>
    </row>
    <row r="212" spans="1:65" s="12" customFormat="1" ht="11.25" x14ac:dyDescent="0.2">
      <c r="B212" s="129"/>
      <c r="C212" s="161"/>
      <c r="D212" s="150" t="s">
        <v>164</v>
      </c>
      <c r="E212" s="162" t="s">
        <v>1</v>
      </c>
      <c r="F212" s="163" t="s">
        <v>167</v>
      </c>
      <c r="G212" s="161"/>
      <c r="H212" s="164">
        <v>0.224</v>
      </c>
      <c r="L212" s="129"/>
      <c r="M212" s="131"/>
      <c r="N212" s="132"/>
      <c r="O212" s="132"/>
      <c r="P212" s="132"/>
      <c r="Q212" s="132"/>
      <c r="R212" s="132"/>
      <c r="S212" s="132"/>
      <c r="T212" s="133"/>
      <c r="AT212" s="130" t="s">
        <v>164</v>
      </c>
      <c r="AU212" s="130" t="s">
        <v>90</v>
      </c>
      <c r="AV212" s="12" t="s">
        <v>158</v>
      </c>
      <c r="AW212" s="12" t="s">
        <v>36</v>
      </c>
      <c r="AX212" s="12" t="s">
        <v>88</v>
      </c>
      <c r="AY212" s="130" t="s">
        <v>151</v>
      </c>
    </row>
    <row r="213" spans="1:65" s="34" customFormat="1" ht="24.2" customHeight="1" x14ac:dyDescent="0.2">
      <c r="A213" s="9"/>
      <c r="B213" s="4"/>
      <c r="C213" s="144" t="s">
        <v>262</v>
      </c>
      <c r="D213" s="144" t="s">
        <v>153</v>
      </c>
      <c r="E213" s="145" t="s">
        <v>263</v>
      </c>
      <c r="F213" s="146" t="s">
        <v>264</v>
      </c>
      <c r="G213" s="147" t="s">
        <v>233</v>
      </c>
      <c r="H213" s="148">
        <v>3791.44</v>
      </c>
      <c r="I213" s="6"/>
      <c r="J213" s="7">
        <f>ROUND(I213*H213,2)</f>
        <v>0</v>
      </c>
      <c r="K213" s="5" t="s">
        <v>157</v>
      </c>
      <c r="L213" s="4"/>
      <c r="M213" s="8" t="s">
        <v>1</v>
      </c>
      <c r="N213" s="110" t="s">
        <v>46</v>
      </c>
      <c r="O213" s="111"/>
      <c r="P213" s="112">
        <f>O213*H213</f>
        <v>0</v>
      </c>
      <c r="Q213" s="112">
        <v>0</v>
      </c>
      <c r="R213" s="112">
        <f>Q213*H213</f>
        <v>0</v>
      </c>
      <c r="S213" s="112">
        <v>0</v>
      </c>
      <c r="T213" s="113">
        <f>S213*H213</f>
        <v>0</v>
      </c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R213" s="114" t="s">
        <v>158</v>
      </c>
      <c r="AT213" s="114" t="s">
        <v>153</v>
      </c>
      <c r="AU213" s="114" t="s">
        <v>90</v>
      </c>
      <c r="AY213" s="23" t="s">
        <v>151</v>
      </c>
      <c r="BE213" s="115">
        <f>IF(N213="základní",J213,0)</f>
        <v>0</v>
      </c>
      <c r="BF213" s="115">
        <f>IF(N213="snížená",J213,0)</f>
        <v>0</v>
      </c>
      <c r="BG213" s="115">
        <f>IF(N213="zákl. přenesená",J213,0)</f>
        <v>0</v>
      </c>
      <c r="BH213" s="115">
        <f>IF(N213="sníž. přenesená",J213,0)</f>
        <v>0</v>
      </c>
      <c r="BI213" s="115">
        <f>IF(N213="nulová",J213,0)</f>
        <v>0</v>
      </c>
      <c r="BJ213" s="23" t="s">
        <v>88</v>
      </c>
      <c r="BK213" s="115">
        <f>ROUND(I213*H213,2)</f>
        <v>0</v>
      </c>
      <c r="BL213" s="23" t="s">
        <v>158</v>
      </c>
      <c r="BM213" s="114" t="s">
        <v>265</v>
      </c>
    </row>
    <row r="214" spans="1:65" s="34" customFormat="1" ht="29.25" x14ac:dyDescent="0.2">
      <c r="A214" s="9"/>
      <c r="B214" s="4"/>
      <c r="C214" s="149"/>
      <c r="D214" s="150" t="s">
        <v>160</v>
      </c>
      <c r="E214" s="149"/>
      <c r="F214" s="151" t="s">
        <v>266</v>
      </c>
      <c r="G214" s="149"/>
      <c r="H214" s="149"/>
      <c r="I214" s="9"/>
      <c r="J214" s="9"/>
      <c r="K214" s="9"/>
      <c r="L214" s="4"/>
      <c r="M214" s="116"/>
      <c r="N214" s="117"/>
      <c r="O214" s="111"/>
      <c r="P214" s="111"/>
      <c r="Q214" s="111"/>
      <c r="R214" s="111"/>
      <c r="S214" s="111"/>
      <c r="T214" s="118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T214" s="23" t="s">
        <v>160</v>
      </c>
      <c r="AU214" s="23" t="s">
        <v>90</v>
      </c>
    </row>
    <row r="215" spans="1:65" s="34" customFormat="1" ht="11.25" x14ac:dyDescent="0.2">
      <c r="A215" s="9"/>
      <c r="B215" s="4"/>
      <c r="C215" s="149"/>
      <c r="D215" s="152" t="s">
        <v>162</v>
      </c>
      <c r="E215" s="149"/>
      <c r="F215" s="153" t="s">
        <v>267</v>
      </c>
      <c r="G215" s="149"/>
      <c r="H215" s="149"/>
      <c r="I215" s="9"/>
      <c r="J215" s="9"/>
      <c r="K215" s="9"/>
      <c r="L215" s="4"/>
      <c r="M215" s="116"/>
      <c r="N215" s="117"/>
      <c r="O215" s="111"/>
      <c r="P215" s="111"/>
      <c r="Q215" s="111"/>
      <c r="R215" s="111"/>
      <c r="S215" s="111"/>
      <c r="T215" s="118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T215" s="23" t="s">
        <v>162</v>
      </c>
      <c r="AU215" s="23" t="s">
        <v>90</v>
      </c>
    </row>
    <row r="216" spans="1:65" s="10" customFormat="1" ht="11.25" x14ac:dyDescent="0.2">
      <c r="B216" s="119"/>
      <c r="C216" s="154"/>
      <c r="D216" s="150" t="s">
        <v>164</v>
      </c>
      <c r="E216" s="155" t="s">
        <v>1</v>
      </c>
      <c r="F216" s="156" t="s">
        <v>268</v>
      </c>
      <c r="G216" s="154"/>
      <c r="H216" s="155" t="s">
        <v>1</v>
      </c>
      <c r="L216" s="119"/>
      <c r="M216" s="121"/>
      <c r="N216" s="122"/>
      <c r="O216" s="122"/>
      <c r="P216" s="122"/>
      <c r="Q216" s="122"/>
      <c r="R216" s="122"/>
      <c r="S216" s="122"/>
      <c r="T216" s="123"/>
      <c r="AT216" s="120" t="s">
        <v>164</v>
      </c>
      <c r="AU216" s="120" t="s">
        <v>90</v>
      </c>
      <c r="AV216" s="10" t="s">
        <v>88</v>
      </c>
      <c r="AW216" s="10" t="s">
        <v>36</v>
      </c>
      <c r="AX216" s="10" t="s">
        <v>81</v>
      </c>
      <c r="AY216" s="120" t="s">
        <v>151</v>
      </c>
    </row>
    <row r="217" spans="1:65" s="11" customFormat="1" ht="11.25" x14ac:dyDescent="0.2">
      <c r="B217" s="124"/>
      <c r="C217" s="157"/>
      <c r="D217" s="150" t="s">
        <v>164</v>
      </c>
      <c r="E217" s="158" t="s">
        <v>1</v>
      </c>
      <c r="F217" s="159" t="s">
        <v>251</v>
      </c>
      <c r="G217" s="157"/>
      <c r="H217" s="160">
        <v>3616.37</v>
      </c>
      <c r="L217" s="124"/>
      <c r="M217" s="126"/>
      <c r="N217" s="127"/>
      <c r="O217" s="127"/>
      <c r="P217" s="127"/>
      <c r="Q217" s="127"/>
      <c r="R217" s="127"/>
      <c r="S217" s="127"/>
      <c r="T217" s="128"/>
      <c r="AT217" s="125" t="s">
        <v>164</v>
      </c>
      <c r="AU217" s="125" t="s">
        <v>90</v>
      </c>
      <c r="AV217" s="11" t="s">
        <v>90</v>
      </c>
      <c r="AW217" s="11" t="s">
        <v>36</v>
      </c>
      <c r="AX217" s="11" t="s">
        <v>81</v>
      </c>
      <c r="AY217" s="125" t="s">
        <v>151</v>
      </c>
    </row>
    <row r="218" spans="1:65" s="10" customFormat="1" ht="22.5" x14ac:dyDescent="0.2">
      <c r="B218" s="119"/>
      <c r="C218" s="154"/>
      <c r="D218" s="150" t="s">
        <v>164</v>
      </c>
      <c r="E218" s="155" t="s">
        <v>1</v>
      </c>
      <c r="F218" s="156" t="s">
        <v>269</v>
      </c>
      <c r="G218" s="154"/>
      <c r="H218" s="155" t="s">
        <v>1</v>
      </c>
      <c r="L218" s="119"/>
      <c r="M218" s="121"/>
      <c r="N218" s="122"/>
      <c r="O218" s="122"/>
      <c r="P218" s="122"/>
      <c r="Q218" s="122"/>
      <c r="R218" s="122"/>
      <c r="S218" s="122"/>
      <c r="T218" s="123"/>
      <c r="AT218" s="120" t="s">
        <v>164</v>
      </c>
      <c r="AU218" s="120" t="s">
        <v>90</v>
      </c>
      <c r="AV218" s="10" t="s">
        <v>88</v>
      </c>
      <c r="AW218" s="10" t="s">
        <v>36</v>
      </c>
      <c r="AX218" s="10" t="s">
        <v>81</v>
      </c>
      <c r="AY218" s="120" t="s">
        <v>151</v>
      </c>
    </row>
    <row r="219" spans="1:65" s="11" customFormat="1" ht="11.25" x14ac:dyDescent="0.2">
      <c r="B219" s="124"/>
      <c r="C219" s="157"/>
      <c r="D219" s="150" t="s">
        <v>164</v>
      </c>
      <c r="E219" s="158" t="s">
        <v>1</v>
      </c>
      <c r="F219" s="159" t="s">
        <v>253</v>
      </c>
      <c r="G219" s="157"/>
      <c r="H219" s="160">
        <v>175.07</v>
      </c>
      <c r="L219" s="124"/>
      <c r="M219" s="126"/>
      <c r="N219" s="127"/>
      <c r="O219" s="127"/>
      <c r="P219" s="127"/>
      <c r="Q219" s="127"/>
      <c r="R219" s="127"/>
      <c r="S219" s="127"/>
      <c r="T219" s="128"/>
      <c r="AT219" s="125" t="s">
        <v>164</v>
      </c>
      <c r="AU219" s="125" t="s">
        <v>90</v>
      </c>
      <c r="AV219" s="11" t="s">
        <v>90</v>
      </c>
      <c r="AW219" s="11" t="s">
        <v>36</v>
      </c>
      <c r="AX219" s="11" t="s">
        <v>81</v>
      </c>
      <c r="AY219" s="125" t="s">
        <v>151</v>
      </c>
    </row>
    <row r="220" spans="1:65" s="12" customFormat="1" ht="11.25" x14ac:dyDescent="0.2">
      <c r="B220" s="129"/>
      <c r="C220" s="161"/>
      <c r="D220" s="150" t="s">
        <v>164</v>
      </c>
      <c r="E220" s="162" t="s">
        <v>1</v>
      </c>
      <c r="F220" s="163" t="s">
        <v>167</v>
      </c>
      <c r="G220" s="161"/>
      <c r="H220" s="164">
        <v>3791.44</v>
      </c>
      <c r="L220" s="129"/>
      <c r="M220" s="131"/>
      <c r="N220" s="132"/>
      <c r="O220" s="132"/>
      <c r="P220" s="132"/>
      <c r="Q220" s="132"/>
      <c r="R220" s="132"/>
      <c r="S220" s="132"/>
      <c r="T220" s="133"/>
      <c r="AT220" s="130" t="s">
        <v>164</v>
      </c>
      <c r="AU220" s="130" t="s">
        <v>90</v>
      </c>
      <c r="AV220" s="12" t="s">
        <v>158</v>
      </c>
      <c r="AW220" s="12" t="s">
        <v>36</v>
      </c>
      <c r="AX220" s="12" t="s">
        <v>88</v>
      </c>
      <c r="AY220" s="130" t="s">
        <v>151</v>
      </c>
    </row>
    <row r="221" spans="1:65" s="34" customFormat="1" ht="37.9" customHeight="1" x14ac:dyDescent="0.2">
      <c r="A221" s="9"/>
      <c r="B221" s="4"/>
      <c r="C221" s="144" t="s">
        <v>270</v>
      </c>
      <c r="D221" s="144" t="s">
        <v>153</v>
      </c>
      <c r="E221" s="145" t="s">
        <v>271</v>
      </c>
      <c r="F221" s="146" t="s">
        <v>272</v>
      </c>
      <c r="G221" s="147" t="s">
        <v>233</v>
      </c>
      <c r="H221" s="148">
        <v>3616.37</v>
      </c>
      <c r="I221" s="6"/>
      <c r="J221" s="7">
        <f>ROUND(I221*H221,2)</f>
        <v>0</v>
      </c>
      <c r="K221" s="5" t="s">
        <v>157</v>
      </c>
      <c r="L221" s="4"/>
      <c r="M221" s="8" t="s">
        <v>1</v>
      </c>
      <c r="N221" s="110" t="s">
        <v>46</v>
      </c>
      <c r="O221" s="111"/>
      <c r="P221" s="112">
        <f>O221*H221</f>
        <v>0</v>
      </c>
      <c r="Q221" s="112">
        <v>0</v>
      </c>
      <c r="R221" s="112">
        <f>Q221*H221</f>
        <v>0</v>
      </c>
      <c r="S221" s="112">
        <v>0</v>
      </c>
      <c r="T221" s="113">
        <f>S221*H221</f>
        <v>0</v>
      </c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R221" s="114" t="s">
        <v>158</v>
      </c>
      <c r="AT221" s="114" t="s">
        <v>153</v>
      </c>
      <c r="AU221" s="114" t="s">
        <v>90</v>
      </c>
      <c r="AY221" s="23" t="s">
        <v>151</v>
      </c>
      <c r="BE221" s="115">
        <f>IF(N221="základní",J221,0)</f>
        <v>0</v>
      </c>
      <c r="BF221" s="115">
        <f>IF(N221="snížená",J221,0)</f>
        <v>0</v>
      </c>
      <c r="BG221" s="115">
        <f>IF(N221="zákl. přenesená",J221,0)</f>
        <v>0</v>
      </c>
      <c r="BH221" s="115">
        <f>IF(N221="sníž. přenesená",J221,0)</f>
        <v>0</v>
      </c>
      <c r="BI221" s="115">
        <f>IF(N221="nulová",J221,0)</f>
        <v>0</v>
      </c>
      <c r="BJ221" s="23" t="s">
        <v>88</v>
      </c>
      <c r="BK221" s="115">
        <f>ROUND(I221*H221,2)</f>
        <v>0</v>
      </c>
      <c r="BL221" s="23" t="s">
        <v>158</v>
      </c>
      <c r="BM221" s="114" t="s">
        <v>273</v>
      </c>
    </row>
    <row r="222" spans="1:65" s="34" customFormat="1" ht="39" x14ac:dyDescent="0.2">
      <c r="A222" s="9"/>
      <c r="B222" s="4"/>
      <c r="C222" s="149"/>
      <c r="D222" s="150" t="s">
        <v>160</v>
      </c>
      <c r="E222" s="149"/>
      <c r="F222" s="151" t="s">
        <v>274</v>
      </c>
      <c r="G222" s="149"/>
      <c r="H222" s="149"/>
      <c r="I222" s="9"/>
      <c r="J222" s="9"/>
      <c r="K222" s="9"/>
      <c r="L222" s="4"/>
      <c r="M222" s="116"/>
      <c r="N222" s="117"/>
      <c r="O222" s="111"/>
      <c r="P222" s="111"/>
      <c r="Q222" s="111"/>
      <c r="R222" s="111"/>
      <c r="S222" s="111"/>
      <c r="T222" s="118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T222" s="23" t="s">
        <v>160</v>
      </c>
      <c r="AU222" s="23" t="s">
        <v>90</v>
      </c>
    </row>
    <row r="223" spans="1:65" s="34" customFormat="1" ht="11.25" x14ac:dyDescent="0.2">
      <c r="A223" s="9"/>
      <c r="B223" s="4"/>
      <c r="C223" s="149"/>
      <c r="D223" s="152" t="s">
        <v>162</v>
      </c>
      <c r="E223" s="149"/>
      <c r="F223" s="153" t="s">
        <v>275</v>
      </c>
      <c r="G223" s="149"/>
      <c r="H223" s="149"/>
      <c r="I223" s="9"/>
      <c r="J223" s="9"/>
      <c r="K223" s="9"/>
      <c r="L223" s="4"/>
      <c r="M223" s="116"/>
      <c r="N223" s="117"/>
      <c r="O223" s="111"/>
      <c r="P223" s="111"/>
      <c r="Q223" s="111"/>
      <c r="R223" s="111"/>
      <c r="S223" s="111"/>
      <c r="T223" s="118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T223" s="23" t="s">
        <v>162</v>
      </c>
      <c r="AU223" s="23" t="s">
        <v>90</v>
      </c>
    </row>
    <row r="224" spans="1:65" s="10" customFormat="1" ht="11.25" x14ac:dyDescent="0.2">
      <c r="B224" s="119"/>
      <c r="C224" s="154"/>
      <c r="D224" s="150" t="s">
        <v>164</v>
      </c>
      <c r="E224" s="155" t="s">
        <v>1</v>
      </c>
      <c r="F224" s="156" t="s">
        <v>276</v>
      </c>
      <c r="G224" s="154"/>
      <c r="H224" s="155" t="s">
        <v>1</v>
      </c>
      <c r="L224" s="119"/>
      <c r="M224" s="121"/>
      <c r="N224" s="122"/>
      <c r="O224" s="122"/>
      <c r="P224" s="122"/>
      <c r="Q224" s="122"/>
      <c r="R224" s="122"/>
      <c r="S224" s="122"/>
      <c r="T224" s="123"/>
      <c r="AT224" s="120" t="s">
        <v>164</v>
      </c>
      <c r="AU224" s="120" t="s">
        <v>90</v>
      </c>
      <c r="AV224" s="10" t="s">
        <v>88</v>
      </c>
      <c r="AW224" s="10" t="s">
        <v>36</v>
      </c>
      <c r="AX224" s="10" t="s">
        <v>81</v>
      </c>
      <c r="AY224" s="120" t="s">
        <v>151</v>
      </c>
    </row>
    <row r="225" spans="1:65" s="11" customFormat="1" ht="11.25" x14ac:dyDescent="0.2">
      <c r="B225" s="124"/>
      <c r="C225" s="157"/>
      <c r="D225" s="150" t="s">
        <v>164</v>
      </c>
      <c r="E225" s="158" t="s">
        <v>1</v>
      </c>
      <c r="F225" s="159" t="s">
        <v>277</v>
      </c>
      <c r="G225" s="157"/>
      <c r="H225" s="160">
        <v>3616.37</v>
      </c>
      <c r="L225" s="124"/>
      <c r="M225" s="126"/>
      <c r="N225" s="127"/>
      <c r="O225" s="127"/>
      <c r="P225" s="127"/>
      <c r="Q225" s="127"/>
      <c r="R225" s="127"/>
      <c r="S225" s="127"/>
      <c r="T225" s="128"/>
      <c r="AT225" s="125" t="s">
        <v>164</v>
      </c>
      <c r="AU225" s="125" t="s">
        <v>90</v>
      </c>
      <c r="AV225" s="11" t="s">
        <v>90</v>
      </c>
      <c r="AW225" s="11" t="s">
        <v>36</v>
      </c>
      <c r="AX225" s="11" t="s">
        <v>81</v>
      </c>
      <c r="AY225" s="125" t="s">
        <v>151</v>
      </c>
    </row>
    <row r="226" spans="1:65" s="12" customFormat="1" ht="11.25" x14ac:dyDescent="0.2">
      <c r="B226" s="129"/>
      <c r="C226" s="161"/>
      <c r="D226" s="150" t="s">
        <v>164</v>
      </c>
      <c r="E226" s="162" t="s">
        <v>1</v>
      </c>
      <c r="F226" s="163" t="s">
        <v>167</v>
      </c>
      <c r="G226" s="161"/>
      <c r="H226" s="164">
        <v>3616.37</v>
      </c>
      <c r="L226" s="129"/>
      <c r="M226" s="131"/>
      <c r="N226" s="132"/>
      <c r="O226" s="132"/>
      <c r="P226" s="132"/>
      <c r="Q226" s="132"/>
      <c r="R226" s="132"/>
      <c r="S226" s="132"/>
      <c r="T226" s="133"/>
      <c r="AT226" s="130" t="s">
        <v>164</v>
      </c>
      <c r="AU226" s="130" t="s">
        <v>90</v>
      </c>
      <c r="AV226" s="12" t="s">
        <v>158</v>
      </c>
      <c r="AW226" s="12" t="s">
        <v>36</v>
      </c>
      <c r="AX226" s="12" t="s">
        <v>88</v>
      </c>
      <c r="AY226" s="130" t="s">
        <v>151</v>
      </c>
    </row>
    <row r="227" spans="1:65" s="34" customFormat="1" ht="24.2" customHeight="1" x14ac:dyDescent="0.2">
      <c r="A227" s="9"/>
      <c r="B227" s="4"/>
      <c r="C227" s="144" t="s">
        <v>278</v>
      </c>
      <c r="D227" s="144" t="s">
        <v>153</v>
      </c>
      <c r="E227" s="145" t="s">
        <v>279</v>
      </c>
      <c r="F227" s="146" t="s">
        <v>280</v>
      </c>
      <c r="G227" s="147" t="s">
        <v>156</v>
      </c>
      <c r="H227" s="148">
        <v>1663.01</v>
      </c>
      <c r="I227" s="6"/>
      <c r="J227" s="7">
        <f>ROUND(I227*H227,2)</f>
        <v>0</v>
      </c>
      <c r="K227" s="5" t="s">
        <v>157</v>
      </c>
      <c r="L227" s="4"/>
      <c r="M227" s="8" t="s">
        <v>1</v>
      </c>
      <c r="N227" s="110" t="s">
        <v>46</v>
      </c>
      <c r="O227" s="111"/>
      <c r="P227" s="112">
        <f>O227*H227</f>
        <v>0</v>
      </c>
      <c r="Q227" s="112">
        <v>0</v>
      </c>
      <c r="R227" s="112">
        <f>Q227*H227</f>
        <v>0</v>
      </c>
      <c r="S227" s="112">
        <v>0</v>
      </c>
      <c r="T227" s="113">
        <f>S227*H227</f>
        <v>0</v>
      </c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R227" s="114" t="s">
        <v>158</v>
      </c>
      <c r="AT227" s="114" t="s">
        <v>153</v>
      </c>
      <c r="AU227" s="114" t="s">
        <v>90</v>
      </c>
      <c r="AY227" s="23" t="s">
        <v>151</v>
      </c>
      <c r="BE227" s="115">
        <f>IF(N227="základní",J227,0)</f>
        <v>0</v>
      </c>
      <c r="BF227" s="115">
        <f>IF(N227="snížená",J227,0)</f>
        <v>0</v>
      </c>
      <c r="BG227" s="115">
        <f>IF(N227="zákl. přenesená",J227,0)</f>
        <v>0</v>
      </c>
      <c r="BH227" s="115">
        <f>IF(N227="sníž. přenesená",J227,0)</f>
        <v>0</v>
      </c>
      <c r="BI227" s="115">
        <f>IF(N227="nulová",J227,0)</f>
        <v>0</v>
      </c>
      <c r="BJ227" s="23" t="s">
        <v>88</v>
      </c>
      <c r="BK227" s="115">
        <f>ROUND(I227*H227,2)</f>
        <v>0</v>
      </c>
      <c r="BL227" s="23" t="s">
        <v>158</v>
      </c>
      <c r="BM227" s="114" t="s">
        <v>281</v>
      </c>
    </row>
    <row r="228" spans="1:65" s="34" customFormat="1" ht="19.5" x14ac:dyDescent="0.2">
      <c r="A228" s="9"/>
      <c r="B228" s="4"/>
      <c r="C228" s="149"/>
      <c r="D228" s="150" t="s">
        <v>160</v>
      </c>
      <c r="E228" s="149"/>
      <c r="F228" s="151" t="s">
        <v>282</v>
      </c>
      <c r="G228" s="149"/>
      <c r="H228" s="149"/>
      <c r="I228" s="9"/>
      <c r="J228" s="9"/>
      <c r="K228" s="9"/>
      <c r="L228" s="4"/>
      <c r="M228" s="116"/>
      <c r="N228" s="117"/>
      <c r="O228" s="111"/>
      <c r="P228" s="111"/>
      <c r="Q228" s="111"/>
      <c r="R228" s="111"/>
      <c r="S228" s="111"/>
      <c r="T228" s="118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T228" s="23" t="s">
        <v>160</v>
      </c>
      <c r="AU228" s="23" t="s">
        <v>90</v>
      </c>
    </row>
    <row r="229" spans="1:65" s="34" customFormat="1" ht="11.25" x14ac:dyDescent="0.2">
      <c r="A229" s="9"/>
      <c r="B229" s="4"/>
      <c r="C229" s="149"/>
      <c r="D229" s="152" t="s">
        <v>162</v>
      </c>
      <c r="E229" s="149"/>
      <c r="F229" s="153" t="s">
        <v>283</v>
      </c>
      <c r="G229" s="149"/>
      <c r="H229" s="149"/>
      <c r="I229" s="9"/>
      <c r="J229" s="9"/>
      <c r="K229" s="9"/>
      <c r="L229" s="4"/>
      <c r="M229" s="116"/>
      <c r="N229" s="117"/>
      <c r="O229" s="111"/>
      <c r="P229" s="111"/>
      <c r="Q229" s="111"/>
      <c r="R229" s="111"/>
      <c r="S229" s="111"/>
      <c r="T229" s="118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T229" s="23" t="s">
        <v>162</v>
      </c>
      <c r="AU229" s="23" t="s">
        <v>90</v>
      </c>
    </row>
    <row r="230" spans="1:65" s="10" customFormat="1" ht="11.25" x14ac:dyDescent="0.2">
      <c r="B230" s="119"/>
      <c r="C230" s="154"/>
      <c r="D230" s="150" t="s">
        <v>164</v>
      </c>
      <c r="E230" s="155" t="s">
        <v>1</v>
      </c>
      <c r="F230" s="156" t="s">
        <v>276</v>
      </c>
      <c r="G230" s="154"/>
      <c r="H230" s="155" t="s">
        <v>1</v>
      </c>
      <c r="L230" s="119"/>
      <c r="M230" s="121"/>
      <c r="N230" s="122"/>
      <c r="O230" s="122"/>
      <c r="P230" s="122"/>
      <c r="Q230" s="122"/>
      <c r="R230" s="122"/>
      <c r="S230" s="122"/>
      <c r="T230" s="123"/>
      <c r="AT230" s="120" t="s">
        <v>164</v>
      </c>
      <c r="AU230" s="120" t="s">
        <v>90</v>
      </c>
      <c r="AV230" s="10" t="s">
        <v>88</v>
      </c>
      <c r="AW230" s="10" t="s">
        <v>36</v>
      </c>
      <c r="AX230" s="10" t="s">
        <v>81</v>
      </c>
      <c r="AY230" s="120" t="s">
        <v>151</v>
      </c>
    </row>
    <row r="231" spans="1:65" s="10" customFormat="1" ht="11.25" x14ac:dyDescent="0.2">
      <c r="B231" s="119"/>
      <c r="C231" s="154"/>
      <c r="D231" s="150" t="s">
        <v>164</v>
      </c>
      <c r="E231" s="155" t="s">
        <v>1</v>
      </c>
      <c r="F231" s="156" t="s">
        <v>284</v>
      </c>
      <c r="G231" s="154"/>
      <c r="H231" s="155" t="s">
        <v>1</v>
      </c>
      <c r="L231" s="119"/>
      <c r="M231" s="121"/>
      <c r="N231" s="122"/>
      <c r="O231" s="122"/>
      <c r="P231" s="122"/>
      <c r="Q231" s="122"/>
      <c r="R231" s="122"/>
      <c r="S231" s="122"/>
      <c r="T231" s="123"/>
      <c r="AT231" s="120" t="s">
        <v>164</v>
      </c>
      <c r="AU231" s="120" t="s">
        <v>90</v>
      </c>
      <c r="AV231" s="10" t="s">
        <v>88</v>
      </c>
      <c r="AW231" s="10" t="s">
        <v>36</v>
      </c>
      <c r="AX231" s="10" t="s">
        <v>81</v>
      </c>
      <c r="AY231" s="120" t="s">
        <v>151</v>
      </c>
    </row>
    <row r="232" spans="1:65" s="11" customFormat="1" ht="11.25" x14ac:dyDescent="0.2">
      <c r="B232" s="124"/>
      <c r="C232" s="157"/>
      <c r="D232" s="150" t="s">
        <v>164</v>
      </c>
      <c r="E232" s="158" t="s">
        <v>1</v>
      </c>
      <c r="F232" s="159" t="s">
        <v>285</v>
      </c>
      <c r="G232" s="157"/>
      <c r="H232" s="160">
        <v>1067.55</v>
      </c>
      <c r="L232" s="124"/>
      <c r="M232" s="126"/>
      <c r="N232" s="127"/>
      <c r="O232" s="127"/>
      <c r="P232" s="127"/>
      <c r="Q232" s="127"/>
      <c r="R232" s="127"/>
      <c r="S232" s="127"/>
      <c r="T232" s="128"/>
      <c r="AT232" s="125" t="s">
        <v>164</v>
      </c>
      <c r="AU232" s="125" t="s">
        <v>90</v>
      </c>
      <c r="AV232" s="11" t="s">
        <v>90</v>
      </c>
      <c r="AW232" s="11" t="s">
        <v>36</v>
      </c>
      <c r="AX232" s="11" t="s">
        <v>81</v>
      </c>
      <c r="AY232" s="125" t="s">
        <v>151</v>
      </c>
    </row>
    <row r="233" spans="1:65" s="10" customFormat="1" ht="11.25" x14ac:dyDescent="0.2">
      <c r="B233" s="119"/>
      <c r="C233" s="154"/>
      <c r="D233" s="150" t="s">
        <v>164</v>
      </c>
      <c r="E233" s="155" t="s">
        <v>1</v>
      </c>
      <c r="F233" s="156" t="s">
        <v>286</v>
      </c>
      <c r="G233" s="154"/>
      <c r="H233" s="155" t="s">
        <v>1</v>
      </c>
      <c r="L233" s="119"/>
      <c r="M233" s="121"/>
      <c r="N233" s="122"/>
      <c r="O233" s="122"/>
      <c r="P233" s="122"/>
      <c r="Q233" s="122"/>
      <c r="R233" s="122"/>
      <c r="S233" s="122"/>
      <c r="T233" s="123"/>
      <c r="AT233" s="120" t="s">
        <v>164</v>
      </c>
      <c r="AU233" s="120" t="s">
        <v>90</v>
      </c>
      <c r="AV233" s="10" t="s">
        <v>88</v>
      </c>
      <c r="AW233" s="10" t="s">
        <v>36</v>
      </c>
      <c r="AX233" s="10" t="s">
        <v>81</v>
      </c>
      <c r="AY233" s="120" t="s">
        <v>151</v>
      </c>
    </row>
    <row r="234" spans="1:65" s="11" customFormat="1" ht="11.25" x14ac:dyDescent="0.2">
      <c r="B234" s="124"/>
      <c r="C234" s="157"/>
      <c r="D234" s="150" t="s">
        <v>164</v>
      </c>
      <c r="E234" s="158" t="s">
        <v>1</v>
      </c>
      <c r="F234" s="159" t="s">
        <v>287</v>
      </c>
      <c r="G234" s="157"/>
      <c r="H234" s="160">
        <v>595.46</v>
      </c>
      <c r="L234" s="124"/>
      <c r="M234" s="126"/>
      <c r="N234" s="127"/>
      <c r="O234" s="127"/>
      <c r="P234" s="127"/>
      <c r="Q234" s="127"/>
      <c r="R234" s="127"/>
      <c r="S234" s="127"/>
      <c r="T234" s="128"/>
      <c r="AT234" s="125" t="s">
        <v>164</v>
      </c>
      <c r="AU234" s="125" t="s">
        <v>90</v>
      </c>
      <c r="AV234" s="11" t="s">
        <v>90</v>
      </c>
      <c r="AW234" s="11" t="s">
        <v>36</v>
      </c>
      <c r="AX234" s="11" t="s">
        <v>81</v>
      </c>
      <c r="AY234" s="125" t="s">
        <v>151</v>
      </c>
    </row>
    <row r="235" spans="1:65" s="12" customFormat="1" ht="11.25" x14ac:dyDescent="0.2">
      <c r="B235" s="129"/>
      <c r="C235" s="161"/>
      <c r="D235" s="150" t="s">
        <v>164</v>
      </c>
      <c r="E235" s="162" t="s">
        <v>1</v>
      </c>
      <c r="F235" s="163" t="s">
        <v>167</v>
      </c>
      <c r="G235" s="161"/>
      <c r="H235" s="164">
        <v>1663.01</v>
      </c>
      <c r="L235" s="129"/>
      <c r="M235" s="131"/>
      <c r="N235" s="132"/>
      <c r="O235" s="132"/>
      <c r="P235" s="132"/>
      <c r="Q235" s="132"/>
      <c r="R235" s="132"/>
      <c r="S235" s="132"/>
      <c r="T235" s="133"/>
      <c r="AT235" s="130" t="s">
        <v>164</v>
      </c>
      <c r="AU235" s="130" t="s">
        <v>90</v>
      </c>
      <c r="AV235" s="12" t="s">
        <v>158</v>
      </c>
      <c r="AW235" s="12" t="s">
        <v>36</v>
      </c>
      <c r="AX235" s="12" t="s">
        <v>88</v>
      </c>
      <c r="AY235" s="130" t="s">
        <v>151</v>
      </c>
    </row>
    <row r="236" spans="1:65" s="34" customFormat="1" ht="24.2" customHeight="1" x14ac:dyDescent="0.2">
      <c r="A236" s="9"/>
      <c r="B236" s="4"/>
      <c r="C236" s="144" t="s">
        <v>288</v>
      </c>
      <c r="D236" s="144" t="s">
        <v>153</v>
      </c>
      <c r="E236" s="145" t="s">
        <v>289</v>
      </c>
      <c r="F236" s="146" t="s">
        <v>290</v>
      </c>
      <c r="G236" s="147" t="s">
        <v>156</v>
      </c>
      <c r="H236" s="148">
        <v>2079.92</v>
      </c>
      <c r="I236" s="6"/>
      <c r="J236" s="7">
        <f>ROUND(I236*H236,2)</f>
        <v>0</v>
      </c>
      <c r="K236" s="5" t="s">
        <v>157</v>
      </c>
      <c r="L236" s="4"/>
      <c r="M236" s="8" t="s">
        <v>1</v>
      </c>
      <c r="N236" s="110" t="s">
        <v>46</v>
      </c>
      <c r="O236" s="111"/>
      <c r="P236" s="112">
        <f>O236*H236</f>
        <v>0</v>
      </c>
      <c r="Q236" s="112">
        <v>0</v>
      </c>
      <c r="R236" s="112">
        <f>Q236*H236</f>
        <v>0</v>
      </c>
      <c r="S236" s="112">
        <v>0</v>
      </c>
      <c r="T236" s="113">
        <f>S236*H236</f>
        <v>0</v>
      </c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R236" s="114" t="s">
        <v>158</v>
      </c>
      <c r="AT236" s="114" t="s">
        <v>153</v>
      </c>
      <c r="AU236" s="114" t="s">
        <v>90</v>
      </c>
      <c r="AY236" s="23" t="s">
        <v>151</v>
      </c>
      <c r="BE236" s="115">
        <f>IF(N236="základní",J236,0)</f>
        <v>0</v>
      </c>
      <c r="BF236" s="115">
        <f>IF(N236="snížená",J236,0)</f>
        <v>0</v>
      </c>
      <c r="BG236" s="115">
        <f>IF(N236="zákl. přenesená",J236,0)</f>
        <v>0</v>
      </c>
      <c r="BH236" s="115">
        <f>IF(N236="sníž. přenesená",J236,0)</f>
        <v>0</v>
      </c>
      <c r="BI236" s="115">
        <f>IF(N236="nulová",J236,0)</f>
        <v>0</v>
      </c>
      <c r="BJ236" s="23" t="s">
        <v>88</v>
      </c>
      <c r="BK236" s="115">
        <f>ROUND(I236*H236,2)</f>
        <v>0</v>
      </c>
      <c r="BL236" s="23" t="s">
        <v>158</v>
      </c>
      <c r="BM236" s="114" t="s">
        <v>291</v>
      </c>
    </row>
    <row r="237" spans="1:65" s="34" customFormat="1" ht="19.5" x14ac:dyDescent="0.2">
      <c r="A237" s="9"/>
      <c r="B237" s="4"/>
      <c r="C237" s="149"/>
      <c r="D237" s="150" t="s">
        <v>160</v>
      </c>
      <c r="E237" s="149"/>
      <c r="F237" s="151" t="s">
        <v>292</v>
      </c>
      <c r="G237" s="149"/>
      <c r="H237" s="149"/>
      <c r="I237" s="9"/>
      <c r="J237" s="9"/>
      <c r="K237" s="9"/>
      <c r="L237" s="4"/>
      <c r="M237" s="116"/>
      <c r="N237" s="117"/>
      <c r="O237" s="111"/>
      <c r="P237" s="111"/>
      <c r="Q237" s="111"/>
      <c r="R237" s="111"/>
      <c r="S237" s="111"/>
      <c r="T237" s="118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T237" s="23" t="s">
        <v>160</v>
      </c>
      <c r="AU237" s="23" t="s">
        <v>90</v>
      </c>
    </row>
    <row r="238" spans="1:65" s="34" customFormat="1" ht="11.25" x14ac:dyDescent="0.2">
      <c r="A238" s="9"/>
      <c r="B238" s="4"/>
      <c r="C238" s="149"/>
      <c r="D238" s="152" t="s">
        <v>162</v>
      </c>
      <c r="E238" s="149"/>
      <c r="F238" s="153" t="s">
        <v>293</v>
      </c>
      <c r="G238" s="149"/>
      <c r="H238" s="149"/>
      <c r="I238" s="9"/>
      <c r="J238" s="9"/>
      <c r="K238" s="9"/>
      <c r="L238" s="4"/>
      <c r="M238" s="116"/>
      <c r="N238" s="117"/>
      <c r="O238" s="111"/>
      <c r="P238" s="111"/>
      <c r="Q238" s="111"/>
      <c r="R238" s="111"/>
      <c r="S238" s="111"/>
      <c r="T238" s="118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T238" s="23" t="s">
        <v>162</v>
      </c>
      <c r="AU238" s="23" t="s">
        <v>90</v>
      </c>
    </row>
    <row r="239" spans="1:65" s="10" customFormat="1" ht="11.25" x14ac:dyDescent="0.2">
      <c r="B239" s="119"/>
      <c r="C239" s="154"/>
      <c r="D239" s="150" t="s">
        <v>164</v>
      </c>
      <c r="E239" s="155" t="s">
        <v>1</v>
      </c>
      <c r="F239" s="156" t="s">
        <v>276</v>
      </c>
      <c r="G239" s="154"/>
      <c r="H239" s="155" t="s">
        <v>1</v>
      </c>
      <c r="L239" s="119"/>
      <c r="M239" s="121"/>
      <c r="N239" s="122"/>
      <c r="O239" s="122"/>
      <c r="P239" s="122"/>
      <c r="Q239" s="122"/>
      <c r="R239" s="122"/>
      <c r="S239" s="122"/>
      <c r="T239" s="123"/>
      <c r="AT239" s="120" t="s">
        <v>164</v>
      </c>
      <c r="AU239" s="120" t="s">
        <v>90</v>
      </c>
      <c r="AV239" s="10" t="s">
        <v>88</v>
      </c>
      <c r="AW239" s="10" t="s">
        <v>36</v>
      </c>
      <c r="AX239" s="10" t="s">
        <v>81</v>
      </c>
      <c r="AY239" s="120" t="s">
        <v>151</v>
      </c>
    </row>
    <row r="240" spans="1:65" s="10" customFormat="1" ht="11.25" x14ac:dyDescent="0.2">
      <c r="B240" s="119"/>
      <c r="C240" s="154"/>
      <c r="D240" s="150" t="s">
        <v>164</v>
      </c>
      <c r="E240" s="155" t="s">
        <v>1</v>
      </c>
      <c r="F240" s="156" t="s">
        <v>294</v>
      </c>
      <c r="G240" s="154"/>
      <c r="H240" s="155" t="s">
        <v>1</v>
      </c>
      <c r="L240" s="119"/>
      <c r="M240" s="121"/>
      <c r="N240" s="122"/>
      <c r="O240" s="122"/>
      <c r="P240" s="122"/>
      <c r="Q240" s="122"/>
      <c r="R240" s="122"/>
      <c r="S240" s="122"/>
      <c r="T240" s="123"/>
      <c r="AT240" s="120" t="s">
        <v>164</v>
      </c>
      <c r="AU240" s="120" t="s">
        <v>90</v>
      </c>
      <c r="AV240" s="10" t="s">
        <v>88</v>
      </c>
      <c r="AW240" s="10" t="s">
        <v>36</v>
      </c>
      <c r="AX240" s="10" t="s">
        <v>81</v>
      </c>
      <c r="AY240" s="120" t="s">
        <v>151</v>
      </c>
    </row>
    <row r="241" spans="1:65" s="11" customFormat="1" ht="11.25" x14ac:dyDescent="0.2">
      <c r="B241" s="124"/>
      <c r="C241" s="157"/>
      <c r="D241" s="150" t="s">
        <v>164</v>
      </c>
      <c r="E241" s="158" t="s">
        <v>1</v>
      </c>
      <c r="F241" s="159" t="s">
        <v>295</v>
      </c>
      <c r="G241" s="157"/>
      <c r="H241" s="160">
        <v>2079.92</v>
      </c>
      <c r="L241" s="124"/>
      <c r="M241" s="126"/>
      <c r="N241" s="127"/>
      <c r="O241" s="127"/>
      <c r="P241" s="127"/>
      <c r="Q241" s="127"/>
      <c r="R241" s="127"/>
      <c r="S241" s="127"/>
      <c r="T241" s="128"/>
      <c r="AT241" s="125" t="s">
        <v>164</v>
      </c>
      <c r="AU241" s="125" t="s">
        <v>90</v>
      </c>
      <c r="AV241" s="11" t="s">
        <v>90</v>
      </c>
      <c r="AW241" s="11" t="s">
        <v>36</v>
      </c>
      <c r="AX241" s="11" t="s">
        <v>81</v>
      </c>
      <c r="AY241" s="125" t="s">
        <v>151</v>
      </c>
    </row>
    <row r="242" spans="1:65" s="12" customFormat="1" ht="11.25" x14ac:dyDescent="0.2">
      <c r="B242" s="129"/>
      <c r="C242" s="161"/>
      <c r="D242" s="150" t="s">
        <v>164</v>
      </c>
      <c r="E242" s="162" t="s">
        <v>1</v>
      </c>
      <c r="F242" s="163" t="s">
        <v>167</v>
      </c>
      <c r="G242" s="161"/>
      <c r="H242" s="164">
        <v>2079.92</v>
      </c>
      <c r="L242" s="129"/>
      <c r="M242" s="131"/>
      <c r="N242" s="132"/>
      <c r="O242" s="132"/>
      <c r="P242" s="132"/>
      <c r="Q242" s="132"/>
      <c r="R242" s="132"/>
      <c r="S242" s="132"/>
      <c r="T242" s="133"/>
      <c r="AT242" s="130" t="s">
        <v>164</v>
      </c>
      <c r="AU242" s="130" t="s">
        <v>90</v>
      </c>
      <c r="AV242" s="12" t="s">
        <v>158</v>
      </c>
      <c r="AW242" s="12" t="s">
        <v>36</v>
      </c>
      <c r="AX242" s="12" t="s">
        <v>88</v>
      </c>
      <c r="AY242" s="130" t="s">
        <v>151</v>
      </c>
    </row>
    <row r="243" spans="1:65" s="34" customFormat="1" ht="33" customHeight="1" x14ac:dyDescent="0.2">
      <c r="A243" s="9"/>
      <c r="B243" s="4"/>
      <c r="C243" s="144" t="s">
        <v>296</v>
      </c>
      <c r="D243" s="144" t="s">
        <v>153</v>
      </c>
      <c r="E243" s="145" t="s">
        <v>297</v>
      </c>
      <c r="F243" s="146" t="s">
        <v>298</v>
      </c>
      <c r="G243" s="147" t="s">
        <v>299</v>
      </c>
      <c r="H243" s="148">
        <v>0.40300000000000002</v>
      </c>
      <c r="I243" s="6"/>
      <c r="J243" s="7">
        <f>ROUND(I243*H243,2)</f>
        <v>0</v>
      </c>
      <c r="K243" s="5" t="s">
        <v>157</v>
      </c>
      <c r="L243" s="4"/>
      <c r="M243" s="8" t="s">
        <v>1</v>
      </c>
      <c r="N243" s="110" t="s">
        <v>46</v>
      </c>
      <c r="O243" s="111"/>
      <c r="P243" s="112">
        <f>O243*H243</f>
        <v>0</v>
      </c>
      <c r="Q243" s="112">
        <v>0</v>
      </c>
      <c r="R243" s="112">
        <f>Q243*H243</f>
        <v>0</v>
      </c>
      <c r="S243" s="112">
        <v>0</v>
      </c>
      <c r="T243" s="113">
        <f>S243*H243</f>
        <v>0</v>
      </c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R243" s="114" t="s">
        <v>158</v>
      </c>
      <c r="AT243" s="114" t="s">
        <v>153</v>
      </c>
      <c r="AU243" s="114" t="s">
        <v>90</v>
      </c>
      <c r="AY243" s="23" t="s">
        <v>151</v>
      </c>
      <c r="BE243" s="115">
        <f>IF(N243="základní",J243,0)</f>
        <v>0</v>
      </c>
      <c r="BF243" s="115">
        <f>IF(N243="snížená",J243,0)</f>
        <v>0</v>
      </c>
      <c r="BG243" s="115">
        <f>IF(N243="zákl. přenesená",J243,0)</f>
        <v>0</v>
      </c>
      <c r="BH243" s="115">
        <f>IF(N243="sníž. přenesená",J243,0)</f>
        <v>0</v>
      </c>
      <c r="BI243" s="115">
        <f>IF(N243="nulová",J243,0)</f>
        <v>0</v>
      </c>
      <c r="BJ243" s="23" t="s">
        <v>88</v>
      </c>
      <c r="BK243" s="115">
        <f>ROUND(I243*H243,2)</f>
        <v>0</v>
      </c>
      <c r="BL243" s="23" t="s">
        <v>158</v>
      </c>
      <c r="BM243" s="114" t="s">
        <v>300</v>
      </c>
    </row>
    <row r="244" spans="1:65" s="34" customFormat="1" ht="29.25" x14ac:dyDescent="0.2">
      <c r="A244" s="9"/>
      <c r="B244" s="4"/>
      <c r="C244" s="149"/>
      <c r="D244" s="150" t="s">
        <v>160</v>
      </c>
      <c r="E244" s="149"/>
      <c r="F244" s="151" t="s">
        <v>301</v>
      </c>
      <c r="G244" s="149"/>
      <c r="H244" s="149"/>
      <c r="I244" s="9"/>
      <c r="J244" s="9"/>
      <c r="K244" s="9"/>
      <c r="L244" s="4"/>
      <c r="M244" s="116"/>
      <c r="N244" s="117"/>
      <c r="O244" s="111"/>
      <c r="P244" s="111"/>
      <c r="Q244" s="111"/>
      <c r="R244" s="111"/>
      <c r="S244" s="111"/>
      <c r="T244" s="118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T244" s="23" t="s">
        <v>160</v>
      </c>
      <c r="AU244" s="23" t="s">
        <v>90</v>
      </c>
    </row>
    <row r="245" spans="1:65" s="34" customFormat="1" ht="11.25" x14ac:dyDescent="0.2">
      <c r="A245" s="9"/>
      <c r="B245" s="4"/>
      <c r="C245" s="149"/>
      <c r="D245" s="152" t="s">
        <v>162</v>
      </c>
      <c r="E245" s="149"/>
      <c r="F245" s="153" t="s">
        <v>302</v>
      </c>
      <c r="G245" s="149"/>
      <c r="H245" s="149"/>
      <c r="I245" s="9"/>
      <c r="J245" s="9"/>
      <c r="K245" s="9"/>
      <c r="L245" s="4"/>
      <c r="M245" s="116"/>
      <c r="N245" s="117"/>
      <c r="O245" s="111"/>
      <c r="P245" s="111"/>
      <c r="Q245" s="111"/>
      <c r="R245" s="111"/>
      <c r="S245" s="111"/>
      <c r="T245" s="118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T245" s="23" t="s">
        <v>162</v>
      </c>
      <c r="AU245" s="23" t="s">
        <v>90</v>
      </c>
    </row>
    <row r="246" spans="1:65" s="10" customFormat="1" ht="11.25" x14ac:dyDescent="0.2">
      <c r="B246" s="119"/>
      <c r="C246" s="154"/>
      <c r="D246" s="150" t="s">
        <v>164</v>
      </c>
      <c r="E246" s="155" t="s">
        <v>1</v>
      </c>
      <c r="F246" s="156" t="s">
        <v>303</v>
      </c>
      <c r="G246" s="154"/>
      <c r="H246" s="155" t="s">
        <v>1</v>
      </c>
      <c r="L246" s="119"/>
      <c r="M246" s="121"/>
      <c r="N246" s="122"/>
      <c r="O246" s="122"/>
      <c r="P246" s="122"/>
      <c r="Q246" s="122"/>
      <c r="R246" s="122"/>
      <c r="S246" s="122"/>
      <c r="T246" s="123"/>
      <c r="AT246" s="120" t="s">
        <v>164</v>
      </c>
      <c r="AU246" s="120" t="s">
        <v>90</v>
      </c>
      <c r="AV246" s="10" t="s">
        <v>88</v>
      </c>
      <c r="AW246" s="10" t="s">
        <v>36</v>
      </c>
      <c r="AX246" s="10" t="s">
        <v>81</v>
      </c>
      <c r="AY246" s="120" t="s">
        <v>151</v>
      </c>
    </row>
    <row r="247" spans="1:65" s="11" customFormat="1" ht="11.25" x14ac:dyDescent="0.2">
      <c r="B247" s="124"/>
      <c r="C247" s="157"/>
      <c r="D247" s="150" t="s">
        <v>164</v>
      </c>
      <c r="E247" s="158" t="s">
        <v>1</v>
      </c>
      <c r="F247" s="159" t="s">
        <v>304</v>
      </c>
      <c r="G247" s="157"/>
      <c r="H247" s="160">
        <v>0.40300000000000002</v>
      </c>
      <c r="L247" s="124"/>
      <c r="M247" s="126"/>
      <c r="N247" s="127"/>
      <c r="O247" s="127"/>
      <c r="P247" s="127"/>
      <c r="Q247" s="127"/>
      <c r="R247" s="127"/>
      <c r="S247" s="127"/>
      <c r="T247" s="128"/>
      <c r="AT247" s="125" t="s">
        <v>164</v>
      </c>
      <c r="AU247" s="125" t="s">
        <v>90</v>
      </c>
      <c r="AV247" s="11" t="s">
        <v>90</v>
      </c>
      <c r="AW247" s="11" t="s">
        <v>36</v>
      </c>
      <c r="AX247" s="11" t="s">
        <v>81</v>
      </c>
      <c r="AY247" s="125" t="s">
        <v>151</v>
      </c>
    </row>
    <row r="248" spans="1:65" s="12" customFormat="1" ht="11.25" x14ac:dyDescent="0.2">
      <c r="B248" s="129"/>
      <c r="C248" s="161"/>
      <c r="D248" s="150" t="s">
        <v>164</v>
      </c>
      <c r="E248" s="162" t="s">
        <v>1</v>
      </c>
      <c r="F248" s="163" t="s">
        <v>167</v>
      </c>
      <c r="G248" s="161"/>
      <c r="H248" s="164">
        <v>0.40300000000000002</v>
      </c>
      <c r="L248" s="129"/>
      <c r="M248" s="131"/>
      <c r="N248" s="132"/>
      <c r="O248" s="132"/>
      <c r="P248" s="132"/>
      <c r="Q248" s="132"/>
      <c r="R248" s="132"/>
      <c r="S248" s="132"/>
      <c r="T248" s="133"/>
      <c r="AT248" s="130" t="s">
        <v>164</v>
      </c>
      <c r="AU248" s="130" t="s">
        <v>90</v>
      </c>
      <c r="AV248" s="12" t="s">
        <v>158</v>
      </c>
      <c r="AW248" s="12" t="s">
        <v>36</v>
      </c>
      <c r="AX248" s="12" t="s">
        <v>88</v>
      </c>
      <c r="AY248" s="130" t="s">
        <v>151</v>
      </c>
    </row>
    <row r="249" spans="1:65" s="34" customFormat="1" ht="16.5" customHeight="1" x14ac:dyDescent="0.2">
      <c r="A249" s="9"/>
      <c r="B249" s="4"/>
      <c r="C249" s="144" t="s">
        <v>305</v>
      </c>
      <c r="D249" s="144" t="s">
        <v>153</v>
      </c>
      <c r="E249" s="145" t="s">
        <v>306</v>
      </c>
      <c r="F249" s="146" t="s">
        <v>307</v>
      </c>
      <c r="G249" s="147" t="s">
        <v>233</v>
      </c>
      <c r="H249" s="148">
        <v>0.224</v>
      </c>
      <c r="I249" s="6"/>
      <c r="J249" s="7">
        <f>ROUND(I249*H249,2)</f>
        <v>0</v>
      </c>
      <c r="K249" s="5" t="s">
        <v>157</v>
      </c>
      <c r="L249" s="4"/>
      <c r="M249" s="8" t="s">
        <v>1</v>
      </c>
      <c r="N249" s="110" t="s">
        <v>46</v>
      </c>
      <c r="O249" s="111"/>
      <c r="P249" s="112">
        <f>O249*H249</f>
        <v>0</v>
      </c>
      <c r="Q249" s="112">
        <v>0</v>
      </c>
      <c r="R249" s="112">
        <f>Q249*H249</f>
        <v>0</v>
      </c>
      <c r="S249" s="112">
        <v>0</v>
      </c>
      <c r="T249" s="113">
        <f>S249*H249</f>
        <v>0</v>
      </c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R249" s="114" t="s">
        <v>158</v>
      </c>
      <c r="AT249" s="114" t="s">
        <v>153</v>
      </c>
      <c r="AU249" s="114" t="s">
        <v>90</v>
      </c>
      <c r="AY249" s="23" t="s">
        <v>151</v>
      </c>
      <c r="BE249" s="115">
        <f>IF(N249="základní",J249,0)</f>
        <v>0</v>
      </c>
      <c r="BF249" s="115">
        <f>IF(N249="snížená",J249,0)</f>
        <v>0</v>
      </c>
      <c r="BG249" s="115">
        <f>IF(N249="zákl. přenesená",J249,0)</f>
        <v>0</v>
      </c>
      <c r="BH249" s="115">
        <f>IF(N249="sníž. přenesená",J249,0)</f>
        <v>0</v>
      </c>
      <c r="BI249" s="115">
        <f>IF(N249="nulová",J249,0)</f>
        <v>0</v>
      </c>
      <c r="BJ249" s="23" t="s">
        <v>88</v>
      </c>
      <c r="BK249" s="115">
        <f>ROUND(I249*H249,2)</f>
        <v>0</v>
      </c>
      <c r="BL249" s="23" t="s">
        <v>158</v>
      </c>
      <c r="BM249" s="114" t="s">
        <v>308</v>
      </c>
    </row>
    <row r="250" spans="1:65" s="34" customFormat="1" ht="19.5" x14ac:dyDescent="0.2">
      <c r="A250" s="9"/>
      <c r="B250" s="4"/>
      <c r="C250" s="149"/>
      <c r="D250" s="150" t="s">
        <v>160</v>
      </c>
      <c r="E250" s="149"/>
      <c r="F250" s="151" t="s">
        <v>309</v>
      </c>
      <c r="G250" s="149"/>
      <c r="H250" s="149"/>
      <c r="I250" s="9"/>
      <c r="J250" s="9"/>
      <c r="K250" s="9"/>
      <c r="L250" s="4"/>
      <c r="M250" s="116"/>
      <c r="N250" s="117"/>
      <c r="O250" s="111"/>
      <c r="P250" s="111"/>
      <c r="Q250" s="111"/>
      <c r="R250" s="111"/>
      <c r="S250" s="111"/>
      <c r="T250" s="118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T250" s="23" t="s">
        <v>160</v>
      </c>
      <c r="AU250" s="23" t="s">
        <v>90</v>
      </c>
    </row>
    <row r="251" spans="1:65" s="34" customFormat="1" ht="11.25" x14ac:dyDescent="0.2">
      <c r="A251" s="9"/>
      <c r="B251" s="4"/>
      <c r="C251" s="149"/>
      <c r="D251" s="152" t="s">
        <v>162</v>
      </c>
      <c r="E251" s="149"/>
      <c r="F251" s="153" t="s">
        <v>310</v>
      </c>
      <c r="G251" s="149"/>
      <c r="H251" s="149"/>
      <c r="I251" s="9"/>
      <c r="J251" s="9"/>
      <c r="K251" s="9"/>
      <c r="L251" s="4"/>
      <c r="M251" s="116"/>
      <c r="N251" s="117"/>
      <c r="O251" s="111"/>
      <c r="P251" s="111"/>
      <c r="Q251" s="111"/>
      <c r="R251" s="111"/>
      <c r="S251" s="111"/>
      <c r="T251" s="118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T251" s="23" t="s">
        <v>162</v>
      </c>
      <c r="AU251" s="23" t="s">
        <v>90</v>
      </c>
    </row>
    <row r="252" spans="1:65" s="10" customFormat="1" ht="11.25" x14ac:dyDescent="0.2">
      <c r="B252" s="119"/>
      <c r="C252" s="154"/>
      <c r="D252" s="150" t="s">
        <v>164</v>
      </c>
      <c r="E252" s="155" t="s">
        <v>1</v>
      </c>
      <c r="F252" s="156" t="s">
        <v>311</v>
      </c>
      <c r="G252" s="154"/>
      <c r="H252" s="155" t="s">
        <v>1</v>
      </c>
      <c r="L252" s="119"/>
      <c r="M252" s="121"/>
      <c r="N252" s="122"/>
      <c r="O252" s="122"/>
      <c r="P252" s="122"/>
      <c r="Q252" s="122"/>
      <c r="R252" s="122"/>
      <c r="S252" s="122"/>
      <c r="T252" s="123"/>
      <c r="AT252" s="120" t="s">
        <v>164</v>
      </c>
      <c r="AU252" s="120" t="s">
        <v>90</v>
      </c>
      <c r="AV252" s="10" t="s">
        <v>88</v>
      </c>
      <c r="AW252" s="10" t="s">
        <v>36</v>
      </c>
      <c r="AX252" s="10" t="s">
        <v>81</v>
      </c>
      <c r="AY252" s="120" t="s">
        <v>151</v>
      </c>
    </row>
    <row r="253" spans="1:65" s="11" customFormat="1" ht="11.25" x14ac:dyDescent="0.2">
      <c r="B253" s="124"/>
      <c r="C253" s="157"/>
      <c r="D253" s="150" t="s">
        <v>164</v>
      </c>
      <c r="E253" s="158" t="s">
        <v>1</v>
      </c>
      <c r="F253" s="159" t="s">
        <v>312</v>
      </c>
      <c r="G253" s="157"/>
      <c r="H253" s="160">
        <v>0.224</v>
      </c>
      <c r="L253" s="124"/>
      <c r="M253" s="126"/>
      <c r="N253" s="127"/>
      <c r="O253" s="127"/>
      <c r="P253" s="127"/>
      <c r="Q253" s="127"/>
      <c r="R253" s="127"/>
      <c r="S253" s="127"/>
      <c r="T253" s="128"/>
      <c r="AT253" s="125" t="s">
        <v>164</v>
      </c>
      <c r="AU253" s="125" t="s">
        <v>90</v>
      </c>
      <c r="AV253" s="11" t="s">
        <v>90</v>
      </c>
      <c r="AW253" s="11" t="s">
        <v>36</v>
      </c>
      <c r="AX253" s="11" t="s">
        <v>81</v>
      </c>
      <c r="AY253" s="125" t="s">
        <v>151</v>
      </c>
    </row>
    <row r="254" spans="1:65" s="12" customFormat="1" ht="11.25" x14ac:dyDescent="0.2">
      <c r="B254" s="129"/>
      <c r="C254" s="161"/>
      <c r="D254" s="150" t="s">
        <v>164</v>
      </c>
      <c r="E254" s="162" t="s">
        <v>1</v>
      </c>
      <c r="F254" s="163" t="s">
        <v>167</v>
      </c>
      <c r="G254" s="161"/>
      <c r="H254" s="164">
        <v>0.224</v>
      </c>
      <c r="L254" s="129"/>
      <c r="M254" s="131"/>
      <c r="N254" s="132"/>
      <c r="O254" s="132"/>
      <c r="P254" s="132"/>
      <c r="Q254" s="132"/>
      <c r="R254" s="132"/>
      <c r="S254" s="132"/>
      <c r="T254" s="133"/>
      <c r="AT254" s="130" t="s">
        <v>164</v>
      </c>
      <c r="AU254" s="130" t="s">
        <v>90</v>
      </c>
      <c r="AV254" s="12" t="s">
        <v>158</v>
      </c>
      <c r="AW254" s="12" t="s">
        <v>36</v>
      </c>
      <c r="AX254" s="12" t="s">
        <v>88</v>
      </c>
      <c r="AY254" s="130" t="s">
        <v>151</v>
      </c>
    </row>
    <row r="255" spans="1:65" s="34" customFormat="1" ht="33" customHeight="1" x14ac:dyDescent="0.2">
      <c r="A255" s="9"/>
      <c r="B255" s="4"/>
      <c r="C255" s="144" t="s">
        <v>7</v>
      </c>
      <c r="D255" s="144" t="s">
        <v>153</v>
      </c>
      <c r="E255" s="145" t="s">
        <v>313</v>
      </c>
      <c r="F255" s="146" t="s">
        <v>314</v>
      </c>
      <c r="G255" s="147" t="s">
        <v>156</v>
      </c>
      <c r="H255" s="148">
        <v>387.72</v>
      </c>
      <c r="I255" s="6"/>
      <c r="J255" s="7">
        <f>ROUND(I255*H255,2)</f>
        <v>0</v>
      </c>
      <c r="K255" s="5" t="s">
        <v>157</v>
      </c>
      <c r="L255" s="4"/>
      <c r="M255" s="8" t="s">
        <v>1</v>
      </c>
      <c r="N255" s="110" t="s">
        <v>46</v>
      </c>
      <c r="O255" s="111"/>
      <c r="P255" s="112">
        <f>O255*H255</f>
        <v>0</v>
      </c>
      <c r="Q255" s="112">
        <v>0</v>
      </c>
      <c r="R255" s="112">
        <f>Q255*H255</f>
        <v>0</v>
      </c>
      <c r="S255" s="112">
        <v>0</v>
      </c>
      <c r="T255" s="113">
        <f>S255*H255</f>
        <v>0</v>
      </c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R255" s="114" t="s">
        <v>158</v>
      </c>
      <c r="AT255" s="114" t="s">
        <v>153</v>
      </c>
      <c r="AU255" s="114" t="s">
        <v>90</v>
      </c>
      <c r="AY255" s="23" t="s">
        <v>151</v>
      </c>
      <c r="BE255" s="115">
        <f>IF(N255="základní",J255,0)</f>
        <v>0</v>
      </c>
      <c r="BF255" s="115">
        <f>IF(N255="snížená",J255,0)</f>
        <v>0</v>
      </c>
      <c r="BG255" s="115">
        <f>IF(N255="zákl. přenesená",J255,0)</f>
        <v>0</v>
      </c>
      <c r="BH255" s="115">
        <f>IF(N255="sníž. přenesená",J255,0)</f>
        <v>0</v>
      </c>
      <c r="BI255" s="115">
        <f>IF(N255="nulová",J255,0)</f>
        <v>0</v>
      </c>
      <c r="BJ255" s="23" t="s">
        <v>88</v>
      </c>
      <c r="BK255" s="115">
        <f>ROUND(I255*H255,2)</f>
        <v>0</v>
      </c>
      <c r="BL255" s="23" t="s">
        <v>158</v>
      </c>
      <c r="BM255" s="114" t="s">
        <v>315</v>
      </c>
    </row>
    <row r="256" spans="1:65" s="34" customFormat="1" ht="29.25" x14ac:dyDescent="0.2">
      <c r="A256" s="9"/>
      <c r="B256" s="4"/>
      <c r="C256" s="149"/>
      <c r="D256" s="150" t="s">
        <v>160</v>
      </c>
      <c r="E256" s="149"/>
      <c r="F256" s="151" t="s">
        <v>316</v>
      </c>
      <c r="G256" s="149"/>
      <c r="H256" s="149"/>
      <c r="I256" s="9"/>
      <c r="J256" s="9"/>
      <c r="K256" s="9"/>
      <c r="L256" s="4"/>
      <c r="M256" s="116"/>
      <c r="N256" s="117"/>
      <c r="O256" s="111"/>
      <c r="P256" s="111"/>
      <c r="Q256" s="111"/>
      <c r="R256" s="111"/>
      <c r="S256" s="111"/>
      <c r="T256" s="118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T256" s="23" t="s">
        <v>160</v>
      </c>
      <c r="AU256" s="23" t="s">
        <v>90</v>
      </c>
    </row>
    <row r="257" spans="1:65" s="34" customFormat="1" ht="11.25" x14ac:dyDescent="0.2">
      <c r="A257" s="9"/>
      <c r="B257" s="4"/>
      <c r="C257" s="149"/>
      <c r="D257" s="152" t="s">
        <v>162</v>
      </c>
      <c r="E257" s="149"/>
      <c r="F257" s="153" t="s">
        <v>317</v>
      </c>
      <c r="G257" s="149"/>
      <c r="H257" s="149"/>
      <c r="I257" s="9"/>
      <c r="J257" s="9"/>
      <c r="K257" s="9"/>
      <c r="L257" s="4"/>
      <c r="M257" s="116"/>
      <c r="N257" s="117"/>
      <c r="O257" s="111"/>
      <c r="P257" s="111"/>
      <c r="Q257" s="111"/>
      <c r="R257" s="111"/>
      <c r="S257" s="111"/>
      <c r="T257" s="118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T257" s="23" t="s">
        <v>162</v>
      </c>
      <c r="AU257" s="23" t="s">
        <v>90</v>
      </c>
    </row>
    <row r="258" spans="1:65" s="10" customFormat="1" ht="11.25" x14ac:dyDescent="0.2">
      <c r="B258" s="119"/>
      <c r="C258" s="154"/>
      <c r="D258" s="150" t="s">
        <v>164</v>
      </c>
      <c r="E258" s="155" t="s">
        <v>1</v>
      </c>
      <c r="F258" s="156" t="s">
        <v>276</v>
      </c>
      <c r="G258" s="154"/>
      <c r="H258" s="155" t="s">
        <v>1</v>
      </c>
      <c r="L258" s="119"/>
      <c r="M258" s="121"/>
      <c r="N258" s="122"/>
      <c r="O258" s="122"/>
      <c r="P258" s="122"/>
      <c r="Q258" s="122"/>
      <c r="R258" s="122"/>
      <c r="S258" s="122"/>
      <c r="T258" s="123"/>
      <c r="AT258" s="120" t="s">
        <v>164</v>
      </c>
      <c r="AU258" s="120" t="s">
        <v>90</v>
      </c>
      <c r="AV258" s="10" t="s">
        <v>88</v>
      </c>
      <c r="AW258" s="10" t="s">
        <v>36</v>
      </c>
      <c r="AX258" s="10" t="s">
        <v>81</v>
      </c>
      <c r="AY258" s="120" t="s">
        <v>151</v>
      </c>
    </row>
    <row r="259" spans="1:65" s="10" customFormat="1" ht="11.25" x14ac:dyDescent="0.2">
      <c r="B259" s="119"/>
      <c r="C259" s="154"/>
      <c r="D259" s="150" t="s">
        <v>164</v>
      </c>
      <c r="E259" s="155" t="s">
        <v>1</v>
      </c>
      <c r="F259" s="156" t="s">
        <v>318</v>
      </c>
      <c r="G259" s="154"/>
      <c r="H259" s="155" t="s">
        <v>1</v>
      </c>
      <c r="L259" s="119"/>
      <c r="M259" s="121"/>
      <c r="N259" s="122"/>
      <c r="O259" s="122"/>
      <c r="P259" s="122"/>
      <c r="Q259" s="122"/>
      <c r="R259" s="122"/>
      <c r="S259" s="122"/>
      <c r="T259" s="123"/>
      <c r="AT259" s="120" t="s">
        <v>164</v>
      </c>
      <c r="AU259" s="120" t="s">
        <v>90</v>
      </c>
      <c r="AV259" s="10" t="s">
        <v>88</v>
      </c>
      <c r="AW259" s="10" t="s">
        <v>36</v>
      </c>
      <c r="AX259" s="10" t="s">
        <v>81</v>
      </c>
      <c r="AY259" s="120" t="s">
        <v>151</v>
      </c>
    </row>
    <row r="260" spans="1:65" s="11" customFormat="1" ht="11.25" x14ac:dyDescent="0.2">
      <c r="B260" s="124"/>
      <c r="C260" s="157"/>
      <c r="D260" s="150" t="s">
        <v>164</v>
      </c>
      <c r="E260" s="158" t="s">
        <v>1</v>
      </c>
      <c r="F260" s="159" t="s">
        <v>319</v>
      </c>
      <c r="G260" s="157"/>
      <c r="H260" s="160">
        <v>387.72</v>
      </c>
      <c r="L260" s="124"/>
      <c r="M260" s="126"/>
      <c r="N260" s="127"/>
      <c r="O260" s="127"/>
      <c r="P260" s="127"/>
      <c r="Q260" s="127"/>
      <c r="R260" s="127"/>
      <c r="S260" s="127"/>
      <c r="T260" s="128"/>
      <c r="AT260" s="125" t="s">
        <v>164</v>
      </c>
      <c r="AU260" s="125" t="s">
        <v>90</v>
      </c>
      <c r="AV260" s="11" t="s">
        <v>90</v>
      </c>
      <c r="AW260" s="11" t="s">
        <v>36</v>
      </c>
      <c r="AX260" s="11" t="s">
        <v>81</v>
      </c>
      <c r="AY260" s="125" t="s">
        <v>151</v>
      </c>
    </row>
    <row r="261" spans="1:65" s="12" customFormat="1" ht="11.25" x14ac:dyDescent="0.2">
      <c r="B261" s="129"/>
      <c r="C261" s="161"/>
      <c r="D261" s="150" t="s">
        <v>164</v>
      </c>
      <c r="E261" s="162" t="s">
        <v>1</v>
      </c>
      <c r="F261" s="163" t="s">
        <v>167</v>
      </c>
      <c r="G261" s="161"/>
      <c r="H261" s="164">
        <v>387.72</v>
      </c>
      <c r="L261" s="129"/>
      <c r="M261" s="131"/>
      <c r="N261" s="132"/>
      <c r="O261" s="132"/>
      <c r="P261" s="132"/>
      <c r="Q261" s="132"/>
      <c r="R261" s="132"/>
      <c r="S261" s="132"/>
      <c r="T261" s="133"/>
      <c r="AT261" s="130" t="s">
        <v>164</v>
      </c>
      <c r="AU261" s="130" t="s">
        <v>90</v>
      </c>
      <c r="AV261" s="12" t="s">
        <v>158</v>
      </c>
      <c r="AW261" s="12" t="s">
        <v>36</v>
      </c>
      <c r="AX261" s="12" t="s">
        <v>88</v>
      </c>
      <c r="AY261" s="130" t="s">
        <v>151</v>
      </c>
    </row>
    <row r="262" spans="1:65" s="34" customFormat="1" ht="24.2" customHeight="1" x14ac:dyDescent="0.2">
      <c r="A262" s="9"/>
      <c r="B262" s="4"/>
      <c r="C262" s="144" t="s">
        <v>320</v>
      </c>
      <c r="D262" s="144" t="s">
        <v>153</v>
      </c>
      <c r="E262" s="145" t="s">
        <v>321</v>
      </c>
      <c r="F262" s="146" t="s">
        <v>322</v>
      </c>
      <c r="G262" s="147" t="s">
        <v>156</v>
      </c>
      <c r="H262" s="148">
        <v>387.72</v>
      </c>
      <c r="I262" s="6"/>
      <c r="J262" s="7">
        <f>ROUND(I262*H262,2)</f>
        <v>0</v>
      </c>
      <c r="K262" s="5" t="s">
        <v>157</v>
      </c>
      <c r="L262" s="4"/>
      <c r="M262" s="8" t="s">
        <v>1</v>
      </c>
      <c r="N262" s="110" t="s">
        <v>46</v>
      </c>
      <c r="O262" s="111"/>
      <c r="P262" s="112">
        <f>O262*H262</f>
        <v>0</v>
      </c>
      <c r="Q262" s="112">
        <v>0</v>
      </c>
      <c r="R262" s="112">
        <f>Q262*H262</f>
        <v>0</v>
      </c>
      <c r="S262" s="112">
        <v>0</v>
      </c>
      <c r="T262" s="113">
        <f>S262*H262</f>
        <v>0</v>
      </c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R262" s="114" t="s">
        <v>158</v>
      </c>
      <c r="AT262" s="114" t="s">
        <v>153</v>
      </c>
      <c r="AU262" s="114" t="s">
        <v>90</v>
      </c>
      <c r="AY262" s="23" t="s">
        <v>151</v>
      </c>
      <c r="BE262" s="115">
        <f>IF(N262="základní",J262,0)</f>
        <v>0</v>
      </c>
      <c r="BF262" s="115">
        <f>IF(N262="snížená",J262,0)</f>
        <v>0</v>
      </c>
      <c r="BG262" s="115">
        <f>IF(N262="zákl. přenesená",J262,0)</f>
        <v>0</v>
      </c>
      <c r="BH262" s="115">
        <f>IF(N262="sníž. přenesená",J262,0)</f>
        <v>0</v>
      </c>
      <c r="BI262" s="115">
        <f>IF(N262="nulová",J262,0)</f>
        <v>0</v>
      </c>
      <c r="BJ262" s="23" t="s">
        <v>88</v>
      </c>
      <c r="BK262" s="115">
        <f>ROUND(I262*H262,2)</f>
        <v>0</v>
      </c>
      <c r="BL262" s="23" t="s">
        <v>158</v>
      </c>
      <c r="BM262" s="114" t="s">
        <v>323</v>
      </c>
    </row>
    <row r="263" spans="1:65" s="34" customFormat="1" ht="19.5" x14ac:dyDescent="0.2">
      <c r="A263" s="9"/>
      <c r="B263" s="4"/>
      <c r="C263" s="149"/>
      <c r="D263" s="150" t="s">
        <v>160</v>
      </c>
      <c r="E263" s="149"/>
      <c r="F263" s="151" t="s">
        <v>324</v>
      </c>
      <c r="G263" s="149"/>
      <c r="H263" s="149"/>
      <c r="I263" s="9"/>
      <c r="J263" s="9"/>
      <c r="K263" s="9"/>
      <c r="L263" s="4"/>
      <c r="M263" s="116"/>
      <c r="N263" s="117"/>
      <c r="O263" s="111"/>
      <c r="P263" s="111"/>
      <c r="Q263" s="111"/>
      <c r="R263" s="111"/>
      <c r="S263" s="111"/>
      <c r="T263" s="118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T263" s="23" t="s">
        <v>160</v>
      </c>
      <c r="AU263" s="23" t="s">
        <v>90</v>
      </c>
    </row>
    <row r="264" spans="1:65" s="34" customFormat="1" ht="11.25" x14ac:dyDescent="0.2">
      <c r="A264" s="9"/>
      <c r="B264" s="4"/>
      <c r="C264" s="149"/>
      <c r="D264" s="152" t="s">
        <v>162</v>
      </c>
      <c r="E264" s="149"/>
      <c r="F264" s="153" t="s">
        <v>325</v>
      </c>
      <c r="G264" s="149"/>
      <c r="H264" s="149"/>
      <c r="I264" s="9"/>
      <c r="J264" s="9"/>
      <c r="K264" s="9"/>
      <c r="L264" s="4"/>
      <c r="M264" s="116"/>
      <c r="N264" s="117"/>
      <c r="O264" s="111"/>
      <c r="P264" s="111"/>
      <c r="Q264" s="111"/>
      <c r="R264" s="111"/>
      <c r="S264" s="111"/>
      <c r="T264" s="118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T264" s="23" t="s">
        <v>162</v>
      </c>
      <c r="AU264" s="23" t="s">
        <v>90</v>
      </c>
    </row>
    <row r="265" spans="1:65" s="10" customFormat="1" ht="11.25" x14ac:dyDescent="0.2">
      <c r="B265" s="119"/>
      <c r="C265" s="154"/>
      <c r="D265" s="150" t="s">
        <v>164</v>
      </c>
      <c r="E265" s="155" t="s">
        <v>1</v>
      </c>
      <c r="F265" s="156" t="s">
        <v>276</v>
      </c>
      <c r="G265" s="154"/>
      <c r="H265" s="155" t="s">
        <v>1</v>
      </c>
      <c r="L265" s="119"/>
      <c r="M265" s="121"/>
      <c r="N265" s="122"/>
      <c r="O265" s="122"/>
      <c r="P265" s="122"/>
      <c r="Q265" s="122"/>
      <c r="R265" s="122"/>
      <c r="S265" s="122"/>
      <c r="T265" s="123"/>
      <c r="AT265" s="120" t="s">
        <v>164</v>
      </c>
      <c r="AU265" s="120" t="s">
        <v>90</v>
      </c>
      <c r="AV265" s="10" t="s">
        <v>88</v>
      </c>
      <c r="AW265" s="10" t="s">
        <v>36</v>
      </c>
      <c r="AX265" s="10" t="s">
        <v>81</v>
      </c>
      <c r="AY265" s="120" t="s">
        <v>151</v>
      </c>
    </row>
    <row r="266" spans="1:65" s="11" customFormat="1" ht="11.25" x14ac:dyDescent="0.2">
      <c r="B266" s="124"/>
      <c r="C266" s="157"/>
      <c r="D266" s="150" t="s">
        <v>164</v>
      </c>
      <c r="E266" s="158" t="s">
        <v>1</v>
      </c>
      <c r="F266" s="159" t="s">
        <v>319</v>
      </c>
      <c r="G266" s="157"/>
      <c r="H266" s="160">
        <v>387.72</v>
      </c>
      <c r="L266" s="124"/>
      <c r="M266" s="126"/>
      <c r="N266" s="127"/>
      <c r="O266" s="127"/>
      <c r="P266" s="127"/>
      <c r="Q266" s="127"/>
      <c r="R266" s="127"/>
      <c r="S266" s="127"/>
      <c r="T266" s="128"/>
      <c r="AT266" s="125" t="s">
        <v>164</v>
      </c>
      <c r="AU266" s="125" t="s">
        <v>90</v>
      </c>
      <c r="AV266" s="11" t="s">
        <v>90</v>
      </c>
      <c r="AW266" s="11" t="s">
        <v>36</v>
      </c>
      <c r="AX266" s="11" t="s">
        <v>81</v>
      </c>
      <c r="AY266" s="125" t="s">
        <v>151</v>
      </c>
    </row>
    <row r="267" spans="1:65" s="12" customFormat="1" ht="11.25" x14ac:dyDescent="0.2">
      <c r="B267" s="129"/>
      <c r="C267" s="161"/>
      <c r="D267" s="150" t="s">
        <v>164</v>
      </c>
      <c r="E267" s="162" t="s">
        <v>1</v>
      </c>
      <c r="F267" s="163" t="s">
        <v>167</v>
      </c>
      <c r="G267" s="161"/>
      <c r="H267" s="164">
        <v>387.72</v>
      </c>
      <c r="L267" s="129"/>
      <c r="M267" s="131"/>
      <c r="N267" s="132"/>
      <c r="O267" s="132"/>
      <c r="P267" s="132"/>
      <c r="Q267" s="132"/>
      <c r="R267" s="132"/>
      <c r="S267" s="132"/>
      <c r="T267" s="133"/>
      <c r="AT267" s="130" t="s">
        <v>164</v>
      </c>
      <c r="AU267" s="130" t="s">
        <v>90</v>
      </c>
      <c r="AV267" s="12" t="s">
        <v>158</v>
      </c>
      <c r="AW267" s="12" t="s">
        <v>36</v>
      </c>
      <c r="AX267" s="12" t="s">
        <v>88</v>
      </c>
      <c r="AY267" s="130" t="s">
        <v>151</v>
      </c>
    </row>
    <row r="268" spans="1:65" s="34" customFormat="1" ht="16.5" customHeight="1" x14ac:dyDescent="0.2">
      <c r="A268" s="9"/>
      <c r="B268" s="4"/>
      <c r="C268" s="166" t="s">
        <v>326</v>
      </c>
      <c r="D268" s="166" t="s">
        <v>327</v>
      </c>
      <c r="E268" s="167" t="s">
        <v>328</v>
      </c>
      <c r="F268" s="168" t="s">
        <v>329</v>
      </c>
      <c r="G268" s="169" t="s">
        <v>330</v>
      </c>
      <c r="H268" s="170">
        <v>7.7539999999999996</v>
      </c>
      <c r="I268" s="14"/>
      <c r="J268" s="15">
        <f>ROUND(I268*H268,2)</f>
        <v>0</v>
      </c>
      <c r="K268" s="13" t="s">
        <v>157</v>
      </c>
      <c r="L268" s="134"/>
      <c r="M268" s="16" t="s">
        <v>1</v>
      </c>
      <c r="N268" s="135" t="s">
        <v>46</v>
      </c>
      <c r="O268" s="111"/>
      <c r="P268" s="112">
        <f>O268*H268</f>
        <v>0</v>
      </c>
      <c r="Q268" s="112">
        <v>1E-3</v>
      </c>
      <c r="R268" s="112">
        <f>Q268*H268</f>
        <v>7.7539999999999996E-3</v>
      </c>
      <c r="S268" s="112">
        <v>0</v>
      </c>
      <c r="T268" s="113">
        <f>S268*H268</f>
        <v>0</v>
      </c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R268" s="114" t="s">
        <v>209</v>
      </c>
      <c r="AT268" s="114" t="s">
        <v>327</v>
      </c>
      <c r="AU268" s="114" t="s">
        <v>90</v>
      </c>
      <c r="AY268" s="23" t="s">
        <v>151</v>
      </c>
      <c r="BE268" s="115">
        <f>IF(N268="základní",J268,0)</f>
        <v>0</v>
      </c>
      <c r="BF268" s="115">
        <f>IF(N268="snížená",J268,0)</f>
        <v>0</v>
      </c>
      <c r="BG268" s="115">
        <f>IF(N268="zákl. přenesená",J268,0)</f>
        <v>0</v>
      </c>
      <c r="BH268" s="115">
        <f>IF(N268="sníž. přenesená",J268,0)</f>
        <v>0</v>
      </c>
      <c r="BI268" s="115">
        <f>IF(N268="nulová",J268,0)</f>
        <v>0</v>
      </c>
      <c r="BJ268" s="23" t="s">
        <v>88</v>
      </c>
      <c r="BK268" s="115">
        <f>ROUND(I268*H268,2)</f>
        <v>0</v>
      </c>
      <c r="BL268" s="23" t="s">
        <v>158</v>
      </c>
      <c r="BM268" s="114" t="s">
        <v>331</v>
      </c>
    </row>
    <row r="269" spans="1:65" s="34" customFormat="1" ht="11.25" x14ac:dyDescent="0.2">
      <c r="A269" s="9"/>
      <c r="B269" s="4"/>
      <c r="C269" s="149"/>
      <c r="D269" s="150" t="s">
        <v>160</v>
      </c>
      <c r="E269" s="149"/>
      <c r="F269" s="151" t="s">
        <v>329</v>
      </c>
      <c r="G269" s="149"/>
      <c r="H269" s="149"/>
      <c r="I269" s="9"/>
      <c r="J269" s="9"/>
      <c r="K269" s="9"/>
      <c r="L269" s="4"/>
      <c r="M269" s="116"/>
      <c r="N269" s="117"/>
      <c r="O269" s="111"/>
      <c r="P269" s="111"/>
      <c r="Q269" s="111"/>
      <c r="R269" s="111"/>
      <c r="S269" s="111"/>
      <c r="T269" s="118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T269" s="23" t="s">
        <v>160</v>
      </c>
      <c r="AU269" s="23" t="s">
        <v>90</v>
      </c>
    </row>
    <row r="270" spans="1:65" s="11" customFormat="1" ht="11.25" x14ac:dyDescent="0.2">
      <c r="B270" s="124"/>
      <c r="C270" s="157"/>
      <c r="D270" s="150" t="s">
        <v>164</v>
      </c>
      <c r="E270" s="157"/>
      <c r="F270" s="159" t="s">
        <v>332</v>
      </c>
      <c r="G270" s="157"/>
      <c r="H270" s="160">
        <v>7.7539999999999996</v>
      </c>
      <c r="L270" s="124"/>
      <c r="M270" s="126"/>
      <c r="N270" s="127"/>
      <c r="O270" s="127"/>
      <c r="P270" s="127"/>
      <c r="Q270" s="127"/>
      <c r="R270" s="127"/>
      <c r="S270" s="127"/>
      <c r="T270" s="128"/>
      <c r="AT270" s="125" t="s">
        <v>164</v>
      </c>
      <c r="AU270" s="125" t="s">
        <v>90</v>
      </c>
      <c r="AV270" s="11" t="s">
        <v>90</v>
      </c>
      <c r="AW270" s="11" t="s">
        <v>3</v>
      </c>
      <c r="AX270" s="11" t="s">
        <v>88</v>
      </c>
      <c r="AY270" s="125" t="s">
        <v>151</v>
      </c>
    </row>
    <row r="271" spans="1:65" s="34" customFormat="1" ht="24.2" customHeight="1" x14ac:dyDescent="0.2">
      <c r="A271" s="9"/>
      <c r="B271" s="4"/>
      <c r="C271" s="144" t="s">
        <v>333</v>
      </c>
      <c r="D271" s="144" t="s">
        <v>153</v>
      </c>
      <c r="E271" s="145" t="s">
        <v>334</v>
      </c>
      <c r="F271" s="146" t="s">
        <v>335</v>
      </c>
      <c r="G271" s="147" t="s">
        <v>156</v>
      </c>
      <c r="H271" s="148">
        <v>1363.03</v>
      </c>
      <c r="I271" s="6"/>
      <c r="J271" s="7">
        <f>ROUND(I271*H271,2)</f>
        <v>0</v>
      </c>
      <c r="K271" s="5" t="s">
        <v>157</v>
      </c>
      <c r="L271" s="4"/>
      <c r="M271" s="8" t="s">
        <v>1</v>
      </c>
      <c r="N271" s="110" t="s">
        <v>46</v>
      </c>
      <c r="O271" s="111"/>
      <c r="P271" s="112">
        <f>O271*H271</f>
        <v>0</v>
      </c>
      <c r="Q271" s="112">
        <v>0</v>
      </c>
      <c r="R271" s="112">
        <f>Q271*H271</f>
        <v>0</v>
      </c>
      <c r="S271" s="112">
        <v>0</v>
      </c>
      <c r="T271" s="113">
        <f>S271*H271</f>
        <v>0</v>
      </c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R271" s="114" t="s">
        <v>158</v>
      </c>
      <c r="AT271" s="114" t="s">
        <v>153</v>
      </c>
      <c r="AU271" s="114" t="s">
        <v>90</v>
      </c>
      <c r="AY271" s="23" t="s">
        <v>151</v>
      </c>
      <c r="BE271" s="115">
        <f>IF(N271="základní",J271,0)</f>
        <v>0</v>
      </c>
      <c r="BF271" s="115">
        <f>IF(N271="snížená",J271,0)</f>
        <v>0</v>
      </c>
      <c r="BG271" s="115">
        <f>IF(N271="zákl. přenesená",J271,0)</f>
        <v>0</v>
      </c>
      <c r="BH271" s="115">
        <f>IF(N271="sníž. přenesená",J271,0)</f>
        <v>0</v>
      </c>
      <c r="BI271" s="115">
        <f>IF(N271="nulová",J271,0)</f>
        <v>0</v>
      </c>
      <c r="BJ271" s="23" t="s">
        <v>88</v>
      </c>
      <c r="BK271" s="115">
        <f>ROUND(I271*H271,2)</f>
        <v>0</v>
      </c>
      <c r="BL271" s="23" t="s">
        <v>158</v>
      </c>
      <c r="BM271" s="114" t="s">
        <v>336</v>
      </c>
    </row>
    <row r="272" spans="1:65" s="34" customFormat="1" ht="19.5" x14ac:dyDescent="0.2">
      <c r="A272" s="9"/>
      <c r="B272" s="4"/>
      <c r="C272" s="149"/>
      <c r="D272" s="150" t="s">
        <v>160</v>
      </c>
      <c r="E272" s="149"/>
      <c r="F272" s="151" t="s">
        <v>337</v>
      </c>
      <c r="G272" s="149"/>
      <c r="H272" s="149"/>
      <c r="I272" s="9"/>
      <c r="J272" s="9"/>
      <c r="K272" s="9"/>
      <c r="L272" s="4"/>
      <c r="M272" s="116"/>
      <c r="N272" s="117"/>
      <c r="O272" s="111"/>
      <c r="P272" s="111"/>
      <c r="Q272" s="111"/>
      <c r="R272" s="111"/>
      <c r="S272" s="111"/>
      <c r="T272" s="118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T272" s="23" t="s">
        <v>160</v>
      </c>
      <c r="AU272" s="23" t="s">
        <v>90</v>
      </c>
    </row>
    <row r="273" spans="1:65" s="34" customFormat="1" ht="11.25" x14ac:dyDescent="0.2">
      <c r="A273" s="9"/>
      <c r="B273" s="4"/>
      <c r="C273" s="149"/>
      <c r="D273" s="152" t="s">
        <v>162</v>
      </c>
      <c r="E273" s="149"/>
      <c r="F273" s="153" t="s">
        <v>338</v>
      </c>
      <c r="G273" s="149"/>
      <c r="H273" s="149"/>
      <c r="I273" s="9"/>
      <c r="J273" s="9"/>
      <c r="K273" s="9"/>
      <c r="L273" s="4"/>
      <c r="M273" s="116"/>
      <c r="N273" s="117"/>
      <c r="O273" s="111"/>
      <c r="P273" s="111"/>
      <c r="Q273" s="111"/>
      <c r="R273" s="111"/>
      <c r="S273" s="111"/>
      <c r="T273" s="118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T273" s="23" t="s">
        <v>162</v>
      </c>
      <c r="AU273" s="23" t="s">
        <v>90</v>
      </c>
    </row>
    <row r="274" spans="1:65" s="10" customFormat="1" ht="11.25" x14ac:dyDescent="0.2">
      <c r="B274" s="119"/>
      <c r="C274" s="154"/>
      <c r="D274" s="150" t="s">
        <v>164</v>
      </c>
      <c r="E274" s="155" t="s">
        <v>1</v>
      </c>
      <c r="F274" s="156" t="s">
        <v>276</v>
      </c>
      <c r="G274" s="154"/>
      <c r="H274" s="155" t="s">
        <v>1</v>
      </c>
      <c r="L274" s="119"/>
      <c r="M274" s="121"/>
      <c r="N274" s="122"/>
      <c r="O274" s="122"/>
      <c r="P274" s="122"/>
      <c r="Q274" s="122"/>
      <c r="R274" s="122"/>
      <c r="S274" s="122"/>
      <c r="T274" s="123"/>
      <c r="AT274" s="120" t="s">
        <v>164</v>
      </c>
      <c r="AU274" s="120" t="s">
        <v>90</v>
      </c>
      <c r="AV274" s="10" t="s">
        <v>88</v>
      </c>
      <c r="AW274" s="10" t="s">
        <v>36</v>
      </c>
      <c r="AX274" s="10" t="s">
        <v>81</v>
      </c>
      <c r="AY274" s="120" t="s">
        <v>151</v>
      </c>
    </row>
    <row r="275" spans="1:65" s="10" customFormat="1" ht="11.25" x14ac:dyDescent="0.2">
      <c r="B275" s="119"/>
      <c r="C275" s="154"/>
      <c r="D275" s="150" t="s">
        <v>164</v>
      </c>
      <c r="E275" s="155" t="s">
        <v>1</v>
      </c>
      <c r="F275" s="156" t="s">
        <v>339</v>
      </c>
      <c r="G275" s="154"/>
      <c r="H275" s="155" t="s">
        <v>1</v>
      </c>
      <c r="L275" s="119"/>
      <c r="M275" s="121"/>
      <c r="N275" s="122"/>
      <c r="O275" s="122"/>
      <c r="P275" s="122"/>
      <c r="Q275" s="122"/>
      <c r="R275" s="122"/>
      <c r="S275" s="122"/>
      <c r="T275" s="123"/>
      <c r="AT275" s="120" t="s">
        <v>164</v>
      </c>
      <c r="AU275" s="120" t="s">
        <v>90</v>
      </c>
      <c r="AV275" s="10" t="s">
        <v>88</v>
      </c>
      <c r="AW275" s="10" t="s">
        <v>36</v>
      </c>
      <c r="AX275" s="10" t="s">
        <v>81</v>
      </c>
      <c r="AY275" s="120" t="s">
        <v>151</v>
      </c>
    </row>
    <row r="276" spans="1:65" s="11" customFormat="1" ht="11.25" x14ac:dyDescent="0.2">
      <c r="B276" s="124"/>
      <c r="C276" s="157"/>
      <c r="D276" s="150" t="s">
        <v>164</v>
      </c>
      <c r="E276" s="158" t="s">
        <v>1</v>
      </c>
      <c r="F276" s="159" t="s">
        <v>340</v>
      </c>
      <c r="G276" s="157"/>
      <c r="H276" s="160">
        <v>539.19000000000005</v>
      </c>
      <c r="L276" s="124"/>
      <c r="M276" s="126"/>
      <c r="N276" s="127"/>
      <c r="O276" s="127"/>
      <c r="P276" s="127"/>
      <c r="Q276" s="127"/>
      <c r="R276" s="127"/>
      <c r="S276" s="127"/>
      <c r="T276" s="128"/>
      <c r="AT276" s="125" t="s">
        <v>164</v>
      </c>
      <c r="AU276" s="125" t="s">
        <v>90</v>
      </c>
      <c r="AV276" s="11" t="s">
        <v>90</v>
      </c>
      <c r="AW276" s="11" t="s">
        <v>36</v>
      </c>
      <c r="AX276" s="11" t="s">
        <v>81</v>
      </c>
      <c r="AY276" s="125" t="s">
        <v>151</v>
      </c>
    </row>
    <row r="277" spans="1:65" s="10" customFormat="1" ht="11.25" x14ac:dyDescent="0.2">
      <c r="B277" s="119"/>
      <c r="C277" s="154"/>
      <c r="D277" s="150" t="s">
        <v>164</v>
      </c>
      <c r="E277" s="155" t="s">
        <v>1</v>
      </c>
      <c r="F277" s="156" t="s">
        <v>341</v>
      </c>
      <c r="G277" s="154"/>
      <c r="H277" s="155" t="s">
        <v>1</v>
      </c>
      <c r="L277" s="119"/>
      <c r="M277" s="121"/>
      <c r="N277" s="122"/>
      <c r="O277" s="122"/>
      <c r="P277" s="122"/>
      <c r="Q277" s="122"/>
      <c r="R277" s="122"/>
      <c r="S277" s="122"/>
      <c r="T277" s="123"/>
      <c r="AT277" s="120" t="s">
        <v>164</v>
      </c>
      <c r="AU277" s="120" t="s">
        <v>90</v>
      </c>
      <c r="AV277" s="10" t="s">
        <v>88</v>
      </c>
      <c r="AW277" s="10" t="s">
        <v>36</v>
      </c>
      <c r="AX277" s="10" t="s">
        <v>81</v>
      </c>
      <c r="AY277" s="120" t="s">
        <v>151</v>
      </c>
    </row>
    <row r="278" spans="1:65" s="11" customFormat="1" ht="11.25" x14ac:dyDescent="0.2">
      <c r="B278" s="124"/>
      <c r="C278" s="157"/>
      <c r="D278" s="150" t="s">
        <v>164</v>
      </c>
      <c r="E278" s="158" t="s">
        <v>1</v>
      </c>
      <c r="F278" s="159" t="s">
        <v>342</v>
      </c>
      <c r="G278" s="157"/>
      <c r="H278" s="160">
        <v>823.84</v>
      </c>
      <c r="L278" s="124"/>
      <c r="M278" s="126"/>
      <c r="N278" s="127"/>
      <c r="O278" s="127"/>
      <c r="P278" s="127"/>
      <c r="Q278" s="127"/>
      <c r="R278" s="127"/>
      <c r="S278" s="127"/>
      <c r="T278" s="128"/>
      <c r="AT278" s="125" t="s">
        <v>164</v>
      </c>
      <c r="AU278" s="125" t="s">
        <v>90</v>
      </c>
      <c r="AV278" s="11" t="s">
        <v>90</v>
      </c>
      <c r="AW278" s="11" t="s">
        <v>36</v>
      </c>
      <c r="AX278" s="11" t="s">
        <v>81</v>
      </c>
      <c r="AY278" s="125" t="s">
        <v>151</v>
      </c>
    </row>
    <row r="279" spans="1:65" s="12" customFormat="1" ht="11.25" x14ac:dyDescent="0.2">
      <c r="B279" s="129"/>
      <c r="C279" s="161"/>
      <c r="D279" s="150" t="s">
        <v>164</v>
      </c>
      <c r="E279" s="162" t="s">
        <v>1</v>
      </c>
      <c r="F279" s="163" t="s">
        <v>167</v>
      </c>
      <c r="G279" s="161"/>
      <c r="H279" s="164">
        <v>1363.03</v>
      </c>
      <c r="L279" s="129"/>
      <c r="M279" s="131"/>
      <c r="N279" s="132"/>
      <c r="O279" s="132"/>
      <c r="P279" s="132"/>
      <c r="Q279" s="132"/>
      <c r="R279" s="132"/>
      <c r="S279" s="132"/>
      <c r="T279" s="133"/>
      <c r="AT279" s="130" t="s">
        <v>164</v>
      </c>
      <c r="AU279" s="130" t="s">
        <v>90</v>
      </c>
      <c r="AV279" s="12" t="s">
        <v>158</v>
      </c>
      <c r="AW279" s="12" t="s">
        <v>36</v>
      </c>
      <c r="AX279" s="12" t="s">
        <v>88</v>
      </c>
      <c r="AY279" s="130" t="s">
        <v>151</v>
      </c>
    </row>
    <row r="280" spans="1:65" s="34" customFormat="1" ht="16.5" customHeight="1" x14ac:dyDescent="0.2">
      <c r="A280" s="9"/>
      <c r="B280" s="4"/>
      <c r="C280" s="166" t="s">
        <v>343</v>
      </c>
      <c r="D280" s="166" t="s">
        <v>327</v>
      </c>
      <c r="E280" s="167" t="s">
        <v>328</v>
      </c>
      <c r="F280" s="168" t="s">
        <v>329</v>
      </c>
      <c r="G280" s="169" t="s">
        <v>330</v>
      </c>
      <c r="H280" s="170">
        <v>27.260999999999999</v>
      </c>
      <c r="I280" s="14"/>
      <c r="J280" s="15">
        <f>ROUND(I280*H280,2)</f>
        <v>0</v>
      </c>
      <c r="K280" s="13" t="s">
        <v>157</v>
      </c>
      <c r="L280" s="134"/>
      <c r="M280" s="16" t="s">
        <v>1</v>
      </c>
      <c r="N280" s="135" t="s">
        <v>46</v>
      </c>
      <c r="O280" s="111"/>
      <c r="P280" s="112">
        <f>O280*H280</f>
        <v>0</v>
      </c>
      <c r="Q280" s="112">
        <v>1E-3</v>
      </c>
      <c r="R280" s="112">
        <f>Q280*H280</f>
        <v>2.7261000000000001E-2</v>
      </c>
      <c r="S280" s="112">
        <v>0</v>
      </c>
      <c r="T280" s="113">
        <f>S280*H280</f>
        <v>0</v>
      </c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R280" s="114" t="s">
        <v>209</v>
      </c>
      <c r="AT280" s="114" t="s">
        <v>327</v>
      </c>
      <c r="AU280" s="114" t="s">
        <v>90</v>
      </c>
      <c r="AY280" s="23" t="s">
        <v>151</v>
      </c>
      <c r="BE280" s="115">
        <f>IF(N280="základní",J280,0)</f>
        <v>0</v>
      </c>
      <c r="BF280" s="115">
        <f>IF(N280="snížená",J280,0)</f>
        <v>0</v>
      </c>
      <c r="BG280" s="115">
        <f>IF(N280="zákl. přenesená",J280,0)</f>
        <v>0</v>
      </c>
      <c r="BH280" s="115">
        <f>IF(N280="sníž. přenesená",J280,0)</f>
        <v>0</v>
      </c>
      <c r="BI280" s="115">
        <f>IF(N280="nulová",J280,0)</f>
        <v>0</v>
      </c>
      <c r="BJ280" s="23" t="s">
        <v>88</v>
      </c>
      <c r="BK280" s="115">
        <f>ROUND(I280*H280,2)</f>
        <v>0</v>
      </c>
      <c r="BL280" s="23" t="s">
        <v>158</v>
      </c>
      <c r="BM280" s="114" t="s">
        <v>344</v>
      </c>
    </row>
    <row r="281" spans="1:65" s="34" customFormat="1" ht="11.25" x14ac:dyDescent="0.2">
      <c r="A281" s="9"/>
      <c r="B281" s="4"/>
      <c r="C281" s="149"/>
      <c r="D281" s="150" t="s">
        <v>160</v>
      </c>
      <c r="E281" s="149"/>
      <c r="F281" s="151" t="s">
        <v>329</v>
      </c>
      <c r="G281" s="149"/>
      <c r="H281" s="149"/>
      <c r="I281" s="9"/>
      <c r="J281" s="9"/>
      <c r="K281" s="9"/>
      <c r="L281" s="4"/>
      <c r="M281" s="116"/>
      <c r="N281" s="117"/>
      <c r="O281" s="111"/>
      <c r="P281" s="111"/>
      <c r="Q281" s="111"/>
      <c r="R281" s="111"/>
      <c r="S281" s="111"/>
      <c r="T281" s="118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T281" s="23" t="s">
        <v>160</v>
      </c>
      <c r="AU281" s="23" t="s">
        <v>90</v>
      </c>
    </row>
    <row r="282" spans="1:65" s="11" customFormat="1" ht="11.25" x14ac:dyDescent="0.2">
      <c r="B282" s="124"/>
      <c r="C282" s="157"/>
      <c r="D282" s="150" t="s">
        <v>164</v>
      </c>
      <c r="E282" s="157"/>
      <c r="F282" s="159" t="s">
        <v>345</v>
      </c>
      <c r="G282" s="157"/>
      <c r="H282" s="160">
        <v>27.260999999999999</v>
      </c>
      <c r="L282" s="124"/>
      <c r="M282" s="126"/>
      <c r="N282" s="127"/>
      <c r="O282" s="127"/>
      <c r="P282" s="127"/>
      <c r="Q282" s="127"/>
      <c r="R282" s="127"/>
      <c r="S282" s="127"/>
      <c r="T282" s="128"/>
      <c r="AT282" s="125" t="s">
        <v>164</v>
      </c>
      <c r="AU282" s="125" t="s">
        <v>90</v>
      </c>
      <c r="AV282" s="11" t="s">
        <v>90</v>
      </c>
      <c r="AW282" s="11" t="s">
        <v>3</v>
      </c>
      <c r="AX282" s="11" t="s">
        <v>88</v>
      </c>
      <c r="AY282" s="125" t="s">
        <v>151</v>
      </c>
    </row>
    <row r="283" spans="1:65" s="34" customFormat="1" ht="24.2" customHeight="1" x14ac:dyDescent="0.2">
      <c r="A283" s="9"/>
      <c r="B283" s="4"/>
      <c r="C283" s="144" t="s">
        <v>346</v>
      </c>
      <c r="D283" s="144" t="s">
        <v>153</v>
      </c>
      <c r="E283" s="145" t="s">
        <v>347</v>
      </c>
      <c r="F283" s="146" t="s">
        <v>348</v>
      </c>
      <c r="G283" s="147" t="s">
        <v>156</v>
      </c>
      <c r="H283" s="148">
        <v>387.72</v>
      </c>
      <c r="I283" s="6"/>
      <c r="J283" s="7">
        <f>ROUND(I283*H283,2)</f>
        <v>0</v>
      </c>
      <c r="K283" s="5" t="s">
        <v>157</v>
      </c>
      <c r="L283" s="4"/>
      <c r="M283" s="8" t="s">
        <v>1</v>
      </c>
      <c r="N283" s="110" t="s">
        <v>46</v>
      </c>
      <c r="O283" s="111"/>
      <c r="P283" s="112">
        <f>O283*H283</f>
        <v>0</v>
      </c>
      <c r="Q283" s="112">
        <v>0</v>
      </c>
      <c r="R283" s="112">
        <f>Q283*H283</f>
        <v>0</v>
      </c>
      <c r="S283" s="112">
        <v>0</v>
      </c>
      <c r="T283" s="113">
        <f>S283*H283</f>
        <v>0</v>
      </c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R283" s="114" t="s">
        <v>158</v>
      </c>
      <c r="AT283" s="114" t="s">
        <v>153</v>
      </c>
      <c r="AU283" s="114" t="s">
        <v>90</v>
      </c>
      <c r="AY283" s="23" t="s">
        <v>151</v>
      </c>
      <c r="BE283" s="115">
        <f>IF(N283="základní",J283,0)</f>
        <v>0</v>
      </c>
      <c r="BF283" s="115">
        <f>IF(N283="snížená",J283,0)</f>
        <v>0</v>
      </c>
      <c r="BG283" s="115">
        <f>IF(N283="zákl. přenesená",J283,0)</f>
        <v>0</v>
      </c>
      <c r="BH283" s="115">
        <f>IF(N283="sníž. přenesená",J283,0)</f>
        <v>0</v>
      </c>
      <c r="BI283" s="115">
        <f>IF(N283="nulová",J283,0)</f>
        <v>0</v>
      </c>
      <c r="BJ283" s="23" t="s">
        <v>88</v>
      </c>
      <c r="BK283" s="115">
        <f>ROUND(I283*H283,2)</f>
        <v>0</v>
      </c>
      <c r="BL283" s="23" t="s">
        <v>158</v>
      </c>
      <c r="BM283" s="114" t="s">
        <v>349</v>
      </c>
    </row>
    <row r="284" spans="1:65" s="34" customFormat="1" ht="19.5" x14ac:dyDescent="0.2">
      <c r="A284" s="9"/>
      <c r="B284" s="4"/>
      <c r="C284" s="149"/>
      <c r="D284" s="150" t="s">
        <v>160</v>
      </c>
      <c r="E284" s="149"/>
      <c r="F284" s="151" t="s">
        <v>350</v>
      </c>
      <c r="G284" s="149"/>
      <c r="H284" s="149"/>
      <c r="I284" s="9"/>
      <c r="J284" s="9"/>
      <c r="K284" s="9"/>
      <c r="L284" s="4"/>
      <c r="M284" s="116"/>
      <c r="N284" s="117"/>
      <c r="O284" s="111"/>
      <c r="P284" s="111"/>
      <c r="Q284" s="111"/>
      <c r="R284" s="111"/>
      <c r="S284" s="111"/>
      <c r="T284" s="118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T284" s="23" t="s">
        <v>160</v>
      </c>
      <c r="AU284" s="23" t="s">
        <v>90</v>
      </c>
    </row>
    <row r="285" spans="1:65" s="34" customFormat="1" ht="11.25" x14ac:dyDescent="0.2">
      <c r="A285" s="9"/>
      <c r="B285" s="4"/>
      <c r="C285" s="149"/>
      <c r="D285" s="152" t="s">
        <v>162</v>
      </c>
      <c r="E285" s="149"/>
      <c r="F285" s="153" t="s">
        <v>351</v>
      </c>
      <c r="G285" s="149"/>
      <c r="H285" s="149"/>
      <c r="I285" s="9"/>
      <c r="J285" s="9"/>
      <c r="K285" s="9"/>
      <c r="L285" s="4"/>
      <c r="M285" s="116"/>
      <c r="N285" s="117"/>
      <c r="O285" s="111"/>
      <c r="P285" s="111"/>
      <c r="Q285" s="111"/>
      <c r="R285" s="111"/>
      <c r="S285" s="111"/>
      <c r="T285" s="118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T285" s="23" t="s">
        <v>162</v>
      </c>
      <c r="AU285" s="23" t="s">
        <v>90</v>
      </c>
    </row>
    <row r="286" spans="1:65" s="10" customFormat="1" ht="11.25" x14ac:dyDescent="0.2">
      <c r="B286" s="119"/>
      <c r="C286" s="154"/>
      <c r="D286" s="150" t="s">
        <v>164</v>
      </c>
      <c r="E286" s="155" t="s">
        <v>1</v>
      </c>
      <c r="F286" s="156" t="s">
        <v>276</v>
      </c>
      <c r="G286" s="154"/>
      <c r="H286" s="155" t="s">
        <v>1</v>
      </c>
      <c r="L286" s="119"/>
      <c r="M286" s="121"/>
      <c r="N286" s="122"/>
      <c r="O286" s="122"/>
      <c r="P286" s="122"/>
      <c r="Q286" s="122"/>
      <c r="R286" s="122"/>
      <c r="S286" s="122"/>
      <c r="T286" s="123"/>
      <c r="AT286" s="120" t="s">
        <v>164</v>
      </c>
      <c r="AU286" s="120" t="s">
        <v>90</v>
      </c>
      <c r="AV286" s="10" t="s">
        <v>88</v>
      </c>
      <c r="AW286" s="10" t="s">
        <v>36</v>
      </c>
      <c r="AX286" s="10" t="s">
        <v>81</v>
      </c>
      <c r="AY286" s="120" t="s">
        <v>151</v>
      </c>
    </row>
    <row r="287" spans="1:65" s="10" customFormat="1" ht="11.25" x14ac:dyDescent="0.2">
      <c r="B287" s="119"/>
      <c r="C287" s="154"/>
      <c r="D287" s="150" t="s">
        <v>164</v>
      </c>
      <c r="E287" s="155" t="s">
        <v>1</v>
      </c>
      <c r="F287" s="156" t="s">
        <v>352</v>
      </c>
      <c r="G287" s="154"/>
      <c r="H287" s="155" t="s">
        <v>1</v>
      </c>
      <c r="L287" s="119"/>
      <c r="M287" s="121"/>
      <c r="N287" s="122"/>
      <c r="O287" s="122"/>
      <c r="P287" s="122"/>
      <c r="Q287" s="122"/>
      <c r="R287" s="122"/>
      <c r="S287" s="122"/>
      <c r="T287" s="123"/>
      <c r="AT287" s="120" t="s">
        <v>164</v>
      </c>
      <c r="AU287" s="120" t="s">
        <v>90</v>
      </c>
      <c r="AV287" s="10" t="s">
        <v>88</v>
      </c>
      <c r="AW287" s="10" t="s">
        <v>36</v>
      </c>
      <c r="AX287" s="10" t="s">
        <v>81</v>
      </c>
      <c r="AY287" s="120" t="s">
        <v>151</v>
      </c>
    </row>
    <row r="288" spans="1:65" s="11" customFormat="1" ht="11.25" x14ac:dyDescent="0.2">
      <c r="B288" s="124"/>
      <c r="C288" s="157"/>
      <c r="D288" s="150" t="s">
        <v>164</v>
      </c>
      <c r="E288" s="158" t="s">
        <v>1</v>
      </c>
      <c r="F288" s="159" t="s">
        <v>319</v>
      </c>
      <c r="G288" s="157"/>
      <c r="H288" s="160">
        <v>387.72</v>
      </c>
      <c r="L288" s="124"/>
      <c r="M288" s="126"/>
      <c r="N288" s="127"/>
      <c r="O288" s="127"/>
      <c r="P288" s="127"/>
      <c r="Q288" s="127"/>
      <c r="R288" s="127"/>
      <c r="S288" s="127"/>
      <c r="T288" s="128"/>
      <c r="AT288" s="125" t="s">
        <v>164</v>
      </c>
      <c r="AU288" s="125" t="s">
        <v>90</v>
      </c>
      <c r="AV288" s="11" t="s">
        <v>90</v>
      </c>
      <c r="AW288" s="11" t="s">
        <v>36</v>
      </c>
      <c r="AX288" s="11" t="s">
        <v>81</v>
      </c>
      <c r="AY288" s="125" t="s">
        <v>151</v>
      </c>
    </row>
    <row r="289" spans="1:65" s="12" customFormat="1" ht="11.25" x14ac:dyDescent="0.2">
      <c r="B289" s="129"/>
      <c r="C289" s="161"/>
      <c r="D289" s="150" t="s">
        <v>164</v>
      </c>
      <c r="E289" s="162" t="s">
        <v>1</v>
      </c>
      <c r="F289" s="163" t="s">
        <v>167</v>
      </c>
      <c r="G289" s="161"/>
      <c r="H289" s="164">
        <v>387.72</v>
      </c>
      <c r="L289" s="129"/>
      <c r="M289" s="131"/>
      <c r="N289" s="132"/>
      <c r="O289" s="132"/>
      <c r="P289" s="132"/>
      <c r="Q289" s="132"/>
      <c r="R289" s="132"/>
      <c r="S289" s="132"/>
      <c r="T289" s="133"/>
      <c r="AT289" s="130" t="s">
        <v>164</v>
      </c>
      <c r="AU289" s="130" t="s">
        <v>90</v>
      </c>
      <c r="AV289" s="12" t="s">
        <v>158</v>
      </c>
      <c r="AW289" s="12" t="s">
        <v>36</v>
      </c>
      <c r="AX289" s="12" t="s">
        <v>88</v>
      </c>
      <c r="AY289" s="130" t="s">
        <v>151</v>
      </c>
    </row>
    <row r="290" spans="1:65" s="34" customFormat="1" ht="16.5" customHeight="1" x14ac:dyDescent="0.2">
      <c r="A290" s="9"/>
      <c r="B290" s="4"/>
      <c r="C290" s="144" t="s">
        <v>353</v>
      </c>
      <c r="D290" s="144" t="s">
        <v>153</v>
      </c>
      <c r="E290" s="145" t="s">
        <v>354</v>
      </c>
      <c r="F290" s="146" t="s">
        <v>355</v>
      </c>
      <c r="G290" s="147" t="s">
        <v>156</v>
      </c>
      <c r="H290" s="148">
        <v>1663.01</v>
      </c>
      <c r="I290" s="6"/>
      <c r="J290" s="7">
        <f>ROUND(I290*H290,2)</f>
        <v>0</v>
      </c>
      <c r="K290" s="5" t="s">
        <v>157</v>
      </c>
      <c r="L290" s="4"/>
      <c r="M290" s="8" t="s">
        <v>1</v>
      </c>
      <c r="N290" s="110" t="s">
        <v>46</v>
      </c>
      <c r="O290" s="111"/>
      <c r="P290" s="112">
        <f>O290*H290</f>
        <v>0</v>
      </c>
      <c r="Q290" s="112">
        <v>0</v>
      </c>
      <c r="R290" s="112">
        <f>Q290*H290</f>
        <v>0</v>
      </c>
      <c r="S290" s="112">
        <v>0</v>
      </c>
      <c r="T290" s="113">
        <f>S290*H290</f>
        <v>0</v>
      </c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R290" s="114" t="s">
        <v>158</v>
      </c>
      <c r="AT290" s="114" t="s">
        <v>153</v>
      </c>
      <c r="AU290" s="114" t="s">
        <v>90</v>
      </c>
      <c r="AY290" s="23" t="s">
        <v>151</v>
      </c>
      <c r="BE290" s="115">
        <f>IF(N290="základní",J290,0)</f>
        <v>0</v>
      </c>
      <c r="BF290" s="115">
        <f>IF(N290="snížená",J290,0)</f>
        <v>0</v>
      </c>
      <c r="BG290" s="115">
        <f>IF(N290="zákl. přenesená",J290,0)</f>
        <v>0</v>
      </c>
      <c r="BH290" s="115">
        <f>IF(N290="sníž. přenesená",J290,0)</f>
        <v>0</v>
      </c>
      <c r="BI290" s="115">
        <f>IF(N290="nulová",J290,0)</f>
        <v>0</v>
      </c>
      <c r="BJ290" s="23" t="s">
        <v>88</v>
      </c>
      <c r="BK290" s="115">
        <f>ROUND(I290*H290,2)</f>
        <v>0</v>
      </c>
      <c r="BL290" s="23" t="s">
        <v>158</v>
      </c>
      <c r="BM290" s="114" t="s">
        <v>356</v>
      </c>
    </row>
    <row r="291" spans="1:65" s="34" customFormat="1" ht="29.25" x14ac:dyDescent="0.2">
      <c r="A291" s="9"/>
      <c r="B291" s="4"/>
      <c r="C291" s="149"/>
      <c r="D291" s="150" t="s">
        <v>160</v>
      </c>
      <c r="E291" s="149"/>
      <c r="F291" s="151" t="s">
        <v>357</v>
      </c>
      <c r="G291" s="149"/>
      <c r="H291" s="149"/>
      <c r="I291" s="9"/>
      <c r="J291" s="9"/>
      <c r="K291" s="9"/>
      <c r="L291" s="4"/>
      <c r="M291" s="116"/>
      <c r="N291" s="117"/>
      <c r="O291" s="111"/>
      <c r="P291" s="111"/>
      <c r="Q291" s="111"/>
      <c r="R291" s="111"/>
      <c r="S291" s="111"/>
      <c r="T291" s="118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T291" s="23" t="s">
        <v>160</v>
      </c>
      <c r="AU291" s="23" t="s">
        <v>90</v>
      </c>
    </row>
    <row r="292" spans="1:65" s="34" customFormat="1" ht="11.25" x14ac:dyDescent="0.2">
      <c r="A292" s="9"/>
      <c r="B292" s="4"/>
      <c r="C292" s="149"/>
      <c r="D292" s="152" t="s">
        <v>162</v>
      </c>
      <c r="E292" s="149"/>
      <c r="F292" s="153" t="s">
        <v>358</v>
      </c>
      <c r="G292" s="149"/>
      <c r="H292" s="149"/>
      <c r="I292" s="9"/>
      <c r="J292" s="9"/>
      <c r="K292" s="9"/>
      <c r="L292" s="4"/>
      <c r="M292" s="116"/>
      <c r="N292" s="117"/>
      <c r="O292" s="111"/>
      <c r="P292" s="111"/>
      <c r="Q292" s="111"/>
      <c r="R292" s="111"/>
      <c r="S292" s="111"/>
      <c r="T292" s="118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T292" s="23" t="s">
        <v>162</v>
      </c>
      <c r="AU292" s="23" t="s">
        <v>90</v>
      </c>
    </row>
    <row r="293" spans="1:65" s="10" customFormat="1" ht="11.25" x14ac:dyDescent="0.2">
      <c r="B293" s="119"/>
      <c r="C293" s="154"/>
      <c r="D293" s="150" t="s">
        <v>164</v>
      </c>
      <c r="E293" s="155" t="s">
        <v>1</v>
      </c>
      <c r="F293" s="156" t="s">
        <v>276</v>
      </c>
      <c r="G293" s="154"/>
      <c r="H293" s="155" t="s">
        <v>1</v>
      </c>
      <c r="L293" s="119"/>
      <c r="M293" s="121"/>
      <c r="N293" s="122"/>
      <c r="O293" s="122"/>
      <c r="P293" s="122"/>
      <c r="Q293" s="122"/>
      <c r="R293" s="122"/>
      <c r="S293" s="122"/>
      <c r="T293" s="123"/>
      <c r="AT293" s="120" t="s">
        <v>164</v>
      </c>
      <c r="AU293" s="120" t="s">
        <v>90</v>
      </c>
      <c r="AV293" s="10" t="s">
        <v>88</v>
      </c>
      <c r="AW293" s="10" t="s">
        <v>36</v>
      </c>
      <c r="AX293" s="10" t="s">
        <v>81</v>
      </c>
      <c r="AY293" s="120" t="s">
        <v>151</v>
      </c>
    </row>
    <row r="294" spans="1:65" s="10" customFormat="1" ht="11.25" x14ac:dyDescent="0.2">
      <c r="B294" s="119"/>
      <c r="C294" s="154"/>
      <c r="D294" s="150" t="s">
        <v>164</v>
      </c>
      <c r="E294" s="155" t="s">
        <v>1</v>
      </c>
      <c r="F294" s="156" t="s">
        <v>284</v>
      </c>
      <c r="G294" s="154"/>
      <c r="H294" s="155" t="s">
        <v>1</v>
      </c>
      <c r="L294" s="119"/>
      <c r="M294" s="121"/>
      <c r="N294" s="122"/>
      <c r="O294" s="122"/>
      <c r="P294" s="122"/>
      <c r="Q294" s="122"/>
      <c r="R294" s="122"/>
      <c r="S294" s="122"/>
      <c r="T294" s="123"/>
      <c r="AT294" s="120" t="s">
        <v>164</v>
      </c>
      <c r="AU294" s="120" t="s">
        <v>90</v>
      </c>
      <c r="AV294" s="10" t="s">
        <v>88</v>
      </c>
      <c r="AW294" s="10" t="s">
        <v>36</v>
      </c>
      <c r="AX294" s="10" t="s">
        <v>81</v>
      </c>
      <c r="AY294" s="120" t="s">
        <v>151</v>
      </c>
    </row>
    <row r="295" spans="1:65" s="11" customFormat="1" ht="11.25" x14ac:dyDescent="0.2">
      <c r="B295" s="124"/>
      <c r="C295" s="157"/>
      <c r="D295" s="150" t="s">
        <v>164</v>
      </c>
      <c r="E295" s="158" t="s">
        <v>1</v>
      </c>
      <c r="F295" s="159" t="s">
        <v>285</v>
      </c>
      <c r="G295" s="157"/>
      <c r="H295" s="160">
        <v>1067.55</v>
      </c>
      <c r="L295" s="124"/>
      <c r="M295" s="126"/>
      <c r="N295" s="127"/>
      <c r="O295" s="127"/>
      <c r="P295" s="127"/>
      <c r="Q295" s="127"/>
      <c r="R295" s="127"/>
      <c r="S295" s="127"/>
      <c r="T295" s="128"/>
      <c r="AT295" s="125" t="s">
        <v>164</v>
      </c>
      <c r="AU295" s="125" t="s">
        <v>90</v>
      </c>
      <c r="AV295" s="11" t="s">
        <v>90</v>
      </c>
      <c r="AW295" s="11" t="s">
        <v>36</v>
      </c>
      <c r="AX295" s="11" t="s">
        <v>81</v>
      </c>
      <c r="AY295" s="125" t="s">
        <v>151</v>
      </c>
    </row>
    <row r="296" spans="1:65" s="10" customFormat="1" ht="11.25" x14ac:dyDescent="0.2">
      <c r="B296" s="119"/>
      <c r="C296" s="154"/>
      <c r="D296" s="150" t="s">
        <v>164</v>
      </c>
      <c r="E296" s="155" t="s">
        <v>1</v>
      </c>
      <c r="F296" s="156" t="s">
        <v>286</v>
      </c>
      <c r="G296" s="154"/>
      <c r="H296" s="155" t="s">
        <v>1</v>
      </c>
      <c r="L296" s="119"/>
      <c r="M296" s="121"/>
      <c r="N296" s="122"/>
      <c r="O296" s="122"/>
      <c r="P296" s="122"/>
      <c r="Q296" s="122"/>
      <c r="R296" s="122"/>
      <c r="S296" s="122"/>
      <c r="T296" s="123"/>
      <c r="AT296" s="120" t="s">
        <v>164</v>
      </c>
      <c r="AU296" s="120" t="s">
        <v>90</v>
      </c>
      <c r="AV296" s="10" t="s">
        <v>88</v>
      </c>
      <c r="AW296" s="10" t="s">
        <v>36</v>
      </c>
      <c r="AX296" s="10" t="s">
        <v>81</v>
      </c>
      <c r="AY296" s="120" t="s">
        <v>151</v>
      </c>
    </row>
    <row r="297" spans="1:65" s="11" customFormat="1" ht="11.25" x14ac:dyDescent="0.2">
      <c r="B297" s="124"/>
      <c r="C297" s="157"/>
      <c r="D297" s="150" t="s">
        <v>164</v>
      </c>
      <c r="E297" s="158" t="s">
        <v>1</v>
      </c>
      <c r="F297" s="159" t="s">
        <v>287</v>
      </c>
      <c r="G297" s="157"/>
      <c r="H297" s="160">
        <v>595.46</v>
      </c>
      <c r="L297" s="124"/>
      <c r="M297" s="126"/>
      <c r="N297" s="127"/>
      <c r="O297" s="127"/>
      <c r="P297" s="127"/>
      <c r="Q297" s="127"/>
      <c r="R297" s="127"/>
      <c r="S297" s="127"/>
      <c r="T297" s="128"/>
      <c r="AT297" s="125" t="s">
        <v>164</v>
      </c>
      <c r="AU297" s="125" t="s">
        <v>90</v>
      </c>
      <c r="AV297" s="11" t="s">
        <v>90</v>
      </c>
      <c r="AW297" s="11" t="s">
        <v>36</v>
      </c>
      <c r="AX297" s="11" t="s">
        <v>81</v>
      </c>
      <c r="AY297" s="125" t="s">
        <v>151</v>
      </c>
    </row>
    <row r="298" spans="1:65" s="12" customFormat="1" ht="11.25" x14ac:dyDescent="0.2">
      <c r="B298" s="129"/>
      <c r="C298" s="161"/>
      <c r="D298" s="150" t="s">
        <v>164</v>
      </c>
      <c r="E298" s="162" t="s">
        <v>1</v>
      </c>
      <c r="F298" s="163" t="s">
        <v>167</v>
      </c>
      <c r="G298" s="161"/>
      <c r="H298" s="164">
        <v>1663.01</v>
      </c>
      <c r="L298" s="129"/>
      <c r="M298" s="131"/>
      <c r="N298" s="132"/>
      <c r="O298" s="132"/>
      <c r="P298" s="132"/>
      <c r="Q298" s="132"/>
      <c r="R298" s="132"/>
      <c r="S298" s="132"/>
      <c r="T298" s="133"/>
      <c r="AT298" s="130" t="s">
        <v>164</v>
      </c>
      <c r="AU298" s="130" t="s">
        <v>90</v>
      </c>
      <c r="AV298" s="12" t="s">
        <v>158</v>
      </c>
      <c r="AW298" s="12" t="s">
        <v>36</v>
      </c>
      <c r="AX298" s="12" t="s">
        <v>88</v>
      </c>
      <c r="AY298" s="130" t="s">
        <v>151</v>
      </c>
    </row>
    <row r="299" spans="1:65" s="34" customFormat="1" ht="24.2" customHeight="1" x14ac:dyDescent="0.2">
      <c r="A299" s="9"/>
      <c r="B299" s="4"/>
      <c r="C299" s="144" t="s">
        <v>359</v>
      </c>
      <c r="D299" s="144" t="s">
        <v>153</v>
      </c>
      <c r="E299" s="145" t="s">
        <v>360</v>
      </c>
      <c r="F299" s="146" t="s">
        <v>361</v>
      </c>
      <c r="G299" s="147" t="s">
        <v>156</v>
      </c>
      <c r="H299" s="148">
        <v>1363.03</v>
      </c>
      <c r="I299" s="6"/>
      <c r="J299" s="7">
        <f>ROUND(I299*H299,2)</f>
        <v>0</v>
      </c>
      <c r="K299" s="5" t="s">
        <v>157</v>
      </c>
      <c r="L299" s="4"/>
      <c r="M299" s="8" t="s">
        <v>1</v>
      </c>
      <c r="N299" s="110" t="s">
        <v>46</v>
      </c>
      <c r="O299" s="111"/>
      <c r="P299" s="112">
        <f>O299*H299</f>
        <v>0</v>
      </c>
      <c r="Q299" s="112">
        <v>0</v>
      </c>
      <c r="R299" s="112">
        <f>Q299*H299</f>
        <v>0</v>
      </c>
      <c r="S299" s="112">
        <v>0</v>
      </c>
      <c r="T299" s="113">
        <f>S299*H299</f>
        <v>0</v>
      </c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R299" s="114" t="s">
        <v>158</v>
      </c>
      <c r="AT299" s="114" t="s">
        <v>153</v>
      </c>
      <c r="AU299" s="114" t="s">
        <v>90</v>
      </c>
      <c r="AY299" s="23" t="s">
        <v>151</v>
      </c>
      <c r="BE299" s="115">
        <f>IF(N299="základní",J299,0)</f>
        <v>0</v>
      </c>
      <c r="BF299" s="115">
        <f>IF(N299="snížená",J299,0)</f>
        <v>0</v>
      </c>
      <c r="BG299" s="115">
        <f>IF(N299="zákl. přenesená",J299,0)</f>
        <v>0</v>
      </c>
      <c r="BH299" s="115">
        <f>IF(N299="sníž. přenesená",J299,0)</f>
        <v>0</v>
      </c>
      <c r="BI299" s="115">
        <f>IF(N299="nulová",J299,0)</f>
        <v>0</v>
      </c>
      <c r="BJ299" s="23" t="s">
        <v>88</v>
      </c>
      <c r="BK299" s="115">
        <f>ROUND(I299*H299,2)</f>
        <v>0</v>
      </c>
      <c r="BL299" s="23" t="s">
        <v>158</v>
      </c>
      <c r="BM299" s="114" t="s">
        <v>362</v>
      </c>
    </row>
    <row r="300" spans="1:65" s="34" customFormat="1" ht="19.5" x14ac:dyDescent="0.2">
      <c r="A300" s="9"/>
      <c r="B300" s="4"/>
      <c r="C300" s="149"/>
      <c r="D300" s="150" t="s">
        <v>160</v>
      </c>
      <c r="E300" s="149"/>
      <c r="F300" s="151" t="s">
        <v>363</v>
      </c>
      <c r="G300" s="149"/>
      <c r="H300" s="149"/>
      <c r="I300" s="9"/>
      <c r="J300" s="9"/>
      <c r="K300" s="9"/>
      <c r="L300" s="4"/>
      <c r="M300" s="116"/>
      <c r="N300" s="117"/>
      <c r="O300" s="111"/>
      <c r="P300" s="111"/>
      <c r="Q300" s="111"/>
      <c r="R300" s="111"/>
      <c r="S300" s="111"/>
      <c r="T300" s="118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T300" s="23" t="s">
        <v>160</v>
      </c>
      <c r="AU300" s="23" t="s">
        <v>90</v>
      </c>
    </row>
    <row r="301" spans="1:65" s="34" customFormat="1" ht="11.25" x14ac:dyDescent="0.2">
      <c r="A301" s="9"/>
      <c r="B301" s="4"/>
      <c r="C301" s="149"/>
      <c r="D301" s="152" t="s">
        <v>162</v>
      </c>
      <c r="E301" s="149"/>
      <c r="F301" s="153" t="s">
        <v>364</v>
      </c>
      <c r="G301" s="149"/>
      <c r="H301" s="149"/>
      <c r="I301" s="9"/>
      <c r="J301" s="9"/>
      <c r="K301" s="9"/>
      <c r="L301" s="4"/>
      <c r="M301" s="116"/>
      <c r="N301" s="117"/>
      <c r="O301" s="111"/>
      <c r="P301" s="111"/>
      <c r="Q301" s="111"/>
      <c r="R301" s="111"/>
      <c r="S301" s="111"/>
      <c r="T301" s="118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T301" s="23" t="s">
        <v>162</v>
      </c>
      <c r="AU301" s="23" t="s">
        <v>90</v>
      </c>
    </row>
    <row r="302" spans="1:65" s="10" customFormat="1" ht="11.25" x14ac:dyDescent="0.2">
      <c r="B302" s="119"/>
      <c r="C302" s="154"/>
      <c r="D302" s="150" t="s">
        <v>164</v>
      </c>
      <c r="E302" s="155" t="s">
        <v>1</v>
      </c>
      <c r="F302" s="156" t="s">
        <v>276</v>
      </c>
      <c r="G302" s="154"/>
      <c r="H302" s="155" t="s">
        <v>1</v>
      </c>
      <c r="L302" s="119"/>
      <c r="M302" s="121"/>
      <c r="N302" s="122"/>
      <c r="O302" s="122"/>
      <c r="P302" s="122"/>
      <c r="Q302" s="122"/>
      <c r="R302" s="122"/>
      <c r="S302" s="122"/>
      <c r="T302" s="123"/>
      <c r="AT302" s="120" t="s">
        <v>164</v>
      </c>
      <c r="AU302" s="120" t="s">
        <v>90</v>
      </c>
      <c r="AV302" s="10" t="s">
        <v>88</v>
      </c>
      <c r="AW302" s="10" t="s">
        <v>36</v>
      </c>
      <c r="AX302" s="10" t="s">
        <v>81</v>
      </c>
      <c r="AY302" s="120" t="s">
        <v>151</v>
      </c>
    </row>
    <row r="303" spans="1:65" s="10" customFormat="1" ht="11.25" x14ac:dyDescent="0.2">
      <c r="B303" s="119"/>
      <c r="C303" s="154"/>
      <c r="D303" s="150" t="s">
        <v>164</v>
      </c>
      <c r="E303" s="155" t="s">
        <v>1</v>
      </c>
      <c r="F303" s="156" t="s">
        <v>365</v>
      </c>
      <c r="G303" s="154"/>
      <c r="H303" s="155" t="s">
        <v>1</v>
      </c>
      <c r="L303" s="119"/>
      <c r="M303" s="121"/>
      <c r="N303" s="122"/>
      <c r="O303" s="122"/>
      <c r="P303" s="122"/>
      <c r="Q303" s="122"/>
      <c r="R303" s="122"/>
      <c r="S303" s="122"/>
      <c r="T303" s="123"/>
      <c r="AT303" s="120" t="s">
        <v>164</v>
      </c>
      <c r="AU303" s="120" t="s">
        <v>90</v>
      </c>
      <c r="AV303" s="10" t="s">
        <v>88</v>
      </c>
      <c r="AW303" s="10" t="s">
        <v>36</v>
      </c>
      <c r="AX303" s="10" t="s">
        <v>81</v>
      </c>
      <c r="AY303" s="120" t="s">
        <v>151</v>
      </c>
    </row>
    <row r="304" spans="1:65" s="11" customFormat="1" ht="11.25" x14ac:dyDescent="0.2">
      <c r="B304" s="124"/>
      <c r="C304" s="157"/>
      <c r="D304" s="150" t="s">
        <v>164</v>
      </c>
      <c r="E304" s="158" t="s">
        <v>1</v>
      </c>
      <c r="F304" s="159" t="s">
        <v>340</v>
      </c>
      <c r="G304" s="157"/>
      <c r="H304" s="160">
        <v>539.19000000000005</v>
      </c>
      <c r="L304" s="124"/>
      <c r="M304" s="126"/>
      <c r="N304" s="127"/>
      <c r="O304" s="127"/>
      <c r="P304" s="127"/>
      <c r="Q304" s="127"/>
      <c r="R304" s="127"/>
      <c r="S304" s="127"/>
      <c r="T304" s="128"/>
      <c r="AT304" s="125" t="s">
        <v>164</v>
      </c>
      <c r="AU304" s="125" t="s">
        <v>90</v>
      </c>
      <c r="AV304" s="11" t="s">
        <v>90</v>
      </c>
      <c r="AW304" s="11" t="s">
        <v>36</v>
      </c>
      <c r="AX304" s="11" t="s">
        <v>81</v>
      </c>
      <c r="AY304" s="125" t="s">
        <v>151</v>
      </c>
    </row>
    <row r="305" spans="1:65" s="10" customFormat="1" ht="11.25" x14ac:dyDescent="0.2">
      <c r="B305" s="119"/>
      <c r="C305" s="154"/>
      <c r="D305" s="150" t="s">
        <v>164</v>
      </c>
      <c r="E305" s="155" t="s">
        <v>1</v>
      </c>
      <c r="F305" s="156" t="s">
        <v>366</v>
      </c>
      <c r="G305" s="154"/>
      <c r="H305" s="155" t="s">
        <v>1</v>
      </c>
      <c r="L305" s="119"/>
      <c r="M305" s="121"/>
      <c r="N305" s="122"/>
      <c r="O305" s="122"/>
      <c r="P305" s="122"/>
      <c r="Q305" s="122"/>
      <c r="R305" s="122"/>
      <c r="S305" s="122"/>
      <c r="T305" s="123"/>
      <c r="AT305" s="120" t="s">
        <v>164</v>
      </c>
      <c r="AU305" s="120" t="s">
        <v>90</v>
      </c>
      <c r="AV305" s="10" t="s">
        <v>88</v>
      </c>
      <c r="AW305" s="10" t="s">
        <v>36</v>
      </c>
      <c r="AX305" s="10" t="s">
        <v>81</v>
      </c>
      <c r="AY305" s="120" t="s">
        <v>151</v>
      </c>
    </row>
    <row r="306" spans="1:65" s="11" customFormat="1" ht="11.25" x14ac:dyDescent="0.2">
      <c r="B306" s="124"/>
      <c r="C306" s="157"/>
      <c r="D306" s="150" t="s">
        <v>164</v>
      </c>
      <c r="E306" s="158" t="s">
        <v>1</v>
      </c>
      <c r="F306" s="159" t="s">
        <v>342</v>
      </c>
      <c r="G306" s="157"/>
      <c r="H306" s="160">
        <v>823.84</v>
      </c>
      <c r="L306" s="124"/>
      <c r="M306" s="126"/>
      <c r="N306" s="127"/>
      <c r="O306" s="127"/>
      <c r="P306" s="127"/>
      <c r="Q306" s="127"/>
      <c r="R306" s="127"/>
      <c r="S306" s="127"/>
      <c r="T306" s="128"/>
      <c r="AT306" s="125" t="s">
        <v>164</v>
      </c>
      <c r="AU306" s="125" t="s">
        <v>90</v>
      </c>
      <c r="AV306" s="11" t="s">
        <v>90</v>
      </c>
      <c r="AW306" s="11" t="s">
        <v>36</v>
      </c>
      <c r="AX306" s="11" t="s">
        <v>81</v>
      </c>
      <c r="AY306" s="125" t="s">
        <v>151</v>
      </c>
    </row>
    <row r="307" spans="1:65" s="12" customFormat="1" ht="11.25" x14ac:dyDescent="0.2">
      <c r="B307" s="129"/>
      <c r="C307" s="161"/>
      <c r="D307" s="150" t="s">
        <v>164</v>
      </c>
      <c r="E307" s="162" t="s">
        <v>1</v>
      </c>
      <c r="F307" s="163" t="s">
        <v>167</v>
      </c>
      <c r="G307" s="161"/>
      <c r="H307" s="164">
        <v>1363.03</v>
      </c>
      <c r="L307" s="129"/>
      <c r="M307" s="131"/>
      <c r="N307" s="132"/>
      <c r="O307" s="132"/>
      <c r="P307" s="132"/>
      <c r="Q307" s="132"/>
      <c r="R307" s="132"/>
      <c r="S307" s="132"/>
      <c r="T307" s="133"/>
      <c r="AT307" s="130" t="s">
        <v>164</v>
      </c>
      <c r="AU307" s="130" t="s">
        <v>90</v>
      </c>
      <c r="AV307" s="12" t="s">
        <v>158</v>
      </c>
      <c r="AW307" s="12" t="s">
        <v>36</v>
      </c>
      <c r="AX307" s="12" t="s">
        <v>88</v>
      </c>
      <c r="AY307" s="130" t="s">
        <v>151</v>
      </c>
    </row>
    <row r="308" spans="1:65" s="3" customFormat="1" ht="22.9" customHeight="1" x14ac:dyDescent="0.2">
      <c r="B308" s="100"/>
      <c r="C308" s="140"/>
      <c r="D308" s="141" t="s">
        <v>80</v>
      </c>
      <c r="E308" s="143" t="s">
        <v>177</v>
      </c>
      <c r="F308" s="143" t="s">
        <v>367</v>
      </c>
      <c r="G308" s="140"/>
      <c r="H308" s="140"/>
      <c r="J308" s="109">
        <f>BK308</f>
        <v>0</v>
      </c>
      <c r="L308" s="100"/>
      <c r="M308" s="103"/>
      <c r="N308" s="104"/>
      <c r="O308" s="104"/>
      <c r="P308" s="105">
        <f>SUM(P309:P314)</f>
        <v>0</v>
      </c>
      <c r="Q308" s="104"/>
      <c r="R308" s="105">
        <f>SUM(R309:R314)</f>
        <v>0.57399999999999995</v>
      </c>
      <c r="S308" s="104"/>
      <c r="T308" s="106">
        <f>SUM(T309:T314)</f>
        <v>0</v>
      </c>
      <c r="AR308" s="101" t="s">
        <v>88</v>
      </c>
      <c r="AT308" s="107" t="s">
        <v>80</v>
      </c>
      <c r="AU308" s="107" t="s">
        <v>88</v>
      </c>
      <c r="AY308" s="101" t="s">
        <v>151</v>
      </c>
      <c r="BK308" s="108">
        <f>SUM(BK309:BK314)</f>
        <v>0</v>
      </c>
    </row>
    <row r="309" spans="1:65" s="34" customFormat="1" ht="24.2" customHeight="1" x14ac:dyDescent="0.2">
      <c r="A309" s="9"/>
      <c r="B309" s="4"/>
      <c r="C309" s="144" t="s">
        <v>368</v>
      </c>
      <c r="D309" s="144" t="s">
        <v>153</v>
      </c>
      <c r="E309" s="145" t="s">
        <v>369</v>
      </c>
      <c r="F309" s="146" t="s">
        <v>370</v>
      </c>
      <c r="G309" s="147" t="s">
        <v>241</v>
      </c>
      <c r="H309" s="148">
        <v>1</v>
      </c>
      <c r="I309" s="6"/>
      <c r="J309" s="7">
        <f>ROUND(I309*H309,2)</f>
        <v>0</v>
      </c>
      <c r="K309" s="5" t="s">
        <v>242</v>
      </c>
      <c r="L309" s="4"/>
      <c r="M309" s="8" t="s">
        <v>1</v>
      </c>
      <c r="N309" s="110" t="s">
        <v>46</v>
      </c>
      <c r="O309" s="111"/>
      <c r="P309" s="112">
        <f>O309*H309</f>
        <v>0</v>
      </c>
      <c r="Q309" s="112">
        <v>0.57399999999999995</v>
      </c>
      <c r="R309" s="112">
        <f>Q309*H309</f>
        <v>0.57399999999999995</v>
      </c>
      <c r="S309" s="112">
        <v>0</v>
      </c>
      <c r="T309" s="113">
        <f>S309*H309</f>
        <v>0</v>
      </c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R309" s="114" t="s">
        <v>158</v>
      </c>
      <c r="AT309" s="114" t="s">
        <v>153</v>
      </c>
      <c r="AU309" s="114" t="s">
        <v>90</v>
      </c>
      <c r="AY309" s="23" t="s">
        <v>151</v>
      </c>
      <c r="BE309" s="115">
        <f>IF(N309="základní",J309,0)</f>
        <v>0</v>
      </c>
      <c r="BF309" s="115">
        <f>IF(N309="snížená",J309,0)</f>
        <v>0</v>
      </c>
      <c r="BG309" s="115">
        <f>IF(N309="zákl. přenesená",J309,0)</f>
        <v>0</v>
      </c>
      <c r="BH309" s="115">
        <f>IF(N309="sníž. přenesená",J309,0)</f>
        <v>0</v>
      </c>
      <c r="BI309" s="115">
        <f>IF(N309="nulová",J309,0)</f>
        <v>0</v>
      </c>
      <c r="BJ309" s="23" t="s">
        <v>88</v>
      </c>
      <c r="BK309" s="115">
        <f>ROUND(I309*H309,2)</f>
        <v>0</v>
      </c>
      <c r="BL309" s="23" t="s">
        <v>158</v>
      </c>
      <c r="BM309" s="114" t="s">
        <v>371</v>
      </c>
    </row>
    <row r="310" spans="1:65" s="34" customFormat="1" ht="58.5" x14ac:dyDescent="0.2">
      <c r="A310" s="9"/>
      <c r="B310" s="4"/>
      <c r="C310" s="149"/>
      <c r="D310" s="150" t="s">
        <v>174</v>
      </c>
      <c r="E310" s="149"/>
      <c r="F310" s="165" t="s">
        <v>372</v>
      </c>
      <c r="G310" s="149"/>
      <c r="H310" s="149"/>
      <c r="I310" s="9"/>
      <c r="J310" s="9"/>
      <c r="K310" s="9"/>
      <c r="L310" s="4"/>
      <c r="M310" s="116"/>
      <c r="N310" s="117"/>
      <c r="O310" s="111"/>
      <c r="P310" s="111"/>
      <c r="Q310" s="111"/>
      <c r="R310" s="111"/>
      <c r="S310" s="111"/>
      <c r="T310" s="118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T310" s="23" t="s">
        <v>174</v>
      </c>
      <c r="AU310" s="23" t="s">
        <v>90</v>
      </c>
    </row>
    <row r="311" spans="1:65" s="10" customFormat="1" ht="11.25" x14ac:dyDescent="0.2">
      <c r="B311" s="119"/>
      <c r="C311" s="154"/>
      <c r="D311" s="150" t="s">
        <v>164</v>
      </c>
      <c r="E311" s="155" t="s">
        <v>1</v>
      </c>
      <c r="F311" s="156" t="s">
        <v>373</v>
      </c>
      <c r="G311" s="154"/>
      <c r="H311" s="155" t="s">
        <v>1</v>
      </c>
      <c r="L311" s="119"/>
      <c r="M311" s="121"/>
      <c r="N311" s="122"/>
      <c r="O311" s="122"/>
      <c r="P311" s="122"/>
      <c r="Q311" s="122"/>
      <c r="R311" s="122"/>
      <c r="S311" s="122"/>
      <c r="T311" s="123"/>
      <c r="AT311" s="120" t="s">
        <v>164</v>
      </c>
      <c r="AU311" s="120" t="s">
        <v>90</v>
      </c>
      <c r="AV311" s="10" t="s">
        <v>88</v>
      </c>
      <c r="AW311" s="10" t="s">
        <v>36</v>
      </c>
      <c r="AX311" s="10" t="s">
        <v>81</v>
      </c>
      <c r="AY311" s="120" t="s">
        <v>151</v>
      </c>
    </row>
    <row r="312" spans="1:65" s="10" customFormat="1" ht="11.25" x14ac:dyDescent="0.2">
      <c r="B312" s="119"/>
      <c r="C312" s="154"/>
      <c r="D312" s="150" t="s">
        <v>164</v>
      </c>
      <c r="E312" s="155" t="s">
        <v>1</v>
      </c>
      <c r="F312" s="156" t="s">
        <v>374</v>
      </c>
      <c r="G312" s="154"/>
      <c r="H312" s="155" t="s">
        <v>1</v>
      </c>
      <c r="L312" s="119"/>
      <c r="M312" s="121"/>
      <c r="N312" s="122"/>
      <c r="O312" s="122"/>
      <c r="P312" s="122"/>
      <c r="Q312" s="122"/>
      <c r="R312" s="122"/>
      <c r="S312" s="122"/>
      <c r="T312" s="123"/>
      <c r="AT312" s="120" t="s">
        <v>164</v>
      </c>
      <c r="AU312" s="120" t="s">
        <v>90</v>
      </c>
      <c r="AV312" s="10" t="s">
        <v>88</v>
      </c>
      <c r="AW312" s="10" t="s">
        <v>36</v>
      </c>
      <c r="AX312" s="10" t="s">
        <v>81</v>
      </c>
      <c r="AY312" s="120" t="s">
        <v>151</v>
      </c>
    </row>
    <row r="313" spans="1:65" s="11" customFormat="1" ht="11.25" x14ac:dyDescent="0.2">
      <c r="B313" s="124"/>
      <c r="C313" s="157"/>
      <c r="D313" s="150" t="s">
        <v>164</v>
      </c>
      <c r="E313" s="158" t="s">
        <v>1</v>
      </c>
      <c r="F313" s="159" t="s">
        <v>195</v>
      </c>
      <c r="G313" s="157"/>
      <c r="H313" s="160">
        <v>1</v>
      </c>
      <c r="L313" s="124"/>
      <c r="M313" s="126"/>
      <c r="N313" s="127"/>
      <c r="O313" s="127"/>
      <c r="P313" s="127"/>
      <c r="Q313" s="127"/>
      <c r="R313" s="127"/>
      <c r="S313" s="127"/>
      <c r="T313" s="128"/>
      <c r="AT313" s="125" t="s">
        <v>164</v>
      </c>
      <c r="AU313" s="125" t="s">
        <v>90</v>
      </c>
      <c r="AV313" s="11" t="s">
        <v>90</v>
      </c>
      <c r="AW313" s="11" t="s">
        <v>36</v>
      </c>
      <c r="AX313" s="11" t="s">
        <v>81</v>
      </c>
      <c r="AY313" s="125" t="s">
        <v>151</v>
      </c>
    </row>
    <row r="314" spans="1:65" s="12" customFormat="1" ht="11.25" x14ac:dyDescent="0.2">
      <c r="B314" s="129"/>
      <c r="C314" s="161"/>
      <c r="D314" s="150" t="s">
        <v>164</v>
      </c>
      <c r="E314" s="162" t="s">
        <v>1</v>
      </c>
      <c r="F314" s="163" t="s">
        <v>167</v>
      </c>
      <c r="G314" s="161"/>
      <c r="H314" s="164">
        <v>1</v>
      </c>
      <c r="L314" s="129"/>
      <c r="M314" s="131"/>
      <c r="N314" s="132"/>
      <c r="O314" s="132"/>
      <c r="P314" s="132"/>
      <c r="Q314" s="132"/>
      <c r="R314" s="132"/>
      <c r="S314" s="132"/>
      <c r="T314" s="133"/>
      <c r="AT314" s="130" t="s">
        <v>164</v>
      </c>
      <c r="AU314" s="130" t="s">
        <v>90</v>
      </c>
      <c r="AV314" s="12" t="s">
        <v>158</v>
      </c>
      <c r="AW314" s="12" t="s">
        <v>36</v>
      </c>
      <c r="AX314" s="12" t="s">
        <v>88</v>
      </c>
      <c r="AY314" s="130" t="s">
        <v>151</v>
      </c>
    </row>
    <row r="315" spans="1:65" s="3" customFormat="1" ht="22.9" customHeight="1" x14ac:dyDescent="0.2">
      <c r="B315" s="100"/>
      <c r="C315" s="140"/>
      <c r="D315" s="141" t="s">
        <v>80</v>
      </c>
      <c r="E315" s="143" t="s">
        <v>375</v>
      </c>
      <c r="F315" s="143" t="s">
        <v>376</v>
      </c>
      <c r="G315" s="140"/>
      <c r="H315" s="140"/>
      <c r="J315" s="109">
        <f>BK315</f>
        <v>0</v>
      </c>
      <c r="L315" s="100"/>
      <c r="M315" s="103"/>
      <c r="N315" s="104"/>
      <c r="O315" s="104"/>
      <c r="P315" s="105">
        <f>SUM(P316:P318)</f>
        <v>0</v>
      </c>
      <c r="Q315" s="104"/>
      <c r="R315" s="105">
        <f>SUM(R316:R318)</f>
        <v>0</v>
      </c>
      <c r="S315" s="104"/>
      <c r="T315" s="106">
        <f>SUM(T316:T318)</f>
        <v>0</v>
      </c>
      <c r="AR315" s="101" t="s">
        <v>150</v>
      </c>
      <c r="AT315" s="107" t="s">
        <v>80</v>
      </c>
      <c r="AU315" s="107" t="s">
        <v>88</v>
      </c>
      <c r="AY315" s="101" t="s">
        <v>151</v>
      </c>
      <c r="BK315" s="108">
        <f>SUM(BK316:BK318)</f>
        <v>0</v>
      </c>
    </row>
    <row r="316" spans="1:65" s="34" customFormat="1" ht="16.5" customHeight="1" x14ac:dyDescent="0.2">
      <c r="A316" s="9"/>
      <c r="B316" s="4"/>
      <c r="C316" s="144" t="s">
        <v>377</v>
      </c>
      <c r="D316" s="144" t="s">
        <v>153</v>
      </c>
      <c r="E316" s="145" t="s">
        <v>378</v>
      </c>
      <c r="F316" s="146" t="s">
        <v>379</v>
      </c>
      <c r="G316" s="147" t="s">
        <v>299</v>
      </c>
      <c r="H316" s="148">
        <v>0.60899999999999999</v>
      </c>
      <c r="I316" s="6"/>
      <c r="J316" s="7">
        <f>ROUND(I316*H316,2)</f>
        <v>0</v>
      </c>
      <c r="K316" s="5" t="s">
        <v>157</v>
      </c>
      <c r="L316" s="4"/>
      <c r="M316" s="8" t="s">
        <v>1</v>
      </c>
      <c r="N316" s="110" t="s">
        <v>46</v>
      </c>
      <c r="O316" s="111"/>
      <c r="P316" s="112">
        <f>O316*H316</f>
        <v>0</v>
      </c>
      <c r="Q316" s="112">
        <v>0</v>
      </c>
      <c r="R316" s="112">
        <f>Q316*H316</f>
        <v>0</v>
      </c>
      <c r="S316" s="112">
        <v>0</v>
      </c>
      <c r="T316" s="113">
        <f>S316*H316</f>
        <v>0</v>
      </c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R316" s="114" t="s">
        <v>158</v>
      </c>
      <c r="AT316" s="114" t="s">
        <v>153</v>
      </c>
      <c r="AU316" s="114" t="s">
        <v>90</v>
      </c>
      <c r="AY316" s="23" t="s">
        <v>151</v>
      </c>
      <c r="BE316" s="115">
        <f>IF(N316="základní",J316,0)</f>
        <v>0</v>
      </c>
      <c r="BF316" s="115">
        <f>IF(N316="snížená",J316,0)</f>
        <v>0</v>
      </c>
      <c r="BG316" s="115">
        <f>IF(N316="zákl. přenesená",J316,0)</f>
        <v>0</v>
      </c>
      <c r="BH316" s="115">
        <f>IF(N316="sníž. přenesená",J316,0)</f>
        <v>0</v>
      </c>
      <c r="BI316" s="115">
        <f>IF(N316="nulová",J316,0)</f>
        <v>0</v>
      </c>
      <c r="BJ316" s="23" t="s">
        <v>88</v>
      </c>
      <c r="BK316" s="115">
        <f>ROUND(I316*H316,2)</f>
        <v>0</v>
      </c>
      <c r="BL316" s="23" t="s">
        <v>158</v>
      </c>
      <c r="BM316" s="114" t="s">
        <v>380</v>
      </c>
    </row>
    <row r="317" spans="1:65" s="34" customFormat="1" ht="11.25" x14ac:dyDescent="0.2">
      <c r="A317" s="9"/>
      <c r="B317" s="4"/>
      <c r="C317" s="149"/>
      <c r="D317" s="150" t="s">
        <v>160</v>
      </c>
      <c r="E317" s="149"/>
      <c r="F317" s="151" t="s">
        <v>381</v>
      </c>
      <c r="G317" s="149"/>
      <c r="H317" s="149"/>
      <c r="I317" s="9"/>
      <c r="J317" s="9"/>
      <c r="K317" s="9"/>
      <c r="L317" s="4"/>
      <c r="M317" s="116"/>
      <c r="N317" s="117"/>
      <c r="O317" s="111"/>
      <c r="P317" s="111"/>
      <c r="Q317" s="111"/>
      <c r="R317" s="111"/>
      <c r="S317" s="111"/>
      <c r="T317" s="118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T317" s="23" t="s">
        <v>160</v>
      </c>
      <c r="AU317" s="23" t="s">
        <v>90</v>
      </c>
    </row>
    <row r="318" spans="1:65" s="34" customFormat="1" ht="11.25" x14ac:dyDescent="0.2">
      <c r="A318" s="9"/>
      <c r="B318" s="4"/>
      <c r="C318" s="149"/>
      <c r="D318" s="152" t="s">
        <v>162</v>
      </c>
      <c r="E318" s="149"/>
      <c r="F318" s="153" t="s">
        <v>382</v>
      </c>
      <c r="G318" s="149"/>
      <c r="H318" s="149"/>
      <c r="I318" s="9"/>
      <c r="J318" s="9"/>
      <c r="K318" s="9"/>
      <c r="L318" s="4"/>
      <c r="M318" s="136"/>
      <c r="N318" s="137"/>
      <c r="O318" s="138"/>
      <c r="P318" s="138"/>
      <c r="Q318" s="138"/>
      <c r="R318" s="138"/>
      <c r="S318" s="138"/>
      <c r="T318" s="13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T318" s="23" t="s">
        <v>162</v>
      </c>
      <c r="AU318" s="23" t="s">
        <v>90</v>
      </c>
    </row>
    <row r="319" spans="1:65" s="34" customFormat="1" ht="6.95" customHeight="1" x14ac:dyDescent="0.2">
      <c r="A319" s="9"/>
      <c r="B319" s="65"/>
      <c r="C319" s="66"/>
      <c r="D319" s="66"/>
      <c r="E319" s="66"/>
      <c r="F319" s="66"/>
      <c r="G319" s="66"/>
      <c r="H319" s="66"/>
      <c r="I319" s="66"/>
      <c r="J319" s="66"/>
      <c r="K319" s="66"/>
      <c r="L319" s="4"/>
      <c r="M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</row>
  </sheetData>
  <sheetProtection algorithmName="SHA-512" hashValue="crfhnJgkbiB03MWJ4UzoP5y8FN0KDljD6EELh+KwYpovz9dSSi7iiVZU35yJD4G6taAWDQYS+uzj8Nnb34it1w==" saltValue="rW/dKJxP/qLfe0KydM3G/Q==" spinCount="100000" sheet="1" objects="1" scenarios="1"/>
  <autoFilter ref="C123:K318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hyperlinks>
    <hyperlink ref="F129" r:id="rId1"/>
    <hyperlink ref="F135" r:id="rId2"/>
    <hyperlink ref="F142" r:id="rId3"/>
    <hyperlink ref="F149" r:id="rId4"/>
    <hyperlink ref="F156" r:id="rId5"/>
    <hyperlink ref="F163" r:id="rId6"/>
    <hyperlink ref="F169" r:id="rId7"/>
    <hyperlink ref="F175" r:id="rId8"/>
    <hyperlink ref="F181" r:id="rId9"/>
    <hyperlink ref="F187" r:id="rId10"/>
    <hyperlink ref="F194" r:id="rId11"/>
    <hyperlink ref="F201" r:id="rId12"/>
    <hyperlink ref="F209" r:id="rId13"/>
    <hyperlink ref="F215" r:id="rId14"/>
    <hyperlink ref="F223" r:id="rId15"/>
    <hyperlink ref="F229" r:id="rId16"/>
    <hyperlink ref="F238" r:id="rId17"/>
    <hyperlink ref="F245" r:id="rId18"/>
    <hyperlink ref="F251" r:id="rId19"/>
    <hyperlink ref="F257" r:id="rId20"/>
    <hyperlink ref="F264" r:id="rId21"/>
    <hyperlink ref="F273" r:id="rId22"/>
    <hyperlink ref="F285" r:id="rId23"/>
    <hyperlink ref="F292" r:id="rId24"/>
    <hyperlink ref="F301" r:id="rId25"/>
    <hyperlink ref="F318" r:id="rId26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9"/>
  <sheetViews>
    <sheetView showGridLines="0" topLeftCell="A105" workbookViewId="0">
      <selection activeCell="C124" sqref="C124:H188"/>
    </sheetView>
  </sheetViews>
  <sheetFormatPr defaultRowHeight="15" x14ac:dyDescent="0.2"/>
  <cols>
    <col min="1" max="1" width="8.33203125" style="20" customWidth="1"/>
    <col min="2" max="2" width="1.1640625" style="20" customWidth="1"/>
    <col min="3" max="3" width="4.1640625" style="20" customWidth="1"/>
    <col min="4" max="4" width="4.33203125" style="20" customWidth="1"/>
    <col min="5" max="5" width="17.1640625" style="20" customWidth="1"/>
    <col min="6" max="6" width="50.83203125" style="20" customWidth="1"/>
    <col min="7" max="7" width="7.5" style="20" customWidth="1"/>
    <col min="8" max="8" width="14" style="20" customWidth="1"/>
    <col min="9" max="9" width="15.83203125" style="20" customWidth="1"/>
    <col min="10" max="11" width="22.33203125" style="20" customWidth="1"/>
    <col min="12" max="12" width="9.33203125" style="20" customWidth="1"/>
    <col min="13" max="13" width="10.83203125" style="20" hidden="1" customWidth="1"/>
    <col min="14" max="14" width="9.33203125" style="20" hidden="1"/>
    <col min="15" max="20" width="14.1640625" style="20" hidden="1" customWidth="1"/>
    <col min="21" max="21" width="16.33203125" style="20" hidden="1" customWidth="1"/>
    <col min="22" max="22" width="12.33203125" style="20" customWidth="1"/>
    <col min="23" max="23" width="16.33203125" style="20" customWidth="1"/>
    <col min="24" max="24" width="12.33203125" style="20" customWidth="1"/>
    <col min="25" max="25" width="15" style="20" customWidth="1"/>
    <col min="26" max="26" width="11" style="20" customWidth="1"/>
    <col min="27" max="27" width="15" style="20" customWidth="1"/>
    <col min="28" max="28" width="16.33203125" style="20" customWidth="1"/>
    <col min="29" max="29" width="11" style="20" customWidth="1"/>
    <col min="30" max="30" width="15" style="20" customWidth="1"/>
    <col min="31" max="31" width="16.33203125" style="20" customWidth="1"/>
    <col min="32" max="43" width="9.33203125" style="20"/>
    <col min="44" max="65" width="9.33203125" style="20" hidden="1"/>
    <col min="66" max="16384" width="9.33203125" style="20"/>
  </cols>
  <sheetData>
    <row r="2" spans="1:46" ht="36.950000000000003" customHeight="1" x14ac:dyDescent="0.2">
      <c r="L2" s="21" t="s">
        <v>5</v>
      </c>
      <c r="M2" s="22"/>
      <c r="N2" s="22"/>
      <c r="O2" s="22"/>
      <c r="P2" s="22"/>
      <c r="Q2" s="22"/>
      <c r="R2" s="22"/>
      <c r="S2" s="22"/>
      <c r="T2" s="22"/>
      <c r="U2" s="22"/>
      <c r="V2" s="22"/>
      <c r="AT2" s="23" t="s">
        <v>98</v>
      </c>
    </row>
    <row r="3" spans="1:46" ht="6.95" customHeight="1" x14ac:dyDescent="0.2">
      <c r="B3" s="24"/>
      <c r="C3" s="25"/>
      <c r="D3" s="25"/>
      <c r="E3" s="25"/>
      <c r="F3" s="25"/>
      <c r="G3" s="25"/>
      <c r="H3" s="25"/>
      <c r="I3" s="25"/>
      <c r="J3" s="25"/>
      <c r="K3" s="25"/>
      <c r="L3" s="26"/>
      <c r="AT3" s="23" t="s">
        <v>90</v>
      </c>
    </row>
    <row r="4" spans="1:46" ht="24.95" customHeight="1" x14ac:dyDescent="0.2">
      <c r="B4" s="26"/>
      <c r="D4" s="27" t="s">
        <v>120</v>
      </c>
      <c r="L4" s="26"/>
      <c r="M4" s="28" t="s">
        <v>10</v>
      </c>
      <c r="AT4" s="23" t="s">
        <v>3</v>
      </c>
    </row>
    <row r="5" spans="1:46" ht="6.95" customHeight="1" x14ac:dyDescent="0.2">
      <c r="B5" s="26"/>
      <c r="L5" s="26"/>
    </row>
    <row r="6" spans="1:46" ht="12" customHeight="1" x14ac:dyDescent="0.2">
      <c r="B6" s="26"/>
      <c r="D6" s="29" t="s">
        <v>16</v>
      </c>
      <c r="L6" s="26"/>
    </row>
    <row r="7" spans="1:46" ht="16.5" customHeight="1" x14ac:dyDescent="0.2">
      <c r="B7" s="26"/>
      <c r="E7" s="30" t="str">
        <f>'Rekapitulace stavby'!K6</f>
        <v>MVN Klatovy Luby-Výhořice</v>
      </c>
      <c r="F7" s="31"/>
      <c r="G7" s="31"/>
      <c r="H7" s="31"/>
      <c r="L7" s="26"/>
    </row>
    <row r="8" spans="1:46" ht="12" customHeight="1" x14ac:dyDescent="0.2">
      <c r="B8" s="26"/>
      <c r="D8" s="29" t="s">
        <v>121</v>
      </c>
      <c r="L8" s="26"/>
    </row>
    <row r="9" spans="1:46" s="34" customFormat="1" ht="16.5" customHeight="1" x14ac:dyDescent="0.2">
      <c r="A9" s="9"/>
      <c r="B9" s="4"/>
      <c r="C9" s="9"/>
      <c r="D9" s="9"/>
      <c r="E9" s="30" t="s">
        <v>122</v>
      </c>
      <c r="F9" s="32"/>
      <c r="G9" s="32"/>
      <c r="H9" s="32"/>
      <c r="I9" s="9"/>
      <c r="J9" s="9"/>
      <c r="K9" s="9"/>
      <c r="L9" s="33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</row>
    <row r="10" spans="1:46" s="34" customFormat="1" ht="12" customHeight="1" x14ac:dyDescent="0.2">
      <c r="A10" s="9"/>
      <c r="B10" s="4"/>
      <c r="C10" s="9"/>
      <c r="D10" s="29" t="s">
        <v>123</v>
      </c>
      <c r="E10" s="9"/>
      <c r="F10" s="9"/>
      <c r="G10" s="9"/>
      <c r="H10" s="9"/>
      <c r="I10" s="9"/>
      <c r="J10" s="9"/>
      <c r="K10" s="9"/>
      <c r="L10" s="33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</row>
    <row r="11" spans="1:46" s="34" customFormat="1" ht="16.5" customHeight="1" x14ac:dyDescent="0.2">
      <c r="A11" s="9"/>
      <c r="B11" s="4"/>
      <c r="C11" s="9"/>
      <c r="D11" s="9"/>
      <c r="E11" s="35" t="s">
        <v>383</v>
      </c>
      <c r="F11" s="32"/>
      <c r="G11" s="32"/>
      <c r="H11" s="32"/>
      <c r="I11" s="9"/>
      <c r="J11" s="9"/>
      <c r="K11" s="9"/>
      <c r="L11" s="33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 spans="1:46" s="34" customFormat="1" ht="11.25" x14ac:dyDescent="0.2">
      <c r="A12" s="9"/>
      <c r="B12" s="4"/>
      <c r="C12" s="9"/>
      <c r="D12" s="9"/>
      <c r="E12" s="9"/>
      <c r="F12" s="9"/>
      <c r="G12" s="9"/>
      <c r="H12" s="9"/>
      <c r="I12" s="9"/>
      <c r="J12" s="9"/>
      <c r="K12" s="9"/>
      <c r="L12" s="33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</row>
    <row r="13" spans="1:46" s="34" customFormat="1" ht="12" customHeight="1" x14ac:dyDescent="0.2">
      <c r="A13" s="9"/>
      <c r="B13" s="4"/>
      <c r="C13" s="9"/>
      <c r="D13" s="29" t="s">
        <v>18</v>
      </c>
      <c r="E13" s="9"/>
      <c r="F13" s="36" t="s">
        <v>1</v>
      </c>
      <c r="G13" s="9"/>
      <c r="H13" s="9"/>
      <c r="I13" s="29" t="s">
        <v>19</v>
      </c>
      <c r="J13" s="36" t="s">
        <v>1</v>
      </c>
      <c r="K13" s="9"/>
      <c r="L13" s="33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</row>
    <row r="14" spans="1:46" s="34" customFormat="1" ht="12" customHeight="1" x14ac:dyDescent="0.2">
      <c r="A14" s="9"/>
      <c r="B14" s="4"/>
      <c r="C14" s="9"/>
      <c r="D14" s="29" t="s">
        <v>20</v>
      </c>
      <c r="E14" s="9"/>
      <c r="F14" s="36" t="s">
        <v>21</v>
      </c>
      <c r="G14" s="9"/>
      <c r="H14" s="9"/>
      <c r="I14" s="29" t="s">
        <v>22</v>
      </c>
      <c r="J14" s="37" t="str">
        <f>'Rekapitulace stavby'!AN8</f>
        <v>31. 7. 2025</v>
      </c>
      <c r="K14" s="9"/>
      <c r="L14" s="33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</row>
    <row r="15" spans="1:46" s="34" customFormat="1" ht="10.9" customHeight="1" x14ac:dyDescent="0.2">
      <c r="A15" s="9"/>
      <c r="B15" s="4"/>
      <c r="C15" s="9"/>
      <c r="D15" s="9"/>
      <c r="E15" s="9"/>
      <c r="F15" s="9"/>
      <c r="G15" s="9"/>
      <c r="H15" s="9"/>
      <c r="I15" s="9"/>
      <c r="J15" s="9"/>
      <c r="K15" s="9"/>
      <c r="L15" s="33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</row>
    <row r="16" spans="1:46" s="34" customFormat="1" ht="12" customHeight="1" x14ac:dyDescent="0.2">
      <c r="A16" s="9"/>
      <c r="B16" s="4"/>
      <c r="C16" s="9"/>
      <c r="D16" s="29" t="s">
        <v>24</v>
      </c>
      <c r="E16" s="9"/>
      <c r="F16" s="9"/>
      <c r="G16" s="9"/>
      <c r="H16" s="9"/>
      <c r="I16" s="29" t="s">
        <v>25</v>
      </c>
      <c r="J16" s="36" t="s">
        <v>26</v>
      </c>
      <c r="K16" s="9"/>
      <c r="L16" s="33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</row>
    <row r="17" spans="1:31" s="34" customFormat="1" ht="18" customHeight="1" x14ac:dyDescent="0.2">
      <c r="A17" s="9"/>
      <c r="B17" s="4"/>
      <c r="C17" s="9"/>
      <c r="D17" s="9"/>
      <c r="E17" s="36" t="s">
        <v>27</v>
      </c>
      <c r="F17" s="9"/>
      <c r="G17" s="9"/>
      <c r="H17" s="9"/>
      <c r="I17" s="29" t="s">
        <v>28</v>
      </c>
      <c r="J17" s="36" t="s">
        <v>29</v>
      </c>
      <c r="K17" s="9"/>
      <c r="L17" s="33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</row>
    <row r="18" spans="1:31" s="34" customFormat="1" ht="6.95" customHeight="1" x14ac:dyDescent="0.2">
      <c r="A18" s="9"/>
      <c r="B18" s="4"/>
      <c r="C18" s="9"/>
      <c r="D18" s="9"/>
      <c r="E18" s="9"/>
      <c r="F18" s="9"/>
      <c r="G18" s="9"/>
      <c r="H18" s="9"/>
      <c r="I18" s="9"/>
      <c r="J18" s="9"/>
      <c r="K18" s="9"/>
      <c r="L18" s="33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</row>
    <row r="19" spans="1:31" s="34" customFormat="1" ht="12" customHeight="1" x14ac:dyDescent="0.2">
      <c r="A19" s="9"/>
      <c r="B19" s="4"/>
      <c r="C19" s="9"/>
      <c r="D19" s="29" t="s">
        <v>30</v>
      </c>
      <c r="E19" s="9"/>
      <c r="F19" s="9"/>
      <c r="G19" s="9"/>
      <c r="H19" s="9"/>
      <c r="I19" s="29" t="s">
        <v>25</v>
      </c>
      <c r="J19" s="1" t="str">
        <f>'Rekapitulace stavby'!AN13</f>
        <v>Vyplň údaj</v>
      </c>
      <c r="K19" s="9"/>
      <c r="L19" s="33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</row>
    <row r="20" spans="1:31" s="34" customFormat="1" ht="18" customHeight="1" x14ac:dyDescent="0.2">
      <c r="A20" s="9"/>
      <c r="B20" s="4"/>
      <c r="C20" s="9"/>
      <c r="D20" s="9"/>
      <c r="E20" s="19" t="str">
        <f>'Rekapitulace stavby'!E14</f>
        <v>Vyplň údaj</v>
      </c>
      <c r="F20" s="38"/>
      <c r="G20" s="38"/>
      <c r="H20" s="38"/>
      <c r="I20" s="29" t="s">
        <v>28</v>
      </c>
      <c r="J20" s="1" t="str">
        <f>'Rekapitulace stavby'!AN14</f>
        <v>Vyplň údaj</v>
      </c>
      <c r="K20" s="9"/>
      <c r="L20" s="33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</row>
    <row r="21" spans="1:31" s="34" customFormat="1" ht="6.95" customHeight="1" x14ac:dyDescent="0.2">
      <c r="A21" s="9"/>
      <c r="B21" s="4"/>
      <c r="C21" s="9"/>
      <c r="D21" s="9"/>
      <c r="E21" s="9"/>
      <c r="F21" s="9"/>
      <c r="G21" s="9"/>
      <c r="H21" s="9"/>
      <c r="I21" s="9"/>
      <c r="J21" s="9"/>
      <c r="K21" s="9"/>
      <c r="L21" s="33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</row>
    <row r="22" spans="1:31" s="34" customFormat="1" ht="12" customHeight="1" x14ac:dyDescent="0.2">
      <c r="A22" s="9"/>
      <c r="B22" s="4"/>
      <c r="C22" s="9"/>
      <c r="D22" s="29" t="s">
        <v>32</v>
      </c>
      <c r="E22" s="9"/>
      <c r="F22" s="9"/>
      <c r="G22" s="9"/>
      <c r="H22" s="9"/>
      <c r="I22" s="29" t="s">
        <v>25</v>
      </c>
      <c r="J22" s="36" t="s">
        <v>33</v>
      </c>
      <c r="K22" s="9"/>
      <c r="L22" s="33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</row>
    <row r="23" spans="1:31" s="34" customFormat="1" ht="18" customHeight="1" x14ac:dyDescent="0.2">
      <c r="A23" s="9"/>
      <c r="B23" s="4"/>
      <c r="C23" s="9"/>
      <c r="D23" s="9"/>
      <c r="E23" s="36" t="s">
        <v>34</v>
      </c>
      <c r="F23" s="9"/>
      <c r="G23" s="9"/>
      <c r="H23" s="9"/>
      <c r="I23" s="29" t="s">
        <v>28</v>
      </c>
      <c r="J23" s="36" t="s">
        <v>35</v>
      </c>
      <c r="K23" s="9"/>
      <c r="L23" s="33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</row>
    <row r="24" spans="1:31" s="34" customFormat="1" ht="6.95" customHeight="1" x14ac:dyDescent="0.2">
      <c r="A24" s="9"/>
      <c r="B24" s="4"/>
      <c r="C24" s="9"/>
      <c r="D24" s="9"/>
      <c r="E24" s="9"/>
      <c r="F24" s="9"/>
      <c r="G24" s="9"/>
      <c r="H24" s="9"/>
      <c r="I24" s="9"/>
      <c r="J24" s="9"/>
      <c r="K24" s="9"/>
      <c r="L24" s="33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</row>
    <row r="25" spans="1:31" s="34" customFormat="1" ht="12" customHeight="1" x14ac:dyDescent="0.2">
      <c r="A25" s="9"/>
      <c r="B25" s="4"/>
      <c r="C25" s="9"/>
      <c r="D25" s="29" t="s">
        <v>37</v>
      </c>
      <c r="E25" s="9"/>
      <c r="F25" s="9"/>
      <c r="G25" s="9"/>
      <c r="H25" s="9"/>
      <c r="I25" s="29" t="s">
        <v>25</v>
      </c>
      <c r="J25" s="36" t="str">
        <f>IF('Rekapitulace stavby'!AN19="","",'Rekapitulace stavby'!AN19)</f>
        <v/>
      </c>
      <c r="K25" s="9"/>
      <c r="L25" s="33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</row>
    <row r="26" spans="1:31" s="34" customFormat="1" ht="18" customHeight="1" x14ac:dyDescent="0.2">
      <c r="A26" s="9"/>
      <c r="B26" s="4"/>
      <c r="C26" s="9"/>
      <c r="D26" s="9"/>
      <c r="E26" s="36" t="str">
        <f>IF('Rekapitulace stavby'!E20="","",'Rekapitulace stavby'!E20)</f>
        <v xml:space="preserve"> </v>
      </c>
      <c r="F26" s="9"/>
      <c r="G26" s="9"/>
      <c r="H26" s="9"/>
      <c r="I26" s="29" t="s">
        <v>28</v>
      </c>
      <c r="J26" s="36" t="str">
        <f>IF('Rekapitulace stavby'!AN20="","",'Rekapitulace stavby'!AN20)</f>
        <v/>
      </c>
      <c r="K26" s="9"/>
      <c r="L26" s="33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</row>
    <row r="27" spans="1:31" s="34" customFormat="1" ht="6.95" customHeight="1" x14ac:dyDescent="0.2">
      <c r="A27" s="9"/>
      <c r="B27" s="4"/>
      <c r="C27" s="9"/>
      <c r="D27" s="9"/>
      <c r="E27" s="9"/>
      <c r="F27" s="9"/>
      <c r="G27" s="9"/>
      <c r="H27" s="9"/>
      <c r="I27" s="9"/>
      <c r="J27" s="9"/>
      <c r="K27" s="9"/>
      <c r="L27" s="33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</row>
    <row r="28" spans="1:31" s="34" customFormat="1" ht="12" customHeight="1" x14ac:dyDescent="0.2">
      <c r="A28" s="9"/>
      <c r="B28" s="4"/>
      <c r="C28" s="9"/>
      <c r="D28" s="29" t="s">
        <v>39</v>
      </c>
      <c r="E28" s="9"/>
      <c r="F28" s="9"/>
      <c r="G28" s="9"/>
      <c r="H28" s="9"/>
      <c r="I28" s="9"/>
      <c r="J28" s="9"/>
      <c r="K28" s="9"/>
      <c r="L28" s="33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</row>
    <row r="29" spans="1:31" s="43" customFormat="1" ht="16.5" customHeight="1" x14ac:dyDescent="0.2">
      <c r="A29" s="39"/>
      <c r="B29" s="40"/>
      <c r="C29" s="39"/>
      <c r="D29" s="39"/>
      <c r="E29" s="41" t="s">
        <v>1</v>
      </c>
      <c r="F29" s="41"/>
      <c r="G29" s="41"/>
      <c r="H29" s="41"/>
      <c r="I29" s="39"/>
      <c r="J29" s="39"/>
      <c r="K29" s="39"/>
      <c r="L29" s="42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pans="1:31" s="34" customFormat="1" ht="6.95" customHeight="1" x14ac:dyDescent="0.2">
      <c r="A30" s="9"/>
      <c r="B30" s="4"/>
      <c r="C30" s="9"/>
      <c r="D30" s="9"/>
      <c r="E30" s="9"/>
      <c r="F30" s="9"/>
      <c r="G30" s="9"/>
      <c r="H30" s="9"/>
      <c r="I30" s="9"/>
      <c r="J30" s="9"/>
      <c r="K30" s="9"/>
      <c r="L30" s="33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</row>
    <row r="31" spans="1:31" s="34" customFormat="1" ht="6.95" customHeight="1" x14ac:dyDescent="0.2">
      <c r="A31" s="9"/>
      <c r="B31" s="4"/>
      <c r="C31" s="9"/>
      <c r="D31" s="44"/>
      <c r="E31" s="44"/>
      <c r="F31" s="44"/>
      <c r="G31" s="44"/>
      <c r="H31" s="44"/>
      <c r="I31" s="44"/>
      <c r="J31" s="44"/>
      <c r="K31" s="44"/>
      <c r="L31" s="33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</row>
    <row r="32" spans="1:31" s="34" customFormat="1" ht="25.35" customHeight="1" x14ac:dyDescent="0.2">
      <c r="A32" s="9"/>
      <c r="B32" s="4"/>
      <c r="C32" s="9"/>
      <c r="D32" s="45" t="s">
        <v>41</v>
      </c>
      <c r="E32" s="9"/>
      <c r="F32" s="9"/>
      <c r="G32" s="9"/>
      <c r="H32" s="9"/>
      <c r="I32" s="9"/>
      <c r="J32" s="46">
        <f>ROUND(J123, 2)</f>
        <v>0</v>
      </c>
      <c r="K32" s="9"/>
      <c r="L32" s="33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</row>
    <row r="33" spans="1:31" s="34" customFormat="1" ht="6.95" customHeight="1" x14ac:dyDescent="0.2">
      <c r="A33" s="9"/>
      <c r="B33" s="4"/>
      <c r="C33" s="9"/>
      <c r="D33" s="44"/>
      <c r="E33" s="44"/>
      <c r="F33" s="44"/>
      <c r="G33" s="44"/>
      <c r="H33" s="44"/>
      <c r="I33" s="44"/>
      <c r="J33" s="44"/>
      <c r="K33" s="44"/>
      <c r="L33" s="33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</row>
    <row r="34" spans="1:31" s="34" customFormat="1" ht="14.45" customHeight="1" x14ac:dyDescent="0.2">
      <c r="A34" s="9"/>
      <c r="B34" s="4"/>
      <c r="C34" s="9"/>
      <c r="D34" s="9"/>
      <c r="E34" s="9"/>
      <c r="F34" s="47" t="s">
        <v>43</v>
      </c>
      <c r="G34" s="9"/>
      <c r="H34" s="9"/>
      <c r="I34" s="47" t="s">
        <v>42</v>
      </c>
      <c r="J34" s="47" t="s">
        <v>44</v>
      </c>
      <c r="K34" s="9"/>
      <c r="L34" s="33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</row>
    <row r="35" spans="1:31" s="34" customFormat="1" ht="14.45" customHeight="1" x14ac:dyDescent="0.2">
      <c r="A35" s="9"/>
      <c r="B35" s="4"/>
      <c r="C35" s="9"/>
      <c r="D35" s="48" t="s">
        <v>45</v>
      </c>
      <c r="E35" s="29" t="s">
        <v>46</v>
      </c>
      <c r="F35" s="49">
        <f>ROUND((SUM(BE123:BE188)),  2)</f>
        <v>0</v>
      </c>
      <c r="G35" s="9"/>
      <c r="H35" s="9"/>
      <c r="I35" s="50">
        <v>0.21</v>
      </c>
      <c r="J35" s="49">
        <f>ROUND(((SUM(BE123:BE188))*I35),  2)</f>
        <v>0</v>
      </c>
      <c r="K35" s="9"/>
      <c r="L35" s="33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</row>
    <row r="36" spans="1:31" s="34" customFormat="1" ht="14.45" customHeight="1" x14ac:dyDescent="0.2">
      <c r="A36" s="9"/>
      <c r="B36" s="4"/>
      <c r="C36" s="9"/>
      <c r="D36" s="9"/>
      <c r="E36" s="29" t="s">
        <v>47</v>
      </c>
      <c r="F36" s="49">
        <f>ROUND((SUM(BF123:BF188)),  2)</f>
        <v>0</v>
      </c>
      <c r="G36" s="9"/>
      <c r="H36" s="9"/>
      <c r="I36" s="50">
        <v>0.12</v>
      </c>
      <c r="J36" s="49">
        <f>ROUND(((SUM(BF123:BF188))*I36),  2)</f>
        <v>0</v>
      </c>
      <c r="K36" s="9"/>
      <c r="L36" s="33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</row>
    <row r="37" spans="1:31" s="34" customFormat="1" ht="14.45" hidden="1" customHeight="1" x14ac:dyDescent="0.2">
      <c r="A37" s="9"/>
      <c r="B37" s="4"/>
      <c r="C37" s="9"/>
      <c r="D37" s="9"/>
      <c r="E37" s="29" t="s">
        <v>48</v>
      </c>
      <c r="F37" s="49">
        <f>ROUND((SUM(BG123:BG188)),  2)</f>
        <v>0</v>
      </c>
      <c r="G37" s="9"/>
      <c r="H37" s="9"/>
      <c r="I37" s="50">
        <v>0.21</v>
      </c>
      <c r="J37" s="49">
        <f>0</f>
        <v>0</v>
      </c>
      <c r="K37" s="9"/>
      <c r="L37" s="33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</row>
    <row r="38" spans="1:31" s="34" customFormat="1" ht="14.45" hidden="1" customHeight="1" x14ac:dyDescent="0.2">
      <c r="A38" s="9"/>
      <c r="B38" s="4"/>
      <c r="C38" s="9"/>
      <c r="D38" s="9"/>
      <c r="E38" s="29" t="s">
        <v>49</v>
      </c>
      <c r="F38" s="49">
        <f>ROUND((SUM(BH123:BH188)),  2)</f>
        <v>0</v>
      </c>
      <c r="G38" s="9"/>
      <c r="H38" s="9"/>
      <c r="I38" s="50">
        <v>0.12</v>
      </c>
      <c r="J38" s="49">
        <f>0</f>
        <v>0</v>
      </c>
      <c r="K38" s="9"/>
      <c r="L38" s="33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</row>
    <row r="39" spans="1:31" s="34" customFormat="1" ht="14.45" hidden="1" customHeight="1" x14ac:dyDescent="0.2">
      <c r="A39" s="9"/>
      <c r="B39" s="4"/>
      <c r="C39" s="9"/>
      <c r="D39" s="9"/>
      <c r="E39" s="29" t="s">
        <v>50</v>
      </c>
      <c r="F39" s="49">
        <f>ROUND((SUM(BI123:BI188)),  2)</f>
        <v>0</v>
      </c>
      <c r="G39" s="9"/>
      <c r="H39" s="9"/>
      <c r="I39" s="50">
        <v>0</v>
      </c>
      <c r="J39" s="49">
        <f>0</f>
        <v>0</v>
      </c>
      <c r="K39" s="9"/>
      <c r="L39" s="33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</row>
    <row r="40" spans="1:31" s="34" customFormat="1" ht="6.95" customHeight="1" x14ac:dyDescent="0.2">
      <c r="A40" s="9"/>
      <c r="B40" s="4"/>
      <c r="C40" s="9"/>
      <c r="D40" s="9"/>
      <c r="E40" s="9"/>
      <c r="F40" s="9"/>
      <c r="G40" s="9"/>
      <c r="H40" s="9"/>
      <c r="I40" s="9"/>
      <c r="J40" s="9"/>
      <c r="K40" s="9"/>
      <c r="L40" s="33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</row>
    <row r="41" spans="1:31" s="34" customFormat="1" ht="25.35" customHeight="1" x14ac:dyDescent="0.2">
      <c r="A41" s="9"/>
      <c r="B41" s="4"/>
      <c r="C41" s="51"/>
      <c r="D41" s="52" t="s">
        <v>51</v>
      </c>
      <c r="E41" s="53"/>
      <c r="F41" s="53"/>
      <c r="G41" s="54" t="s">
        <v>52</v>
      </c>
      <c r="H41" s="55" t="s">
        <v>53</v>
      </c>
      <c r="I41" s="53"/>
      <c r="J41" s="56">
        <f>SUM(J32:J39)</f>
        <v>0</v>
      </c>
      <c r="K41" s="57"/>
      <c r="L41" s="33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</row>
    <row r="42" spans="1:31" s="34" customFormat="1" ht="14.45" customHeight="1" x14ac:dyDescent="0.2">
      <c r="A42" s="9"/>
      <c r="B42" s="4"/>
      <c r="C42" s="9"/>
      <c r="D42" s="9"/>
      <c r="E42" s="9"/>
      <c r="F42" s="9"/>
      <c r="G42" s="9"/>
      <c r="H42" s="9"/>
      <c r="I42" s="9"/>
      <c r="J42" s="9"/>
      <c r="K42" s="9"/>
      <c r="L42" s="33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</row>
    <row r="43" spans="1:31" ht="14.45" customHeight="1" x14ac:dyDescent="0.2">
      <c r="B43" s="26"/>
      <c r="L43" s="26"/>
    </row>
    <row r="44" spans="1:31" ht="14.45" customHeight="1" x14ac:dyDescent="0.2">
      <c r="B44" s="26"/>
      <c r="L44" s="26"/>
    </row>
    <row r="45" spans="1:31" ht="14.45" customHeight="1" x14ac:dyDescent="0.2">
      <c r="B45" s="26"/>
      <c r="L45" s="26"/>
    </row>
    <row r="46" spans="1:31" ht="14.45" customHeight="1" x14ac:dyDescent="0.2">
      <c r="B46" s="26"/>
      <c r="L46" s="26"/>
    </row>
    <row r="47" spans="1:31" ht="14.45" customHeight="1" x14ac:dyDescent="0.2">
      <c r="B47" s="26"/>
      <c r="L47" s="26"/>
    </row>
    <row r="48" spans="1:31" ht="14.45" customHeight="1" x14ac:dyDescent="0.2">
      <c r="B48" s="26"/>
      <c r="L48" s="26"/>
    </row>
    <row r="49" spans="1:31" ht="14.45" customHeight="1" x14ac:dyDescent="0.2">
      <c r="B49" s="26"/>
      <c r="L49" s="26"/>
    </row>
    <row r="50" spans="1:31" s="34" customFormat="1" ht="14.45" customHeight="1" x14ac:dyDescent="0.2">
      <c r="B50" s="33"/>
      <c r="D50" s="58" t="s">
        <v>54</v>
      </c>
      <c r="E50" s="59"/>
      <c r="F50" s="59"/>
      <c r="G50" s="58" t="s">
        <v>55</v>
      </c>
      <c r="H50" s="59"/>
      <c r="I50" s="59"/>
      <c r="J50" s="59"/>
      <c r="K50" s="59"/>
      <c r="L50" s="33"/>
    </row>
    <row r="51" spans="1:31" ht="11.25" x14ac:dyDescent="0.2">
      <c r="B51" s="26"/>
      <c r="L51" s="26"/>
    </row>
    <row r="52" spans="1:31" ht="11.25" x14ac:dyDescent="0.2">
      <c r="B52" s="26"/>
      <c r="L52" s="26"/>
    </row>
    <row r="53" spans="1:31" ht="11.25" x14ac:dyDescent="0.2">
      <c r="B53" s="26"/>
      <c r="L53" s="26"/>
    </row>
    <row r="54" spans="1:31" ht="11.25" x14ac:dyDescent="0.2">
      <c r="B54" s="26"/>
      <c r="L54" s="26"/>
    </row>
    <row r="55" spans="1:31" ht="11.25" x14ac:dyDescent="0.2">
      <c r="B55" s="26"/>
      <c r="L55" s="26"/>
    </row>
    <row r="56" spans="1:31" ht="11.25" x14ac:dyDescent="0.2">
      <c r="B56" s="26"/>
      <c r="L56" s="26"/>
    </row>
    <row r="57" spans="1:31" ht="11.25" x14ac:dyDescent="0.2">
      <c r="B57" s="26"/>
      <c r="L57" s="26"/>
    </row>
    <row r="58" spans="1:31" ht="11.25" x14ac:dyDescent="0.2">
      <c r="B58" s="26"/>
      <c r="L58" s="26"/>
    </row>
    <row r="59" spans="1:31" ht="11.25" x14ac:dyDescent="0.2">
      <c r="B59" s="26"/>
      <c r="L59" s="26"/>
    </row>
    <row r="60" spans="1:31" ht="11.25" x14ac:dyDescent="0.2">
      <c r="B60" s="26"/>
      <c r="L60" s="26"/>
    </row>
    <row r="61" spans="1:31" s="34" customFormat="1" ht="12.75" x14ac:dyDescent="0.2">
      <c r="A61" s="9"/>
      <c r="B61" s="4"/>
      <c r="C61" s="9"/>
      <c r="D61" s="60" t="s">
        <v>56</v>
      </c>
      <c r="E61" s="61"/>
      <c r="F61" s="62" t="s">
        <v>57</v>
      </c>
      <c r="G61" s="60" t="s">
        <v>56</v>
      </c>
      <c r="H61" s="61"/>
      <c r="I61" s="61"/>
      <c r="J61" s="63" t="s">
        <v>57</v>
      </c>
      <c r="K61" s="61"/>
      <c r="L61" s="33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pans="1:31" ht="11.25" x14ac:dyDescent="0.2">
      <c r="B62" s="26"/>
      <c r="L62" s="26"/>
    </row>
    <row r="63" spans="1:31" ht="11.25" x14ac:dyDescent="0.2">
      <c r="B63" s="26"/>
      <c r="L63" s="26"/>
    </row>
    <row r="64" spans="1:31" ht="11.25" x14ac:dyDescent="0.2">
      <c r="B64" s="26"/>
      <c r="L64" s="26"/>
    </row>
    <row r="65" spans="1:31" s="34" customFormat="1" ht="12.75" x14ac:dyDescent="0.2">
      <c r="A65" s="9"/>
      <c r="B65" s="4"/>
      <c r="C65" s="9"/>
      <c r="D65" s="58" t="s">
        <v>58</v>
      </c>
      <c r="E65" s="64"/>
      <c r="F65" s="64"/>
      <c r="G65" s="58" t="s">
        <v>59</v>
      </c>
      <c r="H65" s="64"/>
      <c r="I65" s="64"/>
      <c r="J65" s="64"/>
      <c r="K65" s="64"/>
      <c r="L65" s="33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pans="1:31" ht="11.25" x14ac:dyDescent="0.2">
      <c r="B66" s="26"/>
      <c r="L66" s="26"/>
    </row>
    <row r="67" spans="1:31" ht="11.25" x14ac:dyDescent="0.2">
      <c r="B67" s="26"/>
      <c r="L67" s="26"/>
    </row>
    <row r="68" spans="1:31" ht="11.25" x14ac:dyDescent="0.2">
      <c r="B68" s="26"/>
      <c r="L68" s="26"/>
    </row>
    <row r="69" spans="1:31" ht="11.25" x14ac:dyDescent="0.2">
      <c r="B69" s="26"/>
      <c r="L69" s="26"/>
    </row>
    <row r="70" spans="1:31" ht="11.25" x14ac:dyDescent="0.2">
      <c r="B70" s="26"/>
      <c r="L70" s="26"/>
    </row>
    <row r="71" spans="1:31" ht="11.25" x14ac:dyDescent="0.2">
      <c r="B71" s="26"/>
      <c r="L71" s="26"/>
    </row>
    <row r="72" spans="1:31" ht="11.25" x14ac:dyDescent="0.2">
      <c r="B72" s="26"/>
      <c r="L72" s="26"/>
    </row>
    <row r="73" spans="1:31" ht="11.25" x14ac:dyDescent="0.2">
      <c r="B73" s="26"/>
      <c r="L73" s="26"/>
    </row>
    <row r="74" spans="1:31" ht="11.25" x14ac:dyDescent="0.2">
      <c r="B74" s="26"/>
      <c r="L74" s="26"/>
    </row>
    <row r="75" spans="1:31" ht="11.25" x14ac:dyDescent="0.2">
      <c r="B75" s="26"/>
      <c r="L75" s="26"/>
    </row>
    <row r="76" spans="1:31" s="34" customFormat="1" ht="12.75" x14ac:dyDescent="0.2">
      <c r="A76" s="9"/>
      <c r="B76" s="4"/>
      <c r="C76" s="9"/>
      <c r="D76" s="60" t="s">
        <v>56</v>
      </c>
      <c r="E76" s="61"/>
      <c r="F76" s="62" t="s">
        <v>57</v>
      </c>
      <c r="G76" s="60" t="s">
        <v>56</v>
      </c>
      <c r="H76" s="61"/>
      <c r="I76" s="61"/>
      <c r="J76" s="63" t="s">
        <v>57</v>
      </c>
      <c r="K76" s="61"/>
      <c r="L76" s="33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</row>
    <row r="77" spans="1:31" s="34" customFormat="1" ht="14.45" customHeight="1" x14ac:dyDescent="0.2">
      <c r="A77" s="9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33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</row>
    <row r="81" spans="1:31" s="34" customFormat="1" ht="6.95" customHeight="1" x14ac:dyDescent="0.2">
      <c r="A81" s="9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33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</row>
    <row r="82" spans="1:31" s="34" customFormat="1" ht="24.95" customHeight="1" x14ac:dyDescent="0.2">
      <c r="A82" s="9"/>
      <c r="B82" s="4"/>
      <c r="C82" s="27" t="s">
        <v>126</v>
      </c>
      <c r="D82" s="9"/>
      <c r="E82" s="9"/>
      <c r="F82" s="9"/>
      <c r="G82" s="9"/>
      <c r="H82" s="9"/>
      <c r="I82" s="9"/>
      <c r="J82" s="9"/>
      <c r="K82" s="9"/>
      <c r="L82" s="33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</row>
    <row r="83" spans="1:31" s="34" customFormat="1" ht="6.95" customHeight="1" x14ac:dyDescent="0.2">
      <c r="A83" s="9"/>
      <c r="B83" s="4"/>
      <c r="C83" s="9"/>
      <c r="D83" s="9"/>
      <c r="E83" s="9"/>
      <c r="F83" s="9"/>
      <c r="G83" s="9"/>
      <c r="H83" s="9"/>
      <c r="I83" s="9"/>
      <c r="J83" s="9"/>
      <c r="K83" s="9"/>
      <c r="L83" s="33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</row>
    <row r="84" spans="1:31" s="34" customFormat="1" ht="12" customHeight="1" x14ac:dyDescent="0.2">
      <c r="A84" s="9"/>
      <c r="B84" s="4"/>
      <c r="C84" s="29" t="s">
        <v>16</v>
      </c>
      <c r="D84" s="9"/>
      <c r="E84" s="9"/>
      <c r="F84" s="9"/>
      <c r="G84" s="9"/>
      <c r="H84" s="9"/>
      <c r="I84" s="9"/>
      <c r="J84" s="9"/>
      <c r="K84" s="9"/>
      <c r="L84" s="33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</row>
    <row r="85" spans="1:31" s="34" customFormat="1" ht="16.5" customHeight="1" x14ac:dyDescent="0.2">
      <c r="A85" s="9"/>
      <c r="B85" s="4"/>
      <c r="C85" s="9"/>
      <c r="D85" s="9"/>
      <c r="E85" s="30" t="str">
        <f>E7</f>
        <v>MVN Klatovy Luby-Výhořice</v>
      </c>
      <c r="F85" s="31"/>
      <c r="G85" s="31"/>
      <c r="H85" s="31"/>
      <c r="I85" s="9"/>
      <c r="J85" s="9"/>
      <c r="K85" s="9"/>
      <c r="L85" s="33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</row>
    <row r="86" spans="1:31" ht="12" customHeight="1" x14ac:dyDescent="0.2">
      <c r="B86" s="26"/>
      <c r="C86" s="29" t="s">
        <v>121</v>
      </c>
      <c r="L86" s="26"/>
    </row>
    <row r="87" spans="1:31" s="34" customFormat="1" ht="16.5" customHeight="1" x14ac:dyDescent="0.2">
      <c r="A87" s="9"/>
      <c r="B87" s="4"/>
      <c r="C87" s="9"/>
      <c r="D87" s="9"/>
      <c r="E87" s="30" t="s">
        <v>122</v>
      </c>
      <c r="F87" s="32"/>
      <c r="G87" s="32"/>
      <c r="H87" s="32"/>
      <c r="I87" s="9"/>
      <c r="J87" s="9"/>
      <c r="K87" s="9"/>
      <c r="L87" s="33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</row>
    <row r="88" spans="1:31" s="34" customFormat="1" ht="12" customHeight="1" x14ac:dyDescent="0.2">
      <c r="A88" s="9"/>
      <c r="B88" s="4"/>
      <c r="C88" s="29" t="s">
        <v>123</v>
      </c>
      <c r="D88" s="9"/>
      <c r="E88" s="9"/>
      <c r="F88" s="9"/>
      <c r="G88" s="9"/>
      <c r="H88" s="9"/>
      <c r="I88" s="9"/>
      <c r="J88" s="9"/>
      <c r="K88" s="9"/>
      <c r="L88" s="33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</row>
    <row r="89" spans="1:31" s="34" customFormat="1" ht="16.5" customHeight="1" x14ac:dyDescent="0.2">
      <c r="A89" s="9"/>
      <c r="B89" s="4"/>
      <c r="C89" s="9"/>
      <c r="D89" s="9"/>
      <c r="E89" s="35" t="str">
        <f>E11</f>
        <v>SO 01.2 - Úpravy v nádrži</v>
      </c>
      <c r="F89" s="32"/>
      <c r="G89" s="32"/>
      <c r="H89" s="32"/>
      <c r="I89" s="9"/>
      <c r="J89" s="9"/>
      <c r="K89" s="9"/>
      <c r="L89" s="33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</row>
    <row r="90" spans="1:31" s="34" customFormat="1" ht="6.95" customHeight="1" x14ac:dyDescent="0.2">
      <c r="A90" s="9"/>
      <c r="B90" s="4"/>
      <c r="C90" s="9"/>
      <c r="D90" s="9"/>
      <c r="E90" s="9"/>
      <c r="F90" s="9"/>
      <c r="G90" s="9"/>
      <c r="H90" s="9"/>
      <c r="I90" s="9"/>
      <c r="J90" s="9"/>
      <c r="K90" s="9"/>
      <c r="L90" s="33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</row>
    <row r="91" spans="1:31" s="34" customFormat="1" ht="12" customHeight="1" x14ac:dyDescent="0.2">
      <c r="A91" s="9"/>
      <c r="B91" s="4"/>
      <c r="C91" s="29" t="s">
        <v>20</v>
      </c>
      <c r="D91" s="9"/>
      <c r="E91" s="9"/>
      <c r="F91" s="36" t="str">
        <f>F14</f>
        <v>k.ú. Luby</v>
      </c>
      <c r="G91" s="9"/>
      <c r="H91" s="9"/>
      <c r="I91" s="29" t="s">
        <v>22</v>
      </c>
      <c r="J91" s="37" t="str">
        <f>IF(J14="","",J14)</f>
        <v>31. 7. 2025</v>
      </c>
      <c r="K91" s="9"/>
      <c r="L91" s="33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</row>
    <row r="92" spans="1:31" s="34" customFormat="1" ht="6.95" customHeight="1" x14ac:dyDescent="0.2">
      <c r="A92" s="9"/>
      <c r="B92" s="4"/>
      <c r="C92" s="9"/>
      <c r="D92" s="9"/>
      <c r="E92" s="9"/>
      <c r="F92" s="9"/>
      <c r="G92" s="9"/>
      <c r="H92" s="9"/>
      <c r="I92" s="9"/>
      <c r="J92" s="9"/>
      <c r="K92" s="9"/>
      <c r="L92" s="33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</row>
    <row r="93" spans="1:31" s="34" customFormat="1" ht="25.7" customHeight="1" x14ac:dyDescent="0.2">
      <c r="A93" s="9"/>
      <c r="B93" s="4"/>
      <c r="C93" s="29" t="s">
        <v>24</v>
      </c>
      <c r="D93" s="9"/>
      <c r="E93" s="9"/>
      <c r="F93" s="36" t="str">
        <f>E17</f>
        <v>Městský úřad Klatovy - odbor životního prostředí</v>
      </c>
      <c r="G93" s="9"/>
      <c r="H93" s="9"/>
      <c r="I93" s="29" t="s">
        <v>32</v>
      </c>
      <c r="J93" s="69" t="str">
        <f>E23</f>
        <v>Hydropro Engineering s.r.o.</v>
      </c>
      <c r="K93" s="9"/>
      <c r="L93" s="33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</row>
    <row r="94" spans="1:31" s="34" customFormat="1" ht="15.2" customHeight="1" x14ac:dyDescent="0.2">
      <c r="A94" s="9"/>
      <c r="B94" s="4"/>
      <c r="C94" s="29" t="s">
        <v>30</v>
      </c>
      <c r="D94" s="9"/>
      <c r="E94" s="9"/>
      <c r="F94" s="36" t="str">
        <f>IF(E20="","",E20)</f>
        <v>Vyplň údaj</v>
      </c>
      <c r="G94" s="9"/>
      <c r="H94" s="9"/>
      <c r="I94" s="29" t="s">
        <v>37</v>
      </c>
      <c r="J94" s="69" t="str">
        <f>E26</f>
        <v xml:space="preserve"> </v>
      </c>
      <c r="K94" s="9"/>
      <c r="L94" s="33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</row>
    <row r="95" spans="1:31" s="34" customFormat="1" ht="10.35" customHeight="1" x14ac:dyDescent="0.2">
      <c r="A95" s="9"/>
      <c r="B95" s="4"/>
      <c r="C95" s="9"/>
      <c r="D95" s="9"/>
      <c r="E95" s="9"/>
      <c r="F95" s="9"/>
      <c r="G95" s="9"/>
      <c r="H95" s="9"/>
      <c r="I95" s="9"/>
      <c r="J95" s="9"/>
      <c r="K95" s="9"/>
      <c r="L95" s="33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pans="1:31" s="34" customFormat="1" ht="29.25" customHeight="1" x14ac:dyDescent="0.2">
      <c r="A96" s="9"/>
      <c r="B96" s="4"/>
      <c r="C96" s="70" t="s">
        <v>127</v>
      </c>
      <c r="D96" s="51"/>
      <c r="E96" s="51"/>
      <c r="F96" s="51"/>
      <c r="G96" s="51"/>
      <c r="H96" s="51"/>
      <c r="I96" s="51"/>
      <c r="J96" s="71" t="s">
        <v>128</v>
      </c>
      <c r="K96" s="51"/>
      <c r="L96" s="33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pans="1:47" s="34" customFormat="1" ht="10.35" customHeight="1" x14ac:dyDescent="0.2">
      <c r="A97" s="9"/>
      <c r="B97" s="4"/>
      <c r="C97" s="9"/>
      <c r="D97" s="9"/>
      <c r="E97" s="9"/>
      <c r="F97" s="9"/>
      <c r="G97" s="9"/>
      <c r="H97" s="9"/>
      <c r="I97" s="9"/>
      <c r="J97" s="9"/>
      <c r="K97" s="9"/>
      <c r="L97" s="3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pans="1:47" s="34" customFormat="1" ht="22.9" customHeight="1" x14ac:dyDescent="0.2">
      <c r="A98" s="9"/>
      <c r="B98" s="4"/>
      <c r="C98" s="72" t="s">
        <v>129</v>
      </c>
      <c r="D98" s="9"/>
      <c r="E98" s="9"/>
      <c r="F98" s="9"/>
      <c r="G98" s="9"/>
      <c r="H98" s="9"/>
      <c r="I98" s="9"/>
      <c r="J98" s="46">
        <f>J123</f>
        <v>0</v>
      </c>
      <c r="K98" s="9"/>
      <c r="L98" s="33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U98" s="23" t="s">
        <v>130</v>
      </c>
    </row>
    <row r="99" spans="1:47" s="73" customFormat="1" ht="24.95" customHeight="1" x14ac:dyDescent="0.2">
      <c r="B99" s="74"/>
      <c r="D99" s="75" t="s">
        <v>131</v>
      </c>
      <c r="E99" s="76"/>
      <c r="F99" s="76"/>
      <c r="G99" s="76"/>
      <c r="H99" s="76"/>
      <c r="I99" s="76"/>
      <c r="J99" s="77">
        <f>J124</f>
        <v>0</v>
      </c>
      <c r="L99" s="74"/>
    </row>
    <row r="100" spans="1:47" s="78" customFormat="1" ht="19.899999999999999" customHeight="1" x14ac:dyDescent="0.2">
      <c r="B100" s="79"/>
      <c r="D100" s="80" t="s">
        <v>132</v>
      </c>
      <c r="E100" s="81"/>
      <c r="F100" s="81"/>
      <c r="G100" s="81"/>
      <c r="H100" s="81"/>
      <c r="I100" s="81"/>
      <c r="J100" s="82">
        <f>J125</f>
        <v>0</v>
      </c>
      <c r="L100" s="79"/>
    </row>
    <row r="101" spans="1:47" s="78" customFormat="1" ht="19.899999999999999" customHeight="1" x14ac:dyDescent="0.2">
      <c r="B101" s="79"/>
      <c r="D101" s="80" t="s">
        <v>134</v>
      </c>
      <c r="E101" s="81"/>
      <c r="F101" s="81"/>
      <c r="G101" s="81"/>
      <c r="H101" s="81"/>
      <c r="I101" s="81"/>
      <c r="J101" s="82">
        <f>J185</f>
        <v>0</v>
      </c>
      <c r="L101" s="79"/>
    </row>
    <row r="102" spans="1:47" s="34" customFormat="1" ht="21.75" customHeight="1" x14ac:dyDescent="0.2">
      <c r="A102" s="9"/>
      <c r="B102" s="4"/>
      <c r="C102" s="9"/>
      <c r="D102" s="9"/>
      <c r="E102" s="9"/>
      <c r="F102" s="9"/>
      <c r="G102" s="9"/>
      <c r="H102" s="9"/>
      <c r="I102" s="9"/>
      <c r="J102" s="9"/>
      <c r="K102" s="9"/>
      <c r="L102" s="3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pans="1:47" s="34" customFormat="1" ht="6.95" customHeight="1" x14ac:dyDescent="0.2">
      <c r="A103" s="9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3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7" spans="1:47" s="34" customFormat="1" ht="6.95" customHeight="1" x14ac:dyDescent="0.2">
      <c r="A107" s="9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33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pans="1:47" s="34" customFormat="1" ht="24.95" customHeight="1" x14ac:dyDescent="0.2">
      <c r="A108" s="9"/>
      <c r="B108" s="4"/>
      <c r="C108" s="27" t="s">
        <v>135</v>
      </c>
      <c r="D108" s="9"/>
      <c r="E108" s="9"/>
      <c r="F108" s="9"/>
      <c r="G108" s="9"/>
      <c r="H108" s="9"/>
      <c r="I108" s="9"/>
      <c r="J108" s="9"/>
      <c r="K108" s="9"/>
      <c r="L108" s="33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pans="1:47" s="34" customFormat="1" ht="6.95" customHeight="1" x14ac:dyDescent="0.2">
      <c r="A109" s="9"/>
      <c r="B109" s="4"/>
      <c r="C109" s="9"/>
      <c r="D109" s="9"/>
      <c r="E109" s="9"/>
      <c r="F109" s="9"/>
      <c r="G109" s="9"/>
      <c r="H109" s="9"/>
      <c r="I109" s="9"/>
      <c r="J109" s="9"/>
      <c r="K109" s="9"/>
      <c r="L109" s="33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pans="1:47" s="34" customFormat="1" ht="12" customHeight="1" x14ac:dyDescent="0.2">
      <c r="A110" s="9"/>
      <c r="B110" s="4"/>
      <c r="C110" s="29" t="s">
        <v>16</v>
      </c>
      <c r="D110" s="9"/>
      <c r="E110" s="9"/>
      <c r="F110" s="9"/>
      <c r="G110" s="9"/>
      <c r="H110" s="9"/>
      <c r="I110" s="9"/>
      <c r="J110" s="9"/>
      <c r="K110" s="9"/>
      <c r="L110" s="33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pans="1:47" s="34" customFormat="1" ht="16.5" customHeight="1" x14ac:dyDescent="0.2">
      <c r="A111" s="9"/>
      <c r="B111" s="4"/>
      <c r="C111" s="9"/>
      <c r="D111" s="9"/>
      <c r="E111" s="30" t="str">
        <f>E7</f>
        <v>MVN Klatovy Luby-Výhořice</v>
      </c>
      <c r="F111" s="31"/>
      <c r="G111" s="31"/>
      <c r="H111" s="31"/>
      <c r="I111" s="9"/>
      <c r="J111" s="9"/>
      <c r="K111" s="9"/>
      <c r="L111" s="33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pans="1:47" ht="12" customHeight="1" x14ac:dyDescent="0.2">
      <c r="B112" s="26"/>
      <c r="C112" s="29" t="s">
        <v>121</v>
      </c>
      <c r="L112" s="26"/>
    </row>
    <row r="113" spans="1:65" s="34" customFormat="1" ht="16.5" customHeight="1" x14ac:dyDescent="0.2">
      <c r="A113" s="9"/>
      <c r="B113" s="4"/>
      <c r="C113" s="9"/>
      <c r="D113" s="9"/>
      <c r="E113" s="30" t="s">
        <v>122</v>
      </c>
      <c r="F113" s="32"/>
      <c r="G113" s="32"/>
      <c r="H113" s="32"/>
      <c r="I113" s="9"/>
      <c r="J113" s="9"/>
      <c r="K113" s="9"/>
      <c r="L113" s="33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pans="1:65" s="34" customFormat="1" ht="12" customHeight="1" x14ac:dyDescent="0.2">
      <c r="A114" s="9"/>
      <c r="B114" s="4"/>
      <c r="C114" s="29" t="s">
        <v>123</v>
      </c>
      <c r="D114" s="9"/>
      <c r="E114" s="9"/>
      <c r="F114" s="9"/>
      <c r="G114" s="9"/>
      <c r="H114" s="9"/>
      <c r="I114" s="9"/>
      <c r="J114" s="9"/>
      <c r="K114" s="9"/>
      <c r="L114" s="33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</row>
    <row r="115" spans="1:65" s="34" customFormat="1" ht="16.5" customHeight="1" x14ac:dyDescent="0.2">
      <c r="A115" s="9"/>
      <c r="B115" s="4"/>
      <c r="C115" s="9"/>
      <c r="D115" s="9"/>
      <c r="E115" s="35" t="str">
        <f>E11</f>
        <v>SO 01.2 - Úpravy v nádrži</v>
      </c>
      <c r="F115" s="32"/>
      <c r="G115" s="32"/>
      <c r="H115" s="32"/>
      <c r="I115" s="9"/>
      <c r="J115" s="9"/>
      <c r="K115" s="9"/>
      <c r="L115" s="33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</row>
    <row r="116" spans="1:65" s="34" customFormat="1" ht="6.95" customHeight="1" x14ac:dyDescent="0.2">
      <c r="A116" s="9"/>
      <c r="B116" s="4"/>
      <c r="C116" s="9"/>
      <c r="D116" s="9"/>
      <c r="E116" s="9"/>
      <c r="F116" s="9"/>
      <c r="G116" s="9"/>
      <c r="H116" s="9"/>
      <c r="I116" s="9"/>
      <c r="J116" s="9"/>
      <c r="K116" s="9"/>
      <c r="L116" s="33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</row>
    <row r="117" spans="1:65" s="34" customFormat="1" ht="12" customHeight="1" x14ac:dyDescent="0.2">
      <c r="A117" s="9"/>
      <c r="B117" s="4"/>
      <c r="C117" s="29" t="s">
        <v>20</v>
      </c>
      <c r="D117" s="9"/>
      <c r="E117" s="9"/>
      <c r="F117" s="36" t="str">
        <f>F14</f>
        <v>k.ú. Luby</v>
      </c>
      <c r="G117" s="9"/>
      <c r="H117" s="9"/>
      <c r="I117" s="29" t="s">
        <v>22</v>
      </c>
      <c r="J117" s="37" t="str">
        <f>IF(J14="","",J14)</f>
        <v>31. 7. 2025</v>
      </c>
      <c r="K117" s="9"/>
      <c r="L117" s="33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</row>
    <row r="118" spans="1:65" s="34" customFormat="1" ht="6.95" customHeight="1" x14ac:dyDescent="0.2">
      <c r="A118" s="9"/>
      <c r="B118" s="4"/>
      <c r="C118" s="9"/>
      <c r="D118" s="9"/>
      <c r="E118" s="9"/>
      <c r="F118" s="9"/>
      <c r="G118" s="9"/>
      <c r="H118" s="9"/>
      <c r="I118" s="9"/>
      <c r="J118" s="9"/>
      <c r="K118" s="9"/>
      <c r="L118" s="33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</row>
    <row r="119" spans="1:65" s="34" customFormat="1" ht="25.7" customHeight="1" x14ac:dyDescent="0.2">
      <c r="A119" s="9"/>
      <c r="B119" s="4"/>
      <c r="C119" s="29" t="s">
        <v>24</v>
      </c>
      <c r="D119" s="9"/>
      <c r="E119" s="9"/>
      <c r="F119" s="36" t="str">
        <f>E17</f>
        <v>Městský úřad Klatovy - odbor životního prostředí</v>
      </c>
      <c r="G119" s="9"/>
      <c r="H119" s="9"/>
      <c r="I119" s="29" t="s">
        <v>32</v>
      </c>
      <c r="J119" s="69" t="str">
        <f>E23</f>
        <v>Hydropro Engineering s.r.o.</v>
      </c>
      <c r="K119" s="9"/>
      <c r="L119" s="33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</row>
    <row r="120" spans="1:65" s="34" customFormat="1" ht="15.2" customHeight="1" x14ac:dyDescent="0.2">
      <c r="A120" s="9"/>
      <c r="B120" s="4"/>
      <c r="C120" s="29" t="s">
        <v>30</v>
      </c>
      <c r="D120" s="9"/>
      <c r="E120" s="9"/>
      <c r="F120" s="36" t="str">
        <f>IF(E20="","",E20)</f>
        <v>Vyplň údaj</v>
      </c>
      <c r="G120" s="9"/>
      <c r="H120" s="9"/>
      <c r="I120" s="29" t="s">
        <v>37</v>
      </c>
      <c r="J120" s="69" t="str">
        <f>E26</f>
        <v xml:space="preserve"> </v>
      </c>
      <c r="K120" s="9"/>
      <c r="L120" s="33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</row>
    <row r="121" spans="1:65" s="34" customFormat="1" ht="10.35" customHeight="1" x14ac:dyDescent="0.2">
      <c r="A121" s="9"/>
      <c r="B121" s="4"/>
      <c r="C121" s="9"/>
      <c r="D121" s="9"/>
      <c r="E121" s="9"/>
      <c r="F121" s="9"/>
      <c r="G121" s="9"/>
      <c r="H121" s="9"/>
      <c r="I121" s="9"/>
      <c r="J121" s="9"/>
      <c r="K121" s="9"/>
      <c r="L121" s="33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</row>
    <row r="122" spans="1:65" s="92" customFormat="1" ht="29.25" customHeight="1" x14ac:dyDescent="0.2">
      <c r="A122" s="83"/>
      <c r="B122" s="84"/>
      <c r="C122" s="85" t="s">
        <v>136</v>
      </c>
      <c r="D122" s="86" t="s">
        <v>66</v>
      </c>
      <c r="E122" s="86" t="s">
        <v>62</v>
      </c>
      <c r="F122" s="86" t="s">
        <v>63</v>
      </c>
      <c r="G122" s="86" t="s">
        <v>137</v>
      </c>
      <c r="H122" s="86" t="s">
        <v>138</v>
      </c>
      <c r="I122" s="86" t="s">
        <v>139</v>
      </c>
      <c r="J122" s="86" t="s">
        <v>128</v>
      </c>
      <c r="K122" s="87" t="s">
        <v>140</v>
      </c>
      <c r="L122" s="88"/>
      <c r="M122" s="89" t="s">
        <v>1</v>
      </c>
      <c r="N122" s="90" t="s">
        <v>45</v>
      </c>
      <c r="O122" s="90" t="s">
        <v>141</v>
      </c>
      <c r="P122" s="90" t="s">
        <v>142</v>
      </c>
      <c r="Q122" s="90" t="s">
        <v>143</v>
      </c>
      <c r="R122" s="90" t="s">
        <v>144</v>
      </c>
      <c r="S122" s="90" t="s">
        <v>145</v>
      </c>
      <c r="T122" s="91" t="s">
        <v>146</v>
      </c>
      <c r="U122" s="83"/>
      <c r="V122" s="83"/>
      <c r="W122" s="83"/>
      <c r="X122" s="83"/>
      <c r="Y122" s="83"/>
      <c r="Z122" s="83"/>
      <c r="AA122" s="83"/>
      <c r="AB122" s="83"/>
      <c r="AC122" s="83"/>
      <c r="AD122" s="83"/>
      <c r="AE122" s="83"/>
    </row>
    <row r="123" spans="1:65" s="34" customFormat="1" ht="22.9" customHeight="1" x14ac:dyDescent="0.25">
      <c r="A123" s="9"/>
      <c r="B123" s="4"/>
      <c r="C123" s="93" t="s">
        <v>147</v>
      </c>
      <c r="D123" s="9"/>
      <c r="E123" s="9"/>
      <c r="F123" s="9"/>
      <c r="G123" s="9"/>
      <c r="H123" s="9"/>
      <c r="I123" s="9"/>
      <c r="J123" s="94">
        <f>BK123</f>
        <v>0</v>
      </c>
      <c r="K123" s="9"/>
      <c r="L123" s="4"/>
      <c r="M123" s="95"/>
      <c r="N123" s="96"/>
      <c r="O123" s="44"/>
      <c r="P123" s="97">
        <f>P124</f>
        <v>0</v>
      </c>
      <c r="Q123" s="44"/>
      <c r="R123" s="97">
        <f>R124</f>
        <v>1.8829300000000002</v>
      </c>
      <c r="S123" s="44"/>
      <c r="T123" s="98">
        <f>T124</f>
        <v>0</v>
      </c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T123" s="23" t="s">
        <v>80</v>
      </c>
      <c r="AU123" s="23" t="s">
        <v>130</v>
      </c>
      <c r="BK123" s="99">
        <f>BK124</f>
        <v>0</v>
      </c>
    </row>
    <row r="124" spans="1:65" s="3" customFormat="1" ht="25.9" customHeight="1" x14ac:dyDescent="0.2">
      <c r="B124" s="100"/>
      <c r="C124" s="140"/>
      <c r="D124" s="141" t="s">
        <v>80</v>
      </c>
      <c r="E124" s="142" t="s">
        <v>148</v>
      </c>
      <c r="F124" s="142" t="s">
        <v>149</v>
      </c>
      <c r="G124" s="140"/>
      <c r="H124" s="140"/>
      <c r="J124" s="102">
        <f>BK124</f>
        <v>0</v>
      </c>
      <c r="L124" s="100"/>
      <c r="M124" s="103"/>
      <c r="N124" s="104"/>
      <c r="O124" s="104"/>
      <c r="P124" s="105">
        <f>P125+P185</f>
        <v>0</v>
      </c>
      <c r="Q124" s="104"/>
      <c r="R124" s="105">
        <f>R125+R185</f>
        <v>1.8829300000000002</v>
      </c>
      <c r="S124" s="104"/>
      <c r="T124" s="106">
        <f>T125+T185</f>
        <v>0</v>
      </c>
      <c r="AR124" s="101" t="s">
        <v>150</v>
      </c>
      <c r="AT124" s="107" t="s">
        <v>80</v>
      </c>
      <c r="AU124" s="107" t="s">
        <v>81</v>
      </c>
      <c r="AY124" s="101" t="s">
        <v>151</v>
      </c>
      <c r="BK124" s="108">
        <f>BK125+BK185</f>
        <v>0</v>
      </c>
    </row>
    <row r="125" spans="1:65" s="3" customFormat="1" ht="22.9" customHeight="1" x14ac:dyDescent="0.2">
      <c r="B125" s="100"/>
      <c r="C125" s="140"/>
      <c r="D125" s="141" t="s">
        <v>80</v>
      </c>
      <c r="E125" s="143" t="s">
        <v>88</v>
      </c>
      <c r="F125" s="143" t="s">
        <v>152</v>
      </c>
      <c r="G125" s="140"/>
      <c r="H125" s="140"/>
      <c r="J125" s="109">
        <f>BK125</f>
        <v>0</v>
      </c>
      <c r="L125" s="100"/>
      <c r="M125" s="103"/>
      <c r="N125" s="104"/>
      <c r="O125" s="104"/>
      <c r="P125" s="105">
        <f>SUM(P126:P184)</f>
        <v>0</v>
      </c>
      <c r="Q125" s="104"/>
      <c r="R125" s="105">
        <f>SUM(R126:R184)</f>
        <v>1.8829300000000002</v>
      </c>
      <c r="S125" s="104"/>
      <c r="T125" s="106">
        <f>SUM(T126:T184)</f>
        <v>0</v>
      </c>
      <c r="AR125" s="101" t="s">
        <v>150</v>
      </c>
      <c r="AT125" s="107" t="s">
        <v>80</v>
      </c>
      <c r="AU125" s="107" t="s">
        <v>88</v>
      </c>
      <c r="AY125" s="101" t="s">
        <v>151</v>
      </c>
      <c r="BK125" s="108">
        <f>SUM(BK126:BK184)</f>
        <v>0</v>
      </c>
    </row>
    <row r="126" spans="1:65" s="34" customFormat="1" ht="24.2" customHeight="1" x14ac:dyDescent="0.2">
      <c r="A126" s="9"/>
      <c r="B126" s="4"/>
      <c r="C126" s="144" t="s">
        <v>88</v>
      </c>
      <c r="D126" s="144" t="s">
        <v>153</v>
      </c>
      <c r="E126" s="145" t="s">
        <v>384</v>
      </c>
      <c r="F126" s="146" t="s">
        <v>385</v>
      </c>
      <c r="G126" s="147" t="s">
        <v>156</v>
      </c>
      <c r="H126" s="148">
        <v>8076.067</v>
      </c>
      <c r="I126" s="6"/>
      <c r="J126" s="7">
        <f>ROUND(I126*H126,2)</f>
        <v>0</v>
      </c>
      <c r="K126" s="5" t="s">
        <v>157</v>
      </c>
      <c r="L126" s="4"/>
      <c r="M126" s="8" t="s">
        <v>1</v>
      </c>
      <c r="N126" s="110" t="s">
        <v>46</v>
      </c>
      <c r="O126" s="111"/>
      <c r="P126" s="112">
        <f>O126*H126</f>
        <v>0</v>
      </c>
      <c r="Q126" s="112">
        <v>0</v>
      </c>
      <c r="R126" s="112">
        <f>Q126*H126</f>
        <v>0</v>
      </c>
      <c r="S126" s="112">
        <v>0</v>
      </c>
      <c r="T126" s="113">
        <f>S126*H126</f>
        <v>0</v>
      </c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R126" s="114" t="s">
        <v>158</v>
      </c>
      <c r="AT126" s="114" t="s">
        <v>153</v>
      </c>
      <c r="AU126" s="114" t="s">
        <v>90</v>
      </c>
      <c r="AY126" s="23" t="s">
        <v>151</v>
      </c>
      <c r="BE126" s="115">
        <f>IF(N126="základní",J126,0)</f>
        <v>0</v>
      </c>
      <c r="BF126" s="115">
        <f>IF(N126="snížená",J126,0)</f>
        <v>0</v>
      </c>
      <c r="BG126" s="115">
        <f>IF(N126="zákl. přenesená",J126,0)</f>
        <v>0</v>
      </c>
      <c r="BH126" s="115">
        <f>IF(N126="sníž. přenesená",J126,0)</f>
        <v>0</v>
      </c>
      <c r="BI126" s="115">
        <f>IF(N126="nulová",J126,0)</f>
        <v>0</v>
      </c>
      <c r="BJ126" s="23" t="s">
        <v>88</v>
      </c>
      <c r="BK126" s="115">
        <f>ROUND(I126*H126,2)</f>
        <v>0</v>
      </c>
      <c r="BL126" s="23" t="s">
        <v>158</v>
      </c>
      <c r="BM126" s="114" t="s">
        <v>386</v>
      </c>
    </row>
    <row r="127" spans="1:65" s="34" customFormat="1" ht="19.5" x14ac:dyDescent="0.2">
      <c r="A127" s="9"/>
      <c r="B127" s="4"/>
      <c r="C127" s="149"/>
      <c r="D127" s="150" t="s">
        <v>160</v>
      </c>
      <c r="E127" s="149"/>
      <c r="F127" s="151" t="s">
        <v>387</v>
      </c>
      <c r="G127" s="149"/>
      <c r="H127" s="149"/>
      <c r="I127" s="9"/>
      <c r="J127" s="9"/>
      <c r="K127" s="9"/>
      <c r="L127" s="4"/>
      <c r="M127" s="116"/>
      <c r="N127" s="117"/>
      <c r="O127" s="111"/>
      <c r="P127" s="111"/>
      <c r="Q127" s="111"/>
      <c r="R127" s="111"/>
      <c r="S127" s="111"/>
      <c r="T127" s="118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T127" s="23" t="s">
        <v>160</v>
      </c>
      <c r="AU127" s="23" t="s">
        <v>90</v>
      </c>
    </row>
    <row r="128" spans="1:65" s="34" customFormat="1" ht="11.25" x14ac:dyDescent="0.2">
      <c r="A128" s="9"/>
      <c r="B128" s="4"/>
      <c r="C128" s="149"/>
      <c r="D128" s="152" t="s">
        <v>162</v>
      </c>
      <c r="E128" s="149"/>
      <c r="F128" s="153" t="s">
        <v>388</v>
      </c>
      <c r="G128" s="149"/>
      <c r="H128" s="149"/>
      <c r="I128" s="9"/>
      <c r="J128" s="9"/>
      <c r="K128" s="9"/>
      <c r="L128" s="4"/>
      <c r="M128" s="116"/>
      <c r="N128" s="117"/>
      <c r="O128" s="111"/>
      <c r="P128" s="111"/>
      <c r="Q128" s="111"/>
      <c r="R128" s="111"/>
      <c r="S128" s="111"/>
      <c r="T128" s="118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T128" s="23" t="s">
        <v>162</v>
      </c>
      <c r="AU128" s="23" t="s">
        <v>90</v>
      </c>
    </row>
    <row r="129" spans="1:65" s="10" customFormat="1" ht="11.25" x14ac:dyDescent="0.2">
      <c r="B129" s="119"/>
      <c r="C129" s="154"/>
      <c r="D129" s="150" t="s">
        <v>164</v>
      </c>
      <c r="E129" s="155" t="s">
        <v>1</v>
      </c>
      <c r="F129" s="156" t="s">
        <v>389</v>
      </c>
      <c r="G129" s="154"/>
      <c r="H129" s="155" t="s">
        <v>1</v>
      </c>
      <c r="L129" s="119"/>
      <c r="M129" s="121"/>
      <c r="N129" s="122"/>
      <c r="O129" s="122"/>
      <c r="P129" s="122"/>
      <c r="Q129" s="122"/>
      <c r="R129" s="122"/>
      <c r="S129" s="122"/>
      <c r="T129" s="123"/>
      <c r="AT129" s="120" t="s">
        <v>164</v>
      </c>
      <c r="AU129" s="120" t="s">
        <v>90</v>
      </c>
      <c r="AV129" s="10" t="s">
        <v>88</v>
      </c>
      <c r="AW129" s="10" t="s">
        <v>36</v>
      </c>
      <c r="AX129" s="10" t="s">
        <v>81</v>
      </c>
      <c r="AY129" s="120" t="s">
        <v>151</v>
      </c>
    </row>
    <row r="130" spans="1:65" s="10" customFormat="1" ht="11.25" x14ac:dyDescent="0.2">
      <c r="B130" s="119"/>
      <c r="C130" s="154"/>
      <c r="D130" s="150" t="s">
        <v>164</v>
      </c>
      <c r="E130" s="155" t="s">
        <v>1</v>
      </c>
      <c r="F130" s="156" t="s">
        <v>390</v>
      </c>
      <c r="G130" s="154"/>
      <c r="H130" s="155" t="s">
        <v>1</v>
      </c>
      <c r="L130" s="119"/>
      <c r="M130" s="121"/>
      <c r="N130" s="122"/>
      <c r="O130" s="122"/>
      <c r="P130" s="122"/>
      <c r="Q130" s="122"/>
      <c r="R130" s="122"/>
      <c r="S130" s="122"/>
      <c r="T130" s="123"/>
      <c r="AT130" s="120" t="s">
        <v>164</v>
      </c>
      <c r="AU130" s="120" t="s">
        <v>90</v>
      </c>
      <c r="AV130" s="10" t="s">
        <v>88</v>
      </c>
      <c r="AW130" s="10" t="s">
        <v>36</v>
      </c>
      <c r="AX130" s="10" t="s">
        <v>81</v>
      </c>
      <c r="AY130" s="120" t="s">
        <v>151</v>
      </c>
    </row>
    <row r="131" spans="1:65" s="11" customFormat="1" ht="11.25" x14ac:dyDescent="0.2">
      <c r="B131" s="124"/>
      <c r="C131" s="157"/>
      <c r="D131" s="150" t="s">
        <v>164</v>
      </c>
      <c r="E131" s="158" t="s">
        <v>1</v>
      </c>
      <c r="F131" s="159" t="s">
        <v>391</v>
      </c>
      <c r="G131" s="157"/>
      <c r="H131" s="160">
        <v>2315.8000000000002</v>
      </c>
      <c r="L131" s="124"/>
      <c r="M131" s="126"/>
      <c r="N131" s="127"/>
      <c r="O131" s="127"/>
      <c r="P131" s="127"/>
      <c r="Q131" s="127"/>
      <c r="R131" s="127"/>
      <c r="S131" s="127"/>
      <c r="T131" s="128"/>
      <c r="AT131" s="125" t="s">
        <v>164</v>
      </c>
      <c r="AU131" s="125" t="s">
        <v>90</v>
      </c>
      <c r="AV131" s="11" t="s">
        <v>90</v>
      </c>
      <c r="AW131" s="11" t="s">
        <v>36</v>
      </c>
      <c r="AX131" s="11" t="s">
        <v>81</v>
      </c>
      <c r="AY131" s="125" t="s">
        <v>151</v>
      </c>
    </row>
    <row r="132" spans="1:65" s="11" customFormat="1" ht="11.25" x14ac:dyDescent="0.2">
      <c r="B132" s="124"/>
      <c r="C132" s="157"/>
      <c r="D132" s="150" t="s">
        <v>164</v>
      </c>
      <c r="E132" s="158" t="s">
        <v>1</v>
      </c>
      <c r="F132" s="159" t="s">
        <v>392</v>
      </c>
      <c r="G132" s="157"/>
      <c r="H132" s="160">
        <v>4090.6</v>
      </c>
      <c r="L132" s="124"/>
      <c r="M132" s="126"/>
      <c r="N132" s="127"/>
      <c r="O132" s="127"/>
      <c r="P132" s="127"/>
      <c r="Q132" s="127"/>
      <c r="R132" s="127"/>
      <c r="S132" s="127"/>
      <c r="T132" s="128"/>
      <c r="AT132" s="125" t="s">
        <v>164</v>
      </c>
      <c r="AU132" s="125" t="s">
        <v>90</v>
      </c>
      <c r="AV132" s="11" t="s">
        <v>90</v>
      </c>
      <c r="AW132" s="11" t="s">
        <v>36</v>
      </c>
      <c r="AX132" s="11" t="s">
        <v>81</v>
      </c>
      <c r="AY132" s="125" t="s">
        <v>151</v>
      </c>
    </row>
    <row r="133" spans="1:65" s="11" customFormat="1" ht="11.25" x14ac:dyDescent="0.2">
      <c r="B133" s="124"/>
      <c r="C133" s="157"/>
      <c r="D133" s="150" t="s">
        <v>164</v>
      </c>
      <c r="E133" s="158" t="s">
        <v>1</v>
      </c>
      <c r="F133" s="159" t="s">
        <v>393</v>
      </c>
      <c r="G133" s="157"/>
      <c r="H133" s="160">
        <v>1669.6669999999999</v>
      </c>
      <c r="L133" s="124"/>
      <c r="M133" s="126"/>
      <c r="N133" s="127"/>
      <c r="O133" s="127"/>
      <c r="P133" s="127"/>
      <c r="Q133" s="127"/>
      <c r="R133" s="127"/>
      <c r="S133" s="127"/>
      <c r="T133" s="128"/>
      <c r="AT133" s="125" t="s">
        <v>164</v>
      </c>
      <c r="AU133" s="125" t="s">
        <v>90</v>
      </c>
      <c r="AV133" s="11" t="s">
        <v>90</v>
      </c>
      <c r="AW133" s="11" t="s">
        <v>36</v>
      </c>
      <c r="AX133" s="11" t="s">
        <v>81</v>
      </c>
      <c r="AY133" s="125" t="s">
        <v>151</v>
      </c>
    </row>
    <row r="134" spans="1:65" s="12" customFormat="1" ht="11.25" x14ac:dyDescent="0.2">
      <c r="B134" s="129"/>
      <c r="C134" s="161"/>
      <c r="D134" s="150" t="s">
        <v>164</v>
      </c>
      <c r="E134" s="162" t="s">
        <v>1</v>
      </c>
      <c r="F134" s="163" t="s">
        <v>167</v>
      </c>
      <c r="G134" s="161"/>
      <c r="H134" s="164">
        <v>8076.067</v>
      </c>
      <c r="L134" s="129"/>
      <c r="M134" s="131"/>
      <c r="N134" s="132"/>
      <c r="O134" s="132"/>
      <c r="P134" s="132"/>
      <c r="Q134" s="132"/>
      <c r="R134" s="132"/>
      <c r="S134" s="132"/>
      <c r="T134" s="133"/>
      <c r="AT134" s="130" t="s">
        <v>164</v>
      </c>
      <c r="AU134" s="130" t="s">
        <v>90</v>
      </c>
      <c r="AV134" s="12" t="s">
        <v>158</v>
      </c>
      <c r="AW134" s="12" t="s">
        <v>36</v>
      </c>
      <c r="AX134" s="12" t="s">
        <v>88</v>
      </c>
      <c r="AY134" s="130" t="s">
        <v>151</v>
      </c>
    </row>
    <row r="135" spans="1:65" s="34" customFormat="1" ht="33" customHeight="1" x14ac:dyDescent="0.2">
      <c r="A135" s="9"/>
      <c r="B135" s="4"/>
      <c r="C135" s="144" t="s">
        <v>90</v>
      </c>
      <c r="D135" s="144" t="s">
        <v>153</v>
      </c>
      <c r="E135" s="145" t="s">
        <v>394</v>
      </c>
      <c r="F135" s="146" t="s">
        <v>395</v>
      </c>
      <c r="G135" s="147" t="s">
        <v>233</v>
      </c>
      <c r="H135" s="148">
        <v>14732.21</v>
      </c>
      <c r="I135" s="6"/>
      <c r="J135" s="7">
        <f>ROUND(I135*H135,2)</f>
        <v>0</v>
      </c>
      <c r="K135" s="5" t="s">
        <v>157</v>
      </c>
      <c r="L135" s="4"/>
      <c r="M135" s="8" t="s">
        <v>1</v>
      </c>
      <c r="N135" s="110" t="s">
        <v>46</v>
      </c>
      <c r="O135" s="111"/>
      <c r="P135" s="112">
        <f>O135*H135</f>
        <v>0</v>
      </c>
      <c r="Q135" s="112">
        <v>0</v>
      </c>
      <c r="R135" s="112">
        <f>Q135*H135</f>
        <v>0</v>
      </c>
      <c r="S135" s="112">
        <v>0</v>
      </c>
      <c r="T135" s="113">
        <f>S135*H135</f>
        <v>0</v>
      </c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R135" s="114" t="s">
        <v>158</v>
      </c>
      <c r="AT135" s="114" t="s">
        <v>153</v>
      </c>
      <c r="AU135" s="114" t="s">
        <v>90</v>
      </c>
      <c r="AY135" s="23" t="s">
        <v>151</v>
      </c>
      <c r="BE135" s="115">
        <f>IF(N135="základní",J135,0)</f>
        <v>0</v>
      </c>
      <c r="BF135" s="115">
        <f>IF(N135="snížená",J135,0)</f>
        <v>0</v>
      </c>
      <c r="BG135" s="115">
        <f>IF(N135="zákl. přenesená",J135,0)</f>
        <v>0</v>
      </c>
      <c r="BH135" s="115">
        <f>IF(N135="sníž. přenesená",J135,0)</f>
        <v>0</v>
      </c>
      <c r="BI135" s="115">
        <f>IF(N135="nulová",J135,0)</f>
        <v>0</v>
      </c>
      <c r="BJ135" s="23" t="s">
        <v>88</v>
      </c>
      <c r="BK135" s="115">
        <f>ROUND(I135*H135,2)</f>
        <v>0</v>
      </c>
      <c r="BL135" s="23" t="s">
        <v>158</v>
      </c>
      <c r="BM135" s="114" t="s">
        <v>396</v>
      </c>
    </row>
    <row r="136" spans="1:65" s="34" customFormat="1" ht="19.5" x14ac:dyDescent="0.2">
      <c r="A136" s="9"/>
      <c r="B136" s="4"/>
      <c r="C136" s="149"/>
      <c r="D136" s="150" t="s">
        <v>160</v>
      </c>
      <c r="E136" s="149"/>
      <c r="F136" s="151" t="s">
        <v>397</v>
      </c>
      <c r="G136" s="149"/>
      <c r="H136" s="149"/>
      <c r="I136" s="9"/>
      <c r="J136" s="9"/>
      <c r="K136" s="9"/>
      <c r="L136" s="4"/>
      <c r="M136" s="116"/>
      <c r="N136" s="117"/>
      <c r="O136" s="111"/>
      <c r="P136" s="111"/>
      <c r="Q136" s="111"/>
      <c r="R136" s="111"/>
      <c r="S136" s="111"/>
      <c r="T136" s="118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T136" s="23" t="s">
        <v>160</v>
      </c>
      <c r="AU136" s="23" t="s">
        <v>90</v>
      </c>
    </row>
    <row r="137" spans="1:65" s="34" customFormat="1" ht="11.25" x14ac:dyDescent="0.2">
      <c r="A137" s="9"/>
      <c r="B137" s="4"/>
      <c r="C137" s="149"/>
      <c r="D137" s="152" t="s">
        <v>162</v>
      </c>
      <c r="E137" s="149"/>
      <c r="F137" s="153" t="s">
        <v>398</v>
      </c>
      <c r="G137" s="149"/>
      <c r="H137" s="149"/>
      <c r="I137" s="9"/>
      <c r="J137" s="9"/>
      <c r="K137" s="9"/>
      <c r="L137" s="4"/>
      <c r="M137" s="116"/>
      <c r="N137" s="117"/>
      <c r="O137" s="111"/>
      <c r="P137" s="111"/>
      <c r="Q137" s="111"/>
      <c r="R137" s="111"/>
      <c r="S137" s="111"/>
      <c r="T137" s="118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T137" s="23" t="s">
        <v>162</v>
      </c>
      <c r="AU137" s="23" t="s">
        <v>90</v>
      </c>
    </row>
    <row r="138" spans="1:65" s="10" customFormat="1" ht="11.25" x14ac:dyDescent="0.2">
      <c r="B138" s="119"/>
      <c r="C138" s="154"/>
      <c r="D138" s="150" t="s">
        <v>164</v>
      </c>
      <c r="E138" s="155" t="s">
        <v>1</v>
      </c>
      <c r="F138" s="156" t="s">
        <v>389</v>
      </c>
      <c r="G138" s="154"/>
      <c r="H138" s="155" t="s">
        <v>1</v>
      </c>
      <c r="L138" s="119"/>
      <c r="M138" s="121"/>
      <c r="N138" s="122"/>
      <c r="O138" s="122"/>
      <c r="P138" s="122"/>
      <c r="Q138" s="122"/>
      <c r="R138" s="122"/>
      <c r="S138" s="122"/>
      <c r="T138" s="123"/>
      <c r="AT138" s="120" t="s">
        <v>164</v>
      </c>
      <c r="AU138" s="120" t="s">
        <v>90</v>
      </c>
      <c r="AV138" s="10" t="s">
        <v>88</v>
      </c>
      <c r="AW138" s="10" t="s">
        <v>36</v>
      </c>
      <c r="AX138" s="10" t="s">
        <v>81</v>
      </c>
      <c r="AY138" s="120" t="s">
        <v>151</v>
      </c>
    </row>
    <row r="139" spans="1:65" s="10" customFormat="1" ht="11.25" x14ac:dyDescent="0.2">
      <c r="B139" s="119"/>
      <c r="C139" s="154"/>
      <c r="D139" s="150" t="s">
        <v>164</v>
      </c>
      <c r="E139" s="155" t="s">
        <v>1</v>
      </c>
      <c r="F139" s="156" t="s">
        <v>399</v>
      </c>
      <c r="G139" s="154"/>
      <c r="H139" s="155" t="s">
        <v>1</v>
      </c>
      <c r="L139" s="119"/>
      <c r="M139" s="121"/>
      <c r="N139" s="122"/>
      <c r="O139" s="122"/>
      <c r="P139" s="122"/>
      <c r="Q139" s="122"/>
      <c r="R139" s="122"/>
      <c r="S139" s="122"/>
      <c r="T139" s="123"/>
      <c r="AT139" s="120" t="s">
        <v>164</v>
      </c>
      <c r="AU139" s="120" t="s">
        <v>90</v>
      </c>
      <c r="AV139" s="10" t="s">
        <v>88</v>
      </c>
      <c r="AW139" s="10" t="s">
        <v>36</v>
      </c>
      <c r="AX139" s="10" t="s">
        <v>81</v>
      </c>
      <c r="AY139" s="120" t="s">
        <v>151</v>
      </c>
    </row>
    <row r="140" spans="1:65" s="11" customFormat="1" ht="11.25" x14ac:dyDescent="0.2">
      <c r="B140" s="124"/>
      <c r="C140" s="157"/>
      <c r="D140" s="150" t="s">
        <v>164</v>
      </c>
      <c r="E140" s="158" t="s">
        <v>1</v>
      </c>
      <c r="F140" s="159" t="s">
        <v>400</v>
      </c>
      <c r="G140" s="157"/>
      <c r="H140" s="160">
        <v>2528.06</v>
      </c>
      <c r="L140" s="124"/>
      <c r="M140" s="126"/>
      <c r="N140" s="127"/>
      <c r="O140" s="127"/>
      <c r="P140" s="127"/>
      <c r="Q140" s="127"/>
      <c r="R140" s="127"/>
      <c r="S140" s="127"/>
      <c r="T140" s="128"/>
      <c r="AT140" s="125" t="s">
        <v>164</v>
      </c>
      <c r="AU140" s="125" t="s">
        <v>90</v>
      </c>
      <c r="AV140" s="11" t="s">
        <v>90</v>
      </c>
      <c r="AW140" s="11" t="s">
        <v>36</v>
      </c>
      <c r="AX140" s="11" t="s">
        <v>81</v>
      </c>
      <c r="AY140" s="125" t="s">
        <v>151</v>
      </c>
    </row>
    <row r="141" spans="1:65" s="11" customFormat="1" ht="11.25" x14ac:dyDescent="0.2">
      <c r="B141" s="124"/>
      <c r="C141" s="157"/>
      <c r="D141" s="150" t="s">
        <v>164</v>
      </c>
      <c r="E141" s="158" t="s">
        <v>1</v>
      </c>
      <c r="F141" s="159" t="s">
        <v>401</v>
      </c>
      <c r="G141" s="157"/>
      <c r="H141" s="160">
        <v>8499.7199999999993</v>
      </c>
      <c r="L141" s="124"/>
      <c r="M141" s="126"/>
      <c r="N141" s="127"/>
      <c r="O141" s="127"/>
      <c r="P141" s="127"/>
      <c r="Q141" s="127"/>
      <c r="R141" s="127"/>
      <c r="S141" s="127"/>
      <c r="T141" s="128"/>
      <c r="AT141" s="125" t="s">
        <v>164</v>
      </c>
      <c r="AU141" s="125" t="s">
        <v>90</v>
      </c>
      <c r="AV141" s="11" t="s">
        <v>90</v>
      </c>
      <c r="AW141" s="11" t="s">
        <v>36</v>
      </c>
      <c r="AX141" s="11" t="s">
        <v>81</v>
      </c>
      <c r="AY141" s="125" t="s">
        <v>151</v>
      </c>
    </row>
    <row r="142" spans="1:65" s="11" customFormat="1" ht="11.25" x14ac:dyDescent="0.2">
      <c r="B142" s="124"/>
      <c r="C142" s="157"/>
      <c r="D142" s="150" t="s">
        <v>164</v>
      </c>
      <c r="E142" s="158" t="s">
        <v>1</v>
      </c>
      <c r="F142" s="159" t="s">
        <v>402</v>
      </c>
      <c r="G142" s="157"/>
      <c r="H142" s="160">
        <v>3016.12</v>
      </c>
      <c r="L142" s="124"/>
      <c r="M142" s="126"/>
      <c r="N142" s="127"/>
      <c r="O142" s="127"/>
      <c r="P142" s="127"/>
      <c r="Q142" s="127"/>
      <c r="R142" s="127"/>
      <c r="S142" s="127"/>
      <c r="T142" s="128"/>
      <c r="AT142" s="125" t="s">
        <v>164</v>
      </c>
      <c r="AU142" s="125" t="s">
        <v>90</v>
      </c>
      <c r="AV142" s="11" t="s">
        <v>90</v>
      </c>
      <c r="AW142" s="11" t="s">
        <v>36</v>
      </c>
      <c r="AX142" s="11" t="s">
        <v>81</v>
      </c>
      <c r="AY142" s="125" t="s">
        <v>151</v>
      </c>
    </row>
    <row r="143" spans="1:65" s="11" customFormat="1" ht="11.25" x14ac:dyDescent="0.2">
      <c r="B143" s="124"/>
      <c r="C143" s="157"/>
      <c r="D143" s="150" t="s">
        <v>164</v>
      </c>
      <c r="E143" s="158" t="s">
        <v>1</v>
      </c>
      <c r="F143" s="159" t="s">
        <v>403</v>
      </c>
      <c r="G143" s="157"/>
      <c r="H143" s="160">
        <v>688.31</v>
      </c>
      <c r="L143" s="124"/>
      <c r="M143" s="126"/>
      <c r="N143" s="127"/>
      <c r="O143" s="127"/>
      <c r="P143" s="127"/>
      <c r="Q143" s="127"/>
      <c r="R143" s="127"/>
      <c r="S143" s="127"/>
      <c r="T143" s="128"/>
      <c r="AT143" s="125" t="s">
        <v>164</v>
      </c>
      <c r="AU143" s="125" t="s">
        <v>90</v>
      </c>
      <c r="AV143" s="11" t="s">
        <v>90</v>
      </c>
      <c r="AW143" s="11" t="s">
        <v>36</v>
      </c>
      <c r="AX143" s="11" t="s">
        <v>81</v>
      </c>
      <c r="AY143" s="125" t="s">
        <v>151</v>
      </c>
    </row>
    <row r="144" spans="1:65" s="12" customFormat="1" ht="11.25" x14ac:dyDescent="0.2">
      <c r="B144" s="129"/>
      <c r="C144" s="161"/>
      <c r="D144" s="150" t="s">
        <v>164</v>
      </c>
      <c r="E144" s="162" t="s">
        <v>1</v>
      </c>
      <c r="F144" s="163" t="s">
        <v>167</v>
      </c>
      <c r="G144" s="161"/>
      <c r="H144" s="164">
        <v>14732.21</v>
      </c>
      <c r="L144" s="129"/>
      <c r="M144" s="131"/>
      <c r="N144" s="132"/>
      <c r="O144" s="132"/>
      <c r="P144" s="132"/>
      <c r="Q144" s="132"/>
      <c r="R144" s="132"/>
      <c r="S144" s="132"/>
      <c r="T144" s="133"/>
      <c r="AT144" s="130" t="s">
        <v>164</v>
      </c>
      <c r="AU144" s="130" t="s">
        <v>90</v>
      </c>
      <c r="AV144" s="12" t="s">
        <v>158</v>
      </c>
      <c r="AW144" s="12" t="s">
        <v>36</v>
      </c>
      <c r="AX144" s="12" t="s">
        <v>88</v>
      </c>
      <c r="AY144" s="130" t="s">
        <v>151</v>
      </c>
    </row>
    <row r="145" spans="1:65" s="34" customFormat="1" ht="37.9" customHeight="1" x14ac:dyDescent="0.2">
      <c r="A145" s="9"/>
      <c r="B145" s="4"/>
      <c r="C145" s="144" t="s">
        <v>177</v>
      </c>
      <c r="D145" s="144" t="s">
        <v>153</v>
      </c>
      <c r="E145" s="145" t="s">
        <v>255</v>
      </c>
      <c r="F145" s="146" t="s">
        <v>256</v>
      </c>
      <c r="G145" s="147" t="s">
        <v>233</v>
      </c>
      <c r="H145" s="148">
        <v>6741.26</v>
      </c>
      <c r="I145" s="6"/>
      <c r="J145" s="7">
        <f>ROUND(I145*H145,2)</f>
        <v>0</v>
      </c>
      <c r="K145" s="5" t="s">
        <v>157</v>
      </c>
      <c r="L145" s="4"/>
      <c r="M145" s="8" t="s">
        <v>1</v>
      </c>
      <c r="N145" s="110" t="s">
        <v>46</v>
      </c>
      <c r="O145" s="111"/>
      <c r="P145" s="112">
        <f>O145*H145</f>
        <v>0</v>
      </c>
      <c r="Q145" s="112">
        <v>0</v>
      </c>
      <c r="R145" s="112">
        <f>Q145*H145</f>
        <v>0</v>
      </c>
      <c r="S145" s="112">
        <v>0</v>
      </c>
      <c r="T145" s="113">
        <f>S145*H145</f>
        <v>0</v>
      </c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R145" s="114" t="s">
        <v>158</v>
      </c>
      <c r="AT145" s="114" t="s">
        <v>153</v>
      </c>
      <c r="AU145" s="114" t="s">
        <v>90</v>
      </c>
      <c r="AY145" s="23" t="s">
        <v>151</v>
      </c>
      <c r="BE145" s="115">
        <f>IF(N145="základní",J145,0)</f>
        <v>0</v>
      </c>
      <c r="BF145" s="115">
        <f>IF(N145="snížená",J145,0)</f>
        <v>0</v>
      </c>
      <c r="BG145" s="115">
        <f>IF(N145="zákl. přenesená",J145,0)</f>
        <v>0</v>
      </c>
      <c r="BH145" s="115">
        <f>IF(N145="sníž. přenesená",J145,0)</f>
        <v>0</v>
      </c>
      <c r="BI145" s="115">
        <f>IF(N145="nulová",J145,0)</f>
        <v>0</v>
      </c>
      <c r="BJ145" s="23" t="s">
        <v>88</v>
      </c>
      <c r="BK145" s="115">
        <f>ROUND(I145*H145,2)</f>
        <v>0</v>
      </c>
      <c r="BL145" s="23" t="s">
        <v>158</v>
      </c>
      <c r="BM145" s="114" t="s">
        <v>404</v>
      </c>
    </row>
    <row r="146" spans="1:65" s="34" customFormat="1" ht="39" x14ac:dyDescent="0.2">
      <c r="A146" s="9"/>
      <c r="B146" s="4"/>
      <c r="C146" s="149"/>
      <c r="D146" s="150" t="s">
        <v>160</v>
      </c>
      <c r="E146" s="149"/>
      <c r="F146" s="151" t="s">
        <v>258</v>
      </c>
      <c r="G146" s="149"/>
      <c r="H146" s="149"/>
      <c r="I146" s="9"/>
      <c r="J146" s="9"/>
      <c r="K146" s="9"/>
      <c r="L146" s="4"/>
      <c r="M146" s="116"/>
      <c r="N146" s="117"/>
      <c r="O146" s="111"/>
      <c r="P146" s="111"/>
      <c r="Q146" s="111"/>
      <c r="R146" s="111"/>
      <c r="S146" s="111"/>
      <c r="T146" s="118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T146" s="23" t="s">
        <v>160</v>
      </c>
      <c r="AU146" s="23" t="s">
        <v>90</v>
      </c>
    </row>
    <row r="147" spans="1:65" s="34" customFormat="1" ht="11.25" x14ac:dyDescent="0.2">
      <c r="A147" s="9"/>
      <c r="B147" s="4"/>
      <c r="C147" s="149"/>
      <c r="D147" s="152" t="s">
        <v>162</v>
      </c>
      <c r="E147" s="149"/>
      <c r="F147" s="153" t="s">
        <v>259</v>
      </c>
      <c r="G147" s="149"/>
      <c r="H147" s="149"/>
      <c r="I147" s="9"/>
      <c r="J147" s="9"/>
      <c r="K147" s="9"/>
      <c r="L147" s="4"/>
      <c r="M147" s="116"/>
      <c r="N147" s="117"/>
      <c r="O147" s="111"/>
      <c r="P147" s="111"/>
      <c r="Q147" s="111"/>
      <c r="R147" s="111"/>
      <c r="S147" s="111"/>
      <c r="T147" s="118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T147" s="23" t="s">
        <v>162</v>
      </c>
      <c r="AU147" s="23" t="s">
        <v>90</v>
      </c>
    </row>
    <row r="148" spans="1:65" s="10" customFormat="1" ht="11.25" x14ac:dyDescent="0.2">
      <c r="B148" s="119"/>
      <c r="C148" s="154"/>
      <c r="D148" s="150" t="s">
        <v>164</v>
      </c>
      <c r="E148" s="155" t="s">
        <v>1</v>
      </c>
      <c r="F148" s="156" t="s">
        <v>405</v>
      </c>
      <c r="G148" s="154"/>
      <c r="H148" s="155" t="s">
        <v>1</v>
      </c>
      <c r="L148" s="119"/>
      <c r="M148" s="121"/>
      <c r="N148" s="122"/>
      <c r="O148" s="122"/>
      <c r="P148" s="122"/>
      <c r="Q148" s="122"/>
      <c r="R148" s="122"/>
      <c r="S148" s="122"/>
      <c r="T148" s="123"/>
      <c r="AT148" s="120" t="s">
        <v>164</v>
      </c>
      <c r="AU148" s="120" t="s">
        <v>90</v>
      </c>
      <c r="AV148" s="10" t="s">
        <v>88</v>
      </c>
      <c r="AW148" s="10" t="s">
        <v>36</v>
      </c>
      <c r="AX148" s="10" t="s">
        <v>81</v>
      </c>
      <c r="AY148" s="120" t="s">
        <v>151</v>
      </c>
    </row>
    <row r="149" spans="1:65" s="11" customFormat="1" ht="11.25" x14ac:dyDescent="0.2">
      <c r="B149" s="124"/>
      <c r="C149" s="157"/>
      <c r="D149" s="150" t="s">
        <v>164</v>
      </c>
      <c r="E149" s="158" t="s">
        <v>1</v>
      </c>
      <c r="F149" s="159" t="s">
        <v>406</v>
      </c>
      <c r="G149" s="157"/>
      <c r="H149" s="160">
        <v>1531.74</v>
      </c>
      <c r="L149" s="124"/>
      <c r="M149" s="126"/>
      <c r="N149" s="127"/>
      <c r="O149" s="127"/>
      <c r="P149" s="127"/>
      <c r="Q149" s="127"/>
      <c r="R149" s="127"/>
      <c r="S149" s="127"/>
      <c r="T149" s="128"/>
      <c r="AT149" s="125" t="s">
        <v>164</v>
      </c>
      <c r="AU149" s="125" t="s">
        <v>90</v>
      </c>
      <c r="AV149" s="11" t="s">
        <v>90</v>
      </c>
      <c r="AW149" s="11" t="s">
        <v>36</v>
      </c>
      <c r="AX149" s="11" t="s">
        <v>81</v>
      </c>
      <c r="AY149" s="125" t="s">
        <v>151</v>
      </c>
    </row>
    <row r="150" spans="1:65" s="11" customFormat="1" ht="11.25" x14ac:dyDescent="0.2">
      <c r="B150" s="124"/>
      <c r="C150" s="157"/>
      <c r="D150" s="150" t="s">
        <v>164</v>
      </c>
      <c r="E150" s="158" t="s">
        <v>1</v>
      </c>
      <c r="F150" s="159" t="s">
        <v>407</v>
      </c>
      <c r="G150" s="157"/>
      <c r="H150" s="160">
        <v>-175.08</v>
      </c>
      <c r="L150" s="124"/>
      <c r="M150" s="126"/>
      <c r="N150" s="127"/>
      <c r="O150" s="127"/>
      <c r="P150" s="127"/>
      <c r="Q150" s="127"/>
      <c r="R150" s="127"/>
      <c r="S150" s="127"/>
      <c r="T150" s="128"/>
      <c r="AT150" s="125" t="s">
        <v>164</v>
      </c>
      <c r="AU150" s="125" t="s">
        <v>90</v>
      </c>
      <c r="AV150" s="11" t="s">
        <v>90</v>
      </c>
      <c r="AW150" s="11" t="s">
        <v>36</v>
      </c>
      <c r="AX150" s="11" t="s">
        <v>81</v>
      </c>
      <c r="AY150" s="125" t="s">
        <v>151</v>
      </c>
    </row>
    <row r="151" spans="1:65" s="11" customFormat="1" ht="11.25" x14ac:dyDescent="0.2">
      <c r="B151" s="124"/>
      <c r="C151" s="157"/>
      <c r="D151" s="150" t="s">
        <v>164</v>
      </c>
      <c r="E151" s="158" t="s">
        <v>1</v>
      </c>
      <c r="F151" s="159" t="s">
        <v>408</v>
      </c>
      <c r="G151" s="157"/>
      <c r="H151" s="160">
        <v>-11.79</v>
      </c>
      <c r="L151" s="124"/>
      <c r="M151" s="126"/>
      <c r="N151" s="127"/>
      <c r="O151" s="127"/>
      <c r="P151" s="127"/>
      <c r="Q151" s="127"/>
      <c r="R151" s="127"/>
      <c r="S151" s="127"/>
      <c r="T151" s="128"/>
      <c r="AT151" s="125" t="s">
        <v>164</v>
      </c>
      <c r="AU151" s="125" t="s">
        <v>90</v>
      </c>
      <c r="AV151" s="11" t="s">
        <v>90</v>
      </c>
      <c r="AW151" s="11" t="s">
        <v>36</v>
      </c>
      <c r="AX151" s="11" t="s">
        <v>81</v>
      </c>
      <c r="AY151" s="125" t="s">
        <v>151</v>
      </c>
    </row>
    <row r="152" spans="1:65" s="11" customFormat="1" ht="11.25" x14ac:dyDescent="0.2">
      <c r="B152" s="124"/>
      <c r="C152" s="157"/>
      <c r="D152" s="150" t="s">
        <v>164</v>
      </c>
      <c r="E152" s="158" t="s">
        <v>1</v>
      </c>
      <c r="F152" s="159" t="s">
        <v>409</v>
      </c>
      <c r="G152" s="157"/>
      <c r="H152" s="160">
        <v>-99.2</v>
      </c>
      <c r="L152" s="124"/>
      <c r="M152" s="126"/>
      <c r="N152" s="127"/>
      <c r="O152" s="127"/>
      <c r="P152" s="127"/>
      <c r="Q152" s="127"/>
      <c r="R152" s="127"/>
      <c r="S152" s="127"/>
      <c r="T152" s="128"/>
      <c r="AT152" s="125" t="s">
        <v>164</v>
      </c>
      <c r="AU152" s="125" t="s">
        <v>90</v>
      </c>
      <c r="AV152" s="11" t="s">
        <v>90</v>
      </c>
      <c r="AW152" s="11" t="s">
        <v>36</v>
      </c>
      <c r="AX152" s="11" t="s">
        <v>81</v>
      </c>
      <c r="AY152" s="125" t="s">
        <v>151</v>
      </c>
    </row>
    <row r="153" spans="1:65" s="11" customFormat="1" ht="11.25" x14ac:dyDescent="0.2">
      <c r="B153" s="124"/>
      <c r="C153" s="157"/>
      <c r="D153" s="150" t="s">
        <v>164</v>
      </c>
      <c r="E153" s="158" t="s">
        <v>1</v>
      </c>
      <c r="F153" s="159" t="s">
        <v>410</v>
      </c>
      <c r="G153" s="157"/>
      <c r="H153" s="160">
        <v>-112.5</v>
      </c>
      <c r="L153" s="124"/>
      <c r="M153" s="126"/>
      <c r="N153" s="127"/>
      <c r="O153" s="127"/>
      <c r="P153" s="127"/>
      <c r="Q153" s="127"/>
      <c r="R153" s="127"/>
      <c r="S153" s="127"/>
      <c r="T153" s="128"/>
      <c r="AT153" s="125" t="s">
        <v>164</v>
      </c>
      <c r="AU153" s="125" t="s">
        <v>90</v>
      </c>
      <c r="AV153" s="11" t="s">
        <v>90</v>
      </c>
      <c r="AW153" s="11" t="s">
        <v>36</v>
      </c>
      <c r="AX153" s="11" t="s">
        <v>81</v>
      </c>
      <c r="AY153" s="125" t="s">
        <v>151</v>
      </c>
    </row>
    <row r="154" spans="1:65" s="17" customFormat="1" ht="11.25" x14ac:dyDescent="0.2">
      <c r="B154" s="171"/>
      <c r="C154" s="176"/>
      <c r="D154" s="150" t="s">
        <v>164</v>
      </c>
      <c r="E154" s="177" t="s">
        <v>1</v>
      </c>
      <c r="F154" s="178" t="s">
        <v>411</v>
      </c>
      <c r="G154" s="176"/>
      <c r="H154" s="179">
        <v>1133.17</v>
      </c>
      <c r="L154" s="171"/>
      <c r="M154" s="173"/>
      <c r="N154" s="174"/>
      <c r="O154" s="174"/>
      <c r="P154" s="174"/>
      <c r="Q154" s="174"/>
      <c r="R154" s="174"/>
      <c r="S154" s="174"/>
      <c r="T154" s="175"/>
      <c r="AT154" s="172" t="s">
        <v>164</v>
      </c>
      <c r="AU154" s="172" t="s">
        <v>90</v>
      </c>
      <c r="AV154" s="17" t="s">
        <v>177</v>
      </c>
      <c r="AW154" s="17" t="s">
        <v>36</v>
      </c>
      <c r="AX154" s="17" t="s">
        <v>81</v>
      </c>
      <c r="AY154" s="172" t="s">
        <v>151</v>
      </c>
    </row>
    <row r="155" spans="1:65" s="10" customFormat="1" ht="11.25" x14ac:dyDescent="0.2">
      <c r="B155" s="119"/>
      <c r="C155" s="154"/>
      <c r="D155" s="150" t="s">
        <v>164</v>
      </c>
      <c r="E155" s="155" t="s">
        <v>1</v>
      </c>
      <c r="F155" s="156" t="s">
        <v>412</v>
      </c>
      <c r="G155" s="154"/>
      <c r="H155" s="155" t="s">
        <v>1</v>
      </c>
      <c r="L155" s="119"/>
      <c r="M155" s="121"/>
      <c r="N155" s="122"/>
      <c r="O155" s="122"/>
      <c r="P155" s="122"/>
      <c r="Q155" s="122"/>
      <c r="R155" s="122"/>
      <c r="S155" s="122"/>
      <c r="T155" s="123"/>
      <c r="AT155" s="120" t="s">
        <v>164</v>
      </c>
      <c r="AU155" s="120" t="s">
        <v>90</v>
      </c>
      <c r="AV155" s="10" t="s">
        <v>88</v>
      </c>
      <c r="AW155" s="10" t="s">
        <v>36</v>
      </c>
      <c r="AX155" s="10" t="s">
        <v>81</v>
      </c>
      <c r="AY155" s="120" t="s">
        <v>151</v>
      </c>
    </row>
    <row r="156" spans="1:65" s="11" customFormat="1" ht="11.25" x14ac:dyDescent="0.2">
      <c r="B156" s="124"/>
      <c r="C156" s="157"/>
      <c r="D156" s="150" t="s">
        <v>164</v>
      </c>
      <c r="E156" s="158" t="s">
        <v>1</v>
      </c>
      <c r="F156" s="159" t="s">
        <v>413</v>
      </c>
      <c r="G156" s="157"/>
      <c r="H156" s="160">
        <v>14732.2</v>
      </c>
      <c r="L156" s="124"/>
      <c r="M156" s="126"/>
      <c r="N156" s="127"/>
      <c r="O156" s="127"/>
      <c r="P156" s="127"/>
      <c r="Q156" s="127"/>
      <c r="R156" s="127"/>
      <c r="S156" s="127"/>
      <c r="T156" s="128"/>
      <c r="AT156" s="125" t="s">
        <v>164</v>
      </c>
      <c r="AU156" s="125" t="s">
        <v>90</v>
      </c>
      <c r="AV156" s="11" t="s">
        <v>90</v>
      </c>
      <c r="AW156" s="11" t="s">
        <v>36</v>
      </c>
      <c r="AX156" s="11" t="s">
        <v>81</v>
      </c>
      <c r="AY156" s="125" t="s">
        <v>151</v>
      </c>
    </row>
    <row r="157" spans="1:65" s="11" customFormat="1" ht="11.25" x14ac:dyDescent="0.2">
      <c r="B157" s="124"/>
      <c r="C157" s="157"/>
      <c r="D157" s="150" t="s">
        <v>164</v>
      </c>
      <c r="E157" s="158" t="s">
        <v>1</v>
      </c>
      <c r="F157" s="159" t="s">
        <v>414</v>
      </c>
      <c r="G157" s="157"/>
      <c r="H157" s="160">
        <v>-3616.37</v>
      </c>
      <c r="L157" s="124"/>
      <c r="M157" s="126"/>
      <c r="N157" s="127"/>
      <c r="O157" s="127"/>
      <c r="P157" s="127"/>
      <c r="Q157" s="127"/>
      <c r="R157" s="127"/>
      <c r="S157" s="127"/>
      <c r="T157" s="128"/>
      <c r="AT157" s="125" t="s">
        <v>164</v>
      </c>
      <c r="AU157" s="125" t="s">
        <v>90</v>
      </c>
      <c r="AV157" s="11" t="s">
        <v>90</v>
      </c>
      <c r="AW157" s="11" t="s">
        <v>36</v>
      </c>
      <c r="AX157" s="11" t="s">
        <v>81</v>
      </c>
      <c r="AY157" s="125" t="s">
        <v>151</v>
      </c>
    </row>
    <row r="158" spans="1:65" s="11" customFormat="1" ht="11.25" x14ac:dyDescent="0.2">
      <c r="B158" s="124"/>
      <c r="C158" s="157"/>
      <c r="D158" s="150" t="s">
        <v>164</v>
      </c>
      <c r="E158" s="158" t="s">
        <v>1</v>
      </c>
      <c r="F158" s="159" t="s">
        <v>415</v>
      </c>
      <c r="G158" s="157"/>
      <c r="H158" s="160">
        <v>-2291.88</v>
      </c>
      <c r="L158" s="124"/>
      <c r="M158" s="126"/>
      <c r="N158" s="127"/>
      <c r="O158" s="127"/>
      <c r="P158" s="127"/>
      <c r="Q158" s="127"/>
      <c r="R158" s="127"/>
      <c r="S158" s="127"/>
      <c r="T158" s="128"/>
      <c r="AT158" s="125" t="s">
        <v>164</v>
      </c>
      <c r="AU158" s="125" t="s">
        <v>90</v>
      </c>
      <c r="AV158" s="11" t="s">
        <v>90</v>
      </c>
      <c r="AW158" s="11" t="s">
        <v>36</v>
      </c>
      <c r="AX158" s="11" t="s">
        <v>81</v>
      </c>
      <c r="AY158" s="125" t="s">
        <v>151</v>
      </c>
    </row>
    <row r="159" spans="1:65" s="11" customFormat="1" ht="11.25" x14ac:dyDescent="0.2">
      <c r="B159" s="124"/>
      <c r="C159" s="157"/>
      <c r="D159" s="150" t="s">
        <v>164</v>
      </c>
      <c r="E159" s="158" t="s">
        <v>1</v>
      </c>
      <c r="F159" s="159" t="s">
        <v>416</v>
      </c>
      <c r="G159" s="157"/>
      <c r="H159" s="160">
        <v>-2147.7800000000002</v>
      </c>
      <c r="L159" s="124"/>
      <c r="M159" s="126"/>
      <c r="N159" s="127"/>
      <c r="O159" s="127"/>
      <c r="P159" s="127"/>
      <c r="Q159" s="127"/>
      <c r="R159" s="127"/>
      <c r="S159" s="127"/>
      <c r="T159" s="128"/>
      <c r="AT159" s="125" t="s">
        <v>164</v>
      </c>
      <c r="AU159" s="125" t="s">
        <v>90</v>
      </c>
      <c r="AV159" s="11" t="s">
        <v>90</v>
      </c>
      <c r="AW159" s="11" t="s">
        <v>36</v>
      </c>
      <c r="AX159" s="11" t="s">
        <v>81</v>
      </c>
      <c r="AY159" s="125" t="s">
        <v>151</v>
      </c>
    </row>
    <row r="160" spans="1:65" s="11" customFormat="1" ht="11.25" x14ac:dyDescent="0.2">
      <c r="B160" s="124"/>
      <c r="C160" s="157"/>
      <c r="D160" s="150" t="s">
        <v>164</v>
      </c>
      <c r="E160" s="158" t="s">
        <v>1</v>
      </c>
      <c r="F160" s="159" t="s">
        <v>417</v>
      </c>
      <c r="G160" s="157"/>
      <c r="H160" s="160">
        <v>-1068.08</v>
      </c>
      <c r="L160" s="124"/>
      <c r="M160" s="126"/>
      <c r="N160" s="127"/>
      <c r="O160" s="127"/>
      <c r="P160" s="127"/>
      <c r="Q160" s="127"/>
      <c r="R160" s="127"/>
      <c r="S160" s="127"/>
      <c r="T160" s="128"/>
      <c r="AT160" s="125" t="s">
        <v>164</v>
      </c>
      <c r="AU160" s="125" t="s">
        <v>90</v>
      </c>
      <c r="AV160" s="11" t="s">
        <v>90</v>
      </c>
      <c r="AW160" s="11" t="s">
        <v>36</v>
      </c>
      <c r="AX160" s="11" t="s">
        <v>81</v>
      </c>
      <c r="AY160" s="125" t="s">
        <v>151</v>
      </c>
    </row>
    <row r="161" spans="1:65" s="17" customFormat="1" ht="11.25" x14ac:dyDescent="0.2">
      <c r="B161" s="171"/>
      <c r="C161" s="176"/>
      <c r="D161" s="150" t="s">
        <v>164</v>
      </c>
      <c r="E161" s="177" t="s">
        <v>1</v>
      </c>
      <c r="F161" s="178" t="s">
        <v>411</v>
      </c>
      <c r="G161" s="176"/>
      <c r="H161" s="179">
        <v>5608.09</v>
      </c>
      <c r="L161" s="171"/>
      <c r="M161" s="173"/>
      <c r="N161" s="174"/>
      <c r="O161" s="174"/>
      <c r="P161" s="174"/>
      <c r="Q161" s="174"/>
      <c r="R161" s="174"/>
      <c r="S161" s="174"/>
      <c r="T161" s="175"/>
      <c r="AT161" s="172" t="s">
        <v>164</v>
      </c>
      <c r="AU161" s="172" t="s">
        <v>90</v>
      </c>
      <c r="AV161" s="17" t="s">
        <v>177</v>
      </c>
      <c r="AW161" s="17" t="s">
        <v>36</v>
      </c>
      <c r="AX161" s="17" t="s">
        <v>81</v>
      </c>
      <c r="AY161" s="172" t="s">
        <v>151</v>
      </c>
    </row>
    <row r="162" spans="1:65" s="12" customFormat="1" ht="11.25" x14ac:dyDescent="0.2">
      <c r="B162" s="129"/>
      <c r="C162" s="161"/>
      <c r="D162" s="150" t="s">
        <v>164</v>
      </c>
      <c r="E162" s="162" t="s">
        <v>1</v>
      </c>
      <c r="F162" s="163" t="s">
        <v>167</v>
      </c>
      <c r="G162" s="161"/>
      <c r="H162" s="164">
        <v>6741.2599999999984</v>
      </c>
      <c r="L162" s="129"/>
      <c r="M162" s="131"/>
      <c r="N162" s="132"/>
      <c r="O162" s="132"/>
      <c r="P162" s="132"/>
      <c r="Q162" s="132"/>
      <c r="R162" s="132"/>
      <c r="S162" s="132"/>
      <c r="T162" s="133"/>
      <c r="AT162" s="130" t="s">
        <v>164</v>
      </c>
      <c r="AU162" s="130" t="s">
        <v>90</v>
      </c>
      <c r="AV162" s="12" t="s">
        <v>158</v>
      </c>
      <c r="AW162" s="12" t="s">
        <v>36</v>
      </c>
      <c r="AX162" s="12" t="s">
        <v>88</v>
      </c>
      <c r="AY162" s="130" t="s">
        <v>151</v>
      </c>
    </row>
    <row r="163" spans="1:65" s="34" customFormat="1" ht="33" customHeight="1" x14ac:dyDescent="0.2">
      <c r="A163" s="9"/>
      <c r="B163" s="4"/>
      <c r="C163" s="144" t="s">
        <v>158</v>
      </c>
      <c r="D163" s="144" t="s">
        <v>153</v>
      </c>
      <c r="E163" s="145" t="s">
        <v>297</v>
      </c>
      <c r="F163" s="146" t="s">
        <v>298</v>
      </c>
      <c r="G163" s="147" t="s">
        <v>299</v>
      </c>
      <c r="H163" s="148">
        <v>10094.58</v>
      </c>
      <c r="I163" s="6"/>
      <c r="J163" s="7">
        <f>ROUND(I163*H163,2)</f>
        <v>0</v>
      </c>
      <c r="K163" s="5" t="s">
        <v>157</v>
      </c>
      <c r="L163" s="4"/>
      <c r="M163" s="8" t="s">
        <v>1</v>
      </c>
      <c r="N163" s="110" t="s">
        <v>46</v>
      </c>
      <c r="O163" s="111"/>
      <c r="P163" s="112">
        <f>O163*H163</f>
        <v>0</v>
      </c>
      <c r="Q163" s="112">
        <v>0</v>
      </c>
      <c r="R163" s="112">
        <f>Q163*H163</f>
        <v>0</v>
      </c>
      <c r="S163" s="112">
        <v>0</v>
      </c>
      <c r="T163" s="113">
        <f>S163*H163</f>
        <v>0</v>
      </c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R163" s="114" t="s">
        <v>158</v>
      </c>
      <c r="AT163" s="114" t="s">
        <v>153</v>
      </c>
      <c r="AU163" s="114" t="s">
        <v>90</v>
      </c>
      <c r="AY163" s="23" t="s">
        <v>151</v>
      </c>
      <c r="BE163" s="115">
        <f>IF(N163="základní",J163,0)</f>
        <v>0</v>
      </c>
      <c r="BF163" s="115">
        <f>IF(N163="snížená",J163,0)</f>
        <v>0</v>
      </c>
      <c r="BG163" s="115">
        <f>IF(N163="zákl. přenesená",J163,0)</f>
        <v>0</v>
      </c>
      <c r="BH163" s="115">
        <f>IF(N163="sníž. přenesená",J163,0)</f>
        <v>0</v>
      </c>
      <c r="BI163" s="115">
        <f>IF(N163="nulová",J163,0)</f>
        <v>0</v>
      </c>
      <c r="BJ163" s="23" t="s">
        <v>88</v>
      </c>
      <c r="BK163" s="115">
        <f>ROUND(I163*H163,2)</f>
        <v>0</v>
      </c>
      <c r="BL163" s="23" t="s">
        <v>158</v>
      </c>
      <c r="BM163" s="114" t="s">
        <v>418</v>
      </c>
    </row>
    <row r="164" spans="1:65" s="34" customFormat="1" ht="29.25" x14ac:dyDescent="0.2">
      <c r="A164" s="9"/>
      <c r="B164" s="4"/>
      <c r="C164" s="149"/>
      <c r="D164" s="150" t="s">
        <v>160</v>
      </c>
      <c r="E164" s="149"/>
      <c r="F164" s="151" t="s">
        <v>301</v>
      </c>
      <c r="G164" s="149"/>
      <c r="H164" s="149"/>
      <c r="I164" s="9"/>
      <c r="J164" s="9"/>
      <c r="K164" s="9"/>
      <c r="L164" s="4"/>
      <c r="M164" s="116"/>
      <c r="N164" s="117"/>
      <c r="O164" s="111"/>
      <c r="P164" s="111"/>
      <c r="Q164" s="111"/>
      <c r="R164" s="111"/>
      <c r="S164" s="111"/>
      <c r="T164" s="118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T164" s="23" t="s">
        <v>160</v>
      </c>
      <c r="AU164" s="23" t="s">
        <v>90</v>
      </c>
    </row>
    <row r="165" spans="1:65" s="34" customFormat="1" ht="11.25" x14ac:dyDescent="0.2">
      <c r="A165" s="9"/>
      <c r="B165" s="4"/>
      <c r="C165" s="149"/>
      <c r="D165" s="152" t="s">
        <v>162</v>
      </c>
      <c r="E165" s="149"/>
      <c r="F165" s="153" t="s">
        <v>302</v>
      </c>
      <c r="G165" s="149"/>
      <c r="H165" s="149"/>
      <c r="I165" s="9"/>
      <c r="J165" s="9"/>
      <c r="K165" s="9"/>
      <c r="L165" s="4"/>
      <c r="M165" s="116"/>
      <c r="N165" s="117"/>
      <c r="O165" s="111"/>
      <c r="P165" s="111"/>
      <c r="Q165" s="111"/>
      <c r="R165" s="111"/>
      <c r="S165" s="111"/>
      <c r="T165" s="118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T165" s="23" t="s">
        <v>162</v>
      </c>
      <c r="AU165" s="23" t="s">
        <v>90</v>
      </c>
    </row>
    <row r="166" spans="1:65" s="10" customFormat="1" ht="11.25" x14ac:dyDescent="0.2">
      <c r="B166" s="119"/>
      <c r="C166" s="154"/>
      <c r="D166" s="150" t="s">
        <v>164</v>
      </c>
      <c r="E166" s="155" t="s">
        <v>1</v>
      </c>
      <c r="F166" s="156" t="s">
        <v>303</v>
      </c>
      <c r="G166" s="154"/>
      <c r="H166" s="155" t="s">
        <v>1</v>
      </c>
      <c r="L166" s="119"/>
      <c r="M166" s="121"/>
      <c r="N166" s="122"/>
      <c r="O166" s="122"/>
      <c r="P166" s="122"/>
      <c r="Q166" s="122"/>
      <c r="R166" s="122"/>
      <c r="S166" s="122"/>
      <c r="T166" s="123"/>
      <c r="AT166" s="120" t="s">
        <v>164</v>
      </c>
      <c r="AU166" s="120" t="s">
        <v>90</v>
      </c>
      <c r="AV166" s="10" t="s">
        <v>88</v>
      </c>
      <c r="AW166" s="10" t="s">
        <v>36</v>
      </c>
      <c r="AX166" s="10" t="s">
        <v>81</v>
      </c>
      <c r="AY166" s="120" t="s">
        <v>151</v>
      </c>
    </row>
    <row r="167" spans="1:65" s="11" customFormat="1" ht="11.25" x14ac:dyDescent="0.2">
      <c r="B167" s="124"/>
      <c r="C167" s="157"/>
      <c r="D167" s="150" t="s">
        <v>164</v>
      </c>
      <c r="E167" s="158" t="s">
        <v>1</v>
      </c>
      <c r="F167" s="159" t="s">
        <v>419</v>
      </c>
      <c r="G167" s="157"/>
      <c r="H167" s="160">
        <v>10094.58</v>
      </c>
      <c r="L167" s="124"/>
      <c r="M167" s="126"/>
      <c r="N167" s="127"/>
      <c r="O167" s="127"/>
      <c r="P167" s="127"/>
      <c r="Q167" s="127"/>
      <c r="R167" s="127"/>
      <c r="S167" s="127"/>
      <c r="T167" s="128"/>
      <c r="AT167" s="125" t="s">
        <v>164</v>
      </c>
      <c r="AU167" s="125" t="s">
        <v>90</v>
      </c>
      <c r="AV167" s="11" t="s">
        <v>90</v>
      </c>
      <c r="AW167" s="11" t="s">
        <v>36</v>
      </c>
      <c r="AX167" s="11" t="s">
        <v>81</v>
      </c>
      <c r="AY167" s="125" t="s">
        <v>151</v>
      </c>
    </row>
    <row r="168" spans="1:65" s="12" customFormat="1" ht="11.25" x14ac:dyDescent="0.2">
      <c r="B168" s="129"/>
      <c r="C168" s="161"/>
      <c r="D168" s="150" t="s">
        <v>164</v>
      </c>
      <c r="E168" s="162" t="s">
        <v>1</v>
      </c>
      <c r="F168" s="163" t="s">
        <v>167</v>
      </c>
      <c r="G168" s="161"/>
      <c r="H168" s="164">
        <v>10094.58</v>
      </c>
      <c r="L168" s="129"/>
      <c r="M168" s="131"/>
      <c r="N168" s="132"/>
      <c r="O168" s="132"/>
      <c r="P168" s="132"/>
      <c r="Q168" s="132"/>
      <c r="R168" s="132"/>
      <c r="S168" s="132"/>
      <c r="T168" s="133"/>
      <c r="AT168" s="130" t="s">
        <v>164</v>
      </c>
      <c r="AU168" s="130" t="s">
        <v>90</v>
      </c>
      <c r="AV168" s="12" t="s">
        <v>158</v>
      </c>
      <c r="AW168" s="12" t="s">
        <v>36</v>
      </c>
      <c r="AX168" s="12" t="s">
        <v>88</v>
      </c>
      <c r="AY168" s="130" t="s">
        <v>151</v>
      </c>
    </row>
    <row r="169" spans="1:65" s="34" customFormat="1" ht="16.5" customHeight="1" x14ac:dyDescent="0.2">
      <c r="A169" s="9"/>
      <c r="B169" s="4"/>
      <c r="C169" s="144" t="s">
        <v>150</v>
      </c>
      <c r="D169" s="144" t="s">
        <v>153</v>
      </c>
      <c r="E169" s="145" t="s">
        <v>306</v>
      </c>
      <c r="F169" s="146" t="s">
        <v>307</v>
      </c>
      <c r="G169" s="147" t="s">
        <v>233</v>
      </c>
      <c r="H169" s="148">
        <v>6741.27</v>
      </c>
      <c r="I169" s="6"/>
      <c r="J169" s="7">
        <f>ROUND(I169*H169,2)</f>
        <v>0</v>
      </c>
      <c r="K169" s="5" t="s">
        <v>157</v>
      </c>
      <c r="L169" s="4"/>
      <c r="M169" s="8" t="s">
        <v>1</v>
      </c>
      <c r="N169" s="110" t="s">
        <v>46</v>
      </c>
      <c r="O169" s="111"/>
      <c r="P169" s="112">
        <f>O169*H169</f>
        <v>0</v>
      </c>
      <c r="Q169" s="112">
        <v>0</v>
      </c>
      <c r="R169" s="112">
        <f>Q169*H169</f>
        <v>0</v>
      </c>
      <c r="S169" s="112">
        <v>0</v>
      </c>
      <c r="T169" s="113">
        <f>S169*H169</f>
        <v>0</v>
      </c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R169" s="114" t="s">
        <v>158</v>
      </c>
      <c r="AT169" s="114" t="s">
        <v>153</v>
      </c>
      <c r="AU169" s="114" t="s">
        <v>90</v>
      </c>
      <c r="AY169" s="23" t="s">
        <v>151</v>
      </c>
      <c r="BE169" s="115">
        <f>IF(N169="základní",J169,0)</f>
        <v>0</v>
      </c>
      <c r="BF169" s="115">
        <f>IF(N169="snížená",J169,0)</f>
        <v>0</v>
      </c>
      <c r="BG169" s="115">
        <f>IF(N169="zákl. přenesená",J169,0)</f>
        <v>0</v>
      </c>
      <c r="BH169" s="115">
        <f>IF(N169="sníž. přenesená",J169,0)</f>
        <v>0</v>
      </c>
      <c r="BI169" s="115">
        <f>IF(N169="nulová",J169,0)</f>
        <v>0</v>
      </c>
      <c r="BJ169" s="23" t="s">
        <v>88</v>
      </c>
      <c r="BK169" s="115">
        <f>ROUND(I169*H169,2)</f>
        <v>0</v>
      </c>
      <c r="BL169" s="23" t="s">
        <v>158</v>
      </c>
      <c r="BM169" s="114" t="s">
        <v>420</v>
      </c>
    </row>
    <row r="170" spans="1:65" s="34" customFormat="1" ht="19.5" x14ac:dyDescent="0.2">
      <c r="A170" s="9"/>
      <c r="B170" s="4"/>
      <c r="C170" s="149"/>
      <c r="D170" s="150" t="s">
        <v>160</v>
      </c>
      <c r="E170" s="149"/>
      <c r="F170" s="151" t="s">
        <v>309</v>
      </c>
      <c r="G170" s="149"/>
      <c r="H170" s="149"/>
      <c r="I170" s="9"/>
      <c r="J170" s="9"/>
      <c r="K170" s="9"/>
      <c r="L170" s="4"/>
      <c r="M170" s="116"/>
      <c r="N170" s="117"/>
      <c r="O170" s="111"/>
      <c r="P170" s="111"/>
      <c r="Q170" s="111"/>
      <c r="R170" s="111"/>
      <c r="S170" s="111"/>
      <c r="T170" s="118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T170" s="23" t="s">
        <v>160</v>
      </c>
      <c r="AU170" s="23" t="s">
        <v>90</v>
      </c>
    </row>
    <row r="171" spans="1:65" s="34" customFormat="1" ht="11.25" x14ac:dyDescent="0.2">
      <c r="A171" s="9"/>
      <c r="B171" s="4"/>
      <c r="C171" s="149"/>
      <c r="D171" s="152" t="s">
        <v>162</v>
      </c>
      <c r="E171" s="149"/>
      <c r="F171" s="153" t="s">
        <v>310</v>
      </c>
      <c r="G171" s="149"/>
      <c r="H171" s="149"/>
      <c r="I171" s="9"/>
      <c r="J171" s="9"/>
      <c r="K171" s="9"/>
      <c r="L171" s="4"/>
      <c r="M171" s="116"/>
      <c r="N171" s="117"/>
      <c r="O171" s="111"/>
      <c r="P171" s="111"/>
      <c r="Q171" s="111"/>
      <c r="R171" s="111"/>
      <c r="S171" s="111"/>
      <c r="T171" s="118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T171" s="23" t="s">
        <v>162</v>
      </c>
      <c r="AU171" s="23" t="s">
        <v>90</v>
      </c>
    </row>
    <row r="172" spans="1:65" s="10" customFormat="1" ht="11.25" x14ac:dyDescent="0.2">
      <c r="B172" s="119"/>
      <c r="C172" s="154"/>
      <c r="D172" s="150" t="s">
        <v>164</v>
      </c>
      <c r="E172" s="155" t="s">
        <v>1</v>
      </c>
      <c r="F172" s="156" t="s">
        <v>421</v>
      </c>
      <c r="G172" s="154"/>
      <c r="H172" s="155" t="s">
        <v>1</v>
      </c>
      <c r="L172" s="119"/>
      <c r="M172" s="121"/>
      <c r="N172" s="122"/>
      <c r="O172" s="122"/>
      <c r="P172" s="122"/>
      <c r="Q172" s="122"/>
      <c r="R172" s="122"/>
      <c r="S172" s="122"/>
      <c r="T172" s="123"/>
      <c r="AT172" s="120" t="s">
        <v>164</v>
      </c>
      <c r="AU172" s="120" t="s">
        <v>90</v>
      </c>
      <c r="AV172" s="10" t="s">
        <v>88</v>
      </c>
      <c r="AW172" s="10" t="s">
        <v>36</v>
      </c>
      <c r="AX172" s="10" t="s">
        <v>81</v>
      </c>
      <c r="AY172" s="120" t="s">
        <v>151</v>
      </c>
    </row>
    <row r="173" spans="1:65" s="11" customFormat="1" ht="11.25" x14ac:dyDescent="0.2">
      <c r="B173" s="124"/>
      <c r="C173" s="157"/>
      <c r="D173" s="150" t="s">
        <v>164</v>
      </c>
      <c r="E173" s="158" t="s">
        <v>1</v>
      </c>
      <c r="F173" s="159" t="s">
        <v>422</v>
      </c>
      <c r="G173" s="157"/>
      <c r="H173" s="160">
        <v>1133.17</v>
      </c>
      <c r="L173" s="124"/>
      <c r="M173" s="126"/>
      <c r="N173" s="127"/>
      <c r="O173" s="127"/>
      <c r="P173" s="127"/>
      <c r="Q173" s="127"/>
      <c r="R173" s="127"/>
      <c r="S173" s="127"/>
      <c r="T173" s="128"/>
      <c r="AT173" s="125" t="s">
        <v>164</v>
      </c>
      <c r="AU173" s="125" t="s">
        <v>90</v>
      </c>
      <c r="AV173" s="11" t="s">
        <v>90</v>
      </c>
      <c r="AW173" s="11" t="s">
        <v>36</v>
      </c>
      <c r="AX173" s="11" t="s">
        <v>81</v>
      </c>
      <c r="AY173" s="125" t="s">
        <v>151</v>
      </c>
    </row>
    <row r="174" spans="1:65" s="10" customFormat="1" ht="11.25" x14ac:dyDescent="0.2">
      <c r="B174" s="119"/>
      <c r="C174" s="154"/>
      <c r="D174" s="150" t="s">
        <v>164</v>
      </c>
      <c r="E174" s="155" t="s">
        <v>1</v>
      </c>
      <c r="F174" s="156" t="s">
        <v>311</v>
      </c>
      <c r="G174" s="154"/>
      <c r="H174" s="155" t="s">
        <v>1</v>
      </c>
      <c r="L174" s="119"/>
      <c r="M174" s="121"/>
      <c r="N174" s="122"/>
      <c r="O174" s="122"/>
      <c r="P174" s="122"/>
      <c r="Q174" s="122"/>
      <c r="R174" s="122"/>
      <c r="S174" s="122"/>
      <c r="T174" s="123"/>
      <c r="AT174" s="120" t="s">
        <v>164</v>
      </c>
      <c r="AU174" s="120" t="s">
        <v>90</v>
      </c>
      <c r="AV174" s="10" t="s">
        <v>88</v>
      </c>
      <c r="AW174" s="10" t="s">
        <v>36</v>
      </c>
      <c r="AX174" s="10" t="s">
        <v>81</v>
      </c>
      <c r="AY174" s="120" t="s">
        <v>151</v>
      </c>
    </row>
    <row r="175" spans="1:65" s="11" customFormat="1" ht="11.25" x14ac:dyDescent="0.2">
      <c r="B175" s="124"/>
      <c r="C175" s="157"/>
      <c r="D175" s="150" t="s">
        <v>164</v>
      </c>
      <c r="E175" s="158" t="s">
        <v>1</v>
      </c>
      <c r="F175" s="159" t="s">
        <v>423</v>
      </c>
      <c r="G175" s="157"/>
      <c r="H175" s="160">
        <v>5608.1</v>
      </c>
      <c r="L175" s="124"/>
      <c r="M175" s="126"/>
      <c r="N175" s="127"/>
      <c r="O175" s="127"/>
      <c r="P175" s="127"/>
      <c r="Q175" s="127"/>
      <c r="R175" s="127"/>
      <c r="S175" s="127"/>
      <c r="T175" s="128"/>
      <c r="AT175" s="125" t="s">
        <v>164</v>
      </c>
      <c r="AU175" s="125" t="s">
        <v>90</v>
      </c>
      <c r="AV175" s="11" t="s">
        <v>90</v>
      </c>
      <c r="AW175" s="11" t="s">
        <v>36</v>
      </c>
      <c r="AX175" s="11" t="s">
        <v>81</v>
      </c>
      <c r="AY175" s="125" t="s">
        <v>151</v>
      </c>
    </row>
    <row r="176" spans="1:65" s="12" customFormat="1" ht="11.25" x14ac:dyDescent="0.2">
      <c r="B176" s="129"/>
      <c r="C176" s="161"/>
      <c r="D176" s="150" t="s">
        <v>164</v>
      </c>
      <c r="E176" s="162" t="s">
        <v>1</v>
      </c>
      <c r="F176" s="163" t="s">
        <v>167</v>
      </c>
      <c r="G176" s="161"/>
      <c r="H176" s="164">
        <v>6741.27</v>
      </c>
      <c r="L176" s="129"/>
      <c r="M176" s="131"/>
      <c r="N176" s="132"/>
      <c r="O176" s="132"/>
      <c r="P176" s="132"/>
      <c r="Q176" s="132"/>
      <c r="R176" s="132"/>
      <c r="S176" s="132"/>
      <c r="T176" s="133"/>
      <c r="AT176" s="130" t="s">
        <v>164</v>
      </c>
      <c r="AU176" s="130" t="s">
        <v>90</v>
      </c>
      <c r="AV176" s="12" t="s">
        <v>158</v>
      </c>
      <c r="AW176" s="12" t="s">
        <v>36</v>
      </c>
      <c r="AX176" s="12" t="s">
        <v>88</v>
      </c>
      <c r="AY176" s="130" t="s">
        <v>151</v>
      </c>
    </row>
    <row r="177" spans="1:65" s="34" customFormat="1" ht="16.5" customHeight="1" x14ac:dyDescent="0.2">
      <c r="A177" s="9"/>
      <c r="B177" s="4"/>
      <c r="C177" s="144" t="s">
        <v>196</v>
      </c>
      <c r="D177" s="144" t="s">
        <v>153</v>
      </c>
      <c r="E177" s="145" t="s">
        <v>424</v>
      </c>
      <c r="F177" s="146" t="s">
        <v>425</v>
      </c>
      <c r="G177" s="147" t="s">
        <v>156</v>
      </c>
      <c r="H177" s="148">
        <v>1454</v>
      </c>
      <c r="I177" s="6"/>
      <c r="J177" s="7">
        <f>ROUND(I177*H177,2)</f>
        <v>0</v>
      </c>
      <c r="K177" s="5" t="s">
        <v>157</v>
      </c>
      <c r="L177" s="4"/>
      <c r="M177" s="8" t="s">
        <v>1</v>
      </c>
      <c r="N177" s="110" t="s">
        <v>46</v>
      </c>
      <c r="O177" s="111"/>
      <c r="P177" s="112">
        <f>O177*H177</f>
        <v>0</v>
      </c>
      <c r="Q177" s="112">
        <v>1.2700000000000001E-3</v>
      </c>
      <c r="R177" s="112">
        <f>Q177*H177</f>
        <v>1.8465800000000001</v>
      </c>
      <c r="S177" s="112">
        <v>0</v>
      </c>
      <c r="T177" s="113">
        <f>S177*H177</f>
        <v>0</v>
      </c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R177" s="114" t="s">
        <v>158</v>
      </c>
      <c r="AT177" s="114" t="s">
        <v>153</v>
      </c>
      <c r="AU177" s="114" t="s">
        <v>90</v>
      </c>
      <c r="AY177" s="23" t="s">
        <v>151</v>
      </c>
      <c r="BE177" s="115">
        <f>IF(N177="základní",J177,0)</f>
        <v>0</v>
      </c>
      <c r="BF177" s="115">
        <f>IF(N177="snížená",J177,0)</f>
        <v>0</v>
      </c>
      <c r="BG177" s="115">
        <f>IF(N177="zákl. přenesená",J177,0)</f>
        <v>0</v>
      </c>
      <c r="BH177" s="115">
        <f>IF(N177="sníž. přenesená",J177,0)</f>
        <v>0</v>
      </c>
      <c r="BI177" s="115">
        <f>IF(N177="nulová",J177,0)</f>
        <v>0</v>
      </c>
      <c r="BJ177" s="23" t="s">
        <v>88</v>
      </c>
      <c r="BK177" s="115">
        <f>ROUND(I177*H177,2)</f>
        <v>0</v>
      </c>
      <c r="BL177" s="23" t="s">
        <v>158</v>
      </c>
      <c r="BM177" s="114" t="s">
        <v>426</v>
      </c>
    </row>
    <row r="178" spans="1:65" s="34" customFormat="1" ht="11.25" x14ac:dyDescent="0.2">
      <c r="A178" s="9"/>
      <c r="B178" s="4"/>
      <c r="C178" s="149"/>
      <c r="D178" s="150" t="s">
        <v>160</v>
      </c>
      <c r="E178" s="149"/>
      <c r="F178" s="151" t="s">
        <v>425</v>
      </c>
      <c r="G178" s="149"/>
      <c r="H178" s="149"/>
      <c r="I178" s="9"/>
      <c r="J178" s="9"/>
      <c r="K178" s="9"/>
      <c r="L178" s="4"/>
      <c r="M178" s="116"/>
      <c r="N178" s="117"/>
      <c r="O178" s="111"/>
      <c r="P178" s="111"/>
      <c r="Q178" s="111"/>
      <c r="R178" s="111"/>
      <c r="S178" s="111"/>
      <c r="T178" s="118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T178" s="23" t="s">
        <v>160</v>
      </c>
      <c r="AU178" s="23" t="s">
        <v>90</v>
      </c>
    </row>
    <row r="179" spans="1:65" s="34" customFormat="1" ht="11.25" x14ac:dyDescent="0.2">
      <c r="A179" s="9"/>
      <c r="B179" s="4"/>
      <c r="C179" s="149"/>
      <c r="D179" s="152" t="s">
        <v>162</v>
      </c>
      <c r="E179" s="149"/>
      <c r="F179" s="153" t="s">
        <v>427</v>
      </c>
      <c r="G179" s="149"/>
      <c r="H179" s="149"/>
      <c r="I179" s="9"/>
      <c r="J179" s="9"/>
      <c r="K179" s="9"/>
      <c r="L179" s="4"/>
      <c r="M179" s="116"/>
      <c r="N179" s="117"/>
      <c r="O179" s="111"/>
      <c r="P179" s="111"/>
      <c r="Q179" s="111"/>
      <c r="R179" s="111"/>
      <c r="S179" s="111"/>
      <c r="T179" s="118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T179" s="23" t="s">
        <v>162</v>
      </c>
      <c r="AU179" s="23" t="s">
        <v>90</v>
      </c>
    </row>
    <row r="180" spans="1:65" s="11" customFormat="1" ht="11.25" x14ac:dyDescent="0.2">
      <c r="B180" s="124"/>
      <c r="C180" s="157"/>
      <c r="D180" s="150" t="s">
        <v>164</v>
      </c>
      <c r="E180" s="158" t="s">
        <v>1</v>
      </c>
      <c r="F180" s="159" t="s">
        <v>428</v>
      </c>
      <c r="G180" s="157"/>
      <c r="H180" s="160">
        <v>1454</v>
      </c>
      <c r="L180" s="124"/>
      <c r="M180" s="126"/>
      <c r="N180" s="127"/>
      <c r="O180" s="127"/>
      <c r="P180" s="127"/>
      <c r="Q180" s="127"/>
      <c r="R180" s="127"/>
      <c r="S180" s="127"/>
      <c r="T180" s="128"/>
      <c r="AT180" s="125" t="s">
        <v>164</v>
      </c>
      <c r="AU180" s="125" t="s">
        <v>90</v>
      </c>
      <c r="AV180" s="11" t="s">
        <v>90</v>
      </c>
      <c r="AW180" s="11" t="s">
        <v>36</v>
      </c>
      <c r="AX180" s="11" t="s">
        <v>81</v>
      </c>
      <c r="AY180" s="125" t="s">
        <v>151</v>
      </c>
    </row>
    <row r="181" spans="1:65" s="12" customFormat="1" ht="11.25" x14ac:dyDescent="0.2">
      <c r="B181" s="129"/>
      <c r="C181" s="161"/>
      <c r="D181" s="150" t="s">
        <v>164</v>
      </c>
      <c r="E181" s="162" t="s">
        <v>1</v>
      </c>
      <c r="F181" s="163" t="s">
        <v>167</v>
      </c>
      <c r="G181" s="161"/>
      <c r="H181" s="164">
        <v>1454</v>
      </c>
      <c r="L181" s="129"/>
      <c r="M181" s="131"/>
      <c r="N181" s="132"/>
      <c r="O181" s="132"/>
      <c r="P181" s="132"/>
      <c r="Q181" s="132"/>
      <c r="R181" s="132"/>
      <c r="S181" s="132"/>
      <c r="T181" s="133"/>
      <c r="AT181" s="130" t="s">
        <v>164</v>
      </c>
      <c r="AU181" s="130" t="s">
        <v>90</v>
      </c>
      <c r="AV181" s="12" t="s">
        <v>158</v>
      </c>
      <c r="AW181" s="12" t="s">
        <v>36</v>
      </c>
      <c r="AX181" s="12" t="s">
        <v>88</v>
      </c>
      <c r="AY181" s="130" t="s">
        <v>151</v>
      </c>
    </row>
    <row r="182" spans="1:65" s="34" customFormat="1" ht="16.5" customHeight="1" x14ac:dyDescent="0.2">
      <c r="A182" s="9"/>
      <c r="B182" s="4"/>
      <c r="C182" s="166" t="s">
        <v>202</v>
      </c>
      <c r="D182" s="166" t="s">
        <v>327</v>
      </c>
      <c r="E182" s="167" t="s">
        <v>429</v>
      </c>
      <c r="F182" s="168" t="s">
        <v>430</v>
      </c>
      <c r="G182" s="169" t="s">
        <v>330</v>
      </c>
      <c r="H182" s="170">
        <v>36.35</v>
      </c>
      <c r="I182" s="14"/>
      <c r="J182" s="15">
        <f>ROUND(I182*H182,2)</f>
        <v>0</v>
      </c>
      <c r="K182" s="13" t="s">
        <v>157</v>
      </c>
      <c r="L182" s="134"/>
      <c r="M182" s="16" t="s">
        <v>1</v>
      </c>
      <c r="N182" s="135" t="s">
        <v>46</v>
      </c>
      <c r="O182" s="111"/>
      <c r="P182" s="112">
        <f>O182*H182</f>
        <v>0</v>
      </c>
      <c r="Q182" s="112">
        <v>1E-3</v>
      </c>
      <c r="R182" s="112">
        <f>Q182*H182</f>
        <v>3.635E-2</v>
      </c>
      <c r="S182" s="112">
        <v>0</v>
      </c>
      <c r="T182" s="113">
        <f>S182*H182</f>
        <v>0</v>
      </c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R182" s="114" t="s">
        <v>209</v>
      </c>
      <c r="AT182" s="114" t="s">
        <v>327</v>
      </c>
      <c r="AU182" s="114" t="s">
        <v>90</v>
      </c>
      <c r="AY182" s="23" t="s">
        <v>151</v>
      </c>
      <c r="BE182" s="115">
        <f>IF(N182="základní",J182,0)</f>
        <v>0</v>
      </c>
      <c r="BF182" s="115">
        <f>IF(N182="snížená",J182,0)</f>
        <v>0</v>
      </c>
      <c r="BG182" s="115">
        <f>IF(N182="zákl. přenesená",J182,0)</f>
        <v>0</v>
      </c>
      <c r="BH182" s="115">
        <f>IF(N182="sníž. přenesená",J182,0)</f>
        <v>0</v>
      </c>
      <c r="BI182" s="115">
        <f>IF(N182="nulová",J182,0)</f>
        <v>0</v>
      </c>
      <c r="BJ182" s="23" t="s">
        <v>88</v>
      </c>
      <c r="BK182" s="115">
        <f>ROUND(I182*H182,2)</f>
        <v>0</v>
      </c>
      <c r="BL182" s="23" t="s">
        <v>158</v>
      </c>
      <c r="BM182" s="114" t="s">
        <v>431</v>
      </c>
    </row>
    <row r="183" spans="1:65" s="34" customFormat="1" ht="11.25" x14ac:dyDescent="0.2">
      <c r="A183" s="9"/>
      <c r="B183" s="4"/>
      <c r="C183" s="149"/>
      <c r="D183" s="150" t="s">
        <v>160</v>
      </c>
      <c r="E183" s="149"/>
      <c r="F183" s="151" t="s">
        <v>430</v>
      </c>
      <c r="G183" s="149"/>
      <c r="H183" s="149"/>
      <c r="I183" s="9"/>
      <c r="J183" s="9"/>
      <c r="K183" s="9"/>
      <c r="L183" s="4"/>
      <c r="M183" s="116"/>
      <c r="N183" s="117"/>
      <c r="O183" s="111"/>
      <c r="P183" s="111"/>
      <c r="Q183" s="111"/>
      <c r="R183" s="111"/>
      <c r="S183" s="111"/>
      <c r="T183" s="118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T183" s="23" t="s">
        <v>160</v>
      </c>
      <c r="AU183" s="23" t="s">
        <v>90</v>
      </c>
    </row>
    <row r="184" spans="1:65" s="11" customFormat="1" ht="11.25" x14ac:dyDescent="0.2">
      <c r="B184" s="124"/>
      <c r="C184" s="157"/>
      <c r="D184" s="150" t="s">
        <v>164</v>
      </c>
      <c r="E184" s="157"/>
      <c r="F184" s="159" t="s">
        <v>432</v>
      </c>
      <c r="G184" s="157"/>
      <c r="H184" s="160">
        <v>36.35</v>
      </c>
      <c r="L184" s="124"/>
      <c r="M184" s="126"/>
      <c r="N184" s="127"/>
      <c r="O184" s="127"/>
      <c r="P184" s="127"/>
      <c r="Q184" s="127"/>
      <c r="R184" s="127"/>
      <c r="S184" s="127"/>
      <c r="T184" s="128"/>
      <c r="AT184" s="125" t="s">
        <v>164</v>
      </c>
      <c r="AU184" s="125" t="s">
        <v>90</v>
      </c>
      <c r="AV184" s="11" t="s">
        <v>90</v>
      </c>
      <c r="AW184" s="11" t="s">
        <v>3</v>
      </c>
      <c r="AX184" s="11" t="s">
        <v>88</v>
      </c>
      <c r="AY184" s="125" t="s">
        <v>151</v>
      </c>
    </row>
    <row r="185" spans="1:65" s="3" customFormat="1" ht="22.9" customHeight="1" x14ac:dyDescent="0.2">
      <c r="B185" s="100"/>
      <c r="C185" s="140"/>
      <c r="D185" s="141" t="s">
        <v>80</v>
      </c>
      <c r="E185" s="143" t="s">
        <v>375</v>
      </c>
      <c r="F185" s="143" t="s">
        <v>376</v>
      </c>
      <c r="G185" s="140"/>
      <c r="H185" s="140"/>
      <c r="J185" s="109">
        <f>BK185</f>
        <v>0</v>
      </c>
      <c r="L185" s="100"/>
      <c r="M185" s="103"/>
      <c r="N185" s="104"/>
      <c r="O185" s="104"/>
      <c r="P185" s="105">
        <f>SUM(P186:P188)</f>
        <v>0</v>
      </c>
      <c r="Q185" s="104"/>
      <c r="R185" s="105">
        <f>SUM(R186:R188)</f>
        <v>0</v>
      </c>
      <c r="S185" s="104"/>
      <c r="T185" s="106">
        <f>SUM(T186:T188)</f>
        <v>0</v>
      </c>
      <c r="AR185" s="101" t="s">
        <v>150</v>
      </c>
      <c r="AT185" s="107" t="s">
        <v>80</v>
      </c>
      <c r="AU185" s="107" t="s">
        <v>88</v>
      </c>
      <c r="AY185" s="101" t="s">
        <v>151</v>
      </c>
      <c r="BK185" s="108">
        <f>SUM(BK186:BK188)</f>
        <v>0</v>
      </c>
    </row>
    <row r="186" spans="1:65" s="34" customFormat="1" ht="16.5" customHeight="1" x14ac:dyDescent="0.2">
      <c r="A186" s="9"/>
      <c r="B186" s="4"/>
      <c r="C186" s="144" t="s">
        <v>209</v>
      </c>
      <c r="D186" s="144" t="s">
        <v>153</v>
      </c>
      <c r="E186" s="145" t="s">
        <v>378</v>
      </c>
      <c r="F186" s="146" t="s">
        <v>379</v>
      </c>
      <c r="G186" s="147" t="s">
        <v>299</v>
      </c>
      <c r="H186" s="148">
        <v>1.883</v>
      </c>
      <c r="I186" s="6"/>
      <c r="J186" s="7">
        <f>ROUND(I186*H186,2)</f>
        <v>0</v>
      </c>
      <c r="K186" s="5" t="s">
        <v>157</v>
      </c>
      <c r="L186" s="4"/>
      <c r="M186" s="8" t="s">
        <v>1</v>
      </c>
      <c r="N186" s="110" t="s">
        <v>46</v>
      </c>
      <c r="O186" s="111"/>
      <c r="P186" s="112">
        <f>O186*H186</f>
        <v>0</v>
      </c>
      <c r="Q186" s="112">
        <v>0</v>
      </c>
      <c r="R186" s="112">
        <f>Q186*H186</f>
        <v>0</v>
      </c>
      <c r="S186" s="112">
        <v>0</v>
      </c>
      <c r="T186" s="113">
        <f>S186*H186</f>
        <v>0</v>
      </c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R186" s="114" t="s">
        <v>158</v>
      </c>
      <c r="AT186" s="114" t="s">
        <v>153</v>
      </c>
      <c r="AU186" s="114" t="s">
        <v>90</v>
      </c>
      <c r="AY186" s="23" t="s">
        <v>151</v>
      </c>
      <c r="BE186" s="115">
        <f>IF(N186="základní",J186,0)</f>
        <v>0</v>
      </c>
      <c r="BF186" s="115">
        <f>IF(N186="snížená",J186,0)</f>
        <v>0</v>
      </c>
      <c r="BG186" s="115">
        <f>IF(N186="zákl. přenesená",J186,0)</f>
        <v>0</v>
      </c>
      <c r="BH186" s="115">
        <f>IF(N186="sníž. přenesená",J186,0)</f>
        <v>0</v>
      </c>
      <c r="BI186" s="115">
        <f>IF(N186="nulová",J186,0)</f>
        <v>0</v>
      </c>
      <c r="BJ186" s="23" t="s">
        <v>88</v>
      </c>
      <c r="BK186" s="115">
        <f>ROUND(I186*H186,2)</f>
        <v>0</v>
      </c>
      <c r="BL186" s="23" t="s">
        <v>158</v>
      </c>
      <c r="BM186" s="114" t="s">
        <v>433</v>
      </c>
    </row>
    <row r="187" spans="1:65" s="34" customFormat="1" ht="11.25" x14ac:dyDescent="0.2">
      <c r="A187" s="9"/>
      <c r="B187" s="4"/>
      <c r="C187" s="149"/>
      <c r="D187" s="150" t="s">
        <v>160</v>
      </c>
      <c r="E187" s="149"/>
      <c r="F187" s="151" t="s">
        <v>381</v>
      </c>
      <c r="G187" s="149"/>
      <c r="H187" s="149"/>
      <c r="I187" s="9"/>
      <c r="J187" s="9"/>
      <c r="K187" s="9"/>
      <c r="L187" s="4"/>
      <c r="M187" s="116"/>
      <c r="N187" s="117"/>
      <c r="O187" s="111"/>
      <c r="P187" s="111"/>
      <c r="Q187" s="111"/>
      <c r="R187" s="111"/>
      <c r="S187" s="111"/>
      <c r="T187" s="118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T187" s="23" t="s">
        <v>160</v>
      </c>
      <c r="AU187" s="23" t="s">
        <v>90</v>
      </c>
    </row>
    <row r="188" spans="1:65" s="34" customFormat="1" ht="11.25" x14ac:dyDescent="0.2">
      <c r="A188" s="9"/>
      <c r="B188" s="4"/>
      <c r="C188" s="149"/>
      <c r="D188" s="152" t="s">
        <v>162</v>
      </c>
      <c r="E188" s="149"/>
      <c r="F188" s="153" t="s">
        <v>382</v>
      </c>
      <c r="G188" s="149"/>
      <c r="H188" s="149"/>
      <c r="I188" s="9"/>
      <c r="J188" s="9"/>
      <c r="K188" s="9"/>
      <c r="L188" s="4"/>
      <c r="M188" s="136"/>
      <c r="N188" s="137"/>
      <c r="O188" s="138"/>
      <c r="P188" s="138"/>
      <c r="Q188" s="138"/>
      <c r="R188" s="138"/>
      <c r="S188" s="138"/>
      <c r="T188" s="13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T188" s="23" t="s">
        <v>162</v>
      </c>
      <c r="AU188" s="23" t="s">
        <v>90</v>
      </c>
    </row>
    <row r="189" spans="1:65" s="34" customFormat="1" ht="6.95" customHeight="1" x14ac:dyDescent="0.2">
      <c r="A189" s="9"/>
      <c r="B189" s="65"/>
      <c r="C189" s="66"/>
      <c r="D189" s="66"/>
      <c r="E189" s="66"/>
      <c r="F189" s="66"/>
      <c r="G189" s="66"/>
      <c r="H189" s="66"/>
      <c r="I189" s="66"/>
      <c r="J189" s="66"/>
      <c r="K189" s="66"/>
      <c r="L189" s="4"/>
      <c r="M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</row>
  </sheetData>
  <sheetProtection algorithmName="SHA-512" hashValue="67la3rAtOCH5UxBM6kmt1APKEgG2Uw753QNWWGMr09yX9LbWCWEdGz4oPr/+8BfDk1wdrXlfz0suAqoQgu0JEA==" saltValue="tcIfggQKyySPAmwD6nFaBA==" spinCount="100000" sheet="1" objects="1" scenarios="1"/>
  <autoFilter ref="C122:K188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hyperlinks>
    <hyperlink ref="F128" r:id="rId1"/>
    <hyperlink ref="F137" r:id="rId2"/>
    <hyperlink ref="F147" r:id="rId3"/>
    <hyperlink ref="F165" r:id="rId4"/>
    <hyperlink ref="F171" r:id="rId5"/>
    <hyperlink ref="F179" r:id="rId6"/>
    <hyperlink ref="F188" r:id="rId7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15"/>
  <sheetViews>
    <sheetView showGridLines="0" topLeftCell="A111" workbookViewId="0">
      <selection activeCell="C130" sqref="C130:H414"/>
    </sheetView>
  </sheetViews>
  <sheetFormatPr defaultRowHeight="15" x14ac:dyDescent="0.2"/>
  <cols>
    <col min="1" max="1" width="8.33203125" style="20" customWidth="1"/>
    <col min="2" max="2" width="1.1640625" style="20" customWidth="1"/>
    <col min="3" max="3" width="4.1640625" style="20" customWidth="1"/>
    <col min="4" max="4" width="4.33203125" style="20" customWidth="1"/>
    <col min="5" max="5" width="17.1640625" style="20" customWidth="1"/>
    <col min="6" max="6" width="50.83203125" style="20" customWidth="1"/>
    <col min="7" max="7" width="7.5" style="20" customWidth="1"/>
    <col min="8" max="8" width="14" style="20" customWidth="1"/>
    <col min="9" max="9" width="15.83203125" style="20" customWidth="1"/>
    <col min="10" max="11" width="22.33203125" style="20" customWidth="1"/>
    <col min="12" max="12" width="9.33203125" style="20" customWidth="1"/>
    <col min="13" max="13" width="10.83203125" style="20" hidden="1" customWidth="1"/>
    <col min="14" max="14" width="9.33203125" style="20" hidden="1"/>
    <col min="15" max="20" width="14.1640625" style="20" hidden="1" customWidth="1"/>
    <col min="21" max="21" width="16.33203125" style="20" hidden="1" customWidth="1"/>
    <col min="22" max="22" width="12.33203125" style="20" customWidth="1"/>
    <col min="23" max="23" width="16.33203125" style="20" customWidth="1"/>
    <col min="24" max="24" width="12.33203125" style="20" customWidth="1"/>
    <col min="25" max="25" width="15" style="20" customWidth="1"/>
    <col min="26" max="26" width="11" style="20" customWidth="1"/>
    <col min="27" max="27" width="15" style="20" customWidth="1"/>
    <col min="28" max="28" width="16.33203125" style="20" customWidth="1"/>
    <col min="29" max="29" width="11" style="20" customWidth="1"/>
    <col min="30" max="30" width="15" style="20" customWidth="1"/>
    <col min="31" max="31" width="16.33203125" style="20" customWidth="1"/>
    <col min="32" max="43" width="9.33203125" style="20"/>
    <col min="44" max="65" width="9.33203125" style="20" hidden="1"/>
    <col min="66" max="16384" width="9.33203125" style="20"/>
  </cols>
  <sheetData>
    <row r="2" spans="1:46" ht="36.950000000000003" customHeight="1" x14ac:dyDescent="0.2">
      <c r="L2" s="21" t="s">
        <v>5</v>
      </c>
      <c r="M2" s="22"/>
      <c r="N2" s="22"/>
      <c r="O2" s="22"/>
      <c r="P2" s="22"/>
      <c r="Q2" s="22"/>
      <c r="R2" s="22"/>
      <c r="S2" s="22"/>
      <c r="T2" s="22"/>
      <c r="U2" s="22"/>
      <c r="V2" s="22"/>
      <c r="AT2" s="23" t="s">
        <v>101</v>
      </c>
    </row>
    <row r="3" spans="1:46" ht="6.95" customHeight="1" x14ac:dyDescent="0.2">
      <c r="B3" s="24"/>
      <c r="C3" s="25"/>
      <c r="D3" s="25"/>
      <c r="E3" s="25"/>
      <c r="F3" s="25"/>
      <c r="G3" s="25"/>
      <c r="H3" s="25"/>
      <c r="I3" s="25"/>
      <c r="J3" s="25"/>
      <c r="K3" s="25"/>
      <c r="L3" s="26"/>
      <c r="AT3" s="23" t="s">
        <v>90</v>
      </c>
    </row>
    <row r="4" spans="1:46" ht="24.95" customHeight="1" x14ac:dyDescent="0.2">
      <c r="B4" s="26"/>
      <c r="D4" s="27" t="s">
        <v>120</v>
      </c>
      <c r="L4" s="26"/>
      <c r="M4" s="28" t="s">
        <v>10</v>
      </c>
      <c r="AT4" s="23" t="s">
        <v>3</v>
      </c>
    </row>
    <row r="5" spans="1:46" ht="6.95" customHeight="1" x14ac:dyDescent="0.2">
      <c r="B5" s="26"/>
      <c r="L5" s="26"/>
    </row>
    <row r="6" spans="1:46" ht="12" customHeight="1" x14ac:dyDescent="0.2">
      <c r="B6" s="26"/>
      <c r="D6" s="29" t="s">
        <v>16</v>
      </c>
      <c r="L6" s="26"/>
    </row>
    <row r="7" spans="1:46" ht="16.5" customHeight="1" x14ac:dyDescent="0.2">
      <c r="B7" s="26"/>
      <c r="E7" s="30" t="str">
        <f>'Rekapitulace stavby'!K6</f>
        <v>MVN Klatovy Luby-Výhořice</v>
      </c>
      <c r="F7" s="31"/>
      <c r="G7" s="31"/>
      <c r="H7" s="31"/>
      <c r="L7" s="26"/>
    </row>
    <row r="8" spans="1:46" ht="12" customHeight="1" x14ac:dyDescent="0.2">
      <c r="B8" s="26"/>
      <c r="D8" s="29" t="s">
        <v>121</v>
      </c>
      <c r="L8" s="26"/>
    </row>
    <row r="9" spans="1:46" s="34" customFormat="1" ht="16.5" customHeight="1" x14ac:dyDescent="0.2">
      <c r="A9" s="9"/>
      <c r="B9" s="4"/>
      <c r="C9" s="9"/>
      <c r="D9" s="9"/>
      <c r="E9" s="30" t="s">
        <v>122</v>
      </c>
      <c r="F9" s="32"/>
      <c r="G9" s="32"/>
      <c r="H9" s="32"/>
      <c r="I9" s="9"/>
      <c r="J9" s="9"/>
      <c r="K9" s="9"/>
      <c r="L9" s="33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</row>
    <row r="10" spans="1:46" s="34" customFormat="1" ht="12" customHeight="1" x14ac:dyDescent="0.2">
      <c r="A10" s="9"/>
      <c r="B10" s="4"/>
      <c r="C10" s="9"/>
      <c r="D10" s="29" t="s">
        <v>123</v>
      </c>
      <c r="E10" s="9"/>
      <c r="F10" s="9"/>
      <c r="G10" s="9"/>
      <c r="H10" s="9"/>
      <c r="I10" s="9"/>
      <c r="J10" s="9"/>
      <c r="K10" s="9"/>
      <c r="L10" s="33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</row>
    <row r="11" spans="1:46" s="34" customFormat="1" ht="16.5" customHeight="1" x14ac:dyDescent="0.2">
      <c r="A11" s="9"/>
      <c r="B11" s="4"/>
      <c r="C11" s="9"/>
      <c r="D11" s="9"/>
      <c r="E11" s="35" t="s">
        <v>434</v>
      </c>
      <c r="F11" s="32"/>
      <c r="G11" s="32"/>
      <c r="H11" s="32"/>
      <c r="I11" s="9"/>
      <c r="J11" s="9"/>
      <c r="K11" s="9"/>
      <c r="L11" s="33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 spans="1:46" s="34" customFormat="1" ht="11.25" x14ac:dyDescent="0.2">
      <c r="A12" s="9"/>
      <c r="B12" s="4"/>
      <c r="C12" s="9"/>
      <c r="D12" s="9"/>
      <c r="E12" s="9"/>
      <c r="F12" s="9"/>
      <c r="G12" s="9"/>
      <c r="H12" s="9"/>
      <c r="I12" s="9"/>
      <c r="J12" s="9"/>
      <c r="K12" s="9"/>
      <c r="L12" s="33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</row>
    <row r="13" spans="1:46" s="34" customFormat="1" ht="12" customHeight="1" x14ac:dyDescent="0.2">
      <c r="A13" s="9"/>
      <c r="B13" s="4"/>
      <c r="C13" s="9"/>
      <c r="D13" s="29" t="s">
        <v>18</v>
      </c>
      <c r="E13" s="9"/>
      <c r="F13" s="36" t="s">
        <v>1</v>
      </c>
      <c r="G13" s="9"/>
      <c r="H13" s="9"/>
      <c r="I13" s="29" t="s">
        <v>19</v>
      </c>
      <c r="J13" s="36" t="s">
        <v>1</v>
      </c>
      <c r="K13" s="9"/>
      <c r="L13" s="33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</row>
    <row r="14" spans="1:46" s="34" customFormat="1" ht="12" customHeight="1" x14ac:dyDescent="0.2">
      <c r="A14" s="9"/>
      <c r="B14" s="4"/>
      <c r="C14" s="9"/>
      <c r="D14" s="29" t="s">
        <v>20</v>
      </c>
      <c r="E14" s="9"/>
      <c r="F14" s="36" t="s">
        <v>21</v>
      </c>
      <c r="G14" s="9"/>
      <c r="H14" s="9"/>
      <c r="I14" s="29" t="s">
        <v>22</v>
      </c>
      <c r="J14" s="37" t="str">
        <f>'Rekapitulace stavby'!AN8</f>
        <v>31. 7. 2025</v>
      </c>
      <c r="K14" s="9"/>
      <c r="L14" s="33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</row>
    <row r="15" spans="1:46" s="34" customFormat="1" ht="10.9" customHeight="1" x14ac:dyDescent="0.2">
      <c r="A15" s="9"/>
      <c r="B15" s="4"/>
      <c r="C15" s="9"/>
      <c r="D15" s="9"/>
      <c r="E15" s="9"/>
      <c r="F15" s="9"/>
      <c r="G15" s="9"/>
      <c r="H15" s="9"/>
      <c r="I15" s="9"/>
      <c r="J15" s="9"/>
      <c r="K15" s="9"/>
      <c r="L15" s="33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</row>
    <row r="16" spans="1:46" s="34" customFormat="1" ht="12" customHeight="1" x14ac:dyDescent="0.2">
      <c r="A16" s="9"/>
      <c r="B16" s="4"/>
      <c r="C16" s="9"/>
      <c r="D16" s="29" t="s">
        <v>24</v>
      </c>
      <c r="E16" s="9"/>
      <c r="F16" s="9"/>
      <c r="G16" s="9"/>
      <c r="H16" s="9"/>
      <c r="I16" s="29" t="s">
        <v>25</v>
      </c>
      <c r="J16" s="36" t="s">
        <v>26</v>
      </c>
      <c r="K16" s="9"/>
      <c r="L16" s="33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</row>
    <row r="17" spans="1:31" s="34" customFormat="1" ht="18" customHeight="1" x14ac:dyDescent="0.2">
      <c r="A17" s="9"/>
      <c r="B17" s="4"/>
      <c r="C17" s="9"/>
      <c r="D17" s="9"/>
      <c r="E17" s="36" t="s">
        <v>27</v>
      </c>
      <c r="F17" s="9"/>
      <c r="G17" s="9"/>
      <c r="H17" s="9"/>
      <c r="I17" s="29" t="s">
        <v>28</v>
      </c>
      <c r="J17" s="36" t="s">
        <v>29</v>
      </c>
      <c r="K17" s="9"/>
      <c r="L17" s="33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</row>
    <row r="18" spans="1:31" s="34" customFormat="1" ht="6.95" customHeight="1" x14ac:dyDescent="0.2">
      <c r="A18" s="9"/>
      <c r="B18" s="4"/>
      <c r="C18" s="9"/>
      <c r="D18" s="9"/>
      <c r="E18" s="9"/>
      <c r="F18" s="9"/>
      <c r="G18" s="9"/>
      <c r="H18" s="9"/>
      <c r="I18" s="9"/>
      <c r="J18" s="9"/>
      <c r="K18" s="9"/>
      <c r="L18" s="33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</row>
    <row r="19" spans="1:31" s="34" customFormat="1" ht="12" customHeight="1" x14ac:dyDescent="0.2">
      <c r="A19" s="9"/>
      <c r="B19" s="4"/>
      <c r="C19" s="9"/>
      <c r="D19" s="29" t="s">
        <v>30</v>
      </c>
      <c r="E19" s="9"/>
      <c r="F19" s="9"/>
      <c r="G19" s="9"/>
      <c r="H19" s="9"/>
      <c r="I19" s="29" t="s">
        <v>25</v>
      </c>
      <c r="J19" s="1" t="str">
        <f>'Rekapitulace stavby'!AN13</f>
        <v>Vyplň údaj</v>
      </c>
      <c r="K19" s="9"/>
      <c r="L19" s="33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</row>
    <row r="20" spans="1:31" s="34" customFormat="1" ht="18" customHeight="1" x14ac:dyDescent="0.2">
      <c r="A20" s="9"/>
      <c r="B20" s="4"/>
      <c r="C20" s="9"/>
      <c r="D20" s="9"/>
      <c r="E20" s="19" t="str">
        <f>'Rekapitulace stavby'!E14</f>
        <v>Vyplň údaj</v>
      </c>
      <c r="F20" s="38"/>
      <c r="G20" s="38"/>
      <c r="H20" s="38"/>
      <c r="I20" s="29" t="s">
        <v>28</v>
      </c>
      <c r="J20" s="1" t="str">
        <f>'Rekapitulace stavby'!AN14</f>
        <v>Vyplň údaj</v>
      </c>
      <c r="K20" s="9"/>
      <c r="L20" s="33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</row>
    <row r="21" spans="1:31" s="34" customFormat="1" ht="6.95" customHeight="1" x14ac:dyDescent="0.2">
      <c r="A21" s="9"/>
      <c r="B21" s="4"/>
      <c r="C21" s="9"/>
      <c r="D21" s="9"/>
      <c r="E21" s="9"/>
      <c r="F21" s="9"/>
      <c r="G21" s="9"/>
      <c r="H21" s="9"/>
      <c r="I21" s="9"/>
      <c r="J21" s="9"/>
      <c r="K21" s="9"/>
      <c r="L21" s="33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</row>
    <row r="22" spans="1:31" s="34" customFormat="1" ht="12" customHeight="1" x14ac:dyDescent="0.2">
      <c r="A22" s="9"/>
      <c r="B22" s="4"/>
      <c r="C22" s="9"/>
      <c r="D22" s="29" t="s">
        <v>32</v>
      </c>
      <c r="E22" s="9"/>
      <c r="F22" s="9"/>
      <c r="G22" s="9"/>
      <c r="H22" s="9"/>
      <c r="I22" s="29" t="s">
        <v>25</v>
      </c>
      <c r="J22" s="36" t="s">
        <v>33</v>
      </c>
      <c r="K22" s="9"/>
      <c r="L22" s="33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</row>
    <row r="23" spans="1:31" s="34" customFormat="1" ht="18" customHeight="1" x14ac:dyDescent="0.2">
      <c r="A23" s="9"/>
      <c r="B23" s="4"/>
      <c r="C23" s="9"/>
      <c r="D23" s="9"/>
      <c r="E23" s="36" t="s">
        <v>34</v>
      </c>
      <c r="F23" s="9"/>
      <c r="G23" s="9"/>
      <c r="H23" s="9"/>
      <c r="I23" s="29" t="s">
        <v>28</v>
      </c>
      <c r="J23" s="36" t="s">
        <v>35</v>
      </c>
      <c r="K23" s="9"/>
      <c r="L23" s="33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</row>
    <row r="24" spans="1:31" s="34" customFormat="1" ht="6.95" customHeight="1" x14ac:dyDescent="0.2">
      <c r="A24" s="9"/>
      <c r="B24" s="4"/>
      <c r="C24" s="9"/>
      <c r="D24" s="9"/>
      <c r="E24" s="9"/>
      <c r="F24" s="9"/>
      <c r="G24" s="9"/>
      <c r="H24" s="9"/>
      <c r="I24" s="9"/>
      <c r="J24" s="9"/>
      <c r="K24" s="9"/>
      <c r="L24" s="33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</row>
    <row r="25" spans="1:31" s="34" customFormat="1" ht="12" customHeight="1" x14ac:dyDescent="0.2">
      <c r="A25" s="9"/>
      <c r="B25" s="4"/>
      <c r="C25" s="9"/>
      <c r="D25" s="29" t="s">
        <v>37</v>
      </c>
      <c r="E25" s="9"/>
      <c r="F25" s="9"/>
      <c r="G25" s="9"/>
      <c r="H25" s="9"/>
      <c r="I25" s="29" t="s">
        <v>25</v>
      </c>
      <c r="J25" s="36" t="str">
        <f>IF('Rekapitulace stavby'!AN19="","",'Rekapitulace stavby'!AN19)</f>
        <v/>
      </c>
      <c r="K25" s="9"/>
      <c r="L25" s="33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</row>
    <row r="26" spans="1:31" s="34" customFormat="1" ht="18" customHeight="1" x14ac:dyDescent="0.2">
      <c r="A26" s="9"/>
      <c r="B26" s="4"/>
      <c r="C26" s="9"/>
      <c r="D26" s="9"/>
      <c r="E26" s="36" t="str">
        <f>IF('Rekapitulace stavby'!E20="","",'Rekapitulace stavby'!E20)</f>
        <v xml:space="preserve"> </v>
      </c>
      <c r="F26" s="9"/>
      <c r="G26" s="9"/>
      <c r="H26" s="9"/>
      <c r="I26" s="29" t="s">
        <v>28</v>
      </c>
      <c r="J26" s="36" t="str">
        <f>IF('Rekapitulace stavby'!AN20="","",'Rekapitulace stavby'!AN20)</f>
        <v/>
      </c>
      <c r="K26" s="9"/>
      <c r="L26" s="33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</row>
    <row r="27" spans="1:31" s="34" customFormat="1" ht="6.95" customHeight="1" x14ac:dyDescent="0.2">
      <c r="A27" s="9"/>
      <c r="B27" s="4"/>
      <c r="C27" s="9"/>
      <c r="D27" s="9"/>
      <c r="E27" s="9"/>
      <c r="F27" s="9"/>
      <c r="G27" s="9"/>
      <c r="H27" s="9"/>
      <c r="I27" s="9"/>
      <c r="J27" s="9"/>
      <c r="K27" s="9"/>
      <c r="L27" s="33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</row>
    <row r="28" spans="1:31" s="34" customFormat="1" ht="12" customHeight="1" x14ac:dyDescent="0.2">
      <c r="A28" s="9"/>
      <c r="B28" s="4"/>
      <c r="C28" s="9"/>
      <c r="D28" s="29" t="s">
        <v>39</v>
      </c>
      <c r="E28" s="9"/>
      <c r="F28" s="9"/>
      <c r="G28" s="9"/>
      <c r="H28" s="9"/>
      <c r="I28" s="9"/>
      <c r="J28" s="9"/>
      <c r="K28" s="9"/>
      <c r="L28" s="33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</row>
    <row r="29" spans="1:31" s="43" customFormat="1" ht="16.5" customHeight="1" x14ac:dyDescent="0.2">
      <c r="A29" s="39"/>
      <c r="B29" s="40"/>
      <c r="C29" s="39"/>
      <c r="D29" s="39"/>
      <c r="E29" s="41" t="s">
        <v>1</v>
      </c>
      <c r="F29" s="41"/>
      <c r="G29" s="41"/>
      <c r="H29" s="41"/>
      <c r="I29" s="39"/>
      <c r="J29" s="39"/>
      <c r="K29" s="39"/>
      <c r="L29" s="42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pans="1:31" s="34" customFormat="1" ht="6.95" customHeight="1" x14ac:dyDescent="0.2">
      <c r="A30" s="9"/>
      <c r="B30" s="4"/>
      <c r="C30" s="9"/>
      <c r="D30" s="9"/>
      <c r="E30" s="9"/>
      <c r="F30" s="9"/>
      <c r="G30" s="9"/>
      <c r="H30" s="9"/>
      <c r="I30" s="9"/>
      <c r="J30" s="9"/>
      <c r="K30" s="9"/>
      <c r="L30" s="33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</row>
    <row r="31" spans="1:31" s="34" customFormat="1" ht="6.95" customHeight="1" x14ac:dyDescent="0.2">
      <c r="A31" s="9"/>
      <c r="B31" s="4"/>
      <c r="C31" s="9"/>
      <c r="D31" s="44"/>
      <c r="E31" s="44"/>
      <c r="F31" s="44"/>
      <c r="G31" s="44"/>
      <c r="H31" s="44"/>
      <c r="I31" s="44"/>
      <c r="J31" s="44"/>
      <c r="K31" s="44"/>
      <c r="L31" s="33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</row>
    <row r="32" spans="1:31" s="34" customFormat="1" ht="25.35" customHeight="1" x14ac:dyDescent="0.2">
      <c r="A32" s="9"/>
      <c r="B32" s="4"/>
      <c r="C32" s="9"/>
      <c r="D32" s="45" t="s">
        <v>41</v>
      </c>
      <c r="E32" s="9"/>
      <c r="F32" s="9"/>
      <c r="G32" s="9"/>
      <c r="H32" s="9"/>
      <c r="I32" s="9"/>
      <c r="J32" s="46">
        <f>ROUND(J129, 2)</f>
        <v>0</v>
      </c>
      <c r="K32" s="9"/>
      <c r="L32" s="33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</row>
    <row r="33" spans="1:31" s="34" customFormat="1" ht="6.95" customHeight="1" x14ac:dyDescent="0.2">
      <c r="A33" s="9"/>
      <c r="B33" s="4"/>
      <c r="C33" s="9"/>
      <c r="D33" s="44"/>
      <c r="E33" s="44"/>
      <c r="F33" s="44"/>
      <c r="G33" s="44"/>
      <c r="H33" s="44"/>
      <c r="I33" s="44"/>
      <c r="J33" s="44"/>
      <c r="K33" s="44"/>
      <c r="L33" s="33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</row>
    <row r="34" spans="1:31" s="34" customFormat="1" ht="14.45" customHeight="1" x14ac:dyDescent="0.2">
      <c r="A34" s="9"/>
      <c r="B34" s="4"/>
      <c r="C34" s="9"/>
      <c r="D34" s="9"/>
      <c r="E34" s="9"/>
      <c r="F34" s="47" t="s">
        <v>43</v>
      </c>
      <c r="G34" s="9"/>
      <c r="H34" s="9"/>
      <c r="I34" s="47" t="s">
        <v>42</v>
      </c>
      <c r="J34" s="47" t="s">
        <v>44</v>
      </c>
      <c r="K34" s="9"/>
      <c r="L34" s="33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</row>
    <row r="35" spans="1:31" s="34" customFormat="1" ht="14.45" customHeight="1" x14ac:dyDescent="0.2">
      <c r="A35" s="9"/>
      <c r="B35" s="4"/>
      <c r="C35" s="9"/>
      <c r="D35" s="48" t="s">
        <v>45</v>
      </c>
      <c r="E35" s="29" t="s">
        <v>46</v>
      </c>
      <c r="F35" s="49">
        <f>ROUND((SUM(BE129:BE414)),  2)</f>
        <v>0</v>
      </c>
      <c r="G35" s="9"/>
      <c r="H35" s="9"/>
      <c r="I35" s="50">
        <v>0.21</v>
      </c>
      <c r="J35" s="49">
        <f>ROUND(((SUM(BE129:BE414))*I35),  2)</f>
        <v>0</v>
      </c>
      <c r="K35" s="9"/>
      <c r="L35" s="33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</row>
    <row r="36" spans="1:31" s="34" customFormat="1" ht="14.45" customHeight="1" x14ac:dyDescent="0.2">
      <c r="A36" s="9"/>
      <c r="B36" s="4"/>
      <c r="C36" s="9"/>
      <c r="D36" s="9"/>
      <c r="E36" s="29" t="s">
        <v>47</v>
      </c>
      <c r="F36" s="49">
        <f>ROUND((SUM(BF129:BF414)),  2)</f>
        <v>0</v>
      </c>
      <c r="G36" s="9"/>
      <c r="H36" s="9"/>
      <c r="I36" s="50">
        <v>0.12</v>
      </c>
      <c r="J36" s="49">
        <f>ROUND(((SUM(BF129:BF414))*I36),  2)</f>
        <v>0</v>
      </c>
      <c r="K36" s="9"/>
      <c r="L36" s="33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</row>
    <row r="37" spans="1:31" s="34" customFormat="1" ht="14.45" hidden="1" customHeight="1" x14ac:dyDescent="0.2">
      <c r="A37" s="9"/>
      <c r="B37" s="4"/>
      <c r="C37" s="9"/>
      <c r="D37" s="9"/>
      <c r="E37" s="29" t="s">
        <v>48</v>
      </c>
      <c r="F37" s="49">
        <f>ROUND((SUM(BG129:BG414)),  2)</f>
        <v>0</v>
      </c>
      <c r="G37" s="9"/>
      <c r="H37" s="9"/>
      <c r="I37" s="50">
        <v>0.21</v>
      </c>
      <c r="J37" s="49">
        <f>0</f>
        <v>0</v>
      </c>
      <c r="K37" s="9"/>
      <c r="L37" s="33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</row>
    <row r="38" spans="1:31" s="34" customFormat="1" ht="14.45" hidden="1" customHeight="1" x14ac:dyDescent="0.2">
      <c r="A38" s="9"/>
      <c r="B38" s="4"/>
      <c r="C38" s="9"/>
      <c r="D38" s="9"/>
      <c r="E38" s="29" t="s">
        <v>49</v>
      </c>
      <c r="F38" s="49">
        <f>ROUND((SUM(BH129:BH414)),  2)</f>
        <v>0</v>
      </c>
      <c r="G38" s="9"/>
      <c r="H38" s="9"/>
      <c r="I38" s="50">
        <v>0.12</v>
      </c>
      <c r="J38" s="49">
        <f>0</f>
        <v>0</v>
      </c>
      <c r="K38" s="9"/>
      <c r="L38" s="33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</row>
    <row r="39" spans="1:31" s="34" customFormat="1" ht="14.45" hidden="1" customHeight="1" x14ac:dyDescent="0.2">
      <c r="A39" s="9"/>
      <c r="B39" s="4"/>
      <c r="C39" s="9"/>
      <c r="D39" s="9"/>
      <c r="E39" s="29" t="s">
        <v>50</v>
      </c>
      <c r="F39" s="49">
        <f>ROUND((SUM(BI129:BI414)),  2)</f>
        <v>0</v>
      </c>
      <c r="G39" s="9"/>
      <c r="H39" s="9"/>
      <c r="I39" s="50">
        <v>0</v>
      </c>
      <c r="J39" s="49">
        <f>0</f>
        <v>0</v>
      </c>
      <c r="K39" s="9"/>
      <c r="L39" s="33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</row>
    <row r="40" spans="1:31" s="34" customFormat="1" ht="6.95" customHeight="1" x14ac:dyDescent="0.2">
      <c r="A40" s="9"/>
      <c r="B40" s="4"/>
      <c r="C40" s="9"/>
      <c r="D40" s="9"/>
      <c r="E40" s="9"/>
      <c r="F40" s="9"/>
      <c r="G40" s="9"/>
      <c r="H40" s="9"/>
      <c r="I40" s="9"/>
      <c r="J40" s="9"/>
      <c r="K40" s="9"/>
      <c r="L40" s="33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</row>
    <row r="41" spans="1:31" s="34" customFormat="1" ht="25.35" customHeight="1" x14ac:dyDescent="0.2">
      <c r="A41" s="9"/>
      <c r="B41" s="4"/>
      <c r="C41" s="51"/>
      <c r="D41" s="52" t="s">
        <v>51</v>
      </c>
      <c r="E41" s="53"/>
      <c r="F41" s="53"/>
      <c r="G41" s="54" t="s">
        <v>52</v>
      </c>
      <c r="H41" s="55" t="s">
        <v>53</v>
      </c>
      <c r="I41" s="53"/>
      <c r="J41" s="56">
        <f>SUM(J32:J39)</f>
        <v>0</v>
      </c>
      <c r="K41" s="57"/>
      <c r="L41" s="33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</row>
    <row r="42" spans="1:31" s="34" customFormat="1" ht="14.45" customHeight="1" x14ac:dyDescent="0.2">
      <c r="A42" s="9"/>
      <c r="B42" s="4"/>
      <c r="C42" s="9"/>
      <c r="D42" s="9"/>
      <c r="E42" s="9"/>
      <c r="F42" s="9"/>
      <c r="G42" s="9"/>
      <c r="H42" s="9"/>
      <c r="I42" s="9"/>
      <c r="J42" s="9"/>
      <c r="K42" s="9"/>
      <c r="L42" s="33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</row>
    <row r="43" spans="1:31" ht="14.45" customHeight="1" x14ac:dyDescent="0.2">
      <c r="B43" s="26"/>
      <c r="L43" s="26"/>
    </row>
    <row r="44" spans="1:31" ht="14.45" customHeight="1" x14ac:dyDescent="0.2">
      <c r="B44" s="26"/>
      <c r="L44" s="26"/>
    </row>
    <row r="45" spans="1:31" ht="14.45" customHeight="1" x14ac:dyDescent="0.2">
      <c r="B45" s="26"/>
      <c r="L45" s="26"/>
    </row>
    <row r="46" spans="1:31" ht="14.45" customHeight="1" x14ac:dyDescent="0.2">
      <c r="B46" s="26"/>
      <c r="L46" s="26"/>
    </row>
    <row r="47" spans="1:31" ht="14.45" customHeight="1" x14ac:dyDescent="0.2">
      <c r="B47" s="26"/>
      <c r="L47" s="26"/>
    </row>
    <row r="48" spans="1:31" ht="14.45" customHeight="1" x14ac:dyDescent="0.2">
      <c r="B48" s="26"/>
      <c r="L48" s="26"/>
    </row>
    <row r="49" spans="1:31" ht="14.45" customHeight="1" x14ac:dyDescent="0.2">
      <c r="B49" s="26"/>
      <c r="L49" s="26"/>
    </row>
    <row r="50" spans="1:31" s="34" customFormat="1" ht="14.45" customHeight="1" x14ac:dyDescent="0.2">
      <c r="B50" s="33"/>
      <c r="D50" s="58" t="s">
        <v>54</v>
      </c>
      <c r="E50" s="59"/>
      <c r="F50" s="59"/>
      <c r="G50" s="58" t="s">
        <v>55</v>
      </c>
      <c r="H50" s="59"/>
      <c r="I50" s="59"/>
      <c r="J50" s="59"/>
      <c r="K50" s="59"/>
      <c r="L50" s="33"/>
    </row>
    <row r="51" spans="1:31" ht="11.25" x14ac:dyDescent="0.2">
      <c r="B51" s="26"/>
      <c r="L51" s="26"/>
    </row>
    <row r="52" spans="1:31" ht="11.25" x14ac:dyDescent="0.2">
      <c r="B52" s="26"/>
      <c r="L52" s="26"/>
    </row>
    <row r="53" spans="1:31" ht="11.25" x14ac:dyDescent="0.2">
      <c r="B53" s="26"/>
      <c r="L53" s="26"/>
    </row>
    <row r="54" spans="1:31" ht="11.25" x14ac:dyDescent="0.2">
      <c r="B54" s="26"/>
      <c r="L54" s="26"/>
    </row>
    <row r="55" spans="1:31" ht="11.25" x14ac:dyDescent="0.2">
      <c r="B55" s="26"/>
      <c r="L55" s="26"/>
    </row>
    <row r="56" spans="1:31" ht="11.25" x14ac:dyDescent="0.2">
      <c r="B56" s="26"/>
      <c r="L56" s="26"/>
    </row>
    <row r="57" spans="1:31" ht="11.25" x14ac:dyDescent="0.2">
      <c r="B57" s="26"/>
      <c r="L57" s="26"/>
    </row>
    <row r="58" spans="1:31" ht="11.25" x14ac:dyDescent="0.2">
      <c r="B58" s="26"/>
      <c r="L58" s="26"/>
    </row>
    <row r="59" spans="1:31" ht="11.25" x14ac:dyDescent="0.2">
      <c r="B59" s="26"/>
      <c r="L59" s="26"/>
    </row>
    <row r="60" spans="1:31" ht="11.25" x14ac:dyDescent="0.2">
      <c r="B60" s="26"/>
      <c r="L60" s="26"/>
    </row>
    <row r="61" spans="1:31" s="34" customFormat="1" ht="12.75" x14ac:dyDescent="0.2">
      <c r="A61" s="9"/>
      <c r="B61" s="4"/>
      <c r="C61" s="9"/>
      <c r="D61" s="60" t="s">
        <v>56</v>
      </c>
      <c r="E61" s="61"/>
      <c r="F61" s="62" t="s">
        <v>57</v>
      </c>
      <c r="G61" s="60" t="s">
        <v>56</v>
      </c>
      <c r="H61" s="61"/>
      <c r="I61" s="61"/>
      <c r="J61" s="63" t="s">
        <v>57</v>
      </c>
      <c r="K61" s="61"/>
      <c r="L61" s="33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pans="1:31" ht="11.25" x14ac:dyDescent="0.2">
      <c r="B62" s="26"/>
      <c r="L62" s="26"/>
    </row>
    <row r="63" spans="1:31" ht="11.25" x14ac:dyDescent="0.2">
      <c r="B63" s="26"/>
      <c r="L63" s="26"/>
    </row>
    <row r="64" spans="1:31" ht="11.25" x14ac:dyDescent="0.2">
      <c r="B64" s="26"/>
      <c r="L64" s="26"/>
    </row>
    <row r="65" spans="1:31" s="34" customFormat="1" ht="12.75" x14ac:dyDescent="0.2">
      <c r="A65" s="9"/>
      <c r="B65" s="4"/>
      <c r="C65" s="9"/>
      <c r="D65" s="58" t="s">
        <v>58</v>
      </c>
      <c r="E65" s="64"/>
      <c r="F65" s="64"/>
      <c r="G65" s="58" t="s">
        <v>59</v>
      </c>
      <c r="H65" s="64"/>
      <c r="I65" s="64"/>
      <c r="J65" s="64"/>
      <c r="K65" s="64"/>
      <c r="L65" s="33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pans="1:31" ht="11.25" x14ac:dyDescent="0.2">
      <c r="B66" s="26"/>
      <c r="L66" s="26"/>
    </row>
    <row r="67" spans="1:31" ht="11.25" x14ac:dyDescent="0.2">
      <c r="B67" s="26"/>
      <c r="L67" s="26"/>
    </row>
    <row r="68" spans="1:31" ht="11.25" x14ac:dyDescent="0.2">
      <c r="B68" s="26"/>
      <c r="L68" s="26"/>
    </row>
    <row r="69" spans="1:31" ht="11.25" x14ac:dyDescent="0.2">
      <c r="B69" s="26"/>
      <c r="L69" s="26"/>
    </row>
    <row r="70" spans="1:31" ht="11.25" x14ac:dyDescent="0.2">
      <c r="B70" s="26"/>
      <c r="L70" s="26"/>
    </row>
    <row r="71" spans="1:31" ht="11.25" x14ac:dyDescent="0.2">
      <c r="B71" s="26"/>
      <c r="L71" s="26"/>
    </row>
    <row r="72" spans="1:31" ht="11.25" x14ac:dyDescent="0.2">
      <c r="B72" s="26"/>
      <c r="L72" s="26"/>
    </row>
    <row r="73" spans="1:31" ht="11.25" x14ac:dyDescent="0.2">
      <c r="B73" s="26"/>
      <c r="L73" s="26"/>
    </row>
    <row r="74" spans="1:31" ht="11.25" x14ac:dyDescent="0.2">
      <c r="B74" s="26"/>
      <c r="L74" s="26"/>
    </row>
    <row r="75" spans="1:31" ht="11.25" x14ac:dyDescent="0.2">
      <c r="B75" s="26"/>
      <c r="L75" s="26"/>
    </row>
    <row r="76" spans="1:31" s="34" customFormat="1" ht="12.75" x14ac:dyDescent="0.2">
      <c r="A76" s="9"/>
      <c r="B76" s="4"/>
      <c r="C76" s="9"/>
      <c r="D76" s="60" t="s">
        <v>56</v>
      </c>
      <c r="E76" s="61"/>
      <c r="F76" s="62" t="s">
        <v>57</v>
      </c>
      <c r="G76" s="60" t="s">
        <v>56</v>
      </c>
      <c r="H76" s="61"/>
      <c r="I76" s="61"/>
      <c r="J76" s="63" t="s">
        <v>57</v>
      </c>
      <c r="K76" s="61"/>
      <c r="L76" s="33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</row>
    <row r="77" spans="1:31" s="34" customFormat="1" ht="14.45" customHeight="1" x14ac:dyDescent="0.2">
      <c r="A77" s="9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33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</row>
    <row r="81" spans="1:31" s="34" customFormat="1" ht="6.95" customHeight="1" x14ac:dyDescent="0.2">
      <c r="A81" s="9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33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</row>
    <row r="82" spans="1:31" s="34" customFormat="1" ht="24.95" customHeight="1" x14ac:dyDescent="0.2">
      <c r="A82" s="9"/>
      <c r="B82" s="4"/>
      <c r="C82" s="27" t="s">
        <v>126</v>
      </c>
      <c r="D82" s="9"/>
      <c r="E82" s="9"/>
      <c r="F82" s="9"/>
      <c r="G82" s="9"/>
      <c r="H82" s="9"/>
      <c r="I82" s="9"/>
      <c r="J82" s="9"/>
      <c r="K82" s="9"/>
      <c r="L82" s="33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</row>
    <row r="83" spans="1:31" s="34" customFormat="1" ht="6.95" customHeight="1" x14ac:dyDescent="0.2">
      <c r="A83" s="9"/>
      <c r="B83" s="4"/>
      <c r="C83" s="9"/>
      <c r="D83" s="9"/>
      <c r="E83" s="9"/>
      <c r="F83" s="9"/>
      <c r="G83" s="9"/>
      <c r="H83" s="9"/>
      <c r="I83" s="9"/>
      <c r="J83" s="9"/>
      <c r="K83" s="9"/>
      <c r="L83" s="33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</row>
    <row r="84" spans="1:31" s="34" customFormat="1" ht="12" customHeight="1" x14ac:dyDescent="0.2">
      <c r="A84" s="9"/>
      <c r="B84" s="4"/>
      <c r="C84" s="29" t="s">
        <v>16</v>
      </c>
      <c r="D84" s="9"/>
      <c r="E84" s="9"/>
      <c r="F84" s="9"/>
      <c r="G84" s="9"/>
      <c r="H84" s="9"/>
      <c r="I84" s="9"/>
      <c r="J84" s="9"/>
      <c r="K84" s="9"/>
      <c r="L84" s="33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</row>
    <row r="85" spans="1:31" s="34" customFormat="1" ht="16.5" customHeight="1" x14ac:dyDescent="0.2">
      <c r="A85" s="9"/>
      <c r="B85" s="4"/>
      <c r="C85" s="9"/>
      <c r="D85" s="9"/>
      <c r="E85" s="30" t="str">
        <f>E7</f>
        <v>MVN Klatovy Luby-Výhořice</v>
      </c>
      <c r="F85" s="31"/>
      <c r="G85" s="31"/>
      <c r="H85" s="31"/>
      <c r="I85" s="9"/>
      <c r="J85" s="9"/>
      <c r="K85" s="9"/>
      <c r="L85" s="33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</row>
    <row r="86" spans="1:31" ht="12" customHeight="1" x14ac:dyDescent="0.2">
      <c r="B86" s="26"/>
      <c r="C86" s="29" t="s">
        <v>121</v>
      </c>
      <c r="L86" s="26"/>
    </row>
    <row r="87" spans="1:31" s="34" customFormat="1" ht="16.5" customHeight="1" x14ac:dyDescent="0.2">
      <c r="A87" s="9"/>
      <c r="B87" s="4"/>
      <c r="C87" s="9"/>
      <c r="D87" s="9"/>
      <c r="E87" s="30" t="s">
        <v>122</v>
      </c>
      <c r="F87" s="32"/>
      <c r="G87" s="32"/>
      <c r="H87" s="32"/>
      <c r="I87" s="9"/>
      <c r="J87" s="9"/>
      <c r="K87" s="9"/>
      <c r="L87" s="33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</row>
    <row r="88" spans="1:31" s="34" customFormat="1" ht="12" customHeight="1" x14ac:dyDescent="0.2">
      <c r="A88" s="9"/>
      <c r="B88" s="4"/>
      <c r="C88" s="29" t="s">
        <v>123</v>
      </c>
      <c r="D88" s="9"/>
      <c r="E88" s="9"/>
      <c r="F88" s="9"/>
      <c r="G88" s="9"/>
      <c r="H88" s="9"/>
      <c r="I88" s="9"/>
      <c r="J88" s="9"/>
      <c r="K88" s="9"/>
      <c r="L88" s="33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</row>
    <row r="89" spans="1:31" s="34" customFormat="1" ht="16.5" customHeight="1" x14ac:dyDescent="0.2">
      <c r="A89" s="9"/>
      <c r="B89" s="4"/>
      <c r="C89" s="9"/>
      <c r="D89" s="9"/>
      <c r="E89" s="35" t="str">
        <f>E11</f>
        <v>SO 01.3 - Výpustné zařízení</v>
      </c>
      <c r="F89" s="32"/>
      <c r="G89" s="32"/>
      <c r="H89" s="32"/>
      <c r="I89" s="9"/>
      <c r="J89" s="9"/>
      <c r="K89" s="9"/>
      <c r="L89" s="33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</row>
    <row r="90" spans="1:31" s="34" customFormat="1" ht="6.95" customHeight="1" x14ac:dyDescent="0.2">
      <c r="A90" s="9"/>
      <c r="B90" s="4"/>
      <c r="C90" s="9"/>
      <c r="D90" s="9"/>
      <c r="E90" s="9"/>
      <c r="F90" s="9"/>
      <c r="G90" s="9"/>
      <c r="H90" s="9"/>
      <c r="I90" s="9"/>
      <c r="J90" s="9"/>
      <c r="K90" s="9"/>
      <c r="L90" s="33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</row>
    <row r="91" spans="1:31" s="34" customFormat="1" ht="12" customHeight="1" x14ac:dyDescent="0.2">
      <c r="A91" s="9"/>
      <c r="B91" s="4"/>
      <c r="C91" s="29" t="s">
        <v>20</v>
      </c>
      <c r="D91" s="9"/>
      <c r="E91" s="9"/>
      <c r="F91" s="36" t="str">
        <f>F14</f>
        <v>k.ú. Luby</v>
      </c>
      <c r="G91" s="9"/>
      <c r="H91" s="9"/>
      <c r="I91" s="29" t="s">
        <v>22</v>
      </c>
      <c r="J91" s="37" t="str">
        <f>IF(J14="","",J14)</f>
        <v>31. 7. 2025</v>
      </c>
      <c r="K91" s="9"/>
      <c r="L91" s="33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</row>
    <row r="92" spans="1:31" s="34" customFormat="1" ht="6.95" customHeight="1" x14ac:dyDescent="0.2">
      <c r="A92" s="9"/>
      <c r="B92" s="4"/>
      <c r="C92" s="9"/>
      <c r="D92" s="9"/>
      <c r="E92" s="9"/>
      <c r="F92" s="9"/>
      <c r="G92" s="9"/>
      <c r="H92" s="9"/>
      <c r="I92" s="9"/>
      <c r="J92" s="9"/>
      <c r="K92" s="9"/>
      <c r="L92" s="33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</row>
    <row r="93" spans="1:31" s="34" customFormat="1" ht="25.7" customHeight="1" x14ac:dyDescent="0.2">
      <c r="A93" s="9"/>
      <c r="B93" s="4"/>
      <c r="C93" s="29" t="s">
        <v>24</v>
      </c>
      <c r="D93" s="9"/>
      <c r="E93" s="9"/>
      <c r="F93" s="36" t="str">
        <f>E17</f>
        <v>Městský úřad Klatovy - odbor životního prostředí</v>
      </c>
      <c r="G93" s="9"/>
      <c r="H93" s="9"/>
      <c r="I93" s="29" t="s">
        <v>32</v>
      </c>
      <c r="J93" s="69" t="str">
        <f>E23</f>
        <v>Hydropro Engineering s.r.o.</v>
      </c>
      <c r="K93" s="9"/>
      <c r="L93" s="33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</row>
    <row r="94" spans="1:31" s="34" customFormat="1" ht="15.2" customHeight="1" x14ac:dyDescent="0.2">
      <c r="A94" s="9"/>
      <c r="B94" s="4"/>
      <c r="C94" s="29" t="s">
        <v>30</v>
      </c>
      <c r="D94" s="9"/>
      <c r="E94" s="9"/>
      <c r="F94" s="36" t="str">
        <f>IF(E20="","",E20)</f>
        <v>Vyplň údaj</v>
      </c>
      <c r="G94" s="9"/>
      <c r="H94" s="9"/>
      <c r="I94" s="29" t="s">
        <v>37</v>
      </c>
      <c r="J94" s="69" t="str">
        <f>E26</f>
        <v xml:space="preserve"> </v>
      </c>
      <c r="K94" s="9"/>
      <c r="L94" s="33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</row>
    <row r="95" spans="1:31" s="34" customFormat="1" ht="10.35" customHeight="1" x14ac:dyDescent="0.2">
      <c r="A95" s="9"/>
      <c r="B95" s="4"/>
      <c r="C95" s="9"/>
      <c r="D95" s="9"/>
      <c r="E95" s="9"/>
      <c r="F95" s="9"/>
      <c r="G95" s="9"/>
      <c r="H95" s="9"/>
      <c r="I95" s="9"/>
      <c r="J95" s="9"/>
      <c r="K95" s="9"/>
      <c r="L95" s="33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pans="1:31" s="34" customFormat="1" ht="29.25" customHeight="1" x14ac:dyDescent="0.2">
      <c r="A96" s="9"/>
      <c r="B96" s="4"/>
      <c r="C96" s="70" t="s">
        <v>127</v>
      </c>
      <c r="D96" s="51"/>
      <c r="E96" s="51"/>
      <c r="F96" s="51"/>
      <c r="G96" s="51"/>
      <c r="H96" s="51"/>
      <c r="I96" s="51"/>
      <c r="J96" s="71" t="s">
        <v>128</v>
      </c>
      <c r="K96" s="51"/>
      <c r="L96" s="33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pans="1:47" s="34" customFormat="1" ht="10.35" customHeight="1" x14ac:dyDescent="0.2">
      <c r="A97" s="9"/>
      <c r="B97" s="4"/>
      <c r="C97" s="9"/>
      <c r="D97" s="9"/>
      <c r="E97" s="9"/>
      <c r="F97" s="9"/>
      <c r="G97" s="9"/>
      <c r="H97" s="9"/>
      <c r="I97" s="9"/>
      <c r="J97" s="9"/>
      <c r="K97" s="9"/>
      <c r="L97" s="3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pans="1:47" s="34" customFormat="1" ht="22.9" customHeight="1" x14ac:dyDescent="0.2">
      <c r="A98" s="9"/>
      <c r="B98" s="4"/>
      <c r="C98" s="72" t="s">
        <v>129</v>
      </c>
      <c r="D98" s="9"/>
      <c r="E98" s="9"/>
      <c r="F98" s="9"/>
      <c r="G98" s="9"/>
      <c r="H98" s="9"/>
      <c r="I98" s="9"/>
      <c r="J98" s="46">
        <f>J129</f>
        <v>0</v>
      </c>
      <c r="K98" s="9"/>
      <c r="L98" s="33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U98" s="23" t="s">
        <v>130</v>
      </c>
    </row>
    <row r="99" spans="1:47" s="73" customFormat="1" ht="24.95" customHeight="1" x14ac:dyDescent="0.2">
      <c r="B99" s="74"/>
      <c r="D99" s="75" t="s">
        <v>131</v>
      </c>
      <c r="E99" s="76"/>
      <c r="F99" s="76"/>
      <c r="G99" s="76"/>
      <c r="H99" s="76"/>
      <c r="I99" s="76"/>
      <c r="J99" s="77">
        <f>J130</f>
        <v>0</v>
      </c>
      <c r="L99" s="74"/>
    </row>
    <row r="100" spans="1:47" s="78" customFormat="1" ht="19.899999999999999" customHeight="1" x14ac:dyDescent="0.2">
      <c r="B100" s="79"/>
      <c r="D100" s="80" t="s">
        <v>132</v>
      </c>
      <c r="E100" s="81"/>
      <c r="F100" s="81"/>
      <c r="G100" s="81"/>
      <c r="H100" s="81"/>
      <c r="I100" s="81"/>
      <c r="J100" s="82">
        <f>J131</f>
        <v>0</v>
      </c>
      <c r="L100" s="79"/>
    </row>
    <row r="101" spans="1:47" s="78" customFormat="1" ht="19.899999999999999" customHeight="1" x14ac:dyDescent="0.2">
      <c r="B101" s="79"/>
      <c r="D101" s="80" t="s">
        <v>133</v>
      </c>
      <c r="E101" s="81"/>
      <c r="F101" s="81"/>
      <c r="G101" s="81"/>
      <c r="H101" s="81"/>
      <c r="I101" s="81"/>
      <c r="J101" s="82">
        <f>J182</f>
        <v>0</v>
      </c>
      <c r="L101" s="79"/>
    </row>
    <row r="102" spans="1:47" s="78" customFormat="1" ht="19.899999999999999" customHeight="1" x14ac:dyDescent="0.2">
      <c r="B102" s="79"/>
      <c r="D102" s="80" t="s">
        <v>435</v>
      </c>
      <c r="E102" s="81"/>
      <c r="F102" s="81"/>
      <c r="G102" s="81"/>
      <c r="H102" s="81"/>
      <c r="I102" s="81"/>
      <c r="J102" s="82">
        <f>J263</f>
        <v>0</v>
      </c>
      <c r="L102" s="79"/>
    </row>
    <row r="103" spans="1:47" s="78" customFormat="1" ht="19.899999999999999" customHeight="1" x14ac:dyDescent="0.2">
      <c r="B103" s="79"/>
      <c r="D103" s="80" t="s">
        <v>436</v>
      </c>
      <c r="E103" s="81"/>
      <c r="F103" s="81"/>
      <c r="G103" s="81"/>
      <c r="H103" s="81"/>
      <c r="I103" s="81"/>
      <c r="J103" s="82">
        <f>J322</f>
        <v>0</v>
      </c>
      <c r="L103" s="79"/>
    </row>
    <row r="104" spans="1:47" s="78" customFormat="1" ht="19.899999999999999" customHeight="1" x14ac:dyDescent="0.2">
      <c r="B104" s="79"/>
      <c r="D104" s="80" t="s">
        <v>437</v>
      </c>
      <c r="E104" s="81"/>
      <c r="F104" s="81"/>
      <c r="G104" s="81"/>
      <c r="H104" s="81"/>
      <c r="I104" s="81"/>
      <c r="J104" s="82">
        <f>J365</f>
        <v>0</v>
      </c>
      <c r="L104" s="79"/>
    </row>
    <row r="105" spans="1:47" s="78" customFormat="1" ht="19.899999999999999" customHeight="1" x14ac:dyDescent="0.2">
      <c r="B105" s="79"/>
      <c r="D105" s="80" t="s">
        <v>134</v>
      </c>
      <c r="E105" s="81"/>
      <c r="F105" s="81"/>
      <c r="G105" s="81"/>
      <c r="H105" s="81"/>
      <c r="I105" s="81"/>
      <c r="J105" s="82">
        <f>J384</f>
        <v>0</v>
      </c>
      <c r="L105" s="79"/>
    </row>
    <row r="106" spans="1:47" s="73" customFormat="1" ht="24.95" customHeight="1" x14ac:dyDescent="0.2">
      <c r="B106" s="74"/>
      <c r="D106" s="75" t="s">
        <v>438</v>
      </c>
      <c r="E106" s="76"/>
      <c r="F106" s="76"/>
      <c r="G106" s="76"/>
      <c r="H106" s="76"/>
      <c r="I106" s="76"/>
      <c r="J106" s="77">
        <f>J388</f>
        <v>0</v>
      </c>
      <c r="L106" s="74"/>
    </row>
    <row r="107" spans="1:47" s="78" customFormat="1" ht="19.899999999999999" customHeight="1" x14ac:dyDescent="0.2">
      <c r="B107" s="79"/>
      <c r="D107" s="80" t="s">
        <v>439</v>
      </c>
      <c r="E107" s="81"/>
      <c r="F107" s="81"/>
      <c r="G107" s="81"/>
      <c r="H107" s="81"/>
      <c r="I107" s="81"/>
      <c r="J107" s="82">
        <f>J389</f>
        <v>0</v>
      </c>
      <c r="L107" s="79"/>
    </row>
    <row r="108" spans="1:47" s="34" customFormat="1" ht="21.75" customHeight="1" x14ac:dyDescent="0.2">
      <c r="A108" s="9"/>
      <c r="B108" s="4"/>
      <c r="C108" s="9"/>
      <c r="D108" s="9"/>
      <c r="E108" s="9"/>
      <c r="F108" s="9"/>
      <c r="G108" s="9"/>
      <c r="H108" s="9"/>
      <c r="I108" s="9"/>
      <c r="J108" s="9"/>
      <c r="K108" s="9"/>
      <c r="L108" s="33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pans="1:47" s="34" customFormat="1" ht="6.95" customHeight="1" x14ac:dyDescent="0.2">
      <c r="A109" s="9"/>
      <c r="B109" s="65"/>
      <c r="C109" s="66"/>
      <c r="D109" s="66"/>
      <c r="E109" s="66"/>
      <c r="F109" s="66"/>
      <c r="G109" s="66"/>
      <c r="H109" s="66"/>
      <c r="I109" s="66"/>
      <c r="J109" s="66"/>
      <c r="K109" s="66"/>
      <c r="L109" s="33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3" spans="1:31" s="34" customFormat="1" ht="6.95" customHeight="1" x14ac:dyDescent="0.2">
      <c r="A113" s="9"/>
      <c r="B113" s="67"/>
      <c r="C113" s="68"/>
      <c r="D113" s="68"/>
      <c r="E113" s="68"/>
      <c r="F113" s="68"/>
      <c r="G113" s="68"/>
      <c r="H113" s="68"/>
      <c r="I113" s="68"/>
      <c r="J113" s="68"/>
      <c r="K113" s="68"/>
      <c r="L113" s="33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pans="1:31" s="34" customFormat="1" ht="24.95" customHeight="1" x14ac:dyDescent="0.2">
      <c r="A114" s="9"/>
      <c r="B114" s="4"/>
      <c r="C114" s="27" t="s">
        <v>135</v>
      </c>
      <c r="D114" s="9"/>
      <c r="E114" s="9"/>
      <c r="F114" s="9"/>
      <c r="G114" s="9"/>
      <c r="H114" s="9"/>
      <c r="I114" s="9"/>
      <c r="J114" s="9"/>
      <c r="K114" s="9"/>
      <c r="L114" s="33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</row>
    <row r="115" spans="1:31" s="34" customFormat="1" ht="6.95" customHeight="1" x14ac:dyDescent="0.2">
      <c r="A115" s="9"/>
      <c r="B115" s="4"/>
      <c r="C115" s="9"/>
      <c r="D115" s="9"/>
      <c r="E115" s="9"/>
      <c r="F115" s="9"/>
      <c r="G115" s="9"/>
      <c r="H115" s="9"/>
      <c r="I115" s="9"/>
      <c r="J115" s="9"/>
      <c r="K115" s="9"/>
      <c r="L115" s="33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</row>
    <row r="116" spans="1:31" s="34" customFormat="1" ht="12" customHeight="1" x14ac:dyDescent="0.2">
      <c r="A116" s="9"/>
      <c r="B116" s="4"/>
      <c r="C116" s="29" t="s">
        <v>16</v>
      </c>
      <c r="D116" s="9"/>
      <c r="E116" s="9"/>
      <c r="F116" s="9"/>
      <c r="G116" s="9"/>
      <c r="H116" s="9"/>
      <c r="I116" s="9"/>
      <c r="J116" s="9"/>
      <c r="K116" s="9"/>
      <c r="L116" s="33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</row>
    <row r="117" spans="1:31" s="34" customFormat="1" ht="16.5" customHeight="1" x14ac:dyDescent="0.2">
      <c r="A117" s="9"/>
      <c r="B117" s="4"/>
      <c r="C117" s="9"/>
      <c r="D117" s="9"/>
      <c r="E117" s="30" t="str">
        <f>E7</f>
        <v>MVN Klatovy Luby-Výhořice</v>
      </c>
      <c r="F117" s="31"/>
      <c r="G117" s="31"/>
      <c r="H117" s="31"/>
      <c r="I117" s="9"/>
      <c r="J117" s="9"/>
      <c r="K117" s="9"/>
      <c r="L117" s="33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</row>
    <row r="118" spans="1:31" ht="12" customHeight="1" x14ac:dyDescent="0.2">
      <c r="B118" s="26"/>
      <c r="C118" s="29" t="s">
        <v>121</v>
      </c>
      <c r="L118" s="26"/>
    </row>
    <row r="119" spans="1:31" s="34" customFormat="1" ht="16.5" customHeight="1" x14ac:dyDescent="0.2">
      <c r="A119" s="9"/>
      <c r="B119" s="4"/>
      <c r="C119" s="9"/>
      <c r="D119" s="9"/>
      <c r="E119" s="30" t="s">
        <v>122</v>
      </c>
      <c r="F119" s="32"/>
      <c r="G119" s="32"/>
      <c r="H119" s="32"/>
      <c r="I119" s="9"/>
      <c r="J119" s="9"/>
      <c r="K119" s="9"/>
      <c r="L119" s="33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</row>
    <row r="120" spans="1:31" s="34" customFormat="1" ht="12" customHeight="1" x14ac:dyDescent="0.2">
      <c r="A120" s="9"/>
      <c r="B120" s="4"/>
      <c r="C120" s="29" t="s">
        <v>123</v>
      </c>
      <c r="D120" s="9"/>
      <c r="E120" s="9"/>
      <c r="F120" s="9"/>
      <c r="G120" s="9"/>
      <c r="H120" s="9"/>
      <c r="I120" s="9"/>
      <c r="J120" s="9"/>
      <c r="K120" s="9"/>
      <c r="L120" s="33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</row>
    <row r="121" spans="1:31" s="34" customFormat="1" ht="16.5" customHeight="1" x14ac:dyDescent="0.2">
      <c r="A121" s="9"/>
      <c r="B121" s="4"/>
      <c r="C121" s="9"/>
      <c r="D121" s="9"/>
      <c r="E121" s="35" t="str">
        <f>E11</f>
        <v>SO 01.3 - Výpustné zařízení</v>
      </c>
      <c r="F121" s="32"/>
      <c r="G121" s="32"/>
      <c r="H121" s="32"/>
      <c r="I121" s="9"/>
      <c r="J121" s="9"/>
      <c r="K121" s="9"/>
      <c r="L121" s="33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</row>
    <row r="122" spans="1:31" s="34" customFormat="1" ht="6.95" customHeight="1" x14ac:dyDescent="0.2">
      <c r="A122" s="9"/>
      <c r="B122" s="4"/>
      <c r="C122" s="9"/>
      <c r="D122" s="9"/>
      <c r="E122" s="9"/>
      <c r="F122" s="9"/>
      <c r="G122" s="9"/>
      <c r="H122" s="9"/>
      <c r="I122" s="9"/>
      <c r="J122" s="9"/>
      <c r="K122" s="9"/>
      <c r="L122" s="33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</row>
    <row r="123" spans="1:31" s="34" customFormat="1" ht="12" customHeight="1" x14ac:dyDescent="0.2">
      <c r="A123" s="9"/>
      <c r="B123" s="4"/>
      <c r="C123" s="29" t="s">
        <v>20</v>
      </c>
      <c r="D123" s="9"/>
      <c r="E123" s="9"/>
      <c r="F123" s="36" t="str">
        <f>F14</f>
        <v>k.ú. Luby</v>
      </c>
      <c r="G123" s="9"/>
      <c r="H123" s="9"/>
      <c r="I123" s="29" t="s">
        <v>22</v>
      </c>
      <c r="J123" s="37" t="str">
        <f>IF(J14="","",J14)</f>
        <v>31. 7. 2025</v>
      </c>
      <c r="K123" s="9"/>
      <c r="L123" s="33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</row>
    <row r="124" spans="1:31" s="34" customFormat="1" ht="6.95" customHeight="1" x14ac:dyDescent="0.2">
      <c r="A124" s="9"/>
      <c r="B124" s="4"/>
      <c r="C124" s="9"/>
      <c r="D124" s="9"/>
      <c r="E124" s="9"/>
      <c r="F124" s="9"/>
      <c r="G124" s="9"/>
      <c r="H124" s="9"/>
      <c r="I124" s="9"/>
      <c r="J124" s="9"/>
      <c r="K124" s="9"/>
      <c r="L124" s="33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</row>
    <row r="125" spans="1:31" s="34" customFormat="1" ht="25.7" customHeight="1" x14ac:dyDescent="0.2">
      <c r="A125" s="9"/>
      <c r="B125" s="4"/>
      <c r="C125" s="29" t="s">
        <v>24</v>
      </c>
      <c r="D125" s="9"/>
      <c r="E125" s="9"/>
      <c r="F125" s="36" t="str">
        <f>E17</f>
        <v>Městský úřad Klatovy - odbor životního prostředí</v>
      </c>
      <c r="G125" s="9"/>
      <c r="H125" s="9"/>
      <c r="I125" s="29" t="s">
        <v>32</v>
      </c>
      <c r="J125" s="69" t="str">
        <f>E23</f>
        <v>Hydropro Engineering s.r.o.</v>
      </c>
      <c r="K125" s="9"/>
      <c r="L125" s="33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</row>
    <row r="126" spans="1:31" s="34" customFormat="1" ht="15.2" customHeight="1" x14ac:dyDescent="0.2">
      <c r="A126" s="9"/>
      <c r="B126" s="4"/>
      <c r="C126" s="29" t="s">
        <v>30</v>
      </c>
      <c r="D126" s="9"/>
      <c r="E126" s="9"/>
      <c r="F126" s="36" t="str">
        <f>IF(E20="","",E20)</f>
        <v>Vyplň údaj</v>
      </c>
      <c r="G126" s="9"/>
      <c r="H126" s="9"/>
      <c r="I126" s="29" t="s">
        <v>37</v>
      </c>
      <c r="J126" s="69" t="str">
        <f>E26</f>
        <v xml:space="preserve"> </v>
      </c>
      <c r="K126" s="9"/>
      <c r="L126" s="33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</row>
    <row r="127" spans="1:31" s="34" customFormat="1" ht="10.35" customHeight="1" x14ac:dyDescent="0.2">
      <c r="A127" s="9"/>
      <c r="B127" s="4"/>
      <c r="C127" s="9"/>
      <c r="D127" s="9"/>
      <c r="E127" s="9"/>
      <c r="F127" s="9"/>
      <c r="G127" s="9"/>
      <c r="H127" s="9"/>
      <c r="I127" s="9"/>
      <c r="J127" s="9"/>
      <c r="K127" s="9"/>
      <c r="L127" s="33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</row>
    <row r="128" spans="1:31" s="92" customFormat="1" ht="29.25" customHeight="1" x14ac:dyDescent="0.2">
      <c r="A128" s="83"/>
      <c r="B128" s="84"/>
      <c r="C128" s="85" t="s">
        <v>136</v>
      </c>
      <c r="D128" s="86" t="s">
        <v>66</v>
      </c>
      <c r="E128" s="86" t="s">
        <v>62</v>
      </c>
      <c r="F128" s="86" t="s">
        <v>63</v>
      </c>
      <c r="G128" s="86" t="s">
        <v>137</v>
      </c>
      <c r="H128" s="86" t="s">
        <v>138</v>
      </c>
      <c r="I128" s="86" t="s">
        <v>139</v>
      </c>
      <c r="J128" s="86" t="s">
        <v>128</v>
      </c>
      <c r="K128" s="87" t="s">
        <v>140</v>
      </c>
      <c r="L128" s="88"/>
      <c r="M128" s="89" t="s">
        <v>1</v>
      </c>
      <c r="N128" s="90" t="s">
        <v>45</v>
      </c>
      <c r="O128" s="90" t="s">
        <v>141</v>
      </c>
      <c r="P128" s="90" t="s">
        <v>142</v>
      </c>
      <c r="Q128" s="90" t="s">
        <v>143</v>
      </c>
      <c r="R128" s="90" t="s">
        <v>144</v>
      </c>
      <c r="S128" s="90" t="s">
        <v>145</v>
      </c>
      <c r="T128" s="91" t="s">
        <v>146</v>
      </c>
      <c r="U128" s="83"/>
      <c r="V128" s="83"/>
      <c r="W128" s="83"/>
      <c r="X128" s="83"/>
      <c r="Y128" s="83"/>
      <c r="Z128" s="83"/>
      <c r="AA128" s="83"/>
      <c r="AB128" s="83"/>
      <c r="AC128" s="83"/>
      <c r="AD128" s="83"/>
      <c r="AE128" s="83"/>
    </row>
    <row r="129" spans="1:65" s="34" customFormat="1" ht="22.9" customHeight="1" x14ac:dyDescent="0.25">
      <c r="A129" s="9"/>
      <c r="B129" s="4"/>
      <c r="C129" s="93" t="s">
        <v>147</v>
      </c>
      <c r="D129" s="9"/>
      <c r="E129" s="9"/>
      <c r="F129" s="9"/>
      <c r="G129" s="9"/>
      <c r="H129" s="9"/>
      <c r="I129" s="9"/>
      <c r="J129" s="94">
        <f>BK129</f>
        <v>0</v>
      </c>
      <c r="K129" s="9"/>
      <c r="L129" s="4"/>
      <c r="M129" s="95"/>
      <c r="N129" s="96"/>
      <c r="O129" s="44"/>
      <c r="P129" s="97">
        <f>P130+P388</f>
        <v>0</v>
      </c>
      <c r="Q129" s="44"/>
      <c r="R129" s="97">
        <f>R130+R388</f>
        <v>21.774420850000006</v>
      </c>
      <c r="S129" s="44"/>
      <c r="T129" s="98">
        <f>T130+T388</f>
        <v>0</v>
      </c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T129" s="23" t="s">
        <v>80</v>
      </c>
      <c r="AU129" s="23" t="s">
        <v>130</v>
      </c>
      <c r="BK129" s="99">
        <f>BK130+BK388</f>
        <v>0</v>
      </c>
    </row>
    <row r="130" spans="1:65" s="3" customFormat="1" ht="25.9" customHeight="1" x14ac:dyDescent="0.2">
      <c r="B130" s="100"/>
      <c r="C130" s="140"/>
      <c r="D130" s="141" t="s">
        <v>80</v>
      </c>
      <c r="E130" s="142" t="s">
        <v>148</v>
      </c>
      <c r="F130" s="142" t="s">
        <v>149</v>
      </c>
      <c r="G130" s="140"/>
      <c r="H130" s="140"/>
      <c r="J130" s="102">
        <f>BK130</f>
        <v>0</v>
      </c>
      <c r="L130" s="100"/>
      <c r="M130" s="103"/>
      <c r="N130" s="104"/>
      <c r="O130" s="104"/>
      <c r="P130" s="105">
        <f>P131+P182+P263+P322+P365+P384</f>
        <v>0</v>
      </c>
      <c r="Q130" s="104"/>
      <c r="R130" s="105">
        <f>R131+R182+R263+R322+R365+R384</f>
        <v>21.261706650000004</v>
      </c>
      <c r="S130" s="104"/>
      <c r="T130" s="106">
        <f>T131+T182+T263+T322+T365+T384</f>
        <v>0</v>
      </c>
      <c r="AR130" s="101" t="s">
        <v>150</v>
      </c>
      <c r="AT130" s="107" t="s">
        <v>80</v>
      </c>
      <c r="AU130" s="107" t="s">
        <v>81</v>
      </c>
      <c r="AY130" s="101" t="s">
        <v>151</v>
      </c>
      <c r="BK130" s="108">
        <f>BK131+BK182+BK263+BK322+BK365+BK384</f>
        <v>0</v>
      </c>
    </row>
    <row r="131" spans="1:65" s="3" customFormat="1" ht="22.9" customHeight="1" x14ac:dyDescent="0.2">
      <c r="B131" s="100"/>
      <c r="C131" s="140"/>
      <c r="D131" s="141" t="s">
        <v>80</v>
      </c>
      <c r="E131" s="143" t="s">
        <v>88</v>
      </c>
      <c r="F131" s="143" t="s">
        <v>152</v>
      </c>
      <c r="G131" s="140"/>
      <c r="H131" s="140"/>
      <c r="J131" s="109">
        <f>BK131</f>
        <v>0</v>
      </c>
      <c r="L131" s="100"/>
      <c r="M131" s="103"/>
      <c r="N131" s="104"/>
      <c r="O131" s="104"/>
      <c r="P131" s="105">
        <f>SUM(P132:P181)</f>
        <v>0</v>
      </c>
      <c r="Q131" s="104"/>
      <c r="R131" s="105">
        <f>SUM(R132:R181)</f>
        <v>3.0000000000000001E-5</v>
      </c>
      <c r="S131" s="104"/>
      <c r="T131" s="106">
        <f>SUM(T132:T181)</f>
        <v>0</v>
      </c>
      <c r="AR131" s="101" t="s">
        <v>150</v>
      </c>
      <c r="AT131" s="107" t="s">
        <v>80</v>
      </c>
      <c r="AU131" s="107" t="s">
        <v>88</v>
      </c>
      <c r="AY131" s="101" t="s">
        <v>151</v>
      </c>
      <c r="BK131" s="108">
        <f>SUM(BK132:BK181)</f>
        <v>0</v>
      </c>
    </row>
    <row r="132" spans="1:65" s="34" customFormat="1" ht="16.5" customHeight="1" x14ac:dyDescent="0.2">
      <c r="A132" s="9"/>
      <c r="B132" s="4"/>
      <c r="C132" s="144" t="s">
        <v>88</v>
      </c>
      <c r="D132" s="144" t="s">
        <v>153</v>
      </c>
      <c r="E132" s="145" t="s">
        <v>440</v>
      </c>
      <c r="F132" s="146" t="s">
        <v>441</v>
      </c>
      <c r="G132" s="147" t="s">
        <v>241</v>
      </c>
      <c r="H132" s="148">
        <v>1</v>
      </c>
      <c r="I132" s="6"/>
      <c r="J132" s="7">
        <f>ROUND(I132*H132,2)</f>
        <v>0</v>
      </c>
      <c r="K132" s="5" t="s">
        <v>242</v>
      </c>
      <c r="L132" s="4"/>
      <c r="M132" s="8" t="s">
        <v>1</v>
      </c>
      <c r="N132" s="110" t="s">
        <v>46</v>
      </c>
      <c r="O132" s="111"/>
      <c r="P132" s="112">
        <f>O132*H132</f>
        <v>0</v>
      </c>
      <c r="Q132" s="112">
        <v>3.0000000000000001E-5</v>
      </c>
      <c r="R132" s="112">
        <f>Q132*H132</f>
        <v>3.0000000000000001E-5</v>
      </c>
      <c r="S132" s="112">
        <v>0</v>
      </c>
      <c r="T132" s="113">
        <f>S132*H132</f>
        <v>0</v>
      </c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R132" s="114" t="s">
        <v>158</v>
      </c>
      <c r="AT132" s="114" t="s">
        <v>153</v>
      </c>
      <c r="AU132" s="114" t="s">
        <v>90</v>
      </c>
      <c r="AY132" s="23" t="s">
        <v>151</v>
      </c>
      <c r="BE132" s="115">
        <f>IF(N132="základní",J132,0)</f>
        <v>0</v>
      </c>
      <c r="BF132" s="115">
        <f>IF(N132="snížená",J132,0)</f>
        <v>0</v>
      </c>
      <c r="BG132" s="115">
        <f>IF(N132="zákl. přenesená",J132,0)</f>
        <v>0</v>
      </c>
      <c r="BH132" s="115">
        <f>IF(N132="sníž. přenesená",J132,0)</f>
        <v>0</v>
      </c>
      <c r="BI132" s="115">
        <f>IF(N132="nulová",J132,0)</f>
        <v>0</v>
      </c>
      <c r="BJ132" s="23" t="s">
        <v>88</v>
      </c>
      <c r="BK132" s="115">
        <f>ROUND(I132*H132,2)</f>
        <v>0</v>
      </c>
      <c r="BL132" s="23" t="s">
        <v>158</v>
      </c>
      <c r="BM132" s="114" t="s">
        <v>442</v>
      </c>
    </row>
    <row r="133" spans="1:65" s="34" customFormat="1" ht="33" customHeight="1" x14ac:dyDescent="0.2">
      <c r="A133" s="9"/>
      <c r="B133" s="4"/>
      <c r="C133" s="144" t="s">
        <v>90</v>
      </c>
      <c r="D133" s="144" t="s">
        <v>153</v>
      </c>
      <c r="E133" s="145" t="s">
        <v>443</v>
      </c>
      <c r="F133" s="146" t="s">
        <v>444</v>
      </c>
      <c r="G133" s="147" t="s">
        <v>233</v>
      </c>
      <c r="H133" s="148">
        <v>17.12</v>
      </c>
      <c r="I133" s="6"/>
      <c r="J133" s="7">
        <f>ROUND(I133*H133,2)</f>
        <v>0</v>
      </c>
      <c r="K133" s="5" t="s">
        <v>157</v>
      </c>
      <c r="L133" s="4"/>
      <c r="M133" s="8" t="s">
        <v>1</v>
      </c>
      <c r="N133" s="110" t="s">
        <v>46</v>
      </c>
      <c r="O133" s="111"/>
      <c r="P133" s="112">
        <f>O133*H133</f>
        <v>0</v>
      </c>
      <c r="Q133" s="112">
        <v>0</v>
      </c>
      <c r="R133" s="112">
        <f>Q133*H133</f>
        <v>0</v>
      </c>
      <c r="S133" s="112">
        <v>0</v>
      </c>
      <c r="T133" s="113">
        <f>S133*H133</f>
        <v>0</v>
      </c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R133" s="114" t="s">
        <v>158</v>
      </c>
      <c r="AT133" s="114" t="s">
        <v>153</v>
      </c>
      <c r="AU133" s="114" t="s">
        <v>90</v>
      </c>
      <c r="AY133" s="23" t="s">
        <v>151</v>
      </c>
      <c r="BE133" s="115">
        <f>IF(N133="základní",J133,0)</f>
        <v>0</v>
      </c>
      <c r="BF133" s="115">
        <f>IF(N133="snížená",J133,0)</f>
        <v>0</v>
      </c>
      <c r="BG133" s="115">
        <f>IF(N133="zákl. přenesená",J133,0)</f>
        <v>0</v>
      </c>
      <c r="BH133" s="115">
        <f>IF(N133="sníž. přenesená",J133,0)</f>
        <v>0</v>
      </c>
      <c r="BI133" s="115">
        <f>IF(N133="nulová",J133,0)</f>
        <v>0</v>
      </c>
      <c r="BJ133" s="23" t="s">
        <v>88</v>
      </c>
      <c r="BK133" s="115">
        <f>ROUND(I133*H133,2)</f>
        <v>0</v>
      </c>
      <c r="BL133" s="23" t="s">
        <v>158</v>
      </c>
      <c r="BM133" s="114" t="s">
        <v>445</v>
      </c>
    </row>
    <row r="134" spans="1:65" s="34" customFormat="1" ht="19.5" x14ac:dyDescent="0.2">
      <c r="A134" s="9"/>
      <c r="B134" s="4"/>
      <c r="C134" s="149"/>
      <c r="D134" s="150" t="s">
        <v>160</v>
      </c>
      <c r="E134" s="149"/>
      <c r="F134" s="151" t="s">
        <v>446</v>
      </c>
      <c r="G134" s="149"/>
      <c r="H134" s="149"/>
      <c r="I134" s="9"/>
      <c r="J134" s="9"/>
      <c r="K134" s="9"/>
      <c r="L134" s="4"/>
      <c r="M134" s="116"/>
      <c r="N134" s="117"/>
      <c r="O134" s="111"/>
      <c r="P134" s="111"/>
      <c r="Q134" s="111"/>
      <c r="R134" s="111"/>
      <c r="S134" s="111"/>
      <c r="T134" s="118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T134" s="23" t="s">
        <v>160</v>
      </c>
      <c r="AU134" s="23" t="s">
        <v>90</v>
      </c>
    </row>
    <row r="135" spans="1:65" s="34" customFormat="1" ht="11.25" x14ac:dyDescent="0.2">
      <c r="A135" s="9"/>
      <c r="B135" s="4"/>
      <c r="C135" s="149"/>
      <c r="D135" s="152" t="s">
        <v>162</v>
      </c>
      <c r="E135" s="149"/>
      <c r="F135" s="153" t="s">
        <v>447</v>
      </c>
      <c r="G135" s="149"/>
      <c r="H135" s="149"/>
      <c r="I135" s="9"/>
      <c r="J135" s="9"/>
      <c r="K135" s="9"/>
      <c r="L135" s="4"/>
      <c r="M135" s="116"/>
      <c r="N135" s="117"/>
      <c r="O135" s="111"/>
      <c r="P135" s="111"/>
      <c r="Q135" s="111"/>
      <c r="R135" s="111"/>
      <c r="S135" s="111"/>
      <c r="T135" s="118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T135" s="23" t="s">
        <v>162</v>
      </c>
      <c r="AU135" s="23" t="s">
        <v>90</v>
      </c>
    </row>
    <row r="136" spans="1:65" s="10" customFormat="1" ht="11.25" x14ac:dyDescent="0.2">
      <c r="B136" s="119"/>
      <c r="C136" s="154"/>
      <c r="D136" s="150" t="s">
        <v>164</v>
      </c>
      <c r="E136" s="155" t="s">
        <v>1</v>
      </c>
      <c r="F136" s="156" t="s">
        <v>448</v>
      </c>
      <c r="G136" s="154"/>
      <c r="H136" s="155" t="s">
        <v>1</v>
      </c>
      <c r="L136" s="119"/>
      <c r="M136" s="121"/>
      <c r="N136" s="122"/>
      <c r="O136" s="122"/>
      <c r="P136" s="122"/>
      <c r="Q136" s="122"/>
      <c r="R136" s="122"/>
      <c r="S136" s="122"/>
      <c r="T136" s="123"/>
      <c r="AT136" s="120" t="s">
        <v>164</v>
      </c>
      <c r="AU136" s="120" t="s">
        <v>90</v>
      </c>
      <c r="AV136" s="10" t="s">
        <v>88</v>
      </c>
      <c r="AW136" s="10" t="s">
        <v>36</v>
      </c>
      <c r="AX136" s="10" t="s">
        <v>81</v>
      </c>
      <c r="AY136" s="120" t="s">
        <v>151</v>
      </c>
    </row>
    <row r="137" spans="1:65" s="10" customFormat="1" ht="11.25" x14ac:dyDescent="0.2">
      <c r="B137" s="119"/>
      <c r="C137" s="154"/>
      <c r="D137" s="150" t="s">
        <v>164</v>
      </c>
      <c r="E137" s="155" t="s">
        <v>1</v>
      </c>
      <c r="F137" s="156" t="s">
        <v>449</v>
      </c>
      <c r="G137" s="154"/>
      <c r="H137" s="155" t="s">
        <v>1</v>
      </c>
      <c r="L137" s="119"/>
      <c r="M137" s="121"/>
      <c r="N137" s="122"/>
      <c r="O137" s="122"/>
      <c r="P137" s="122"/>
      <c r="Q137" s="122"/>
      <c r="R137" s="122"/>
      <c r="S137" s="122"/>
      <c r="T137" s="123"/>
      <c r="AT137" s="120" t="s">
        <v>164</v>
      </c>
      <c r="AU137" s="120" t="s">
        <v>90</v>
      </c>
      <c r="AV137" s="10" t="s">
        <v>88</v>
      </c>
      <c r="AW137" s="10" t="s">
        <v>36</v>
      </c>
      <c r="AX137" s="10" t="s">
        <v>81</v>
      </c>
      <c r="AY137" s="120" t="s">
        <v>151</v>
      </c>
    </row>
    <row r="138" spans="1:65" s="11" customFormat="1" ht="11.25" x14ac:dyDescent="0.2">
      <c r="B138" s="124"/>
      <c r="C138" s="157"/>
      <c r="D138" s="150" t="s">
        <v>164</v>
      </c>
      <c r="E138" s="158" t="s">
        <v>1</v>
      </c>
      <c r="F138" s="159" t="s">
        <v>450</v>
      </c>
      <c r="G138" s="157"/>
      <c r="H138" s="160">
        <v>17.12</v>
      </c>
      <c r="L138" s="124"/>
      <c r="M138" s="126"/>
      <c r="N138" s="127"/>
      <c r="O138" s="127"/>
      <c r="P138" s="127"/>
      <c r="Q138" s="127"/>
      <c r="R138" s="127"/>
      <c r="S138" s="127"/>
      <c r="T138" s="128"/>
      <c r="AT138" s="125" t="s">
        <v>164</v>
      </c>
      <c r="AU138" s="125" t="s">
        <v>90</v>
      </c>
      <c r="AV138" s="11" t="s">
        <v>90</v>
      </c>
      <c r="AW138" s="11" t="s">
        <v>36</v>
      </c>
      <c r="AX138" s="11" t="s">
        <v>81</v>
      </c>
      <c r="AY138" s="125" t="s">
        <v>151</v>
      </c>
    </row>
    <row r="139" spans="1:65" s="12" customFormat="1" ht="11.25" x14ac:dyDescent="0.2">
      <c r="B139" s="129"/>
      <c r="C139" s="161"/>
      <c r="D139" s="150" t="s">
        <v>164</v>
      </c>
      <c r="E139" s="162" t="s">
        <v>1</v>
      </c>
      <c r="F139" s="163" t="s">
        <v>167</v>
      </c>
      <c r="G139" s="161"/>
      <c r="H139" s="164">
        <v>17.12</v>
      </c>
      <c r="L139" s="129"/>
      <c r="M139" s="131"/>
      <c r="N139" s="132"/>
      <c r="O139" s="132"/>
      <c r="P139" s="132"/>
      <c r="Q139" s="132"/>
      <c r="R139" s="132"/>
      <c r="S139" s="132"/>
      <c r="T139" s="133"/>
      <c r="AT139" s="130" t="s">
        <v>164</v>
      </c>
      <c r="AU139" s="130" t="s">
        <v>90</v>
      </c>
      <c r="AV139" s="12" t="s">
        <v>158</v>
      </c>
      <c r="AW139" s="12" t="s">
        <v>36</v>
      </c>
      <c r="AX139" s="12" t="s">
        <v>88</v>
      </c>
      <c r="AY139" s="130" t="s">
        <v>151</v>
      </c>
    </row>
    <row r="140" spans="1:65" s="34" customFormat="1" ht="33" customHeight="1" x14ac:dyDescent="0.2">
      <c r="A140" s="9"/>
      <c r="B140" s="4"/>
      <c r="C140" s="144" t="s">
        <v>177</v>
      </c>
      <c r="D140" s="144" t="s">
        <v>153</v>
      </c>
      <c r="E140" s="145" t="s">
        <v>451</v>
      </c>
      <c r="F140" s="146" t="s">
        <v>452</v>
      </c>
      <c r="G140" s="147" t="s">
        <v>233</v>
      </c>
      <c r="H140" s="148">
        <v>78.662999999999997</v>
      </c>
      <c r="I140" s="6"/>
      <c r="J140" s="7">
        <f>ROUND(I140*H140,2)</f>
        <v>0</v>
      </c>
      <c r="K140" s="5" t="s">
        <v>157</v>
      </c>
      <c r="L140" s="4"/>
      <c r="M140" s="8" t="s">
        <v>1</v>
      </c>
      <c r="N140" s="110" t="s">
        <v>46</v>
      </c>
      <c r="O140" s="111"/>
      <c r="P140" s="112">
        <f>O140*H140</f>
        <v>0</v>
      </c>
      <c r="Q140" s="112">
        <v>0</v>
      </c>
      <c r="R140" s="112">
        <f>Q140*H140</f>
        <v>0</v>
      </c>
      <c r="S140" s="112">
        <v>0</v>
      </c>
      <c r="T140" s="113">
        <f>S140*H140</f>
        <v>0</v>
      </c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R140" s="114" t="s">
        <v>158</v>
      </c>
      <c r="AT140" s="114" t="s">
        <v>153</v>
      </c>
      <c r="AU140" s="114" t="s">
        <v>90</v>
      </c>
      <c r="AY140" s="23" t="s">
        <v>151</v>
      </c>
      <c r="BE140" s="115">
        <f>IF(N140="základní",J140,0)</f>
        <v>0</v>
      </c>
      <c r="BF140" s="115">
        <f>IF(N140="snížená",J140,0)</f>
        <v>0</v>
      </c>
      <c r="BG140" s="115">
        <f>IF(N140="zákl. přenesená",J140,0)</f>
        <v>0</v>
      </c>
      <c r="BH140" s="115">
        <f>IF(N140="sníž. přenesená",J140,0)</f>
        <v>0</v>
      </c>
      <c r="BI140" s="115">
        <f>IF(N140="nulová",J140,0)</f>
        <v>0</v>
      </c>
      <c r="BJ140" s="23" t="s">
        <v>88</v>
      </c>
      <c r="BK140" s="115">
        <f>ROUND(I140*H140,2)</f>
        <v>0</v>
      </c>
      <c r="BL140" s="23" t="s">
        <v>158</v>
      </c>
      <c r="BM140" s="114" t="s">
        <v>453</v>
      </c>
    </row>
    <row r="141" spans="1:65" s="34" customFormat="1" ht="29.25" x14ac:dyDescent="0.2">
      <c r="A141" s="9"/>
      <c r="B141" s="4"/>
      <c r="C141" s="149"/>
      <c r="D141" s="150" t="s">
        <v>160</v>
      </c>
      <c r="E141" s="149"/>
      <c r="F141" s="151" t="s">
        <v>454</v>
      </c>
      <c r="G141" s="149"/>
      <c r="H141" s="149"/>
      <c r="I141" s="9"/>
      <c r="J141" s="9"/>
      <c r="K141" s="9"/>
      <c r="L141" s="4"/>
      <c r="M141" s="116"/>
      <c r="N141" s="117"/>
      <c r="O141" s="111"/>
      <c r="P141" s="111"/>
      <c r="Q141" s="111"/>
      <c r="R141" s="111"/>
      <c r="S141" s="111"/>
      <c r="T141" s="118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T141" s="23" t="s">
        <v>160</v>
      </c>
      <c r="AU141" s="23" t="s">
        <v>90</v>
      </c>
    </row>
    <row r="142" spans="1:65" s="34" customFormat="1" ht="11.25" x14ac:dyDescent="0.2">
      <c r="A142" s="9"/>
      <c r="B142" s="4"/>
      <c r="C142" s="149"/>
      <c r="D142" s="152" t="s">
        <v>162</v>
      </c>
      <c r="E142" s="149"/>
      <c r="F142" s="153" t="s">
        <v>455</v>
      </c>
      <c r="G142" s="149"/>
      <c r="H142" s="149"/>
      <c r="I142" s="9"/>
      <c r="J142" s="9"/>
      <c r="K142" s="9"/>
      <c r="L142" s="4"/>
      <c r="M142" s="116"/>
      <c r="N142" s="117"/>
      <c r="O142" s="111"/>
      <c r="P142" s="111"/>
      <c r="Q142" s="111"/>
      <c r="R142" s="111"/>
      <c r="S142" s="111"/>
      <c r="T142" s="118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T142" s="23" t="s">
        <v>162</v>
      </c>
      <c r="AU142" s="23" t="s">
        <v>90</v>
      </c>
    </row>
    <row r="143" spans="1:65" s="10" customFormat="1" ht="11.25" x14ac:dyDescent="0.2">
      <c r="B143" s="119"/>
      <c r="C143" s="154"/>
      <c r="D143" s="150" t="s">
        <v>164</v>
      </c>
      <c r="E143" s="155" t="s">
        <v>1</v>
      </c>
      <c r="F143" s="156" t="s">
        <v>456</v>
      </c>
      <c r="G143" s="154"/>
      <c r="H143" s="155" t="s">
        <v>1</v>
      </c>
      <c r="L143" s="119"/>
      <c r="M143" s="121"/>
      <c r="N143" s="122"/>
      <c r="O143" s="122"/>
      <c r="P143" s="122"/>
      <c r="Q143" s="122"/>
      <c r="R143" s="122"/>
      <c r="S143" s="122"/>
      <c r="T143" s="123"/>
      <c r="AT143" s="120" t="s">
        <v>164</v>
      </c>
      <c r="AU143" s="120" t="s">
        <v>90</v>
      </c>
      <c r="AV143" s="10" t="s">
        <v>88</v>
      </c>
      <c r="AW143" s="10" t="s">
        <v>36</v>
      </c>
      <c r="AX143" s="10" t="s">
        <v>81</v>
      </c>
      <c r="AY143" s="120" t="s">
        <v>151</v>
      </c>
    </row>
    <row r="144" spans="1:65" s="11" customFormat="1" ht="11.25" x14ac:dyDescent="0.2">
      <c r="B144" s="124"/>
      <c r="C144" s="157"/>
      <c r="D144" s="150" t="s">
        <v>164</v>
      </c>
      <c r="E144" s="158" t="s">
        <v>1</v>
      </c>
      <c r="F144" s="159" t="s">
        <v>457</v>
      </c>
      <c r="G144" s="157"/>
      <c r="H144" s="160">
        <v>78.662999999999997</v>
      </c>
      <c r="L144" s="124"/>
      <c r="M144" s="126"/>
      <c r="N144" s="127"/>
      <c r="O144" s="127"/>
      <c r="P144" s="127"/>
      <c r="Q144" s="127"/>
      <c r="R144" s="127"/>
      <c r="S144" s="127"/>
      <c r="T144" s="128"/>
      <c r="AT144" s="125" t="s">
        <v>164</v>
      </c>
      <c r="AU144" s="125" t="s">
        <v>90</v>
      </c>
      <c r="AV144" s="11" t="s">
        <v>90</v>
      </c>
      <c r="AW144" s="11" t="s">
        <v>36</v>
      </c>
      <c r="AX144" s="11" t="s">
        <v>81</v>
      </c>
      <c r="AY144" s="125" t="s">
        <v>151</v>
      </c>
    </row>
    <row r="145" spans="1:65" s="12" customFormat="1" ht="11.25" x14ac:dyDescent="0.2">
      <c r="B145" s="129"/>
      <c r="C145" s="161"/>
      <c r="D145" s="150" t="s">
        <v>164</v>
      </c>
      <c r="E145" s="162" t="s">
        <v>1</v>
      </c>
      <c r="F145" s="163" t="s">
        <v>167</v>
      </c>
      <c r="G145" s="161"/>
      <c r="H145" s="164">
        <v>78.662999999999997</v>
      </c>
      <c r="L145" s="129"/>
      <c r="M145" s="131"/>
      <c r="N145" s="132"/>
      <c r="O145" s="132"/>
      <c r="P145" s="132"/>
      <c r="Q145" s="132"/>
      <c r="R145" s="132"/>
      <c r="S145" s="132"/>
      <c r="T145" s="133"/>
      <c r="AT145" s="130" t="s">
        <v>164</v>
      </c>
      <c r="AU145" s="130" t="s">
        <v>90</v>
      </c>
      <c r="AV145" s="12" t="s">
        <v>158</v>
      </c>
      <c r="AW145" s="12" t="s">
        <v>36</v>
      </c>
      <c r="AX145" s="12" t="s">
        <v>88</v>
      </c>
      <c r="AY145" s="130" t="s">
        <v>151</v>
      </c>
    </row>
    <row r="146" spans="1:65" s="34" customFormat="1" ht="37.9" customHeight="1" x14ac:dyDescent="0.2">
      <c r="A146" s="9"/>
      <c r="B146" s="4"/>
      <c r="C146" s="144" t="s">
        <v>158</v>
      </c>
      <c r="D146" s="144" t="s">
        <v>153</v>
      </c>
      <c r="E146" s="145" t="s">
        <v>255</v>
      </c>
      <c r="F146" s="146" t="s">
        <v>256</v>
      </c>
      <c r="G146" s="147" t="s">
        <v>233</v>
      </c>
      <c r="H146" s="148">
        <v>31.27</v>
      </c>
      <c r="I146" s="6"/>
      <c r="J146" s="7">
        <f>ROUND(I146*H146,2)</f>
        <v>0</v>
      </c>
      <c r="K146" s="5" t="s">
        <v>157</v>
      </c>
      <c r="L146" s="4"/>
      <c r="M146" s="8" t="s">
        <v>1</v>
      </c>
      <c r="N146" s="110" t="s">
        <v>46</v>
      </c>
      <c r="O146" s="111"/>
      <c r="P146" s="112">
        <f>O146*H146</f>
        <v>0</v>
      </c>
      <c r="Q146" s="112">
        <v>0</v>
      </c>
      <c r="R146" s="112">
        <f>Q146*H146</f>
        <v>0</v>
      </c>
      <c r="S146" s="112">
        <v>0</v>
      </c>
      <c r="T146" s="113">
        <f>S146*H146</f>
        <v>0</v>
      </c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R146" s="114" t="s">
        <v>158</v>
      </c>
      <c r="AT146" s="114" t="s">
        <v>153</v>
      </c>
      <c r="AU146" s="114" t="s">
        <v>90</v>
      </c>
      <c r="AY146" s="23" t="s">
        <v>151</v>
      </c>
      <c r="BE146" s="115">
        <f>IF(N146="základní",J146,0)</f>
        <v>0</v>
      </c>
      <c r="BF146" s="115">
        <f>IF(N146="snížená",J146,0)</f>
        <v>0</v>
      </c>
      <c r="BG146" s="115">
        <f>IF(N146="zákl. přenesená",J146,0)</f>
        <v>0</v>
      </c>
      <c r="BH146" s="115">
        <f>IF(N146="sníž. přenesená",J146,0)</f>
        <v>0</v>
      </c>
      <c r="BI146" s="115">
        <f>IF(N146="nulová",J146,0)</f>
        <v>0</v>
      </c>
      <c r="BJ146" s="23" t="s">
        <v>88</v>
      </c>
      <c r="BK146" s="115">
        <f>ROUND(I146*H146,2)</f>
        <v>0</v>
      </c>
      <c r="BL146" s="23" t="s">
        <v>158</v>
      </c>
      <c r="BM146" s="114" t="s">
        <v>458</v>
      </c>
    </row>
    <row r="147" spans="1:65" s="34" customFormat="1" ht="39" x14ac:dyDescent="0.2">
      <c r="A147" s="9"/>
      <c r="B147" s="4"/>
      <c r="C147" s="149"/>
      <c r="D147" s="150" t="s">
        <v>160</v>
      </c>
      <c r="E147" s="149"/>
      <c r="F147" s="151" t="s">
        <v>258</v>
      </c>
      <c r="G147" s="149"/>
      <c r="H147" s="149"/>
      <c r="I147" s="9"/>
      <c r="J147" s="9"/>
      <c r="K147" s="9"/>
      <c r="L147" s="4"/>
      <c r="M147" s="116"/>
      <c r="N147" s="117"/>
      <c r="O147" s="111"/>
      <c r="P147" s="111"/>
      <c r="Q147" s="111"/>
      <c r="R147" s="111"/>
      <c r="S147" s="111"/>
      <c r="T147" s="118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T147" s="23" t="s">
        <v>160</v>
      </c>
      <c r="AU147" s="23" t="s">
        <v>90</v>
      </c>
    </row>
    <row r="148" spans="1:65" s="34" customFormat="1" ht="11.25" x14ac:dyDescent="0.2">
      <c r="A148" s="9"/>
      <c r="B148" s="4"/>
      <c r="C148" s="149"/>
      <c r="D148" s="152" t="s">
        <v>162</v>
      </c>
      <c r="E148" s="149"/>
      <c r="F148" s="153" t="s">
        <v>259</v>
      </c>
      <c r="G148" s="149"/>
      <c r="H148" s="149"/>
      <c r="I148" s="9"/>
      <c r="J148" s="9"/>
      <c r="K148" s="9"/>
      <c r="L148" s="4"/>
      <c r="M148" s="116"/>
      <c r="N148" s="117"/>
      <c r="O148" s="111"/>
      <c r="P148" s="111"/>
      <c r="Q148" s="111"/>
      <c r="R148" s="111"/>
      <c r="S148" s="111"/>
      <c r="T148" s="118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T148" s="23" t="s">
        <v>162</v>
      </c>
      <c r="AU148" s="23" t="s">
        <v>90</v>
      </c>
    </row>
    <row r="149" spans="1:65" s="10" customFormat="1" ht="11.25" x14ac:dyDescent="0.2">
      <c r="B149" s="119"/>
      <c r="C149" s="154"/>
      <c r="D149" s="150" t="s">
        <v>164</v>
      </c>
      <c r="E149" s="155" t="s">
        <v>1</v>
      </c>
      <c r="F149" s="156" t="s">
        <v>260</v>
      </c>
      <c r="G149" s="154"/>
      <c r="H149" s="155" t="s">
        <v>1</v>
      </c>
      <c r="L149" s="119"/>
      <c r="M149" s="121"/>
      <c r="N149" s="122"/>
      <c r="O149" s="122"/>
      <c r="P149" s="122"/>
      <c r="Q149" s="122"/>
      <c r="R149" s="122"/>
      <c r="S149" s="122"/>
      <c r="T149" s="123"/>
      <c r="AT149" s="120" t="s">
        <v>164</v>
      </c>
      <c r="AU149" s="120" t="s">
        <v>90</v>
      </c>
      <c r="AV149" s="10" t="s">
        <v>88</v>
      </c>
      <c r="AW149" s="10" t="s">
        <v>36</v>
      </c>
      <c r="AX149" s="10" t="s">
        <v>81</v>
      </c>
      <c r="AY149" s="120" t="s">
        <v>151</v>
      </c>
    </row>
    <row r="150" spans="1:65" s="11" customFormat="1" ht="11.25" x14ac:dyDescent="0.2">
      <c r="B150" s="124"/>
      <c r="C150" s="157"/>
      <c r="D150" s="150" t="s">
        <v>164</v>
      </c>
      <c r="E150" s="158" t="s">
        <v>1</v>
      </c>
      <c r="F150" s="159" t="s">
        <v>459</v>
      </c>
      <c r="G150" s="157"/>
      <c r="H150" s="160">
        <v>78.760000000000005</v>
      </c>
      <c r="L150" s="124"/>
      <c r="M150" s="126"/>
      <c r="N150" s="127"/>
      <c r="O150" s="127"/>
      <c r="P150" s="127"/>
      <c r="Q150" s="127"/>
      <c r="R150" s="127"/>
      <c r="S150" s="127"/>
      <c r="T150" s="128"/>
      <c r="AT150" s="125" t="s">
        <v>164</v>
      </c>
      <c r="AU150" s="125" t="s">
        <v>90</v>
      </c>
      <c r="AV150" s="11" t="s">
        <v>90</v>
      </c>
      <c r="AW150" s="11" t="s">
        <v>36</v>
      </c>
      <c r="AX150" s="11" t="s">
        <v>81</v>
      </c>
      <c r="AY150" s="125" t="s">
        <v>151</v>
      </c>
    </row>
    <row r="151" spans="1:65" s="11" customFormat="1" ht="11.25" x14ac:dyDescent="0.2">
      <c r="B151" s="124"/>
      <c r="C151" s="157"/>
      <c r="D151" s="150" t="s">
        <v>164</v>
      </c>
      <c r="E151" s="158" t="s">
        <v>1</v>
      </c>
      <c r="F151" s="159" t="s">
        <v>460</v>
      </c>
      <c r="G151" s="157"/>
      <c r="H151" s="160">
        <v>17.12</v>
      </c>
      <c r="L151" s="124"/>
      <c r="M151" s="126"/>
      <c r="N151" s="127"/>
      <c r="O151" s="127"/>
      <c r="P151" s="127"/>
      <c r="Q151" s="127"/>
      <c r="R151" s="127"/>
      <c r="S151" s="127"/>
      <c r="T151" s="128"/>
      <c r="AT151" s="125" t="s">
        <v>164</v>
      </c>
      <c r="AU151" s="125" t="s">
        <v>90</v>
      </c>
      <c r="AV151" s="11" t="s">
        <v>90</v>
      </c>
      <c r="AW151" s="11" t="s">
        <v>36</v>
      </c>
      <c r="AX151" s="11" t="s">
        <v>81</v>
      </c>
      <c r="AY151" s="125" t="s">
        <v>151</v>
      </c>
    </row>
    <row r="152" spans="1:65" s="11" customFormat="1" ht="11.25" x14ac:dyDescent="0.2">
      <c r="B152" s="124"/>
      <c r="C152" s="157"/>
      <c r="D152" s="150" t="s">
        <v>164</v>
      </c>
      <c r="E152" s="158" t="s">
        <v>1</v>
      </c>
      <c r="F152" s="159" t="s">
        <v>461</v>
      </c>
      <c r="G152" s="157"/>
      <c r="H152" s="160">
        <v>-64.61</v>
      </c>
      <c r="L152" s="124"/>
      <c r="M152" s="126"/>
      <c r="N152" s="127"/>
      <c r="O152" s="127"/>
      <c r="P152" s="127"/>
      <c r="Q152" s="127"/>
      <c r="R152" s="127"/>
      <c r="S152" s="127"/>
      <c r="T152" s="128"/>
      <c r="AT152" s="125" t="s">
        <v>164</v>
      </c>
      <c r="AU152" s="125" t="s">
        <v>90</v>
      </c>
      <c r="AV152" s="11" t="s">
        <v>90</v>
      </c>
      <c r="AW152" s="11" t="s">
        <v>36</v>
      </c>
      <c r="AX152" s="11" t="s">
        <v>81</v>
      </c>
      <c r="AY152" s="125" t="s">
        <v>151</v>
      </c>
    </row>
    <row r="153" spans="1:65" s="12" customFormat="1" ht="11.25" x14ac:dyDescent="0.2">
      <c r="B153" s="129"/>
      <c r="C153" s="161"/>
      <c r="D153" s="150" t="s">
        <v>164</v>
      </c>
      <c r="E153" s="162" t="s">
        <v>1</v>
      </c>
      <c r="F153" s="163" t="s">
        <v>167</v>
      </c>
      <c r="G153" s="161"/>
      <c r="H153" s="164">
        <v>31.27000000000001</v>
      </c>
      <c r="L153" s="129"/>
      <c r="M153" s="131"/>
      <c r="N153" s="132"/>
      <c r="O153" s="132"/>
      <c r="P153" s="132"/>
      <c r="Q153" s="132"/>
      <c r="R153" s="132"/>
      <c r="S153" s="132"/>
      <c r="T153" s="133"/>
      <c r="AT153" s="130" t="s">
        <v>164</v>
      </c>
      <c r="AU153" s="130" t="s">
        <v>90</v>
      </c>
      <c r="AV153" s="12" t="s">
        <v>158</v>
      </c>
      <c r="AW153" s="12" t="s">
        <v>36</v>
      </c>
      <c r="AX153" s="12" t="s">
        <v>88</v>
      </c>
      <c r="AY153" s="130" t="s">
        <v>151</v>
      </c>
    </row>
    <row r="154" spans="1:65" s="34" customFormat="1" ht="33" customHeight="1" x14ac:dyDescent="0.2">
      <c r="A154" s="9"/>
      <c r="B154" s="4"/>
      <c r="C154" s="144" t="s">
        <v>150</v>
      </c>
      <c r="D154" s="144" t="s">
        <v>153</v>
      </c>
      <c r="E154" s="145" t="s">
        <v>297</v>
      </c>
      <c r="F154" s="146" t="s">
        <v>298</v>
      </c>
      <c r="G154" s="147" t="s">
        <v>299</v>
      </c>
      <c r="H154" s="148">
        <v>56.286000000000001</v>
      </c>
      <c r="I154" s="6"/>
      <c r="J154" s="7">
        <f>ROUND(I154*H154,2)</f>
        <v>0</v>
      </c>
      <c r="K154" s="5" t="s">
        <v>157</v>
      </c>
      <c r="L154" s="4"/>
      <c r="M154" s="8" t="s">
        <v>1</v>
      </c>
      <c r="N154" s="110" t="s">
        <v>46</v>
      </c>
      <c r="O154" s="111"/>
      <c r="P154" s="112">
        <f>O154*H154</f>
        <v>0</v>
      </c>
      <c r="Q154" s="112">
        <v>0</v>
      </c>
      <c r="R154" s="112">
        <f>Q154*H154</f>
        <v>0</v>
      </c>
      <c r="S154" s="112">
        <v>0</v>
      </c>
      <c r="T154" s="113">
        <f>S154*H154</f>
        <v>0</v>
      </c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R154" s="114" t="s">
        <v>158</v>
      </c>
      <c r="AT154" s="114" t="s">
        <v>153</v>
      </c>
      <c r="AU154" s="114" t="s">
        <v>90</v>
      </c>
      <c r="AY154" s="23" t="s">
        <v>151</v>
      </c>
      <c r="BE154" s="115">
        <f>IF(N154="základní",J154,0)</f>
        <v>0</v>
      </c>
      <c r="BF154" s="115">
        <f>IF(N154="snížená",J154,0)</f>
        <v>0</v>
      </c>
      <c r="BG154" s="115">
        <f>IF(N154="zákl. přenesená",J154,0)</f>
        <v>0</v>
      </c>
      <c r="BH154" s="115">
        <f>IF(N154="sníž. přenesená",J154,0)</f>
        <v>0</v>
      </c>
      <c r="BI154" s="115">
        <f>IF(N154="nulová",J154,0)</f>
        <v>0</v>
      </c>
      <c r="BJ154" s="23" t="s">
        <v>88</v>
      </c>
      <c r="BK154" s="115">
        <f>ROUND(I154*H154,2)</f>
        <v>0</v>
      </c>
      <c r="BL154" s="23" t="s">
        <v>158</v>
      </c>
      <c r="BM154" s="114" t="s">
        <v>462</v>
      </c>
    </row>
    <row r="155" spans="1:65" s="34" customFormat="1" ht="29.25" x14ac:dyDescent="0.2">
      <c r="A155" s="9"/>
      <c r="B155" s="4"/>
      <c r="C155" s="149"/>
      <c r="D155" s="150" t="s">
        <v>160</v>
      </c>
      <c r="E155" s="149"/>
      <c r="F155" s="151" t="s">
        <v>301</v>
      </c>
      <c r="G155" s="149"/>
      <c r="H155" s="149"/>
      <c r="I155" s="9"/>
      <c r="J155" s="9"/>
      <c r="K155" s="9"/>
      <c r="L155" s="4"/>
      <c r="M155" s="116"/>
      <c r="N155" s="117"/>
      <c r="O155" s="111"/>
      <c r="P155" s="111"/>
      <c r="Q155" s="111"/>
      <c r="R155" s="111"/>
      <c r="S155" s="111"/>
      <c r="T155" s="118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T155" s="23" t="s">
        <v>160</v>
      </c>
      <c r="AU155" s="23" t="s">
        <v>90</v>
      </c>
    </row>
    <row r="156" spans="1:65" s="34" customFormat="1" ht="11.25" x14ac:dyDescent="0.2">
      <c r="A156" s="9"/>
      <c r="B156" s="4"/>
      <c r="C156" s="149"/>
      <c r="D156" s="152" t="s">
        <v>162</v>
      </c>
      <c r="E156" s="149"/>
      <c r="F156" s="153" t="s">
        <v>302</v>
      </c>
      <c r="G156" s="149"/>
      <c r="H156" s="149"/>
      <c r="I156" s="9"/>
      <c r="J156" s="9"/>
      <c r="K156" s="9"/>
      <c r="L156" s="4"/>
      <c r="M156" s="116"/>
      <c r="N156" s="117"/>
      <c r="O156" s="111"/>
      <c r="P156" s="111"/>
      <c r="Q156" s="111"/>
      <c r="R156" s="111"/>
      <c r="S156" s="111"/>
      <c r="T156" s="118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T156" s="23" t="s">
        <v>162</v>
      </c>
      <c r="AU156" s="23" t="s">
        <v>90</v>
      </c>
    </row>
    <row r="157" spans="1:65" s="10" customFormat="1" ht="11.25" x14ac:dyDescent="0.2">
      <c r="B157" s="119"/>
      <c r="C157" s="154"/>
      <c r="D157" s="150" t="s">
        <v>164</v>
      </c>
      <c r="E157" s="155" t="s">
        <v>1</v>
      </c>
      <c r="F157" s="156" t="s">
        <v>303</v>
      </c>
      <c r="G157" s="154"/>
      <c r="H157" s="155" t="s">
        <v>1</v>
      </c>
      <c r="L157" s="119"/>
      <c r="M157" s="121"/>
      <c r="N157" s="122"/>
      <c r="O157" s="122"/>
      <c r="P157" s="122"/>
      <c r="Q157" s="122"/>
      <c r="R157" s="122"/>
      <c r="S157" s="122"/>
      <c r="T157" s="123"/>
      <c r="AT157" s="120" t="s">
        <v>164</v>
      </c>
      <c r="AU157" s="120" t="s">
        <v>90</v>
      </c>
      <c r="AV157" s="10" t="s">
        <v>88</v>
      </c>
      <c r="AW157" s="10" t="s">
        <v>36</v>
      </c>
      <c r="AX157" s="10" t="s">
        <v>81</v>
      </c>
      <c r="AY157" s="120" t="s">
        <v>151</v>
      </c>
    </row>
    <row r="158" spans="1:65" s="11" customFormat="1" ht="11.25" x14ac:dyDescent="0.2">
      <c r="B158" s="124"/>
      <c r="C158" s="157"/>
      <c r="D158" s="150" t="s">
        <v>164</v>
      </c>
      <c r="E158" s="158" t="s">
        <v>1</v>
      </c>
      <c r="F158" s="159" t="s">
        <v>463</v>
      </c>
      <c r="G158" s="157"/>
      <c r="H158" s="160">
        <v>56.286000000000001</v>
      </c>
      <c r="L158" s="124"/>
      <c r="M158" s="126"/>
      <c r="N158" s="127"/>
      <c r="O158" s="127"/>
      <c r="P158" s="127"/>
      <c r="Q158" s="127"/>
      <c r="R158" s="127"/>
      <c r="S158" s="127"/>
      <c r="T158" s="128"/>
      <c r="AT158" s="125" t="s">
        <v>164</v>
      </c>
      <c r="AU158" s="125" t="s">
        <v>90</v>
      </c>
      <c r="AV158" s="11" t="s">
        <v>90</v>
      </c>
      <c r="AW158" s="11" t="s">
        <v>36</v>
      </c>
      <c r="AX158" s="11" t="s">
        <v>81</v>
      </c>
      <c r="AY158" s="125" t="s">
        <v>151</v>
      </c>
    </row>
    <row r="159" spans="1:65" s="12" customFormat="1" ht="11.25" x14ac:dyDescent="0.2">
      <c r="B159" s="129"/>
      <c r="C159" s="161"/>
      <c r="D159" s="150" t="s">
        <v>164</v>
      </c>
      <c r="E159" s="162" t="s">
        <v>1</v>
      </c>
      <c r="F159" s="163" t="s">
        <v>167</v>
      </c>
      <c r="G159" s="161"/>
      <c r="H159" s="164">
        <v>56.286000000000001</v>
      </c>
      <c r="L159" s="129"/>
      <c r="M159" s="131"/>
      <c r="N159" s="132"/>
      <c r="O159" s="132"/>
      <c r="P159" s="132"/>
      <c r="Q159" s="132"/>
      <c r="R159" s="132"/>
      <c r="S159" s="132"/>
      <c r="T159" s="133"/>
      <c r="AT159" s="130" t="s">
        <v>164</v>
      </c>
      <c r="AU159" s="130" t="s">
        <v>90</v>
      </c>
      <c r="AV159" s="12" t="s">
        <v>158</v>
      </c>
      <c r="AW159" s="12" t="s">
        <v>36</v>
      </c>
      <c r="AX159" s="12" t="s">
        <v>88</v>
      </c>
      <c r="AY159" s="130" t="s">
        <v>151</v>
      </c>
    </row>
    <row r="160" spans="1:65" s="34" customFormat="1" ht="16.5" customHeight="1" x14ac:dyDescent="0.2">
      <c r="A160" s="9"/>
      <c r="B160" s="4"/>
      <c r="C160" s="144" t="s">
        <v>196</v>
      </c>
      <c r="D160" s="144" t="s">
        <v>153</v>
      </c>
      <c r="E160" s="145" t="s">
        <v>306</v>
      </c>
      <c r="F160" s="146" t="s">
        <v>307</v>
      </c>
      <c r="G160" s="147" t="s">
        <v>233</v>
      </c>
      <c r="H160" s="148">
        <v>31.27</v>
      </c>
      <c r="I160" s="6"/>
      <c r="J160" s="7">
        <f>ROUND(I160*H160,2)</f>
        <v>0</v>
      </c>
      <c r="K160" s="5" t="s">
        <v>157</v>
      </c>
      <c r="L160" s="4"/>
      <c r="M160" s="8" t="s">
        <v>1</v>
      </c>
      <c r="N160" s="110" t="s">
        <v>46</v>
      </c>
      <c r="O160" s="111"/>
      <c r="P160" s="112">
        <f>O160*H160</f>
        <v>0</v>
      </c>
      <c r="Q160" s="112">
        <v>0</v>
      </c>
      <c r="R160" s="112">
        <f>Q160*H160</f>
        <v>0</v>
      </c>
      <c r="S160" s="112">
        <v>0</v>
      </c>
      <c r="T160" s="113">
        <f>S160*H160</f>
        <v>0</v>
      </c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R160" s="114" t="s">
        <v>158</v>
      </c>
      <c r="AT160" s="114" t="s">
        <v>153</v>
      </c>
      <c r="AU160" s="114" t="s">
        <v>90</v>
      </c>
      <c r="AY160" s="23" t="s">
        <v>151</v>
      </c>
      <c r="BE160" s="115">
        <f>IF(N160="základní",J160,0)</f>
        <v>0</v>
      </c>
      <c r="BF160" s="115">
        <f>IF(N160="snížená",J160,0)</f>
        <v>0</v>
      </c>
      <c r="BG160" s="115">
        <f>IF(N160="zákl. přenesená",J160,0)</f>
        <v>0</v>
      </c>
      <c r="BH160" s="115">
        <f>IF(N160="sníž. přenesená",J160,0)</f>
        <v>0</v>
      </c>
      <c r="BI160" s="115">
        <f>IF(N160="nulová",J160,0)</f>
        <v>0</v>
      </c>
      <c r="BJ160" s="23" t="s">
        <v>88</v>
      </c>
      <c r="BK160" s="115">
        <f>ROUND(I160*H160,2)</f>
        <v>0</v>
      </c>
      <c r="BL160" s="23" t="s">
        <v>158</v>
      </c>
      <c r="BM160" s="114" t="s">
        <v>464</v>
      </c>
    </row>
    <row r="161" spans="1:65" s="34" customFormat="1" ht="19.5" x14ac:dyDescent="0.2">
      <c r="A161" s="9"/>
      <c r="B161" s="4"/>
      <c r="C161" s="149"/>
      <c r="D161" s="150" t="s">
        <v>160</v>
      </c>
      <c r="E161" s="149"/>
      <c r="F161" s="151" t="s">
        <v>309</v>
      </c>
      <c r="G161" s="149"/>
      <c r="H161" s="149"/>
      <c r="I161" s="9"/>
      <c r="J161" s="9"/>
      <c r="K161" s="9"/>
      <c r="L161" s="4"/>
      <c r="M161" s="116"/>
      <c r="N161" s="117"/>
      <c r="O161" s="111"/>
      <c r="P161" s="111"/>
      <c r="Q161" s="111"/>
      <c r="R161" s="111"/>
      <c r="S161" s="111"/>
      <c r="T161" s="118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T161" s="23" t="s">
        <v>160</v>
      </c>
      <c r="AU161" s="23" t="s">
        <v>90</v>
      </c>
    </row>
    <row r="162" spans="1:65" s="34" customFormat="1" ht="11.25" x14ac:dyDescent="0.2">
      <c r="A162" s="9"/>
      <c r="B162" s="4"/>
      <c r="C162" s="149"/>
      <c r="D162" s="152" t="s">
        <v>162</v>
      </c>
      <c r="E162" s="149"/>
      <c r="F162" s="153" t="s">
        <v>310</v>
      </c>
      <c r="G162" s="149"/>
      <c r="H162" s="149"/>
      <c r="I162" s="9"/>
      <c r="J162" s="9"/>
      <c r="K162" s="9"/>
      <c r="L162" s="4"/>
      <c r="M162" s="116"/>
      <c r="N162" s="117"/>
      <c r="O162" s="111"/>
      <c r="P162" s="111"/>
      <c r="Q162" s="111"/>
      <c r="R162" s="111"/>
      <c r="S162" s="111"/>
      <c r="T162" s="118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T162" s="23" t="s">
        <v>162</v>
      </c>
      <c r="AU162" s="23" t="s">
        <v>90</v>
      </c>
    </row>
    <row r="163" spans="1:65" s="10" customFormat="1" ht="11.25" x14ac:dyDescent="0.2">
      <c r="B163" s="119"/>
      <c r="C163" s="154"/>
      <c r="D163" s="150" t="s">
        <v>164</v>
      </c>
      <c r="E163" s="155" t="s">
        <v>1</v>
      </c>
      <c r="F163" s="156" t="s">
        <v>311</v>
      </c>
      <c r="G163" s="154"/>
      <c r="H163" s="155" t="s">
        <v>1</v>
      </c>
      <c r="L163" s="119"/>
      <c r="M163" s="121"/>
      <c r="N163" s="122"/>
      <c r="O163" s="122"/>
      <c r="P163" s="122"/>
      <c r="Q163" s="122"/>
      <c r="R163" s="122"/>
      <c r="S163" s="122"/>
      <c r="T163" s="123"/>
      <c r="AT163" s="120" t="s">
        <v>164</v>
      </c>
      <c r="AU163" s="120" t="s">
        <v>90</v>
      </c>
      <c r="AV163" s="10" t="s">
        <v>88</v>
      </c>
      <c r="AW163" s="10" t="s">
        <v>36</v>
      </c>
      <c r="AX163" s="10" t="s">
        <v>81</v>
      </c>
      <c r="AY163" s="120" t="s">
        <v>151</v>
      </c>
    </row>
    <row r="164" spans="1:65" s="11" customFormat="1" ht="11.25" x14ac:dyDescent="0.2">
      <c r="B164" s="124"/>
      <c r="C164" s="157"/>
      <c r="D164" s="150" t="s">
        <v>164</v>
      </c>
      <c r="E164" s="158" t="s">
        <v>1</v>
      </c>
      <c r="F164" s="159" t="s">
        <v>465</v>
      </c>
      <c r="G164" s="157"/>
      <c r="H164" s="160">
        <v>31.27</v>
      </c>
      <c r="L164" s="124"/>
      <c r="M164" s="126"/>
      <c r="N164" s="127"/>
      <c r="O164" s="127"/>
      <c r="P164" s="127"/>
      <c r="Q164" s="127"/>
      <c r="R164" s="127"/>
      <c r="S164" s="127"/>
      <c r="T164" s="128"/>
      <c r="AT164" s="125" t="s">
        <v>164</v>
      </c>
      <c r="AU164" s="125" t="s">
        <v>90</v>
      </c>
      <c r="AV164" s="11" t="s">
        <v>90</v>
      </c>
      <c r="AW164" s="11" t="s">
        <v>36</v>
      </c>
      <c r="AX164" s="11" t="s">
        <v>81</v>
      </c>
      <c r="AY164" s="125" t="s">
        <v>151</v>
      </c>
    </row>
    <row r="165" spans="1:65" s="12" customFormat="1" ht="11.25" x14ac:dyDescent="0.2">
      <c r="B165" s="129"/>
      <c r="C165" s="161"/>
      <c r="D165" s="150" t="s">
        <v>164</v>
      </c>
      <c r="E165" s="162" t="s">
        <v>1</v>
      </c>
      <c r="F165" s="163" t="s">
        <v>167</v>
      </c>
      <c r="G165" s="161"/>
      <c r="H165" s="164">
        <v>31.27</v>
      </c>
      <c r="L165" s="129"/>
      <c r="M165" s="131"/>
      <c r="N165" s="132"/>
      <c r="O165" s="132"/>
      <c r="P165" s="132"/>
      <c r="Q165" s="132"/>
      <c r="R165" s="132"/>
      <c r="S165" s="132"/>
      <c r="T165" s="133"/>
      <c r="AT165" s="130" t="s">
        <v>164</v>
      </c>
      <c r="AU165" s="130" t="s">
        <v>90</v>
      </c>
      <c r="AV165" s="12" t="s">
        <v>158</v>
      </c>
      <c r="AW165" s="12" t="s">
        <v>36</v>
      </c>
      <c r="AX165" s="12" t="s">
        <v>88</v>
      </c>
      <c r="AY165" s="130" t="s">
        <v>151</v>
      </c>
    </row>
    <row r="166" spans="1:65" s="34" customFormat="1" ht="24.2" customHeight="1" x14ac:dyDescent="0.2">
      <c r="A166" s="9"/>
      <c r="B166" s="4"/>
      <c r="C166" s="144" t="s">
        <v>202</v>
      </c>
      <c r="D166" s="144" t="s">
        <v>153</v>
      </c>
      <c r="E166" s="145" t="s">
        <v>466</v>
      </c>
      <c r="F166" s="146" t="s">
        <v>467</v>
      </c>
      <c r="G166" s="147" t="s">
        <v>233</v>
      </c>
      <c r="H166" s="148">
        <v>64.605999999999995</v>
      </c>
      <c r="I166" s="6"/>
      <c r="J166" s="7">
        <f>ROUND(I166*H166,2)</f>
        <v>0</v>
      </c>
      <c r="K166" s="5" t="s">
        <v>157</v>
      </c>
      <c r="L166" s="4"/>
      <c r="M166" s="8" t="s">
        <v>1</v>
      </c>
      <c r="N166" s="110" t="s">
        <v>46</v>
      </c>
      <c r="O166" s="111"/>
      <c r="P166" s="112">
        <f>O166*H166</f>
        <v>0</v>
      </c>
      <c r="Q166" s="112">
        <v>0</v>
      </c>
      <c r="R166" s="112">
        <f>Q166*H166</f>
        <v>0</v>
      </c>
      <c r="S166" s="112">
        <v>0</v>
      </c>
      <c r="T166" s="113">
        <f>S166*H166</f>
        <v>0</v>
      </c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R166" s="114" t="s">
        <v>158</v>
      </c>
      <c r="AT166" s="114" t="s">
        <v>153</v>
      </c>
      <c r="AU166" s="114" t="s">
        <v>90</v>
      </c>
      <c r="AY166" s="23" t="s">
        <v>151</v>
      </c>
      <c r="BE166" s="115">
        <f>IF(N166="základní",J166,0)</f>
        <v>0</v>
      </c>
      <c r="BF166" s="115">
        <f>IF(N166="snížená",J166,0)</f>
        <v>0</v>
      </c>
      <c r="BG166" s="115">
        <f>IF(N166="zákl. přenesená",J166,0)</f>
        <v>0</v>
      </c>
      <c r="BH166" s="115">
        <f>IF(N166="sníž. přenesená",J166,0)</f>
        <v>0</v>
      </c>
      <c r="BI166" s="115">
        <f>IF(N166="nulová",J166,0)</f>
        <v>0</v>
      </c>
      <c r="BJ166" s="23" t="s">
        <v>88</v>
      </c>
      <c r="BK166" s="115">
        <f>ROUND(I166*H166,2)</f>
        <v>0</v>
      </c>
      <c r="BL166" s="23" t="s">
        <v>158</v>
      </c>
      <c r="BM166" s="114" t="s">
        <v>468</v>
      </c>
    </row>
    <row r="167" spans="1:65" s="34" customFormat="1" ht="29.25" x14ac:dyDescent="0.2">
      <c r="A167" s="9"/>
      <c r="B167" s="4"/>
      <c r="C167" s="149"/>
      <c r="D167" s="150" t="s">
        <v>160</v>
      </c>
      <c r="E167" s="149"/>
      <c r="F167" s="151" t="s">
        <v>469</v>
      </c>
      <c r="G167" s="149"/>
      <c r="H167" s="149"/>
      <c r="I167" s="9"/>
      <c r="J167" s="9"/>
      <c r="K167" s="9"/>
      <c r="L167" s="4"/>
      <c r="M167" s="116"/>
      <c r="N167" s="117"/>
      <c r="O167" s="111"/>
      <c r="P167" s="111"/>
      <c r="Q167" s="111"/>
      <c r="R167" s="111"/>
      <c r="S167" s="111"/>
      <c r="T167" s="118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T167" s="23" t="s">
        <v>160</v>
      </c>
      <c r="AU167" s="23" t="s">
        <v>90</v>
      </c>
    </row>
    <row r="168" spans="1:65" s="34" customFormat="1" ht="11.25" x14ac:dyDescent="0.2">
      <c r="A168" s="9"/>
      <c r="B168" s="4"/>
      <c r="C168" s="149"/>
      <c r="D168" s="152" t="s">
        <v>162</v>
      </c>
      <c r="E168" s="149"/>
      <c r="F168" s="153" t="s">
        <v>470</v>
      </c>
      <c r="G168" s="149"/>
      <c r="H168" s="149"/>
      <c r="I168" s="9"/>
      <c r="J168" s="9"/>
      <c r="K168" s="9"/>
      <c r="L168" s="4"/>
      <c r="M168" s="116"/>
      <c r="N168" s="117"/>
      <c r="O168" s="111"/>
      <c r="P168" s="111"/>
      <c r="Q168" s="111"/>
      <c r="R168" s="111"/>
      <c r="S168" s="111"/>
      <c r="T168" s="118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T168" s="23" t="s">
        <v>162</v>
      </c>
      <c r="AU168" s="23" t="s">
        <v>90</v>
      </c>
    </row>
    <row r="169" spans="1:65" s="10" customFormat="1" ht="11.25" x14ac:dyDescent="0.2">
      <c r="B169" s="119"/>
      <c r="C169" s="154"/>
      <c r="D169" s="150" t="s">
        <v>164</v>
      </c>
      <c r="E169" s="155" t="s">
        <v>1</v>
      </c>
      <c r="F169" s="156" t="s">
        <v>448</v>
      </c>
      <c r="G169" s="154"/>
      <c r="H169" s="155" t="s">
        <v>1</v>
      </c>
      <c r="L169" s="119"/>
      <c r="M169" s="121"/>
      <c r="N169" s="122"/>
      <c r="O169" s="122"/>
      <c r="P169" s="122"/>
      <c r="Q169" s="122"/>
      <c r="R169" s="122"/>
      <c r="S169" s="122"/>
      <c r="T169" s="123"/>
      <c r="AT169" s="120" t="s">
        <v>164</v>
      </c>
      <c r="AU169" s="120" t="s">
        <v>90</v>
      </c>
      <c r="AV169" s="10" t="s">
        <v>88</v>
      </c>
      <c r="AW169" s="10" t="s">
        <v>36</v>
      </c>
      <c r="AX169" s="10" t="s">
        <v>81</v>
      </c>
      <c r="AY169" s="120" t="s">
        <v>151</v>
      </c>
    </row>
    <row r="170" spans="1:65" s="10" customFormat="1" ht="11.25" x14ac:dyDescent="0.2">
      <c r="B170" s="119"/>
      <c r="C170" s="154"/>
      <c r="D170" s="150" t="s">
        <v>164</v>
      </c>
      <c r="E170" s="155" t="s">
        <v>1</v>
      </c>
      <c r="F170" s="156" t="s">
        <v>471</v>
      </c>
      <c r="G170" s="154"/>
      <c r="H170" s="155" t="s">
        <v>1</v>
      </c>
      <c r="L170" s="119"/>
      <c r="M170" s="121"/>
      <c r="N170" s="122"/>
      <c r="O170" s="122"/>
      <c r="P170" s="122"/>
      <c r="Q170" s="122"/>
      <c r="R170" s="122"/>
      <c r="S170" s="122"/>
      <c r="T170" s="123"/>
      <c r="AT170" s="120" t="s">
        <v>164</v>
      </c>
      <c r="AU170" s="120" t="s">
        <v>90</v>
      </c>
      <c r="AV170" s="10" t="s">
        <v>88</v>
      </c>
      <c r="AW170" s="10" t="s">
        <v>36</v>
      </c>
      <c r="AX170" s="10" t="s">
        <v>81</v>
      </c>
      <c r="AY170" s="120" t="s">
        <v>151</v>
      </c>
    </row>
    <row r="171" spans="1:65" s="11" customFormat="1" ht="11.25" x14ac:dyDescent="0.2">
      <c r="B171" s="124"/>
      <c r="C171" s="157"/>
      <c r="D171" s="150" t="s">
        <v>164</v>
      </c>
      <c r="E171" s="158" t="s">
        <v>1</v>
      </c>
      <c r="F171" s="159" t="s">
        <v>472</v>
      </c>
      <c r="G171" s="157"/>
      <c r="H171" s="160">
        <v>64.605999999999995</v>
      </c>
      <c r="L171" s="124"/>
      <c r="M171" s="126"/>
      <c r="N171" s="127"/>
      <c r="O171" s="127"/>
      <c r="P171" s="127"/>
      <c r="Q171" s="127"/>
      <c r="R171" s="127"/>
      <c r="S171" s="127"/>
      <c r="T171" s="128"/>
      <c r="AT171" s="125" t="s">
        <v>164</v>
      </c>
      <c r="AU171" s="125" t="s">
        <v>90</v>
      </c>
      <c r="AV171" s="11" t="s">
        <v>90</v>
      </c>
      <c r="AW171" s="11" t="s">
        <v>36</v>
      </c>
      <c r="AX171" s="11" t="s">
        <v>81</v>
      </c>
      <c r="AY171" s="125" t="s">
        <v>151</v>
      </c>
    </row>
    <row r="172" spans="1:65" s="12" customFormat="1" ht="11.25" x14ac:dyDescent="0.2">
      <c r="B172" s="129"/>
      <c r="C172" s="161"/>
      <c r="D172" s="150" t="s">
        <v>164</v>
      </c>
      <c r="E172" s="162" t="s">
        <v>1</v>
      </c>
      <c r="F172" s="163" t="s">
        <v>167</v>
      </c>
      <c r="G172" s="161"/>
      <c r="H172" s="164">
        <v>64.605999999999995</v>
      </c>
      <c r="L172" s="129"/>
      <c r="M172" s="131"/>
      <c r="N172" s="132"/>
      <c r="O172" s="132"/>
      <c r="P172" s="132"/>
      <c r="Q172" s="132"/>
      <c r="R172" s="132"/>
      <c r="S172" s="132"/>
      <c r="T172" s="133"/>
      <c r="AT172" s="130" t="s">
        <v>164</v>
      </c>
      <c r="AU172" s="130" t="s">
        <v>90</v>
      </c>
      <c r="AV172" s="12" t="s">
        <v>158</v>
      </c>
      <c r="AW172" s="12" t="s">
        <v>36</v>
      </c>
      <c r="AX172" s="12" t="s">
        <v>88</v>
      </c>
      <c r="AY172" s="130" t="s">
        <v>151</v>
      </c>
    </row>
    <row r="173" spans="1:65" s="34" customFormat="1" ht="24.2" customHeight="1" x14ac:dyDescent="0.2">
      <c r="A173" s="9"/>
      <c r="B173" s="4"/>
      <c r="C173" s="144" t="s">
        <v>209</v>
      </c>
      <c r="D173" s="144" t="s">
        <v>153</v>
      </c>
      <c r="E173" s="145" t="s">
        <v>347</v>
      </c>
      <c r="F173" s="146" t="s">
        <v>348</v>
      </c>
      <c r="G173" s="147" t="s">
        <v>156</v>
      </c>
      <c r="H173" s="148">
        <v>19.71</v>
      </c>
      <c r="I173" s="6"/>
      <c r="J173" s="7">
        <f>ROUND(I173*H173,2)</f>
        <v>0</v>
      </c>
      <c r="K173" s="5" t="s">
        <v>157</v>
      </c>
      <c r="L173" s="4"/>
      <c r="M173" s="8" t="s">
        <v>1</v>
      </c>
      <c r="N173" s="110" t="s">
        <v>46</v>
      </c>
      <c r="O173" s="111"/>
      <c r="P173" s="112">
        <f>O173*H173</f>
        <v>0</v>
      </c>
      <c r="Q173" s="112">
        <v>0</v>
      </c>
      <c r="R173" s="112">
        <f>Q173*H173</f>
        <v>0</v>
      </c>
      <c r="S173" s="112">
        <v>0</v>
      </c>
      <c r="T173" s="113">
        <f>S173*H173</f>
        <v>0</v>
      </c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R173" s="114" t="s">
        <v>158</v>
      </c>
      <c r="AT173" s="114" t="s">
        <v>153</v>
      </c>
      <c r="AU173" s="114" t="s">
        <v>90</v>
      </c>
      <c r="AY173" s="23" t="s">
        <v>151</v>
      </c>
      <c r="BE173" s="115">
        <f>IF(N173="základní",J173,0)</f>
        <v>0</v>
      </c>
      <c r="BF173" s="115">
        <f>IF(N173="snížená",J173,0)</f>
        <v>0</v>
      </c>
      <c r="BG173" s="115">
        <f>IF(N173="zákl. přenesená",J173,0)</f>
        <v>0</v>
      </c>
      <c r="BH173" s="115">
        <f>IF(N173="sníž. přenesená",J173,0)</f>
        <v>0</v>
      </c>
      <c r="BI173" s="115">
        <f>IF(N173="nulová",J173,0)</f>
        <v>0</v>
      </c>
      <c r="BJ173" s="23" t="s">
        <v>88</v>
      </c>
      <c r="BK173" s="115">
        <f>ROUND(I173*H173,2)</f>
        <v>0</v>
      </c>
      <c r="BL173" s="23" t="s">
        <v>158</v>
      </c>
      <c r="BM173" s="114" t="s">
        <v>473</v>
      </c>
    </row>
    <row r="174" spans="1:65" s="34" customFormat="1" ht="19.5" x14ac:dyDescent="0.2">
      <c r="A174" s="9"/>
      <c r="B174" s="4"/>
      <c r="C174" s="149"/>
      <c r="D174" s="150" t="s">
        <v>160</v>
      </c>
      <c r="E174" s="149"/>
      <c r="F174" s="151" t="s">
        <v>350</v>
      </c>
      <c r="G174" s="149"/>
      <c r="H174" s="149"/>
      <c r="I174" s="9"/>
      <c r="J174" s="9"/>
      <c r="K174" s="9"/>
      <c r="L174" s="4"/>
      <c r="M174" s="116"/>
      <c r="N174" s="117"/>
      <c r="O174" s="111"/>
      <c r="P174" s="111"/>
      <c r="Q174" s="111"/>
      <c r="R174" s="111"/>
      <c r="S174" s="111"/>
      <c r="T174" s="118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T174" s="23" t="s">
        <v>160</v>
      </c>
      <c r="AU174" s="23" t="s">
        <v>90</v>
      </c>
    </row>
    <row r="175" spans="1:65" s="34" customFormat="1" ht="11.25" x14ac:dyDescent="0.2">
      <c r="A175" s="9"/>
      <c r="B175" s="4"/>
      <c r="C175" s="149"/>
      <c r="D175" s="152" t="s">
        <v>162</v>
      </c>
      <c r="E175" s="149"/>
      <c r="F175" s="153" t="s">
        <v>351</v>
      </c>
      <c r="G175" s="149"/>
      <c r="H175" s="149"/>
      <c r="I175" s="9"/>
      <c r="J175" s="9"/>
      <c r="K175" s="9"/>
      <c r="L175" s="4"/>
      <c r="M175" s="116"/>
      <c r="N175" s="117"/>
      <c r="O175" s="111"/>
      <c r="P175" s="111"/>
      <c r="Q175" s="111"/>
      <c r="R175" s="111"/>
      <c r="S175" s="111"/>
      <c r="T175" s="118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T175" s="23" t="s">
        <v>162</v>
      </c>
      <c r="AU175" s="23" t="s">
        <v>90</v>
      </c>
    </row>
    <row r="176" spans="1:65" s="10" customFormat="1" ht="11.25" x14ac:dyDescent="0.2">
      <c r="B176" s="119"/>
      <c r="C176" s="154"/>
      <c r="D176" s="150" t="s">
        <v>164</v>
      </c>
      <c r="E176" s="155" t="s">
        <v>1</v>
      </c>
      <c r="F176" s="156" t="s">
        <v>448</v>
      </c>
      <c r="G176" s="154"/>
      <c r="H176" s="155" t="s">
        <v>1</v>
      </c>
      <c r="L176" s="119"/>
      <c r="M176" s="121"/>
      <c r="N176" s="122"/>
      <c r="O176" s="122"/>
      <c r="P176" s="122"/>
      <c r="Q176" s="122"/>
      <c r="R176" s="122"/>
      <c r="S176" s="122"/>
      <c r="T176" s="123"/>
      <c r="AT176" s="120" t="s">
        <v>164</v>
      </c>
      <c r="AU176" s="120" t="s">
        <v>90</v>
      </c>
      <c r="AV176" s="10" t="s">
        <v>88</v>
      </c>
      <c r="AW176" s="10" t="s">
        <v>36</v>
      </c>
      <c r="AX176" s="10" t="s">
        <v>81</v>
      </c>
      <c r="AY176" s="120" t="s">
        <v>151</v>
      </c>
    </row>
    <row r="177" spans="1:65" s="10" customFormat="1" ht="11.25" x14ac:dyDescent="0.2">
      <c r="B177" s="119"/>
      <c r="C177" s="154"/>
      <c r="D177" s="150" t="s">
        <v>164</v>
      </c>
      <c r="E177" s="155" t="s">
        <v>1</v>
      </c>
      <c r="F177" s="156" t="s">
        <v>474</v>
      </c>
      <c r="G177" s="154"/>
      <c r="H177" s="155" t="s">
        <v>1</v>
      </c>
      <c r="L177" s="119"/>
      <c r="M177" s="121"/>
      <c r="N177" s="122"/>
      <c r="O177" s="122"/>
      <c r="P177" s="122"/>
      <c r="Q177" s="122"/>
      <c r="R177" s="122"/>
      <c r="S177" s="122"/>
      <c r="T177" s="123"/>
      <c r="AT177" s="120" t="s">
        <v>164</v>
      </c>
      <c r="AU177" s="120" t="s">
        <v>90</v>
      </c>
      <c r="AV177" s="10" t="s">
        <v>88</v>
      </c>
      <c r="AW177" s="10" t="s">
        <v>36</v>
      </c>
      <c r="AX177" s="10" t="s">
        <v>81</v>
      </c>
      <c r="AY177" s="120" t="s">
        <v>151</v>
      </c>
    </row>
    <row r="178" spans="1:65" s="11" customFormat="1" ht="11.25" x14ac:dyDescent="0.2">
      <c r="B178" s="124"/>
      <c r="C178" s="157"/>
      <c r="D178" s="150" t="s">
        <v>164</v>
      </c>
      <c r="E178" s="158" t="s">
        <v>1</v>
      </c>
      <c r="F178" s="159" t="s">
        <v>475</v>
      </c>
      <c r="G178" s="157"/>
      <c r="H178" s="160">
        <v>17.399999999999999</v>
      </c>
      <c r="L178" s="124"/>
      <c r="M178" s="126"/>
      <c r="N178" s="127"/>
      <c r="O178" s="127"/>
      <c r="P178" s="127"/>
      <c r="Q178" s="127"/>
      <c r="R178" s="127"/>
      <c r="S178" s="127"/>
      <c r="T178" s="128"/>
      <c r="AT178" s="125" t="s">
        <v>164</v>
      </c>
      <c r="AU178" s="125" t="s">
        <v>90</v>
      </c>
      <c r="AV178" s="11" t="s">
        <v>90</v>
      </c>
      <c r="AW178" s="11" t="s">
        <v>36</v>
      </c>
      <c r="AX178" s="11" t="s">
        <v>81</v>
      </c>
      <c r="AY178" s="125" t="s">
        <v>151</v>
      </c>
    </row>
    <row r="179" spans="1:65" s="10" customFormat="1" ht="11.25" x14ac:dyDescent="0.2">
      <c r="B179" s="119"/>
      <c r="C179" s="154"/>
      <c r="D179" s="150" t="s">
        <v>164</v>
      </c>
      <c r="E179" s="155" t="s">
        <v>1</v>
      </c>
      <c r="F179" s="156" t="s">
        <v>476</v>
      </c>
      <c r="G179" s="154"/>
      <c r="H179" s="155" t="s">
        <v>1</v>
      </c>
      <c r="L179" s="119"/>
      <c r="M179" s="121"/>
      <c r="N179" s="122"/>
      <c r="O179" s="122"/>
      <c r="P179" s="122"/>
      <c r="Q179" s="122"/>
      <c r="R179" s="122"/>
      <c r="S179" s="122"/>
      <c r="T179" s="123"/>
      <c r="AT179" s="120" t="s">
        <v>164</v>
      </c>
      <c r="AU179" s="120" t="s">
        <v>90</v>
      </c>
      <c r="AV179" s="10" t="s">
        <v>88</v>
      </c>
      <c r="AW179" s="10" t="s">
        <v>36</v>
      </c>
      <c r="AX179" s="10" t="s">
        <v>81</v>
      </c>
      <c r="AY179" s="120" t="s">
        <v>151</v>
      </c>
    </row>
    <row r="180" spans="1:65" s="11" customFormat="1" ht="11.25" x14ac:dyDescent="0.2">
      <c r="B180" s="124"/>
      <c r="C180" s="157"/>
      <c r="D180" s="150" t="s">
        <v>164</v>
      </c>
      <c r="E180" s="158" t="s">
        <v>1</v>
      </c>
      <c r="F180" s="159" t="s">
        <v>477</v>
      </c>
      <c r="G180" s="157"/>
      <c r="H180" s="160">
        <v>2.31</v>
      </c>
      <c r="L180" s="124"/>
      <c r="M180" s="126"/>
      <c r="N180" s="127"/>
      <c r="O180" s="127"/>
      <c r="P180" s="127"/>
      <c r="Q180" s="127"/>
      <c r="R180" s="127"/>
      <c r="S180" s="127"/>
      <c r="T180" s="128"/>
      <c r="AT180" s="125" t="s">
        <v>164</v>
      </c>
      <c r="AU180" s="125" t="s">
        <v>90</v>
      </c>
      <c r="AV180" s="11" t="s">
        <v>90</v>
      </c>
      <c r="AW180" s="11" t="s">
        <v>36</v>
      </c>
      <c r="AX180" s="11" t="s">
        <v>81</v>
      </c>
      <c r="AY180" s="125" t="s">
        <v>151</v>
      </c>
    </row>
    <row r="181" spans="1:65" s="12" customFormat="1" ht="11.25" x14ac:dyDescent="0.2">
      <c r="B181" s="129"/>
      <c r="C181" s="161"/>
      <c r="D181" s="150" t="s">
        <v>164</v>
      </c>
      <c r="E181" s="162" t="s">
        <v>1</v>
      </c>
      <c r="F181" s="163" t="s">
        <v>167</v>
      </c>
      <c r="G181" s="161"/>
      <c r="H181" s="164">
        <v>19.71</v>
      </c>
      <c r="L181" s="129"/>
      <c r="M181" s="131"/>
      <c r="N181" s="132"/>
      <c r="O181" s="132"/>
      <c r="P181" s="132"/>
      <c r="Q181" s="132"/>
      <c r="R181" s="132"/>
      <c r="S181" s="132"/>
      <c r="T181" s="133"/>
      <c r="AT181" s="130" t="s">
        <v>164</v>
      </c>
      <c r="AU181" s="130" t="s">
        <v>90</v>
      </c>
      <c r="AV181" s="12" t="s">
        <v>158</v>
      </c>
      <c r="AW181" s="12" t="s">
        <v>36</v>
      </c>
      <c r="AX181" s="12" t="s">
        <v>88</v>
      </c>
      <c r="AY181" s="130" t="s">
        <v>151</v>
      </c>
    </row>
    <row r="182" spans="1:65" s="3" customFormat="1" ht="22.9" customHeight="1" x14ac:dyDescent="0.2">
      <c r="B182" s="100"/>
      <c r="C182" s="140"/>
      <c r="D182" s="141" t="s">
        <v>80</v>
      </c>
      <c r="E182" s="143" t="s">
        <v>177</v>
      </c>
      <c r="F182" s="143" t="s">
        <v>367</v>
      </c>
      <c r="G182" s="140"/>
      <c r="H182" s="140"/>
      <c r="J182" s="109">
        <f>BK182</f>
        <v>0</v>
      </c>
      <c r="L182" s="100"/>
      <c r="M182" s="103"/>
      <c r="N182" s="104"/>
      <c r="O182" s="104"/>
      <c r="P182" s="105">
        <f>SUM(P183:P262)</f>
        <v>0</v>
      </c>
      <c r="Q182" s="104"/>
      <c r="R182" s="105">
        <f>SUM(R183:R262)</f>
        <v>3.5466209199999996</v>
      </c>
      <c r="S182" s="104"/>
      <c r="T182" s="106">
        <f>SUM(T183:T262)</f>
        <v>0</v>
      </c>
      <c r="AR182" s="101" t="s">
        <v>88</v>
      </c>
      <c r="AT182" s="107" t="s">
        <v>80</v>
      </c>
      <c r="AU182" s="107" t="s">
        <v>88</v>
      </c>
      <c r="AY182" s="101" t="s">
        <v>151</v>
      </c>
      <c r="BK182" s="108">
        <f>SUM(BK183:BK262)</f>
        <v>0</v>
      </c>
    </row>
    <row r="183" spans="1:65" s="34" customFormat="1" ht="24.2" customHeight="1" x14ac:dyDescent="0.2">
      <c r="A183" s="9"/>
      <c r="B183" s="4"/>
      <c r="C183" s="144" t="s">
        <v>216</v>
      </c>
      <c r="D183" s="144" t="s">
        <v>153</v>
      </c>
      <c r="E183" s="145" t="s">
        <v>478</v>
      </c>
      <c r="F183" s="146" t="s">
        <v>479</v>
      </c>
      <c r="G183" s="147" t="s">
        <v>233</v>
      </c>
      <c r="H183" s="148">
        <v>0.97099999999999997</v>
      </c>
      <c r="I183" s="6"/>
      <c r="J183" s="7">
        <f>ROUND(I183*H183,2)</f>
        <v>0</v>
      </c>
      <c r="K183" s="5" t="s">
        <v>157</v>
      </c>
      <c r="L183" s="4"/>
      <c r="M183" s="8" t="s">
        <v>1</v>
      </c>
      <c r="N183" s="110" t="s">
        <v>46</v>
      </c>
      <c r="O183" s="111"/>
      <c r="P183" s="112">
        <f>O183*H183</f>
        <v>0</v>
      </c>
      <c r="Q183" s="112">
        <v>7.9549999999999996E-2</v>
      </c>
      <c r="R183" s="112">
        <f>Q183*H183</f>
        <v>7.7243049999999994E-2</v>
      </c>
      <c r="S183" s="112">
        <v>0</v>
      </c>
      <c r="T183" s="113">
        <f>S183*H183</f>
        <v>0</v>
      </c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R183" s="114" t="s">
        <v>158</v>
      </c>
      <c r="AT183" s="114" t="s">
        <v>153</v>
      </c>
      <c r="AU183" s="114" t="s">
        <v>90</v>
      </c>
      <c r="AY183" s="23" t="s">
        <v>151</v>
      </c>
      <c r="BE183" s="115">
        <f>IF(N183="základní",J183,0)</f>
        <v>0</v>
      </c>
      <c r="BF183" s="115">
        <f>IF(N183="snížená",J183,0)</f>
        <v>0</v>
      </c>
      <c r="BG183" s="115">
        <f>IF(N183="zákl. přenesená",J183,0)</f>
        <v>0</v>
      </c>
      <c r="BH183" s="115">
        <f>IF(N183="sníž. přenesená",J183,0)</f>
        <v>0</v>
      </c>
      <c r="BI183" s="115">
        <f>IF(N183="nulová",J183,0)</f>
        <v>0</v>
      </c>
      <c r="BJ183" s="23" t="s">
        <v>88</v>
      </c>
      <c r="BK183" s="115">
        <f>ROUND(I183*H183,2)</f>
        <v>0</v>
      </c>
      <c r="BL183" s="23" t="s">
        <v>158</v>
      </c>
      <c r="BM183" s="114" t="s">
        <v>480</v>
      </c>
    </row>
    <row r="184" spans="1:65" s="34" customFormat="1" ht="19.5" x14ac:dyDescent="0.2">
      <c r="A184" s="9"/>
      <c r="B184" s="4"/>
      <c r="C184" s="149"/>
      <c r="D184" s="150" t="s">
        <v>160</v>
      </c>
      <c r="E184" s="149"/>
      <c r="F184" s="151" t="s">
        <v>481</v>
      </c>
      <c r="G184" s="149"/>
      <c r="H184" s="149"/>
      <c r="I184" s="9"/>
      <c r="J184" s="9"/>
      <c r="K184" s="9"/>
      <c r="L184" s="4"/>
      <c r="M184" s="116"/>
      <c r="N184" s="117"/>
      <c r="O184" s="111"/>
      <c r="P184" s="111"/>
      <c r="Q184" s="111"/>
      <c r="R184" s="111"/>
      <c r="S184" s="111"/>
      <c r="T184" s="118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T184" s="23" t="s">
        <v>160</v>
      </c>
      <c r="AU184" s="23" t="s">
        <v>90</v>
      </c>
    </row>
    <row r="185" spans="1:65" s="34" customFormat="1" ht="11.25" x14ac:dyDescent="0.2">
      <c r="A185" s="9"/>
      <c r="B185" s="4"/>
      <c r="C185" s="149"/>
      <c r="D185" s="152" t="s">
        <v>162</v>
      </c>
      <c r="E185" s="149"/>
      <c r="F185" s="153" t="s">
        <v>482</v>
      </c>
      <c r="G185" s="149"/>
      <c r="H185" s="149"/>
      <c r="I185" s="9"/>
      <c r="J185" s="9"/>
      <c r="K185" s="9"/>
      <c r="L185" s="4"/>
      <c r="M185" s="116"/>
      <c r="N185" s="117"/>
      <c r="O185" s="111"/>
      <c r="P185" s="111"/>
      <c r="Q185" s="111"/>
      <c r="R185" s="111"/>
      <c r="S185" s="111"/>
      <c r="T185" s="118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T185" s="23" t="s">
        <v>162</v>
      </c>
      <c r="AU185" s="23" t="s">
        <v>90</v>
      </c>
    </row>
    <row r="186" spans="1:65" s="34" customFormat="1" ht="39" x14ac:dyDescent="0.2">
      <c r="A186" s="9"/>
      <c r="B186" s="4"/>
      <c r="C186" s="149"/>
      <c r="D186" s="150" t="s">
        <v>174</v>
      </c>
      <c r="E186" s="149"/>
      <c r="F186" s="165" t="s">
        <v>483</v>
      </c>
      <c r="G186" s="149"/>
      <c r="H186" s="149"/>
      <c r="I186" s="9"/>
      <c r="J186" s="9"/>
      <c r="K186" s="9"/>
      <c r="L186" s="4"/>
      <c r="M186" s="116"/>
      <c r="N186" s="117"/>
      <c r="O186" s="111"/>
      <c r="P186" s="111"/>
      <c r="Q186" s="111"/>
      <c r="R186" s="111"/>
      <c r="S186" s="111"/>
      <c r="T186" s="118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T186" s="23" t="s">
        <v>174</v>
      </c>
      <c r="AU186" s="23" t="s">
        <v>90</v>
      </c>
    </row>
    <row r="187" spans="1:65" s="10" customFormat="1" ht="11.25" x14ac:dyDescent="0.2">
      <c r="B187" s="119"/>
      <c r="C187" s="154"/>
      <c r="D187" s="150" t="s">
        <v>164</v>
      </c>
      <c r="E187" s="155" t="s">
        <v>1</v>
      </c>
      <c r="F187" s="156" t="s">
        <v>484</v>
      </c>
      <c r="G187" s="154"/>
      <c r="H187" s="155" t="s">
        <v>1</v>
      </c>
      <c r="L187" s="119"/>
      <c r="M187" s="121"/>
      <c r="N187" s="122"/>
      <c r="O187" s="122"/>
      <c r="P187" s="122"/>
      <c r="Q187" s="122"/>
      <c r="R187" s="122"/>
      <c r="S187" s="122"/>
      <c r="T187" s="123"/>
      <c r="AT187" s="120" t="s">
        <v>164</v>
      </c>
      <c r="AU187" s="120" t="s">
        <v>90</v>
      </c>
      <c r="AV187" s="10" t="s">
        <v>88</v>
      </c>
      <c r="AW187" s="10" t="s">
        <v>36</v>
      </c>
      <c r="AX187" s="10" t="s">
        <v>81</v>
      </c>
      <c r="AY187" s="120" t="s">
        <v>151</v>
      </c>
    </row>
    <row r="188" spans="1:65" s="10" customFormat="1" ht="11.25" x14ac:dyDescent="0.2">
      <c r="B188" s="119"/>
      <c r="C188" s="154"/>
      <c r="D188" s="150" t="s">
        <v>164</v>
      </c>
      <c r="E188" s="155" t="s">
        <v>1</v>
      </c>
      <c r="F188" s="156" t="s">
        <v>485</v>
      </c>
      <c r="G188" s="154"/>
      <c r="H188" s="155" t="s">
        <v>1</v>
      </c>
      <c r="L188" s="119"/>
      <c r="M188" s="121"/>
      <c r="N188" s="122"/>
      <c r="O188" s="122"/>
      <c r="P188" s="122"/>
      <c r="Q188" s="122"/>
      <c r="R188" s="122"/>
      <c r="S188" s="122"/>
      <c r="T188" s="123"/>
      <c r="AT188" s="120" t="s">
        <v>164</v>
      </c>
      <c r="AU188" s="120" t="s">
        <v>90</v>
      </c>
      <c r="AV188" s="10" t="s">
        <v>88</v>
      </c>
      <c r="AW188" s="10" t="s">
        <v>36</v>
      </c>
      <c r="AX188" s="10" t="s">
        <v>81</v>
      </c>
      <c r="AY188" s="120" t="s">
        <v>151</v>
      </c>
    </row>
    <row r="189" spans="1:65" s="10" customFormat="1" ht="22.5" x14ac:dyDescent="0.2">
      <c r="B189" s="119"/>
      <c r="C189" s="154"/>
      <c r="D189" s="150" t="s">
        <v>164</v>
      </c>
      <c r="E189" s="155" t="s">
        <v>1</v>
      </c>
      <c r="F189" s="156" t="s">
        <v>486</v>
      </c>
      <c r="G189" s="154"/>
      <c r="H189" s="155" t="s">
        <v>1</v>
      </c>
      <c r="L189" s="119"/>
      <c r="M189" s="121"/>
      <c r="N189" s="122"/>
      <c r="O189" s="122"/>
      <c r="P189" s="122"/>
      <c r="Q189" s="122"/>
      <c r="R189" s="122"/>
      <c r="S189" s="122"/>
      <c r="T189" s="123"/>
      <c r="AT189" s="120" t="s">
        <v>164</v>
      </c>
      <c r="AU189" s="120" t="s">
        <v>90</v>
      </c>
      <c r="AV189" s="10" t="s">
        <v>88</v>
      </c>
      <c r="AW189" s="10" t="s">
        <v>36</v>
      </c>
      <c r="AX189" s="10" t="s">
        <v>81</v>
      </c>
      <c r="AY189" s="120" t="s">
        <v>151</v>
      </c>
    </row>
    <row r="190" spans="1:65" s="11" customFormat="1" ht="11.25" x14ac:dyDescent="0.2">
      <c r="B190" s="124"/>
      <c r="C190" s="157"/>
      <c r="D190" s="150" t="s">
        <v>164</v>
      </c>
      <c r="E190" s="158" t="s">
        <v>1</v>
      </c>
      <c r="F190" s="159" t="s">
        <v>487</v>
      </c>
      <c r="G190" s="157"/>
      <c r="H190" s="160">
        <v>0.97099999999999997</v>
      </c>
      <c r="L190" s="124"/>
      <c r="M190" s="126"/>
      <c r="N190" s="127"/>
      <c r="O190" s="127"/>
      <c r="P190" s="127"/>
      <c r="Q190" s="127"/>
      <c r="R190" s="127"/>
      <c r="S190" s="127"/>
      <c r="T190" s="128"/>
      <c r="AT190" s="125" t="s">
        <v>164</v>
      </c>
      <c r="AU190" s="125" t="s">
        <v>90</v>
      </c>
      <c r="AV190" s="11" t="s">
        <v>90</v>
      </c>
      <c r="AW190" s="11" t="s">
        <v>36</v>
      </c>
      <c r="AX190" s="11" t="s">
        <v>81</v>
      </c>
      <c r="AY190" s="125" t="s">
        <v>151</v>
      </c>
    </row>
    <row r="191" spans="1:65" s="12" customFormat="1" ht="11.25" x14ac:dyDescent="0.2">
      <c r="B191" s="129"/>
      <c r="C191" s="161"/>
      <c r="D191" s="150" t="s">
        <v>164</v>
      </c>
      <c r="E191" s="162" t="s">
        <v>1</v>
      </c>
      <c r="F191" s="163" t="s">
        <v>167</v>
      </c>
      <c r="G191" s="161"/>
      <c r="H191" s="164">
        <v>0.97099999999999997</v>
      </c>
      <c r="L191" s="129"/>
      <c r="M191" s="131"/>
      <c r="N191" s="132"/>
      <c r="O191" s="132"/>
      <c r="P191" s="132"/>
      <c r="Q191" s="132"/>
      <c r="R191" s="132"/>
      <c r="S191" s="132"/>
      <c r="T191" s="133"/>
      <c r="AT191" s="130" t="s">
        <v>164</v>
      </c>
      <c r="AU191" s="130" t="s">
        <v>90</v>
      </c>
      <c r="AV191" s="12" t="s">
        <v>158</v>
      </c>
      <c r="AW191" s="12" t="s">
        <v>36</v>
      </c>
      <c r="AX191" s="12" t="s">
        <v>88</v>
      </c>
      <c r="AY191" s="130" t="s">
        <v>151</v>
      </c>
    </row>
    <row r="192" spans="1:65" s="34" customFormat="1" ht="24.2" customHeight="1" x14ac:dyDescent="0.2">
      <c r="A192" s="9"/>
      <c r="B192" s="4"/>
      <c r="C192" s="166" t="s">
        <v>222</v>
      </c>
      <c r="D192" s="166" t="s">
        <v>327</v>
      </c>
      <c r="E192" s="167" t="s">
        <v>488</v>
      </c>
      <c r="F192" s="168" t="s">
        <v>489</v>
      </c>
      <c r="G192" s="169" t="s">
        <v>241</v>
      </c>
      <c r="H192" s="170">
        <v>1</v>
      </c>
      <c r="I192" s="14"/>
      <c r="J192" s="15">
        <f>ROUND(I192*H192,2)</f>
        <v>0</v>
      </c>
      <c r="K192" s="13" t="s">
        <v>242</v>
      </c>
      <c r="L192" s="134"/>
      <c r="M192" s="16" t="s">
        <v>1</v>
      </c>
      <c r="N192" s="135" t="s">
        <v>46</v>
      </c>
      <c r="O192" s="111"/>
      <c r="P192" s="112">
        <f>O192*H192</f>
        <v>0</v>
      </c>
      <c r="Q192" s="112">
        <v>2.13</v>
      </c>
      <c r="R192" s="112">
        <f>Q192*H192</f>
        <v>2.13</v>
      </c>
      <c r="S192" s="112">
        <v>0</v>
      </c>
      <c r="T192" s="113">
        <f>S192*H192</f>
        <v>0</v>
      </c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R192" s="114" t="s">
        <v>209</v>
      </c>
      <c r="AT192" s="114" t="s">
        <v>327</v>
      </c>
      <c r="AU192" s="114" t="s">
        <v>90</v>
      </c>
      <c r="AY192" s="23" t="s">
        <v>151</v>
      </c>
      <c r="BE192" s="115">
        <f>IF(N192="základní",J192,0)</f>
        <v>0</v>
      </c>
      <c r="BF192" s="115">
        <f>IF(N192="snížená",J192,0)</f>
        <v>0</v>
      </c>
      <c r="BG192" s="115">
        <f>IF(N192="zákl. přenesená",J192,0)</f>
        <v>0</v>
      </c>
      <c r="BH192" s="115">
        <f>IF(N192="sníž. přenesená",J192,0)</f>
        <v>0</v>
      </c>
      <c r="BI192" s="115">
        <f>IF(N192="nulová",J192,0)</f>
        <v>0</v>
      </c>
      <c r="BJ192" s="23" t="s">
        <v>88</v>
      </c>
      <c r="BK192" s="115">
        <f>ROUND(I192*H192,2)</f>
        <v>0</v>
      </c>
      <c r="BL192" s="23" t="s">
        <v>158</v>
      </c>
      <c r="BM192" s="114" t="s">
        <v>490</v>
      </c>
    </row>
    <row r="193" spans="1:65" s="34" customFormat="1" ht="156" x14ac:dyDescent="0.2">
      <c r="A193" s="9"/>
      <c r="B193" s="4"/>
      <c r="C193" s="149"/>
      <c r="D193" s="150" t="s">
        <v>174</v>
      </c>
      <c r="E193" s="149"/>
      <c r="F193" s="165" t="s">
        <v>491</v>
      </c>
      <c r="G193" s="149"/>
      <c r="H193" s="149"/>
      <c r="I193" s="9"/>
      <c r="J193" s="9"/>
      <c r="K193" s="9"/>
      <c r="L193" s="4"/>
      <c r="M193" s="116"/>
      <c r="N193" s="117"/>
      <c r="O193" s="111"/>
      <c r="P193" s="111"/>
      <c r="Q193" s="111"/>
      <c r="R193" s="111"/>
      <c r="S193" s="111"/>
      <c r="T193" s="118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T193" s="23" t="s">
        <v>174</v>
      </c>
      <c r="AU193" s="23" t="s">
        <v>90</v>
      </c>
    </row>
    <row r="194" spans="1:65" s="10" customFormat="1" ht="11.25" x14ac:dyDescent="0.2">
      <c r="B194" s="119"/>
      <c r="C194" s="154"/>
      <c r="D194" s="150" t="s">
        <v>164</v>
      </c>
      <c r="E194" s="155" t="s">
        <v>1</v>
      </c>
      <c r="F194" s="156" t="s">
        <v>484</v>
      </c>
      <c r="G194" s="154"/>
      <c r="H194" s="155" t="s">
        <v>1</v>
      </c>
      <c r="L194" s="119"/>
      <c r="M194" s="121"/>
      <c r="N194" s="122"/>
      <c r="O194" s="122"/>
      <c r="P194" s="122"/>
      <c r="Q194" s="122"/>
      <c r="R194" s="122"/>
      <c r="S194" s="122"/>
      <c r="T194" s="123"/>
      <c r="AT194" s="120" t="s">
        <v>164</v>
      </c>
      <c r="AU194" s="120" t="s">
        <v>90</v>
      </c>
      <c r="AV194" s="10" t="s">
        <v>88</v>
      </c>
      <c r="AW194" s="10" t="s">
        <v>36</v>
      </c>
      <c r="AX194" s="10" t="s">
        <v>81</v>
      </c>
      <c r="AY194" s="120" t="s">
        <v>151</v>
      </c>
    </row>
    <row r="195" spans="1:65" s="11" customFormat="1" ht="11.25" x14ac:dyDescent="0.2">
      <c r="B195" s="124"/>
      <c r="C195" s="157"/>
      <c r="D195" s="150" t="s">
        <v>164</v>
      </c>
      <c r="E195" s="158" t="s">
        <v>1</v>
      </c>
      <c r="F195" s="159" t="s">
        <v>492</v>
      </c>
      <c r="G195" s="157"/>
      <c r="H195" s="160">
        <v>1</v>
      </c>
      <c r="L195" s="124"/>
      <c r="M195" s="126"/>
      <c r="N195" s="127"/>
      <c r="O195" s="127"/>
      <c r="P195" s="127"/>
      <c r="Q195" s="127"/>
      <c r="R195" s="127"/>
      <c r="S195" s="127"/>
      <c r="T195" s="128"/>
      <c r="AT195" s="125" t="s">
        <v>164</v>
      </c>
      <c r="AU195" s="125" t="s">
        <v>90</v>
      </c>
      <c r="AV195" s="11" t="s">
        <v>90</v>
      </c>
      <c r="AW195" s="11" t="s">
        <v>36</v>
      </c>
      <c r="AX195" s="11" t="s">
        <v>81</v>
      </c>
      <c r="AY195" s="125" t="s">
        <v>151</v>
      </c>
    </row>
    <row r="196" spans="1:65" s="12" customFormat="1" ht="11.25" x14ac:dyDescent="0.2">
      <c r="B196" s="129"/>
      <c r="C196" s="161"/>
      <c r="D196" s="150" t="s">
        <v>164</v>
      </c>
      <c r="E196" s="162" t="s">
        <v>1</v>
      </c>
      <c r="F196" s="163" t="s">
        <v>167</v>
      </c>
      <c r="G196" s="161"/>
      <c r="H196" s="164">
        <v>1</v>
      </c>
      <c r="L196" s="129"/>
      <c r="M196" s="131"/>
      <c r="N196" s="132"/>
      <c r="O196" s="132"/>
      <c r="P196" s="132"/>
      <c r="Q196" s="132"/>
      <c r="R196" s="132"/>
      <c r="S196" s="132"/>
      <c r="T196" s="133"/>
      <c r="AT196" s="130" t="s">
        <v>164</v>
      </c>
      <c r="AU196" s="130" t="s">
        <v>90</v>
      </c>
      <c r="AV196" s="12" t="s">
        <v>158</v>
      </c>
      <c r="AW196" s="12" t="s">
        <v>36</v>
      </c>
      <c r="AX196" s="12" t="s">
        <v>88</v>
      </c>
      <c r="AY196" s="130" t="s">
        <v>151</v>
      </c>
    </row>
    <row r="197" spans="1:65" s="34" customFormat="1" ht="24.2" customHeight="1" x14ac:dyDescent="0.2">
      <c r="A197" s="9"/>
      <c r="B197" s="4"/>
      <c r="C197" s="144" t="s">
        <v>230</v>
      </c>
      <c r="D197" s="144" t="s">
        <v>153</v>
      </c>
      <c r="E197" s="145" t="s">
        <v>493</v>
      </c>
      <c r="F197" s="146" t="s">
        <v>494</v>
      </c>
      <c r="G197" s="147" t="s">
        <v>233</v>
      </c>
      <c r="H197" s="148">
        <v>0.34200000000000003</v>
      </c>
      <c r="I197" s="6"/>
      <c r="J197" s="7">
        <f>ROUND(I197*H197,2)</f>
        <v>0</v>
      </c>
      <c r="K197" s="5" t="s">
        <v>157</v>
      </c>
      <c r="L197" s="4"/>
      <c r="M197" s="8" t="s">
        <v>1</v>
      </c>
      <c r="N197" s="110" t="s">
        <v>46</v>
      </c>
      <c r="O197" s="111"/>
      <c r="P197" s="112">
        <f>O197*H197</f>
        <v>0</v>
      </c>
      <c r="Q197" s="112">
        <v>2.004</v>
      </c>
      <c r="R197" s="112">
        <f>Q197*H197</f>
        <v>0.68536800000000009</v>
      </c>
      <c r="S197" s="112">
        <v>0</v>
      </c>
      <c r="T197" s="113">
        <f>S197*H197</f>
        <v>0</v>
      </c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R197" s="114" t="s">
        <v>158</v>
      </c>
      <c r="AT197" s="114" t="s">
        <v>153</v>
      </c>
      <c r="AU197" s="114" t="s">
        <v>90</v>
      </c>
      <c r="AY197" s="23" t="s">
        <v>151</v>
      </c>
      <c r="BE197" s="115">
        <f>IF(N197="základní",J197,0)</f>
        <v>0</v>
      </c>
      <c r="BF197" s="115">
        <f>IF(N197="snížená",J197,0)</f>
        <v>0</v>
      </c>
      <c r="BG197" s="115">
        <f>IF(N197="zákl. přenesená",J197,0)</f>
        <v>0</v>
      </c>
      <c r="BH197" s="115">
        <f>IF(N197="sníž. přenesená",J197,0)</f>
        <v>0</v>
      </c>
      <c r="BI197" s="115">
        <f>IF(N197="nulová",J197,0)</f>
        <v>0</v>
      </c>
      <c r="BJ197" s="23" t="s">
        <v>88</v>
      </c>
      <c r="BK197" s="115">
        <f>ROUND(I197*H197,2)</f>
        <v>0</v>
      </c>
      <c r="BL197" s="23" t="s">
        <v>158</v>
      </c>
      <c r="BM197" s="114" t="s">
        <v>495</v>
      </c>
    </row>
    <row r="198" spans="1:65" s="34" customFormat="1" ht="48.75" x14ac:dyDescent="0.2">
      <c r="A198" s="9"/>
      <c r="B198" s="4"/>
      <c r="C198" s="149"/>
      <c r="D198" s="150" t="s">
        <v>160</v>
      </c>
      <c r="E198" s="149"/>
      <c r="F198" s="151" t="s">
        <v>496</v>
      </c>
      <c r="G198" s="149"/>
      <c r="H198" s="149"/>
      <c r="I198" s="9"/>
      <c r="J198" s="9"/>
      <c r="K198" s="9"/>
      <c r="L198" s="4"/>
      <c r="M198" s="116"/>
      <c r="N198" s="117"/>
      <c r="O198" s="111"/>
      <c r="P198" s="111"/>
      <c r="Q198" s="111"/>
      <c r="R198" s="111"/>
      <c r="S198" s="111"/>
      <c r="T198" s="118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T198" s="23" t="s">
        <v>160</v>
      </c>
      <c r="AU198" s="23" t="s">
        <v>90</v>
      </c>
    </row>
    <row r="199" spans="1:65" s="34" customFormat="1" ht="11.25" x14ac:dyDescent="0.2">
      <c r="A199" s="9"/>
      <c r="B199" s="4"/>
      <c r="C199" s="149"/>
      <c r="D199" s="152" t="s">
        <v>162</v>
      </c>
      <c r="E199" s="149"/>
      <c r="F199" s="153" t="s">
        <v>497</v>
      </c>
      <c r="G199" s="149"/>
      <c r="H199" s="149"/>
      <c r="I199" s="9"/>
      <c r="J199" s="9"/>
      <c r="K199" s="9"/>
      <c r="L199" s="4"/>
      <c r="M199" s="116"/>
      <c r="N199" s="117"/>
      <c r="O199" s="111"/>
      <c r="P199" s="111"/>
      <c r="Q199" s="111"/>
      <c r="R199" s="111"/>
      <c r="S199" s="111"/>
      <c r="T199" s="118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T199" s="23" t="s">
        <v>162</v>
      </c>
      <c r="AU199" s="23" t="s">
        <v>90</v>
      </c>
    </row>
    <row r="200" spans="1:65" s="10" customFormat="1" ht="11.25" x14ac:dyDescent="0.2">
      <c r="B200" s="119"/>
      <c r="C200" s="154"/>
      <c r="D200" s="150" t="s">
        <v>164</v>
      </c>
      <c r="E200" s="155" t="s">
        <v>1</v>
      </c>
      <c r="F200" s="156" t="s">
        <v>498</v>
      </c>
      <c r="G200" s="154"/>
      <c r="H200" s="155" t="s">
        <v>1</v>
      </c>
      <c r="L200" s="119"/>
      <c r="M200" s="121"/>
      <c r="N200" s="122"/>
      <c r="O200" s="122"/>
      <c r="P200" s="122"/>
      <c r="Q200" s="122"/>
      <c r="R200" s="122"/>
      <c r="S200" s="122"/>
      <c r="T200" s="123"/>
      <c r="AT200" s="120" t="s">
        <v>164</v>
      </c>
      <c r="AU200" s="120" t="s">
        <v>90</v>
      </c>
      <c r="AV200" s="10" t="s">
        <v>88</v>
      </c>
      <c r="AW200" s="10" t="s">
        <v>36</v>
      </c>
      <c r="AX200" s="10" t="s">
        <v>81</v>
      </c>
      <c r="AY200" s="120" t="s">
        <v>151</v>
      </c>
    </row>
    <row r="201" spans="1:65" s="10" customFormat="1" ht="11.25" x14ac:dyDescent="0.2">
      <c r="B201" s="119"/>
      <c r="C201" s="154"/>
      <c r="D201" s="150" t="s">
        <v>164</v>
      </c>
      <c r="E201" s="155" t="s">
        <v>1</v>
      </c>
      <c r="F201" s="156" t="s">
        <v>474</v>
      </c>
      <c r="G201" s="154"/>
      <c r="H201" s="155" t="s">
        <v>1</v>
      </c>
      <c r="L201" s="119"/>
      <c r="M201" s="121"/>
      <c r="N201" s="122"/>
      <c r="O201" s="122"/>
      <c r="P201" s="122"/>
      <c r="Q201" s="122"/>
      <c r="R201" s="122"/>
      <c r="S201" s="122"/>
      <c r="T201" s="123"/>
      <c r="AT201" s="120" t="s">
        <v>164</v>
      </c>
      <c r="AU201" s="120" t="s">
        <v>90</v>
      </c>
      <c r="AV201" s="10" t="s">
        <v>88</v>
      </c>
      <c r="AW201" s="10" t="s">
        <v>36</v>
      </c>
      <c r="AX201" s="10" t="s">
        <v>81</v>
      </c>
      <c r="AY201" s="120" t="s">
        <v>151</v>
      </c>
    </row>
    <row r="202" spans="1:65" s="10" customFormat="1" ht="11.25" x14ac:dyDescent="0.2">
      <c r="B202" s="119"/>
      <c r="C202" s="154"/>
      <c r="D202" s="150" t="s">
        <v>164</v>
      </c>
      <c r="E202" s="155" t="s">
        <v>1</v>
      </c>
      <c r="F202" s="156" t="s">
        <v>499</v>
      </c>
      <c r="G202" s="154"/>
      <c r="H202" s="155" t="s">
        <v>1</v>
      </c>
      <c r="L202" s="119"/>
      <c r="M202" s="121"/>
      <c r="N202" s="122"/>
      <c r="O202" s="122"/>
      <c r="P202" s="122"/>
      <c r="Q202" s="122"/>
      <c r="R202" s="122"/>
      <c r="S202" s="122"/>
      <c r="T202" s="123"/>
      <c r="AT202" s="120" t="s">
        <v>164</v>
      </c>
      <c r="AU202" s="120" t="s">
        <v>90</v>
      </c>
      <c r="AV202" s="10" t="s">
        <v>88</v>
      </c>
      <c r="AW202" s="10" t="s">
        <v>36</v>
      </c>
      <c r="AX202" s="10" t="s">
        <v>81</v>
      </c>
      <c r="AY202" s="120" t="s">
        <v>151</v>
      </c>
    </row>
    <row r="203" spans="1:65" s="11" customFormat="1" ht="11.25" x14ac:dyDescent="0.2">
      <c r="B203" s="124"/>
      <c r="C203" s="157"/>
      <c r="D203" s="150" t="s">
        <v>164</v>
      </c>
      <c r="E203" s="158" t="s">
        <v>1</v>
      </c>
      <c r="F203" s="159" t="s">
        <v>500</v>
      </c>
      <c r="G203" s="157"/>
      <c r="H203" s="160">
        <v>0.34200000000000003</v>
      </c>
      <c r="L203" s="124"/>
      <c r="M203" s="126"/>
      <c r="N203" s="127"/>
      <c r="O203" s="127"/>
      <c r="P203" s="127"/>
      <c r="Q203" s="127"/>
      <c r="R203" s="127"/>
      <c r="S203" s="127"/>
      <c r="T203" s="128"/>
      <c r="AT203" s="125" t="s">
        <v>164</v>
      </c>
      <c r="AU203" s="125" t="s">
        <v>90</v>
      </c>
      <c r="AV203" s="11" t="s">
        <v>90</v>
      </c>
      <c r="AW203" s="11" t="s">
        <v>36</v>
      </c>
      <c r="AX203" s="11" t="s">
        <v>81</v>
      </c>
      <c r="AY203" s="125" t="s">
        <v>151</v>
      </c>
    </row>
    <row r="204" spans="1:65" s="12" customFormat="1" ht="11.25" x14ac:dyDescent="0.2">
      <c r="B204" s="129"/>
      <c r="C204" s="161"/>
      <c r="D204" s="150" t="s">
        <v>164</v>
      </c>
      <c r="E204" s="162" t="s">
        <v>1</v>
      </c>
      <c r="F204" s="163" t="s">
        <v>167</v>
      </c>
      <c r="G204" s="161"/>
      <c r="H204" s="164">
        <v>0.34200000000000003</v>
      </c>
      <c r="L204" s="129"/>
      <c r="M204" s="131"/>
      <c r="N204" s="132"/>
      <c r="O204" s="132"/>
      <c r="P204" s="132"/>
      <c r="Q204" s="132"/>
      <c r="R204" s="132"/>
      <c r="S204" s="132"/>
      <c r="T204" s="133"/>
      <c r="AT204" s="130" t="s">
        <v>164</v>
      </c>
      <c r="AU204" s="130" t="s">
        <v>90</v>
      </c>
      <c r="AV204" s="12" t="s">
        <v>158</v>
      </c>
      <c r="AW204" s="12" t="s">
        <v>36</v>
      </c>
      <c r="AX204" s="12" t="s">
        <v>88</v>
      </c>
      <c r="AY204" s="130" t="s">
        <v>151</v>
      </c>
    </row>
    <row r="205" spans="1:65" s="34" customFormat="1" ht="24.2" customHeight="1" x14ac:dyDescent="0.2">
      <c r="A205" s="9"/>
      <c r="B205" s="4"/>
      <c r="C205" s="144" t="s">
        <v>8</v>
      </c>
      <c r="D205" s="144" t="s">
        <v>153</v>
      </c>
      <c r="E205" s="145" t="s">
        <v>501</v>
      </c>
      <c r="F205" s="146" t="s">
        <v>502</v>
      </c>
      <c r="G205" s="147" t="s">
        <v>233</v>
      </c>
      <c r="H205" s="148">
        <v>3.5779999999999998</v>
      </c>
      <c r="I205" s="6"/>
      <c r="J205" s="7">
        <f>ROUND(I205*H205,2)</f>
        <v>0</v>
      </c>
      <c r="K205" s="5" t="s">
        <v>157</v>
      </c>
      <c r="L205" s="4"/>
      <c r="M205" s="8" t="s">
        <v>1</v>
      </c>
      <c r="N205" s="110" t="s">
        <v>46</v>
      </c>
      <c r="O205" s="111"/>
      <c r="P205" s="112">
        <f>O205*H205</f>
        <v>0</v>
      </c>
      <c r="Q205" s="112">
        <v>0</v>
      </c>
      <c r="R205" s="112">
        <f>Q205*H205</f>
        <v>0</v>
      </c>
      <c r="S205" s="112">
        <v>0</v>
      </c>
      <c r="T205" s="113">
        <f>S205*H205</f>
        <v>0</v>
      </c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R205" s="114" t="s">
        <v>158</v>
      </c>
      <c r="AT205" s="114" t="s">
        <v>153</v>
      </c>
      <c r="AU205" s="114" t="s">
        <v>90</v>
      </c>
      <c r="AY205" s="23" t="s">
        <v>151</v>
      </c>
      <c r="BE205" s="115">
        <f>IF(N205="základní",J205,0)</f>
        <v>0</v>
      </c>
      <c r="BF205" s="115">
        <f>IF(N205="snížená",J205,0)</f>
        <v>0</v>
      </c>
      <c r="BG205" s="115">
        <f>IF(N205="zákl. přenesená",J205,0)</f>
        <v>0</v>
      </c>
      <c r="BH205" s="115">
        <f>IF(N205="sníž. přenesená",J205,0)</f>
        <v>0</v>
      </c>
      <c r="BI205" s="115">
        <f>IF(N205="nulová",J205,0)</f>
        <v>0</v>
      </c>
      <c r="BJ205" s="23" t="s">
        <v>88</v>
      </c>
      <c r="BK205" s="115">
        <f>ROUND(I205*H205,2)</f>
        <v>0</v>
      </c>
      <c r="BL205" s="23" t="s">
        <v>158</v>
      </c>
      <c r="BM205" s="114" t="s">
        <v>503</v>
      </c>
    </row>
    <row r="206" spans="1:65" s="34" customFormat="1" ht="39" x14ac:dyDescent="0.2">
      <c r="A206" s="9"/>
      <c r="B206" s="4"/>
      <c r="C206" s="149"/>
      <c r="D206" s="150" t="s">
        <v>160</v>
      </c>
      <c r="E206" s="149"/>
      <c r="F206" s="151" t="s">
        <v>504</v>
      </c>
      <c r="G206" s="149"/>
      <c r="H206" s="149"/>
      <c r="I206" s="9"/>
      <c r="J206" s="9"/>
      <c r="K206" s="9"/>
      <c r="L206" s="4"/>
      <c r="M206" s="116"/>
      <c r="N206" s="117"/>
      <c r="O206" s="111"/>
      <c r="P206" s="111"/>
      <c r="Q206" s="111"/>
      <c r="R206" s="111"/>
      <c r="S206" s="111"/>
      <c r="T206" s="118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T206" s="23" t="s">
        <v>160</v>
      </c>
      <c r="AU206" s="23" t="s">
        <v>90</v>
      </c>
    </row>
    <row r="207" spans="1:65" s="34" customFormat="1" ht="11.25" x14ac:dyDescent="0.2">
      <c r="A207" s="9"/>
      <c r="B207" s="4"/>
      <c r="C207" s="149"/>
      <c r="D207" s="152" t="s">
        <v>162</v>
      </c>
      <c r="E207" s="149"/>
      <c r="F207" s="153" t="s">
        <v>505</v>
      </c>
      <c r="G207" s="149"/>
      <c r="H207" s="149"/>
      <c r="I207" s="9"/>
      <c r="J207" s="9"/>
      <c r="K207" s="9"/>
      <c r="L207" s="4"/>
      <c r="M207" s="116"/>
      <c r="N207" s="117"/>
      <c r="O207" s="111"/>
      <c r="P207" s="111"/>
      <c r="Q207" s="111"/>
      <c r="R207" s="111"/>
      <c r="S207" s="111"/>
      <c r="T207" s="118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T207" s="23" t="s">
        <v>162</v>
      </c>
      <c r="AU207" s="23" t="s">
        <v>90</v>
      </c>
    </row>
    <row r="208" spans="1:65" s="10" customFormat="1" ht="11.25" x14ac:dyDescent="0.2">
      <c r="B208" s="119"/>
      <c r="C208" s="154"/>
      <c r="D208" s="150" t="s">
        <v>164</v>
      </c>
      <c r="E208" s="155" t="s">
        <v>1</v>
      </c>
      <c r="F208" s="156" t="s">
        <v>498</v>
      </c>
      <c r="G208" s="154"/>
      <c r="H208" s="155" t="s">
        <v>1</v>
      </c>
      <c r="L208" s="119"/>
      <c r="M208" s="121"/>
      <c r="N208" s="122"/>
      <c r="O208" s="122"/>
      <c r="P208" s="122"/>
      <c r="Q208" s="122"/>
      <c r="R208" s="122"/>
      <c r="S208" s="122"/>
      <c r="T208" s="123"/>
      <c r="AT208" s="120" t="s">
        <v>164</v>
      </c>
      <c r="AU208" s="120" t="s">
        <v>90</v>
      </c>
      <c r="AV208" s="10" t="s">
        <v>88</v>
      </c>
      <c r="AW208" s="10" t="s">
        <v>36</v>
      </c>
      <c r="AX208" s="10" t="s">
        <v>81</v>
      </c>
      <c r="AY208" s="120" t="s">
        <v>151</v>
      </c>
    </row>
    <row r="209" spans="1:65" s="10" customFormat="1" ht="11.25" x14ac:dyDescent="0.2">
      <c r="B209" s="119"/>
      <c r="C209" s="154"/>
      <c r="D209" s="150" t="s">
        <v>164</v>
      </c>
      <c r="E209" s="155" t="s">
        <v>1</v>
      </c>
      <c r="F209" s="156" t="s">
        <v>474</v>
      </c>
      <c r="G209" s="154"/>
      <c r="H209" s="155" t="s">
        <v>1</v>
      </c>
      <c r="L209" s="119"/>
      <c r="M209" s="121"/>
      <c r="N209" s="122"/>
      <c r="O209" s="122"/>
      <c r="P209" s="122"/>
      <c r="Q209" s="122"/>
      <c r="R209" s="122"/>
      <c r="S209" s="122"/>
      <c r="T209" s="123"/>
      <c r="AT209" s="120" t="s">
        <v>164</v>
      </c>
      <c r="AU209" s="120" t="s">
        <v>90</v>
      </c>
      <c r="AV209" s="10" t="s">
        <v>88</v>
      </c>
      <c r="AW209" s="10" t="s">
        <v>36</v>
      </c>
      <c r="AX209" s="10" t="s">
        <v>81</v>
      </c>
      <c r="AY209" s="120" t="s">
        <v>151</v>
      </c>
    </row>
    <row r="210" spans="1:65" s="10" customFormat="1" ht="11.25" x14ac:dyDescent="0.2">
      <c r="B210" s="119"/>
      <c r="C210" s="154"/>
      <c r="D210" s="150" t="s">
        <v>164</v>
      </c>
      <c r="E210" s="155" t="s">
        <v>1</v>
      </c>
      <c r="F210" s="156" t="s">
        <v>506</v>
      </c>
      <c r="G210" s="154"/>
      <c r="H210" s="155" t="s">
        <v>1</v>
      </c>
      <c r="L210" s="119"/>
      <c r="M210" s="121"/>
      <c r="N210" s="122"/>
      <c r="O210" s="122"/>
      <c r="P210" s="122"/>
      <c r="Q210" s="122"/>
      <c r="R210" s="122"/>
      <c r="S210" s="122"/>
      <c r="T210" s="123"/>
      <c r="AT210" s="120" t="s">
        <v>164</v>
      </c>
      <c r="AU210" s="120" t="s">
        <v>90</v>
      </c>
      <c r="AV210" s="10" t="s">
        <v>88</v>
      </c>
      <c r="AW210" s="10" t="s">
        <v>36</v>
      </c>
      <c r="AX210" s="10" t="s">
        <v>81</v>
      </c>
      <c r="AY210" s="120" t="s">
        <v>151</v>
      </c>
    </row>
    <row r="211" spans="1:65" s="11" customFormat="1" ht="11.25" x14ac:dyDescent="0.2">
      <c r="B211" s="124"/>
      <c r="C211" s="157"/>
      <c r="D211" s="150" t="s">
        <v>164</v>
      </c>
      <c r="E211" s="158" t="s">
        <v>1</v>
      </c>
      <c r="F211" s="159" t="s">
        <v>507</v>
      </c>
      <c r="G211" s="157"/>
      <c r="H211" s="160">
        <v>0.76</v>
      </c>
      <c r="L211" s="124"/>
      <c r="M211" s="126"/>
      <c r="N211" s="127"/>
      <c r="O211" s="127"/>
      <c r="P211" s="127"/>
      <c r="Q211" s="127"/>
      <c r="R211" s="127"/>
      <c r="S211" s="127"/>
      <c r="T211" s="128"/>
      <c r="AT211" s="125" t="s">
        <v>164</v>
      </c>
      <c r="AU211" s="125" t="s">
        <v>90</v>
      </c>
      <c r="AV211" s="11" t="s">
        <v>90</v>
      </c>
      <c r="AW211" s="11" t="s">
        <v>36</v>
      </c>
      <c r="AX211" s="11" t="s">
        <v>81</v>
      </c>
      <c r="AY211" s="125" t="s">
        <v>151</v>
      </c>
    </row>
    <row r="212" spans="1:65" s="10" customFormat="1" ht="11.25" x14ac:dyDescent="0.2">
      <c r="B212" s="119"/>
      <c r="C212" s="154"/>
      <c r="D212" s="150" t="s">
        <v>164</v>
      </c>
      <c r="E212" s="155" t="s">
        <v>1</v>
      </c>
      <c r="F212" s="156" t="s">
        <v>485</v>
      </c>
      <c r="G212" s="154"/>
      <c r="H212" s="155" t="s">
        <v>1</v>
      </c>
      <c r="L212" s="119"/>
      <c r="M212" s="121"/>
      <c r="N212" s="122"/>
      <c r="O212" s="122"/>
      <c r="P212" s="122"/>
      <c r="Q212" s="122"/>
      <c r="R212" s="122"/>
      <c r="S212" s="122"/>
      <c r="T212" s="123"/>
      <c r="AT212" s="120" t="s">
        <v>164</v>
      </c>
      <c r="AU212" s="120" t="s">
        <v>90</v>
      </c>
      <c r="AV212" s="10" t="s">
        <v>88</v>
      </c>
      <c r="AW212" s="10" t="s">
        <v>36</v>
      </c>
      <c r="AX212" s="10" t="s">
        <v>81</v>
      </c>
      <c r="AY212" s="120" t="s">
        <v>151</v>
      </c>
    </row>
    <row r="213" spans="1:65" s="10" customFormat="1" ht="22.5" x14ac:dyDescent="0.2">
      <c r="B213" s="119"/>
      <c r="C213" s="154"/>
      <c r="D213" s="150" t="s">
        <v>164</v>
      </c>
      <c r="E213" s="155" t="s">
        <v>1</v>
      </c>
      <c r="F213" s="156" t="s">
        <v>508</v>
      </c>
      <c r="G213" s="154"/>
      <c r="H213" s="155" t="s">
        <v>1</v>
      </c>
      <c r="L213" s="119"/>
      <c r="M213" s="121"/>
      <c r="N213" s="122"/>
      <c r="O213" s="122"/>
      <c r="P213" s="122"/>
      <c r="Q213" s="122"/>
      <c r="R213" s="122"/>
      <c r="S213" s="122"/>
      <c r="T213" s="123"/>
      <c r="AT213" s="120" t="s">
        <v>164</v>
      </c>
      <c r="AU213" s="120" t="s">
        <v>90</v>
      </c>
      <c r="AV213" s="10" t="s">
        <v>88</v>
      </c>
      <c r="AW213" s="10" t="s">
        <v>36</v>
      </c>
      <c r="AX213" s="10" t="s">
        <v>81</v>
      </c>
      <c r="AY213" s="120" t="s">
        <v>151</v>
      </c>
    </row>
    <row r="214" spans="1:65" s="11" customFormat="1" ht="11.25" x14ac:dyDescent="0.2">
      <c r="B214" s="124"/>
      <c r="C214" s="157"/>
      <c r="D214" s="150" t="s">
        <v>164</v>
      </c>
      <c r="E214" s="158" t="s">
        <v>1</v>
      </c>
      <c r="F214" s="159" t="s">
        <v>509</v>
      </c>
      <c r="G214" s="157"/>
      <c r="H214" s="160">
        <v>1.37</v>
      </c>
      <c r="L214" s="124"/>
      <c r="M214" s="126"/>
      <c r="N214" s="127"/>
      <c r="O214" s="127"/>
      <c r="P214" s="127"/>
      <c r="Q214" s="127"/>
      <c r="R214" s="127"/>
      <c r="S214" s="127"/>
      <c r="T214" s="128"/>
      <c r="AT214" s="125" t="s">
        <v>164</v>
      </c>
      <c r="AU214" s="125" t="s">
        <v>90</v>
      </c>
      <c r="AV214" s="11" t="s">
        <v>90</v>
      </c>
      <c r="AW214" s="11" t="s">
        <v>36</v>
      </c>
      <c r="AX214" s="11" t="s">
        <v>81</v>
      </c>
      <c r="AY214" s="125" t="s">
        <v>151</v>
      </c>
    </row>
    <row r="215" spans="1:65" s="10" customFormat="1" ht="11.25" x14ac:dyDescent="0.2">
      <c r="B215" s="119"/>
      <c r="C215" s="154"/>
      <c r="D215" s="150" t="s">
        <v>164</v>
      </c>
      <c r="E215" s="155" t="s">
        <v>1</v>
      </c>
      <c r="F215" s="156" t="s">
        <v>510</v>
      </c>
      <c r="G215" s="154"/>
      <c r="H215" s="155" t="s">
        <v>1</v>
      </c>
      <c r="L215" s="119"/>
      <c r="M215" s="121"/>
      <c r="N215" s="122"/>
      <c r="O215" s="122"/>
      <c r="P215" s="122"/>
      <c r="Q215" s="122"/>
      <c r="R215" s="122"/>
      <c r="S215" s="122"/>
      <c r="T215" s="123"/>
      <c r="AT215" s="120" t="s">
        <v>164</v>
      </c>
      <c r="AU215" s="120" t="s">
        <v>90</v>
      </c>
      <c r="AV215" s="10" t="s">
        <v>88</v>
      </c>
      <c r="AW215" s="10" t="s">
        <v>36</v>
      </c>
      <c r="AX215" s="10" t="s">
        <v>81</v>
      </c>
      <c r="AY215" s="120" t="s">
        <v>151</v>
      </c>
    </row>
    <row r="216" spans="1:65" s="11" customFormat="1" ht="11.25" x14ac:dyDescent="0.2">
      <c r="B216" s="124"/>
      <c r="C216" s="157"/>
      <c r="D216" s="150" t="s">
        <v>164</v>
      </c>
      <c r="E216" s="158" t="s">
        <v>1</v>
      </c>
      <c r="F216" s="159" t="s">
        <v>511</v>
      </c>
      <c r="G216" s="157"/>
      <c r="H216" s="160">
        <v>1</v>
      </c>
      <c r="L216" s="124"/>
      <c r="M216" s="126"/>
      <c r="N216" s="127"/>
      <c r="O216" s="127"/>
      <c r="P216" s="127"/>
      <c r="Q216" s="127"/>
      <c r="R216" s="127"/>
      <c r="S216" s="127"/>
      <c r="T216" s="128"/>
      <c r="AT216" s="125" t="s">
        <v>164</v>
      </c>
      <c r="AU216" s="125" t="s">
        <v>90</v>
      </c>
      <c r="AV216" s="11" t="s">
        <v>90</v>
      </c>
      <c r="AW216" s="11" t="s">
        <v>36</v>
      </c>
      <c r="AX216" s="11" t="s">
        <v>81</v>
      </c>
      <c r="AY216" s="125" t="s">
        <v>151</v>
      </c>
    </row>
    <row r="217" spans="1:65" s="10" customFormat="1" ht="11.25" x14ac:dyDescent="0.2">
      <c r="B217" s="119"/>
      <c r="C217" s="154"/>
      <c r="D217" s="150" t="s">
        <v>164</v>
      </c>
      <c r="E217" s="155" t="s">
        <v>1</v>
      </c>
      <c r="F217" s="156" t="s">
        <v>512</v>
      </c>
      <c r="G217" s="154"/>
      <c r="H217" s="155" t="s">
        <v>1</v>
      </c>
      <c r="L217" s="119"/>
      <c r="M217" s="121"/>
      <c r="N217" s="122"/>
      <c r="O217" s="122"/>
      <c r="P217" s="122"/>
      <c r="Q217" s="122"/>
      <c r="R217" s="122"/>
      <c r="S217" s="122"/>
      <c r="T217" s="123"/>
      <c r="AT217" s="120" t="s">
        <v>164</v>
      </c>
      <c r="AU217" s="120" t="s">
        <v>90</v>
      </c>
      <c r="AV217" s="10" t="s">
        <v>88</v>
      </c>
      <c r="AW217" s="10" t="s">
        <v>36</v>
      </c>
      <c r="AX217" s="10" t="s">
        <v>81</v>
      </c>
      <c r="AY217" s="120" t="s">
        <v>151</v>
      </c>
    </row>
    <row r="218" spans="1:65" s="10" customFormat="1" ht="11.25" x14ac:dyDescent="0.2">
      <c r="B218" s="119"/>
      <c r="C218" s="154"/>
      <c r="D218" s="150" t="s">
        <v>164</v>
      </c>
      <c r="E218" s="155" t="s">
        <v>1</v>
      </c>
      <c r="F218" s="156" t="s">
        <v>513</v>
      </c>
      <c r="G218" s="154"/>
      <c r="H218" s="155" t="s">
        <v>1</v>
      </c>
      <c r="L218" s="119"/>
      <c r="M218" s="121"/>
      <c r="N218" s="122"/>
      <c r="O218" s="122"/>
      <c r="P218" s="122"/>
      <c r="Q218" s="122"/>
      <c r="R218" s="122"/>
      <c r="S218" s="122"/>
      <c r="T218" s="123"/>
      <c r="AT218" s="120" t="s">
        <v>164</v>
      </c>
      <c r="AU218" s="120" t="s">
        <v>90</v>
      </c>
      <c r="AV218" s="10" t="s">
        <v>88</v>
      </c>
      <c r="AW218" s="10" t="s">
        <v>36</v>
      </c>
      <c r="AX218" s="10" t="s">
        <v>81</v>
      </c>
      <c r="AY218" s="120" t="s">
        <v>151</v>
      </c>
    </row>
    <row r="219" spans="1:65" s="11" customFormat="1" ht="11.25" x14ac:dyDescent="0.2">
      <c r="B219" s="124"/>
      <c r="C219" s="157"/>
      <c r="D219" s="150" t="s">
        <v>164</v>
      </c>
      <c r="E219" s="158" t="s">
        <v>1</v>
      </c>
      <c r="F219" s="159" t="s">
        <v>514</v>
      </c>
      <c r="G219" s="157"/>
      <c r="H219" s="160">
        <v>0.44800000000000001</v>
      </c>
      <c r="L219" s="124"/>
      <c r="M219" s="126"/>
      <c r="N219" s="127"/>
      <c r="O219" s="127"/>
      <c r="P219" s="127"/>
      <c r="Q219" s="127"/>
      <c r="R219" s="127"/>
      <c r="S219" s="127"/>
      <c r="T219" s="128"/>
      <c r="AT219" s="125" t="s">
        <v>164</v>
      </c>
      <c r="AU219" s="125" t="s">
        <v>90</v>
      </c>
      <c r="AV219" s="11" t="s">
        <v>90</v>
      </c>
      <c r="AW219" s="11" t="s">
        <v>36</v>
      </c>
      <c r="AX219" s="11" t="s">
        <v>81</v>
      </c>
      <c r="AY219" s="125" t="s">
        <v>151</v>
      </c>
    </row>
    <row r="220" spans="1:65" s="12" customFormat="1" ht="11.25" x14ac:dyDescent="0.2">
      <c r="B220" s="129"/>
      <c r="C220" s="161"/>
      <c r="D220" s="150" t="s">
        <v>164</v>
      </c>
      <c r="E220" s="162" t="s">
        <v>1</v>
      </c>
      <c r="F220" s="163" t="s">
        <v>167</v>
      </c>
      <c r="G220" s="161"/>
      <c r="H220" s="164">
        <v>3.5779999999999998</v>
      </c>
      <c r="L220" s="129"/>
      <c r="M220" s="131"/>
      <c r="N220" s="132"/>
      <c r="O220" s="132"/>
      <c r="P220" s="132"/>
      <c r="Q220" s="132"/>
      <c r="R220" s="132"/>
      <c r="S220" s="132"/>
      <c r="T220" s="133"/>
      <c r="AT220" s="130" t="s">
        <v>164</v>
      </c>
      <c r="AU220" s="130" t="s">
        <v>90</v>
      </c>
      <c r="AV220" s="12" t="s">
        <v>158</v>
      </c>
      <c r="AW220" s="12" t="s">
        <v>36</v>
      </c>
      <c r="AX220" s="12" t="s">
        <v>88</v>
      </c>
      <c r="AY220" s="130" t="s">
        <v>151</v>
      </c>
    </row>
    <row r="221" spans="1:65" s="34" customFormat="1" ht="21.75" customHeight="1" x14ac:dyDescent="0.2">
      <c r="A221" s="9"/>
      <c r="B221" s="4"/>
      <c r="C221" s="144" t="s">
        <v>244</v>
      </c>
      <c r="D221" s="144" t="s">
        <v>153</v>
      </c>
      <c r="E221" s="145" t="s">
        <v>515</v>
      </c>
      <c r="F221" s="146" t="s">
        <v>516</v>
      </c>
      <c r="G221" s="147" t="s">
        <v>156</v>
      </c>
      <c r="H221" s="148">
        <v>19.02</v>
      </c>
      <c r="I221" s="6"/>
      <c r="J221" s="7">
        <f>ROUND(I221*H221,2)</f>
        <v>0</v>
      </c>
      <c r="K221" s="5" t="s">
        <v>157</v>
      </c>
      <c r="L221" s="4"/>
      <c r="M221" s="8" t="s">
        <v>1</v>
      </c>
      <c r="N221" s="110" t="s">
        <v>46</v>
      </c>
      <c r="O221" s="111"/>
      <c r="P221" s="112">
        <f>O221*H221</f>
        <v>0</v>
      </c>
      <c r="Q221" s="112">
        <v>8.6499999999999997E-3</v>
      </c>
      <c r="R221" s="112">
        <f>Q221*H221</f>
        <v>0.164523</v>
      </c>
      <c r="S221" s="112">
        <v>0</v>
      </c>
      <c r="T221" s="113">
        <f>S221*H221</f>
        <v>0</v>
      </c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R221" s="114" t="s">
        <v>158</v>
      </c>
      <c r="AT221" s="114" t="s">
        <v>153</v>
      </c>
      <c r="AU221" s="114" t="s">
        <v>90</v>
      </c>
      <c r="AY221" s="23" t="s">
        <v>151</v>
      </c>
      <c r="BE221" s="115">
        <f>IF(N221="základní",J221,0)</f>
        <v>0</v>
      </c>
      <c r="BF221" s="115">
        <f>IF(N221="snížená",J221,0)</f>
        <v>0</v>
      </c>
      <c r="BG221" s="115">
        <f>IF(N221="zákl. přenesená",J221,0)</f>
        <v>0</v>
      </c>
      <c r="BH221" s="115">
        <f>IF(N221="sníž. přenesená",J221,0)</f>
        <v>0</v>
      </c>
      <c r="BI221" s="115">
        <f>IF(N221="nulová",J221,0)</f>
        <v>0</v>
      </c>
      <c r="BJ221" s="23" t="s">
        <v>88</v>
      </c>
      <c r="BK221" s="115">
        <f>ROUND(I221*H221,2)</f>
        <v>0</v>
      </c>
      <c r="BL221" s="23" t="s">
        <v>158</v>
      </c>
      <c r="BM221" s="114" t="s">
        <v>517</v>
      </c>
    </row>
    <row r="222" spans="1:65" s="34" customFormat="1" ht="39" x14ac:dyDescent="0.2">
      <c r="A222" s="9"/>
      <c r="B222" s="4"/>
      <c r="C222" s="149"/>
      <c r="D222" s="150" t="s">
        <v>160</v>
      </c>
      <c r="E222" s="149"/>
      <c r="F222" s="151" t="s">
        <v>518</v>
      </c>
      <c r="G222" s="149"/>
      <c r="H222" s="149"/>
      <c r="I222" s="9"/>
      <c r="J222" s="9"/>
      <c r="K222" s="9"/>
      <c r="L222" s="4"/>
      <c r="M222" s="116"/>
      <c r="N222" s="117"/>
      <c r="O222" s="111"/>
      <c r="P222" s="111"/>
      <c r="Q222" s="111"/>
      <c r="R222" s="111"/>
      <c r="S222" s="111"/>
      <c r="T222" s="118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T222" s="23" t="s">
        <v>160</v>
      </c>
      <c r="AU222" s="23" t="s">
        <v>90</v>
      </c>
    </row>
    <row r="223" spans="1:65" s="34" customFormat="1" ht="11.25" x14ac:dyDescent="0.2">
      <c r="A223" s="9"/>
      <c r="B223" s="4"/>
      <c r="C223" s="149"/>
      <c r="D223" s="152" t="s">
        <v>162</v>
      </c>
      <c r="E223" s="149"/>
      <c r="F223" s="153" t="s">
        <v>519</v>
      </c>
      <c r="G223" s="149"/>
      <c r="H223" s="149"/>
      <c r="I223" s="9"/>
      <c r="J223" s="9"/>
      <c r="K223" s="9"/>
      <c r="L223" s="4"/>
      <c r="M223" s="116"/>
      <c r="N223" s="117"/>
      <c r="O223" s="111"/>
      <c r="P223" s="111"/>
      <c r="Q223" s="111"/>
      <c r="R223" s="111"/>
      <c r="S223" s="111"/>
      <c r="T223" s="118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T223" s="23" t="s">
        <v>162</v>
      </c>
      <c r="AU223" s="23" t="s">
        <v>90</v>
      </c>
    </row>
    <row r="224" spans="1:65" s="34" customFormat="1" ht="19.5" x14ac:dyDescent="0.2">
      <c r="A224" s="9"/>
      <c r="B224" s="4"/>
      <c r="C224" s="149"/>
      <c r="D224" s="150" t="s">
        <v>174</v>
      </c>
      <c r="E224" s="149"/>
      <c r="F224" s="165" t="s">
        <v>520</v>
      </c>
      <c r="G224" s="149"/>
      <c r="H224" s="149"/>
      <c r="I224" s="9"/>
      <c r="J224" s="9"/>
      <c r="K224" s="9"/>
      <c r="L224" s="4"/>
      <c r="M224" s="116"/>
      <c r="N224" s="117"/>
      <c r="O224" s="111"/>
      <c r="P224" s="111"/>
      <c r="Q224" s="111"/>
      <c r="R224" s="111"/>
      <c r="S224" s="111"/>
      <c r="T224" s="118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T224" s="23" t="s">
        <v>174</v>
      </c>
      <c r="AU224" s="23" t="s">
        <v>90</v>
      </c>
    </row>
    <row r="225" spans="1:65" s="10" customFormat="1" ht="11.25" x14ac:dyDescent="0.2">
      <c r="B225" s="119"/>
      <c r="C225" s="154"/>
      <c r="D225" s="150" t="s">
        <v>164</v>
      </c>
      <c r="E225" s="155" t="s">
        <v>1</v>
      </c>
      <c r="F225" s="156" t="s">
        <v>498</v>
      </c>
      <c r="G225" s="154"/>
      <c r="H225" s="155" t="s">
        <v>1</v>
      </c>
      <c r="L225" s="119"/>
      <c r="M225" s="121"/>
      <c r="N225" s="122"/>
      <c r="O225" s="122"/>
      <c r="P225" s="122"/>
      <c r="Q225" s="122"/>
      <c r="R225" s="122"/>
      <c r="S225" s="122"/>
      <c r="T225" s="123"/>
      <c r="AT225" s="120" t="s">
        <v>164</v>
      </c>
      <c r="AU225" s="120" t="s">
        <v>90</v>
      </c>
      <c r="AV225" s="10" t="s">
        <v>88</v>
      </c>
      <c r="AW225" s="10" t="s">
        <v>36</v>
      </c>
      <c r="AX225" s="10" t="s">
        <v>81</v>
      </c>
      <c r="AY225" s="120" t="s">
        <v>151</v>
      </c>
    </row>
    <row r="226" spans="1:65" s="10" customFormat="1" ht="11.25" x14ac:dyDescent="0.2">
      <c r="B226" s="119"/>
      <c r="C226" s="154"/>
      <c r="D226" s="150" t="s">
        <v>164</v>
      </c>
      <c r="E226" s="155" t="s">
        <v>1</v>
      </c>
      <c r="F226" s="156" t="s">
        <v>474</v>
      </c>
      <c r="G226" s="154"/>
      <c r="H226" s="155" t="s">
        <v>1</v>
      </c>
      <c r="L226" s="119"/>
      <c r="M226" s="121"/>
      <c r="N226" s="122"/>
      <c r="O226" s="122"/>
      <c r="P226" s="122"/>
      <c r="Q226" s="122"/>
      <c r="R226" s="122"/>
      <c r="S226" s="122"/>
      <c r="T226" s="123"/>
      <c r="AT226" s="120" t="s">
        <v>164</v>
      </c>
      <c r="AU226" s="120" t="s">
        <v>90</v>
      </c>
      <c r="AV226" s="10" t="s">
        <v>88</v>
      </c>
      <c r="AW226" s="10" t="s">
        <v>36</v>
      </c>
      <c r="AX226" s="10" t="s">
        <v>81</v>
      </c>
      <c r="AY226" s="120" t="s">
        <v>151</v>
      </c>
    </row>
    <row r="227" spans="1:65" s="10" customFormat="1" ht="11.25" x14ac:dyDescent="0.2">
      <c r="B227" s="119"/>
      <c r="C227" s="154"/>
      <c r="D227" s="150" t="s">
        <v>164</v>
      </c>
      <c r="E227" s="155" t="s">
        <v>1</v>
      </c>
      <c r="F227" s="156" t="s">
        <v>506</v>
      </c>
      <c r="G227" s="154"/>
      <c r="H227" s="155" t="s">
        <v>1</v>
      </c>
      <c r="L227" s="119"/>
      <c r="M227" s="121"/>
      <c r="N227" s="122"/>
      <c r="O227" s="122"/>
      <c r="P227" s="122"/>
      <c r="Q227" s="122"/>
      <c r="R227" s="122"/>
      <c r="S227" s="122"/>
      <c r="T227" s="123"/>
      <c r="AT227" s="120" t="s">
        <v>164</v>
      </c>
      <c r="AU227" s="120" t="s">
        <v>90</v>
      </c>
      <c r="AV227" s="10" t="s">
        <v>88</v>
      </c>
      <c r="AW227" s="10" t="s">
        <v>36</v>
      </c>
      <c r="AX227" s="10" t="s">
        <v>81</v>
      </c>
      <c r="AY227" s="120" t="s">
        <v>151</v>
      </c>
    </row>
    <row r="228" spans="1:65" s="11" customFormat="1" ht="11.25" x14ac:dyDescent="0.2">
      <c r="B228" s="124"/>
      <c r="C228" s="157"/>
      <c r="D228" s="150" t="s">
        <v>164</v>
      </c>
      <c r="E228" s="158" t="s">
        <v>1</v>
      </c>
      <c r="F228" s="159" t="s">
        <v>521</v>
      </c>
      <c r="G228" s="157"/>
      <c r="H228" s="160">
        <v>8.4</v>
      </c>
      <c r="L228" s="124"/>
      <c r="M228" s="126"/>
      <c r="N228" s="127"/>
      <c r="O228" s="127"/>
      <c r="P228" s="127"/>
      <c r="Q228" s="127"/>
      <c r="R228" s="127"/>
      <c r="S228" s="127"/>
      <c r="T228" s="128"/>
      <c r="AT228" s="125" t="s">
        <v>164</v>
      </c>
      <c r="AU228" s="125" t="s">
        <v>90</v>
      </c>
      <c r="AV228" s="11" t="s">
        <v>90</v>
      </c>
      <c r="AW228" s="11" t="s">
        <v>36</v>
      </c>
      <c r="AX228" s="11" t="s">
        <v>81</v>
      </c>
      <c r="AY228" s="125" t="s">
        <v>151</v>
      </c>
    </row>
    <row r="229" spans="1:65" s="10" customFormat="1" ht="11.25" x14ac:dyDescent="0.2">
      <c r="B229" s="119"/>
      <c r="C229" s="154"/>
      <c r="D229" s="150" t="s">
        <v>164</v>
      </c>
      <c r="E229" s="155" t="s">
        <v>1</v>
      </c>
      <c r="F229" s="156" t="s">
        <v>485</v>
      </c>
      <c r="G229" s="154"/>
      <c r="H229" s="155" t="s">
        <v>1</v>
      </c>
      <c r="L229" s="119"/>
      <c r="M229" s="121"/>
      <c r="N229" s="122"/>
      <c r="O229" s="122"/>
      <c r="P229" s="122"/>
      <c r="Q229" s="122"/>
      <c r="R229" s="122"/>
      <c r="S229" s="122"/>
      <c r="T229" s="123"/>
      <c r="AT229" s="120" t="s">
        <v>164</v>
      </c>
      <c r="AU229" s="120" t="s">
        <v>90</v>
      </c>
      <c r="AV229" s="10" t="s">
        <v>88</v>
      </c>
      <c r="AW229" s="10" t="s">
        <v>36</v>
      </c>
      <c r="AX229" s="10" t="s">
        <v>81</v>
      </c>
      <c r="AY229" s="120" t="s">
        <v>151</v>
      </c>
    </row>
    <row r="230" spans="1:65" s="10" customFormat="1" ht="22.5" x14ac:dyDescent="0.2">
      <c r="B230" s="119"/>
      <c r="C230" s="154"/>
      <c r="D230" s="150" t="s">
        <v>164</v>
      </c>
      <c r="E230" s="155" t="s">
        <v>1</v>
      </c>
      <c r="F230" s="156" t="s">
        <v>508</v>
      </c>
      <c r="G230" s="154"/>
      <c r="H230" s="155" t="s">
        <v>1</v>
      </c>
      <c r="L230" s="119"/>
      <c r="M230" s="121"/>
      <c r="N230" s="122"/>
      <c r="O230" s="122"/>
      <c r="P230" s="122"/>
      <c r="Q230" s="122"/>
      <c r="R230" s="122"/>
      <c r="S230" s="122"/>
      <c r="T230" s="123"/>
      <c r="AT230" s="120" t="s">
        <v>164</v>
      </c>
      <c r="AU230" s="120" t="s">
        <v>90</v>
      </c>
      <c r="AV230" s="10" t="s">
        <v>88</v>
      </c>
      <c r="AW230" s="10" t="s">
        <v>36</v>
      </c>
      <c r="AX230" s="10" t="s">
        <v>81</v>
      </c>
      <c r="AY230" s="120" t="s">
        <v>151</v>
      </c>
    </row>
    <row r="231" spans="1:65" s="11" customFormat="1" ht="11.25" x14ac:dyDescent="0.2">
      <c r="B231" s="124"/>
      <c r="C231" s="157"/>
      <c r="D231" s="150" t="s">
        <v>164</v>
      </c>
      <c r="E231" s="158" t="s">
        <v>1</v>
      </c>
      <c r="F231" s="159" t="s">
        <v>522</v>
      </c>
      <c r="G231" s="157"/>
      <c r="H231" s="160">
        <v>4</v>
      </c>
      <c r="L231" s="124"/>
      <c r="M231" s="126"/>
      <c r="N231" s="127"/>
      <c r="O231" s="127"/>
      <c r="P231" s="127"/>
      <c r="Q231" s="127"/>
      <c r="R231" s="127"/>
      <c r="S231" s="127"/>
      <c r="T231" s="128"/>
      <c r="AT231" s="125" t="s">
        <v>164</v>
      </c>
      <c r="AU231" s="125" t="s">
        <v>90</v>
      </c>
      <c r="AV231" s="11" t="s">
        <v>90</v>
      </c>
      <c r="AW231" s="11" t="s">
        <v>36</v>
      </c>
      <c r="AX231" s="11" t="s">
        <v>81</v>
      </c>
      <c r="AY231" s="125" t="s">
        <v>151</v>
      </c>
    </row>
    <row r="232" spans="1:65" s="10" customFormat="1" ht="11.25" x14ac:dyDescent="0.2">
      <c r="B232" s="119"/>
      <c r="C232" s="154"/>
      <c r="D232" s="150" t="s">
        <v>164</v>
      </c>
      <c r="E232" s="155" t="s">
        <v>1</v>
      </c>
      <c r="F232" s="156" t="s">
        <v>510</v>
      </c>
      <c r="G232" s="154"/>
      <c r="H232" s="155" t="s">
        <v>1</v>
      </c>
      <c r="L232" s="119"/>
      <c r="M232" s="121"/>
      <c r="N232" s="122"/>
      <c r="O232" s="122"/>
      <c r="P232" s="122"/>
      <c r="Q232" s="122"/>
      <c r="R232" s="122"/>
      <c r="S232" s="122"/>
      <c r="T232" s="123"/>
      <c r="AT232" s="120" t="s">
        <v>164</v>
      </c>
      <c r="AU232" s="120" t="s">
        <v>90</v>
      </c>
      <c r="AV232" s="10" t="s">
        <v>88</v>
      </c>
      <c r="AW232" s="10" t="s">
        <v>36</v>
      </c>
      <c r="AX232" s="10" t="s">
        <v>81</v>
      </c>
      <c r="AY232" s="120" t="s">
        <v>151</v>
      </c>
    </row>
    <row r="233" spans="1:65" s="11" customFormat="1" ht="11.25" x14ac:dyDescent="0.2">
      <c r="B233" s="124"/>
      <c r="C233" s="157"/>
      <c r="D233" s="150" t="s">
        <v>164</v>
      </c>
      <c r="E233" s="158" t="s">
        <v>1</v>
      </c>
      <c r="F233" s="159" t="s">
        <v>523</v>
      </c>
      <c r="G233" s="157"/>
      <c r="H233" s="160">
        <v>3.8</v>
      </c>
      <c r="L233" s="124"/>
      <c r="M233" s="126"/>
      <c r="N233" s="127"/>
      <c r="O233" s="127"/>
      <c r="P233" s="127"/>
      <c r="Q233" s="127"/>
      <c r="R233" s="127"/>
      <c r="S233" s="127"/>
      <c r="T233" s="128"/>
      <c r="AT233" s="125" t="s">
        <v>164</v>
      </c>
      <c r="AU233" s="125" t="s">
        <v>90</v>
      </c>
      <c r="AV233" s="11" t="s">
        <v>90</v>
      </c>
      <c r="AW233" s="11" t="s">
        <v>36</v>
      </c>
      <c r="AX233" s="11" t="s">
        <v>81</v>
      </c>
      <c r="AY233" s="125" t="s">
        <v>151</v>
      </c>
    </row>
    <row r="234" spans="1:65" s="10" customFormat="1" ht="11.25" x14ac:dyDescent="0.2">
      <c r="B234" s="119"/>
      <c r="C234" s="154"/>
      <c r="D234" s="150" t="s">
        <v>164</v>
      </c>
      <c r="E234" s="155" t="s">
        <v>1</v>
      </c>
      <c r="F234" s="156" t="s">
        <v>512</v>
      </c>
      <c r="G234" s="154"/>
      <c r="H234" s="155" t="s">
        <v>1</v>
      </c>
      <c r="L234" s="119"/>
      <c r="M234" s="121"/>
      <c r="N234" s="122"/>
      <c r="O234" s="122"/>
      <c r="P234" s="122"/>
      <c r="Q234" s="122"/>
      <c r="R234" s="122"/>
      <c r="S234" s="122"/>
      <c r="T234" s="123"/>
      <c r="AT234" s="120" t="s">
        <v>164</v>
      </c>
      <c r="AU234" s="120" t="s">
        <v>90</v>
      </c>
      <c r="AV234" s="10" t="s">
        <v>88</v>
      </c>
      <c r="AW234" s="10" t="s">
        <v>36</v>
      </c>
      <c r="AX234" s="10" t="s">
        <v>81</v>
      </c>
      <c r="AY234" s="120" t="s">
        <v>151</v>
      </c>
    </row>
    <row r="235" spans="1:65" s="10" customFormat="1" ht="11.25" x14ac:dyDescent="0.2">
      <c r="B235" s="119"/>
      <c r="C235" s="154"/>
      <c r="D235" s="150" t="s">
        <v>164</v>
      </c>
      <c r="E235" s="155" t="s">
        <v>1</v>
      </c>
      <c r="F235" s="156" t="s">
        <v>513</v>
      </c>
      <c r="G235" s="154"/>
      <c r="H235" s="155" t="s">
        <v>1</v>
      </c>
      <c r="L235" s="119"/>
      <c r="M235" s="121"/>
      <c r="N235" s="122"/>
      <c r="O235" s="122"/>
      <c r="P235" s="122"/>
      <c r="Q235" s="122"/>
      <c r="R235" s="122"/>
      <c r="S235" s="122"/>
      <c r="T235" s="123"/>
      <c r="AT235" s="120" t="s">
        <v>164</v>
      </c>
      <c r="AU235" s="120" t="s">
        <v>90</v>
      </c>
      <c r="AV235" s="10" t="s">
        <v>88</v>
      </c>
      <c r="AW235" s="10" t="s">
        <v>36</v>
      </c>
      <c r="AX235" s="10" t="s">
        <v>81</v>
      </c>
      <c r="AY235" s="120" t="s">
        <v>151</v>
      </c>
    </row>
    <row r="236" spans="1:65" s="11" customFormat="1" ht="11.25" x14ac:dyDescent="0.2">
      <c r="B236" s="124"/>
      <c r="C236" s="157"/>
      <c r="D236" s="150" t="s">
        <v>164</v>
      </c>
      <c r="E236" s="158" t="s">
        <v>1</v>
      </c>
      <c r="F236" s="159" t="s">
        <v>524</v>
      </c>
      <c r="G236" s="157"/>
      <c r="H236" s="160">
        <v>2.82</v>
      </c>
      <c r="L236" s="124"/>
      <c r="M236" s="126"/>
      <c r="N236" s="127"/>
      <c r="O236" s="127"/>
      <c r="P236" s="127"/>
      <c r="Q236" s="127"/>
      <c r="R236" s="127"/>
      <c r="S236" s="127"/>
      <c r="T236" s="128"/>
      <c r="AT236" s="125" t="s">
        <v>164</v>
      </c>
      <c r="AU236" s="125" t="s">
        <v>90</v>
      </c>
      <c r="AV236" s="11" t="s">
        <v>90</v>
      </c>
      <c r="AW236" s="11" t="s">
        <v>36</v>
      </c>
      <c r="AX236" s="11" t="s">
        <v>81</v>
      </c>
      <c r="AY236" s="125" t="s">
        <v>151</v>
      </c>
    </row>
    <row r="237" spans="1:65" s="12" customFormat="1" ht="11.25" x14ac:dyDescent="0.2">
      <c r="B237" s="129"/>
      <c r="C237" s="161"/>
      <c r="D237" s="150" t="s">
        <v>164</v>
      </c>
      <c r="E237" s="162" t="s">
        <v>1</v>
      </c>
      <c r="F237" s="163" t="s">
        <v>167</v>
      </c>
      <c r="G237" s="161"/>
      <c r="H237" s="164">
        <v>19.02</v>
      </c>
      <c r="L237" s="129"/>
      <c r="M237" s="131"/>
      <c r="N237" s="132"/>
      <c r="O237" s="132"/>
      <c r="P237" s="132"/>
      <c r="Q237" s="132"/>
      <c r="R237" s="132"/>
      <c r="S237" s="132"/>
      <c r="T237" s="133"/>
      <c r="AT237" s="130" t="s">
        <v>164</v>
      </c>
      <c r="AU237" s="130" t="s">
        <v>90</v>
      </c>
      <c r="AV237" s="12" t="s">
        <v>158</v>
      </c>
      <c r="AW237" s="12" t="s">
        <v>36</v>
      </c>
      <c r="AX237" s="12" t="s">
        <v>88</v>
      </c>
      <c r="AY237" s="130" t="s">
        <v>151</v>
      </c>
    </row>
    <row r="238" spans="1:65" s="34" customFormat="1" ht="21.75" customHeight="1" x14ac:dyDescent="0.2">
      <c r="A238" s="9"/>
      <c r="B238" s="4"/>
      <c r="C238" s="144" t="s">
        <v>254</v>
      </c>
      <c r="D238" s="144" t="s">
        <v>153</v>
      </c>
      <c r="E238" s="145" t="s">
        <v>525</v>
      </c>
      <c r="F238" s="146" t="s">
        <v>526</v>
      </c>
      <c r="G238" s="147" t="s">
        <v>156</v>
      </c>
      <c r="H238" s="148">
        <v>19.02</v>
      </c>
      <c r="I238" s="6"/>
      <c r="J238" s="7">
        <f>ROUND(I238*H238,2)</f>
        <v>0</v>
      </c>
      <c r="K238" s="5" t="s">
        <v>157</v>
      </c>
      <c r="L238" s="4"/>
      <c r="M238" s="8" t="s">
        <v>1</v>
      </c>
      <c r="N238" s="110" t="s">
        <v>46</v>
      </c>
      <c r="O238" s="111"/>
      <c r="P238" s="112">
        <f>O238*H238</f>
        <v>0</v>
      </c>
      <c r="Q238" s="112">
        <v>0</v>
      </c>
      <c r="R238" s="112">
        <f>Q238*H238</f>
        <v>0</v>
      </c>
      <c r="S238" s="112">
        <v>0</v>
      </c>
      <c r="T238" s="113">
        <f>S238*H238</f>
        <v>0</v>
      </c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R238" s="114" t="s">
        <v>158</v>
      </c>
      <c r="AT238" s="114" t="s">
        <v>153</v>
      </c>
      <c r="AU238" s="114" t="s">
        <v>90</v>
      </c>
      <c r="AY238" s="23" t="s">
        <v>151</v>
      </c>
      <c r="BE238" s="115">
        <f>IF(N238="základní",J238,0)</f>
        <v>0</v>
      </c>
      <c r="BF238" s="115">
        <f>IF(N238="snížená",J238,0)</f>
        <v>0</v>
      </c>
      <c r="BG238" s="115">
        <f>IF(N238="zákl. přenesená",J238,0)</f>
        <v>0</v>
      </c>
      <c r="BH238" s="115">
        <f>IF(N238="sníž. přenesená",J238,0)</f>
        <v>0</v>
      </c>
      <c r="BI238" s="115">
        <f>IF(N238="nulová",J238,0)</f>
        <v>0</v>
      </c>
      <c r="BJ238" s="23" t="s">
        <v>88</v>
      </c>
      <c r="BK238" s="115">
        <f>ROUND(I238*H238,2)</f>
        <v>0</v>
      </c>
      <c r="BL238" s="23" t="s">
        <v>158</v>
      </c>
      <c r="BM238" s="114" t="s">
        <v>527</v>
      </c>
    </row>
    <row r="239" spans="1:65" s="34" customFormat="1" ht="48.75" x14ac:dyDescent="0.2">
      <c r="A239" s="9"/>
      <c r="B239" s="4"/>
      <c r="C239" s="149"/>
      <c r="D239" s="150" t="s">
        <v>160</v>
      </c>
      <c r="E239" s="149"/>
      <c r="F239" s="151" t="s">
        <v>528</v>
      </c>
      <c r="G239" s="149"/>
      <c r="H239" s="149"/>
      <c r="I239" s="9"/>
      <c r="J239" s="9"/>
      <c r="K239" s="9"/>
      <c r="L239" s="4"/>
      <c r="M239" s="116"/>
      <c r="N239" s="117"/>
      <c r="O239" s="111"/>
      <c r="P239" s="111"/>
      <c r="Q239" s="111"/>
      <c r="R239" s="111"/>
      <c r="S239" s="111"/>
      <c r="T239" s="118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T239" s="23" t="s">
        <v>160</v>
      </c>
      <c r="AU239" s="23" t="s">
        <v>90</v>
      </c>
    </row>
    <row r="240" spans="1:65" s="34" customFormat="1" ht="11.25" x14ac:dyDescent="0.2">
      <c r="A240" s="9"/>
      <c r="B240" s="4"/>
      <c r="C240" s="149"/>
      <c r="D240" s="152" t="s">
        <v>162</v>
      </c>
      <c r="E240" s="149"/>
      <c r="F240" s="153" t="s">
        <v>529</v>
      </c>
      <c r="G240" s="149"/>
      <c r="H240" s="149"/>
      <c r="I240" s="9"/>
      <c r="J240" s="9"/>
      <c r="K240" s="9"/>
      <c r="L240" s="4"/>
      <c r="M240" s="116"/>
      <c r="N240" s="117"/>
      <c r="O240" s="111"/>
      <c r="P240" s="111"/>
      <c r="Q240" s="111"/>
      <c r="R240" s="111"/>
      <c r="S240" s="111"/>
      <c r="T240" s="118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T240" s="23" t="s">
        <v>162</v>
      </c>
      <c r="AU240" s="23" t="s">
        <v>90</v>
      </c>
    </row>
    <row r="241" spans="1:65" s="34" customFormat="1" ht="24.2" customHeight="1" x14ac:dyDescent="0.2">
      <c r="A241" s="9"/>
      <c r="B241" s="4"/>
      <c r="C241" s="144" t="s">
        <v>262</v>
      </c>
      <c r="D241" s="144" t="s">
        <v>153</v>
      </c>
      <c r="E241" s="145" t="s">
        <v>530</v>
      </c>
      <c r="F241" s="146" t="s">
        <v>531</v>
      </c>
      <c r="G241" s="147" t="s">
        <v>299</v>
      </c>
      <c r="H241" s="148">
        <v>0.184</v>
      </c>
      <c r="I241" s="6"/>
      <c r="J241" s="7">
        <f>ROUND(I241*H241,2)</f>
        <v>0</v>
      </c>
      <c r="K241" s="5" t="s">
        <v>157</v>
      </c>
      <c r="L241" s="4"/>
      <c r="M241" s="8" t="s">
        <v>1</v>
      </c>
      <c r="N241" s="110" t="s">
        <v>46</v>
      </c>
      <c r="O241" s="111"/>
      <c r="P241" s="112">
        <f>O241*H241</f>
        <v>0</v>
      </c>
      <c r="Q241" s="112">
        <v>1.09528</v>
      </c>
      <c r="R241" s="112">
        <f>Q241*H241</f>
        <v>0.20153151999999999</v>
      </c>
      <c r="S241" s="112">
        <v>0</v>
      </c>
      <c r="T241" s="113">
        <f>S241*H241</f>
        <v>0</v>
      </c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R241" s="114" t="s">
        <v>158</v>
      </c>
      <c r="AT241" s="114" t="s">
        <v>153</v>
      </c>
      <c r="AU241" s="114" t="s">
        <v>90</v>
      </c>
      <c r="AY241" s="23" t="s">
        <v>151</v>
      </c>
      <c r="BE241" s="115">
        <f>IF(N241="základní",J241,0)</f>
        <v>0</v>
      </c>
      <c r="BF241" s="115">
        <f>IF(N241="snížená",J241,0)</f>
        <v>0</v>
      </c>
      <c r="BG241" s="115">
        <f>IF(N241="zákl. přenesená",J241,0)</f>
        <v>0</v>
      </c>
      <c r="BH241" s="115">
        <f>IF(N241="sníž. přenesená",J241,0)</f>
        <v>0</v>
      </c>
      <c r="BI241" s="115">
        <f>IF(N241="nulová",J241,0)</f>
        <v>0</v>
      </c>
      <c r="BJ241" s="23" t="s">
        <v>88</v>
      </c>
      <c r="BK241" s="115">
        <f>ROUND(I241*H241,2)</f>
        <v>0</v>
      </c>
      <c r="BL241" s="23" t="s">
        <v>158</v>
      </c>
      <c r="BM241" s="114" t="s">
        <v>532</v>
      </c>
    </row>
    <row r="242" spans="1:65" s="34" customFormat="1" ht="39" x14ac:dyDescent="0.2">
      <c r="A242" s="9"/>
      <c r="B242" s="4"/>
      <c r="C242" s="149"/>
      <c r="D242" s="150" t="s">
        <v>160</v>
      </c>
      <c r="E242" s="149"/>
      <c r="F242" s="151" t="s">
        <v>533</v>
      </c>
      <c r="G242" s="149"/>
      <c r="H242" s="149"/>
      <c r="I242" s="9"/>
      <c r="J242" s="9"/>
      <c r="K242" s="9"/>
      <c r="L242" s="4"/>
      <c r="M242" s="116"/>
      <c r="N242" s="117"/>
      <c r="O242" s="111"/>
      <c r="P242" s="111"/>
      <c r="Q242" s="111"/>
      <c r="R242" s="111"/>
      <c r="S242" s="111"/>
      <c r="T242" s="118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T242" s="23" t="s">
        <v>160</v>
      </c>
      <c r="AU242" s="23" t="s">
        <v>90</v>
      </c>
    </row>
    <row r="243" spans="1:65" s="34" customFormat="1" ht="11.25" x14ac:dyDescent="0.2">
      <c r="A243" s="9"/>
      <c r="B243" s="4"/>
      <c r="C243" s="149"/>
      <c r="D243" s="152" t="s">
        <v>162</v>
      </c>
      <c r="E243" s="149"/>
      <c r="F243" s="153" t="s">
        <v>534</v>
      </c>
      <c r="G243" s="149"/>
      <c r="H243" s="149"/>
      <c r="I243" s="9"/>
      <c r="J243" s="9"/>
      <c r="K243" s="9"/>
      <c r="L243" s="4"/>
      <c r="M243" s="116"/>
      <c r="N243" s="117"/>
      <c r="O243" s="111"/>
      <c r="P243" s="111"/>
      <c r="Q243" s="111"/>
      <c r="R243" s="111"/>
      <c r="S243" s="111"/>
      <c r="T243" s="118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T243" s="23" t="s">
        <v>162</v>
      </c>
      <c r="AU243" s="23" t="s">
        <v>90</v>
      </c>
    </row>
    <row r="244" spans="1:65" s="10" customFormat="1" ht="11.25" x14ac:dyDescent="0.2">
      <c r="B244" s="119"/>
      <c r="C244" s="154"/>
      <c r="D244" s="150" t="s">
        <v>164</v>
      </c>
      <c r="E244" s="155" t="s">
        <v>1</v>
      </c>
      <c r="F244" s="156" t="s">
        <v>535</v>
      </c>
      <c r="G244" s="154"/>
      <c r="H244" s="155" t="s">
        <v>1</v>
      </c>
      <c r="L244" s="119"/>
      <c r="M244" s="121"/>
      <c r="N244" s="122"/>
      <c r="O244" s="122"/>
      <c r="P244" s="122"/>
      <c r="Q244" s="122"/>
      <c r="R244" s="122"/>
      <c r="S244" s="122"/>
      <c r="T244" s="123"/>
      <c r="AT244" s="120" t="s">
        <v>164</v>
      </c>
      <c r="AU244" s="120" t="s">
        <v>90</v>
      </c>
      <c r="AV244" s="10" t="s">
        <v>88</v>
      </c>
      <c r="AW244" s="10" t="s">
        <v>36</v>
      </c>
      <c r="AX244" s="10" t="s">
        <v>81</v>
      </c>
      <c r="AY244" s="120" t="s">
        <v>151</v>
      </c>
    </row>
    <row r="245" spans="1:65" s="10" customFormat="1" ht="11.25" x14ac:dyDescent="0.2">
      <c r="B245" s="119"/>
      <c r="C245" s="154"/>
      <c r="D245" s="150" t="s">
        <v>164</v>
      </c>
      <c r="E245" s="155" t="s">
        <v>1</v>
      </c>
      <c r="F245" s="156" t="s">
        <v>512</v>
      </c>
      <c r="G245" s="154"/>
      <c r="H245" s="155" t="s">
        <v>1</v>
      </c>
      <c r="L245" s="119"/>
      <c r="M245" s="121"/>
      <c r="N245" s="122"/>
      <c r="O245" s="122"/>
      <c r="P245" s="122"/>
      <c r="Q245" s="122"/>
      <c r="R245" s="122"/>
      <c r="S245" s="122"/>
      <c r="T245" s="123"/>
      <c r="AT245" s="120" t="s">
        <v>164</v>
      </c>
      <c r="AU245" s="120" t="s">
        <v>90</v>
      </c>
      <c r="AV245" s="10" t="s">
        <v>88</v>
      </c>
      <c r="AW245" s="10" t="s">
        <v>36</v>
      </c>
      <c r="AX245" s="10" t="s">
        <v>81</v>
      </c>
      <c r="AY245" s="120" t="s">
        <v>151</v>
      </c>
    </row>
    <row r="246" spans="1:65" s="10" customFormat="1" ht="11.25" x14ac:dyDescent="0.2">
      <c r="B246" s="119"/>
      <c r="C246" s="154"/>
      <c r="D246" s="150" t="s">
        <v>164</v>
      </c>
      <c r="E246" s="155" t="s">
        <v>1</v>
      </c>
      <c r="F246" s="156" t="s">
        <v>513</v>
      </c>
      <c r="G246" s="154"/>
      <c r="H246" s="155" t="s">
        <v>1</v>
      </c>
      <c r="L246" s="119"/>
      <c r="M246" s="121"/>
      <c r="N246" s="122"/>
      <c r="O246" s="122"/>
      <c r="P246" s="122"/>
      <c r="Q246" s="122"/>
      <c r="R246" s="122"/>
      <c r="S246" s="122"/>
      <c r="T246" s="123"/>
      <c r="AT246" s="120" t="s">
        <v>164</v>
      </c>
      <c r="AU246" s="120" t="s">
        <v>90</v>
      </c>
      <c r="AV246" s="10" t="s">
        <v>88</v>
      </c>
      <c r="AW246" s="10" t="s">
        <v>36</v>
      </c>
      <c r="AX246" s="10" t="s">
        <v>81</v>
      </c>
      <c r="AY246" s="120" t="s">
        <v>151</v>
      </c>
    </row>
    <row r="247" spans="1:65" s="11" customFormat="1" ht="11.25" x14ac:dyDescent="0.2">
      <c r="B247" s="124"/>
      <c r="C247" s="157"/>
      <c r="D247" s="150" t="s">
        <v>164</v>
      </c>
      <c r="E247" s="158" t="s">
        <v>1</v>
      </c>
      <c r="F247" s="159" t="s">
        <v>536</v>
      </c>
      <c r="G247" s="157"/>
      <c r="H247" s="160">
        <v>2.8000000000000001E-2</v>
      </c>
      <c r="L247" s="124"/>
      <c r="M247" s="126"/>
      <c r="N247" s="127"/>
      <c r="O247" s="127"/>
      <c r="P247" s="127"/>
      <c r="Q247" s="127"/>
      <c r="R247" s="127"/>
      <c r="S247" s="127"/>
      <c r="T247" s="128"/>
      <c r="AT247" s="125" t="s">
        <v>164</v>
      </c>
      <c r="AU247" s="125" t="s">
        <v>90</v>
      </c>
      <c r="AV247" s="11" t="s">
        <v>90</v>
      </c>
      <c r="AW247" s="11" t="s">
        <v>36</v>
      </c>
      <c r="AX247" s="11" t="s">
        <v>81</v>
      </c>
      <c r="AY247" s="125" t="s">
        <v>151</v>
      </c>
    </row>
    <row r="248" spans="1:65" s="10" customFormat="1" ht="11.25" x14ac:dyDescent="0.2">
      <c r="B248" s="119"/>
      <c r="C248" s="154"/>
      <c r="D248" s="150" t="s">
        <v>164</v>
      </c>
      <c r="E248" s="155" t="s">
        <v>1</v>
      </c>
      <c r="F248" s="156" t="s">
        <v>537</v>
      </c>
      <c r="G248" s="154"/>
      <c r="H248" s="155" t="s">
        <v>1</v>
      </c>
      <c r="L248" s="119"/>
      <c r="M248" s="121"/>
      <c r="N248" s="122"/>
      <c r="O248" s="122"/>
      <c r="P248" s="122"/>
      <c r="Q248" s="122"/>
      <c r="R248" s="122"/>
      <c r="S248" s="122"/>
      <c r="T248" s="123"/>
      <c r="AT248" s="120" t="s">
        <v>164</v>
      </c>
      <c r="AU248" s="120" t="s">
        <v>90</v>
      </c>
      <c r="AV248" s="10" t="s">
        <v>88</v>
      </c>
      <c r="AW248" s="10" t="s">
        <v>36</v>
      </c>
      <c r="AX248" s="10" t="s">
        <v>81</v>
      </c>
      <c r="AY248" s="120" t="s">
        <v>151</v>
      </c>
    </row>
    <row r="249" spans="1:65" s="10" customFormat="1" ht="11.25" x14ac:dyDescent="0.2">
      <c r="B249" s="119"/>
      <c r="C249" s="154"/>
      <c r="D249" s="150" t="s">
        <v>164</v>
      </c>
      <c r="E249" s="155" t="s">
        <v>1</v>
      </c>
      <c r="F249" s="156" t="s">
        <v>538</v>
      </c>
      <c r="G249" s="154"/>
      <c r="H249" s="155" t="s">
        <v>1</v>
      </c>
      <c r="L249" s="119"/>
      <c r="M249" s="121"/>
      <c r="N249" s="122"/>
      <c r="O249" s="122"/>
      <c r="P249" s="122"/>
      <c r="Q249" s="122"/>
      <c r="R249" s="122"/>
      <c r="S249" s="122"/>
      <c r="T249" s="123"/>
      <c r="AT249" s="120" t="s">
        <v>164</v>
      </c>
      <c r="AU249" s="120" t="s">
        <v>90</v>
      </c>
      <c r="AV249" s="10" t="s">
        <v>88</v>
      </c>
      <c r="AW249" s="10" t="s">
        <v>36</v>
      </c>
      <c r="AX249" s="10" t="s">
        <v>81</v>
      </c>
      <c r="AY249" s="120" t="s">
        <v>151</v>
      </c>
    </row>
    <row r="250" spans="1:65" s="11" customFormat="1" ht="11.25" x14ac:dyDescent="0.2">
      <c r="B250" s="124"/>
      <c r="C250" s="157"/>
      <c r="D250" s="150" t="s">
        <v>164</v>
      </c>
      <c r="E250" s="158" t="s">
        <v>1</v>
      </c>
      <c r="F250" s="159" t="s">
        <v>539</v>
      </c>
      <c r="G250" s="157"/>
      <c r="H250" s="160">
        <v>0.13200000000000001</v>
      </c>
      <c r="L250" s="124"/>
      <c r="M250" s="126"/>
      <c r="N250" s="127"/>
      <c r="O250" s="127"/>
      <c r="P250" s="127"/>
      <c r="Q250" s="127"/>
      <c r="R250" s="127"/>
      <c r="S250" s="127"/>
      <c r="T250" s="128"/>
      <c r="AT250" s="125" t="s">
        <v>164</v>
      </c>
      <c r="AU250" s="125" t="s">
        <v>90</v>
      </c>
      <c r="AV250" s="11" t="s">
        <v>90</v>
      </c>
      <c r="AW250" s="11" t="s">
        <v>36</v>
      </c>
      <c r="AX250" s="11" t="s">
        <v>81</v>
      </c>
      <c r="AY250" s="125" t="s">
        <v>151</v>
      </c>
    </row>
    <row r="251" spans="1:65" s="10" customFormat="1" ht="11.25" x14ac:dyDescent="0.2">
      <c r="B251" s="119"/>
      <c r="C251" s="154"/>
      <c r="D251" s="150" t="s">
        <v>164</v>
      </c>
      <c r="E251" s="155" t="s">
        <v>1</v>
      </c>
      <c r="F251" s="156" t="s">
        <v>540</v>
      </c>
      <c r="G251" s="154"/>
      <c r="H251" s="155" t="s">
        <v>1</v>
      </c>
      <c r="L251" s="119"/>
      <c r="M251" s="121"/>
      <c r="N251" s="122"/>
      <c r="O251" s="122"/>
      <c r="P251" s="122"/>
      <c r="Q251" s="122"/>
      <c r="R251" s="122"/>
      <c r="S251" s="122"/>
      <c r="T251" s="123"/>
      <c r="AT251" s="120" t="s">
        <v>164</v>
      </c>
      <c r="AU251" s="120" t="s">
        <v>90</v>
      </c>
      <c r="AV251" s="10" t="s">
        <v>88</v>
      </c>
      <c r="AW251" s="10" t="s">
        <v>36</v>
      </c>
      <c r="AX251" s="10" t="s">
        <v>81</v>
      </c>
      <c r="AY251" s="120" t="s">
        <v>151</v>
      </c>
    </row>
    <row r="252" spans="1:65" s="11" customFormat="1" ht="11.25" x14ac:dyDescent="0.2">
      <c r="B252" s="124"/>
      <c r="C252" s="157"/>
      <c r="D252" s="150" t="s">
        <v>164</v>
      </c>
      <c r="E252" s="158" t="s">
        <v>1</v>
      </c>
      <c r="F252" s="159" t="s">
        <v>541</v>
      </c>
      <c r="G252" s="157"/>
      <c r="H252" s="160">
        <v>2.4E-2</v>
      </c>
      <c r="L252" s="124"/>
      <c r="M252" s="126"/>
      <c r="N252" s="127"/>
      <c r="O252" s="127"/>
      <c r="P252" s="127"/>
      <c r="Q252" s="127"/>
      <c r="R252" s="127"/>
      <c r="S252" s="127"/>
      <c r="T252" s="128"/>
      <c r="AT252" s="125" t="s">
        <v>164</v>
      </c>
      <c r="AU252" s="125" t="s">
        <v>90</v>
      </c>
      <c r="AV252" s="11" t="s">
        <v>90</v>
      </c>
      <c r="AW252" s="11" t="s">
        <v>36</v>
      </c>
      <c r="AX252" s="11" t="s">
        <v>81</v>
      </c>
      <c r="AY252" s="125" t="s">
        <v>151</v>
      </c>
    </row>
    <row r="253" spans="1:65" s="12" customFormat="1" ht="11.25" x14ac:dyDescent="0.2">
      <c r="B253" s="129"/>
      <c r="C253" s="161"/>
      <c r="D253" s="150" t="s">
        <v>164</v>
      </c>
      <c r="E253" s="162" t="s">
        <v>1</v>
      </c>
      <c r="F253" s="163" t="s">
        <v>167</v>
      </c>
      <c r="G253" s="161"/>
      <c r="H253" s="164">
        <v>0.184</v>
      </c>
      <c r="L253" s="129"/>
      <c r="M253" s="131"/>
      <c r="N253" s="132"/>
      <c r="O253" s="132"/>
      <c r="P253" s="132"/>
      <c r="Q253" s="132"/>
      <c r="R253" s="132"/>
      <c r="S253" s="132"/>
      <c r="T253" s="133"/>
      <c r="AT253" s="130" t="s">
        <v>164</v>
      </c>
      <c r="AU253" s="130" t="s">
        <v>90</v>
      </c>
      <c r="AV253" s="12" t="s">
        <v>158</v>
      </c>
      <c r="AW253" s="12" t="s">
        <v>36</v>
      </c>
      <c r="AX253" s="12" t="s">
        <v>88</v>
      </c>
      <c r="AY253" s="130" t="s">
        <v>151</v>
      </c>
    </row>
    <row r="254" spans="1:65" s="34" customFormat="1" ht="24.2" customHeight="1" x14ac:dyDescent="0.2">
      <c r="A254" s="9"/>
      <c r="B254" s="4"/>
      <c r="C254" s="144" t="s">
        <v>270</v>
      </c>
      <c r="D254" s="144" t="s">
        <v>153</v>
      </c>
      <c r="E254" s="145" t="s">
        <v>542</v>
      </c>
      <c r="F254" s="146" t="s">
        <v>543</v>
      </c>
      <c r="G254" s="147" t="s">
        <v>299</v>
      </c>
      <c r="H254" s="148">
        <v>0.27700000000000002</v>
      </c>
      <c r="I254" s="6"/>
      <c r="J254" s="7">
        <f>ROUND(I254*H254,2)</f>
        <v>0</v>
      </c>
      <c r="K254" s="5" t="s">
        <v>157</v>
      </c>
      <c r="L254" s="4"/>
      <c r="M254" s="8" t="s">
        <v>1</v>
      </c>
      <c r="N254" s="110" t="s">
        <v>46</v>
      </c>
      <c r="O254" s="111"/>
      <c r="P254" s="112">
        <f>O254*H254</f>
        <v>0</v>
      </c>
      <c r="Q254" s="112">
        <v>1.03955</v>
      </c>
      <c r="R254" s="112">
        <f>Q254*H254</f>
        <v>0.28795535</v>
      </c>
      <c r="S254" s="112">
        <v>0</v>
      </c>
      <c r="T254" s="113">
        <f>S254*H254</f>
        <v>0</v>
      </c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R254" s="114" t="s">
        <v>158</v>
      </c>
      <c r="AT254" s="114" t="s">
        <v>153</v>
      </c>
      <c r="AU254" s="114" t="s">
        <v>90</v>
      </c>
      <c r="AY254" s="23" t="s">
        <v>151</v>
      </c>
      <c r="BE254" s="115">
        <f>IF(N254="základní",J254,0)</f>
        <v>0</v>
      </c>
      <c r="BF254" s="115">
        <f>IF(N254="snížená",J254,0)</f>
        <v>0</v>
      </c>
      <c r="BG254" s="115">
        <f>IF(N254="zákl. přenesená",J254,0)</f>
        <v>0</v>
      </c>
      <c r="BH254" s="115">
        <f>IF(N254="sníž. přenesená",J254,0)</f>
        <v>0</v>
      </c>
      <c r="BI254" s="115">
        <f>IF(N254="nulová",J254,0)</f>
        <v>0</v>
      </c>
      <c r="BJ254" s="23" t="s">
        <v>88</v>
      </c>
      <c r="BK254" s="115">
        <f>ROUND(I254*H254,2)</f>
        <v>0</v>
      </c>
      <c r="BL254" s="23" t="s">
        <v>158</v>
      </c>
      <c r="BM254" s="114" t="s">
        <v>544</v>
      </c>
    </row>
    <row r="255" spans="1:65" s="34" customFormat="1" ht="48.75" x14ac:dyDescent="0.2">
      <c r="A255" s="9"/>
      <c r="B255" s="4"/>
      <c r="C255" s="149"/>
      <c r="D255" s="150" t="s">
        <v>160</v>
      </c>
      <c r="E255" s="149"/>
      <c r="F255" s="151" t="s">
        <v>545</v>
      </c>
      <c r="G255" s="149"/>
      <c r="H255" s="149"/>
      <c r="I255" s="9"/>
      <c r="J255" s="9"/>
      <c r="K255" s="9"/>
      <c r="L255" s="4"/>
      <c r="M255" s="116"/>
      <c r="N255" s="117"/>
      <c r="O255" s="111"/>
      <c r="P255" s="111"/>
      <c r="Q255" s="111"/>
      <c r="R255" s="111"/>
      <c r="S255" s="111"/>
      <c r="T255" s="118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T255" s="23" t="s">
        <v>160</v>
      </c>
      <c r="AU255" s="23" t="s">
        <v>90</v>
      </c>
    </row>
    <row r="256" spans="1:65" s="34" customFormat="1" ht="11.25" x14ac:dyDescent="0.2">
      <c r="A256" s="9"/>
      <c r="B256" s="4"/>
      <c r="C256" s="149"/>
      <c r="D256" s="152" t="s">
        <v>162</v>
      </c>
      <c r="E256" s="149"/>
      <c r="F256" s="153" t="s">
        <v>546</v>
      </c>
      <c r="G256" s="149"/>
      <c r="H256" s="149"/>
      <c r="I256" s="9"/>
      <c r="J256" s="9"/>
      <c r="K256" s="9"/>
      <c r="L256" s="4"/>
      <c r="M256" s="116"/>
      <c r="N256" s="117"/>
      <c r="O256" s="111"/>
      <c r="P256" s="111"/>
      <c r="Q256" s="111"/>
      <c r="R256" s="111"/>
      <c r="S256" s="111"/>
      <c r="T256" s="118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T256" s="23" t="s">
        <v>162</v>
      </c>
      <c r="AU256" s="23" t="s">
        <v>90</v>
      </c>
    </row>
    <row r="257" spans="1:65" s="10" customFormat="1" ht="11.25" x14ac:dyDescent="0.2">
      <c r="B257" s="119"/>
      <c r="C257" s="154"/>
      <c r="D257" s="150" t="s">
        <v>164</v>
      </c>
      <c r="E257" s="155" t="s">
        <v>1</v>
      </c>
      <c r="F257" s="156" t="s">
        <v>535</v>
      </c>
      <c r="G257" s="154"/>
      <c r="H257" s="155" t="s">
        <v>1</v>
      </c>
      <c r="L257" s="119"/>
      <c r="M257" s="121"/>
      <c r="N257" s="122"/>
      <c r="O257" s="122"/>
      <c r="P257" s="122"/>
      <c r="Q257" s="122"/>
      <c r="R257" s="122"/>
      <c r="S257" s="122"/>
      <c r="T257" s="123"/>
      <c r="AT257" s="120" t="s">
        <v>164</v>
      </c>
      <c r="AU257" s="120" t="s">
        <v>90</v>
      </c>
      <c r="AV257" s="10" t="s">
        <v>88</v>
      </c>
      <c r="AW257" s="10" t="s">
        <v>36</v>
      </c>
      <c r="AX257" s="10" t="s">
        <v>81</v>
      </c>
      <c r="AY257" s="120" t="s">
        <v>151</v>
      </c>
    </row>
    <row r="258" spans="1:65" s="10" customFormat="1" ht="11.25" x14ac:dyDescent="0.2">
      <c r="B258" s="119"/>
      <c r="C258" s="154"/>
      <c r="D258" s="150" t="s">
        <v>164</v>
      </c>
      <c r="E258" s="155" t="s">
        <v>1</v>
      </c>
      <c r="F258" s="156" t="s">
        <v>540</v>
      </c>
      <c r="G258" s="154"/>
      <c r="H258" s="155" t="s">
        <v>1</v>
      </c>
      <c r="L258" s="119"/>
      <c r="M258" s="121"/>
      <c r="N258" s="122"/>
      <c r="O258" s="122"/>
      <c r="P258" s="122"/>
      <c r="Q258" s="122"/>
      <c r="R258" s="122"/>
      <c r="S258" s="122"/>
      <c r="T258" s="123"/>
      <c r="AT258" s="120" t="s">
        <v>164</v>
      </c>
      <c r="AU258" s="120" t="s">
        <v>90</v>
      </c>
      <c r="AV258" s="10" t="s">
        <v>88</v>
      </c>
      <c r="AW258" s="10" t="s">
        <v>36</v>
      </c>
      <c r="AX258" s="10" t="s">
        <v>81</v>
      </c>
      <c r="AY258" s="120" t="s">
        <v>151</v>
      </c>
    </row>
    <row r="259" spans="1:65" s="11" customFormat="1" ht="11.25" x14ac:dyDescent="0.2">
      <c r="B259" s="124"/>
      <c r="C259" s="157"/>
      <c r="D259" s="150" t="s">
        <v>164</v>
      </c>
      <c r="E259" s="158" t="s">
        <v>1</v>
      </c>
      <c r="F259" s="159" t="s">
        <v>547</v>
      </c>
      <c r="G259" s="157"/>
      <c r="H259" s="160">
        <v>4.5999999999999999E-2</v>
      </c>
      <c r="L259" s="124"/>
      <c r="M259" s="126"/>
      <c r="N259" s="127"/>
      <c r="O259" s="127"/>
      <c r="P259" s="127"/>
      <c r="Q259" s="127"/>
      <c r="R259" s="127"/>
      <c r="S259" s="127"/>
      <c r="T259" s="128"/>
      <c r="AT259" s="125" t="s">
        <v>164</v>
      </c>
      <c r="AU259" s="125" t="s">
        <v>90</v>
      </c>
      <c r="AV259" s="11" t="s">
        <v>90</v>
      </c>
      <c r="AW259" s="11" t="s">
        <v>36</v>
      </c>
      <c r="AX259" s="11" t="s">
        <v>81</v>
      </c>
      <c r="AY259" s="125" t="s">
        <v>151</v>
      </c>
    </row>
    <row r="260" spans="1:65" s="10" customFormat="1" ht="11.25" x14ac:dyDescent="0.2">
      <c r="B260" s="119"/>
      <c r="C260" s="154"/>
      <c r="D260" s="150" t="s">
        <v>164</v>
      </c>
      <c r="E260" s="155" t="s">
        <v>1</v>
      </c>
      <c r="F260" s="156" t="s">
        <v>548</v>
      </c>
      <c r="G260" s="154"/>
      <c r="H260" s="155" t="s">
        <v>1</v>
      </c>
      <c r="L260" s="119"/>
      <c r="M260" s="121"/>
      <c r="N260" s="122"/>
      <c r="O260" s="122"/>
      <c r="P260" s="122"/>
      <c r="Q260" s="122"/>
      <c r="R260" s="122"/>
      <c r="S260" s="122"/>
      <c r="T260" s="123"/>
      <c r="AT260" s="120" t="s">
        <v>164</v>
      </c>
      <c r="AU260" s="120" t="s">
        <v>90</v>
      </c>
      <c r="AV260" s="10" t="s">
        <v>88</v>
      </c>
      <c r="AW260" s="10" t="s">
        <v>36</v>
      </c>
      <c r="AX260" s="10" t="s">
        <v>81</v>
      </c>
      <c r="AY260" s="120" t="s">
        <v>151</v>
      </c>
    </row>
    <row r="261" spans="1:65" s="11" customFormat="1" ht="11.25" x14ac:dyDescent="0.2">
      <c r="B261" s="124"/>
      <c r="C261" s="157"/>
      <c r="D261" s="150" t="s">
        <v>164</v>
      </c>
      <c r="E261" s="158" t="s">
        <v>1</v>
      </c>
      <c r="F261" s="159" t="s">
        <v>549</v>
      </c>
      <c r="G261" s="157"/>
      <c r="H261" s="160">
        <v>0.23100000000000001</v>
      </c>
      <c r="L261" s="124"/>
      <c r="M261" s="126"/>
      <c r="N261" s="127"/>
      <c r="O261" s="127"/>
      <c r="P261" s="127"/>
      <c r="Q261" s="127"/>
      <c r="R261" s="127"/>
      <c r="S261" s="127"/>
      <c r="T261" s="128"/>
      <c r="AT261" s="125" t="s">
        <v>164</v>
      </c>
      <c r="AU261" s="125" t="s">
        <v>90</v>
      </c>
      <c r="AV261" s="11" t="s">
        <v>90</v>
      </c>
      <c r="AW261" s="11" t="s">
        <v>36</v>
      </c>
      <c r="AX261" s="11" t="s">
        <v>81</v>
      </c>
      <c r="AY261" s="125" t="s">
        <v>151</v>
      </c>
    </row>
    <row r="262" spans="1:65" s="12" customFormat="1" ht="11.25" x14ac:dyDescent="0.2">
      <c r="B262" s="129"/>
      <c r="C262" s="161"/>
      <c r="D262" s="150" t="s">
        <v>164</v>
      </c>
      <c r="E262" s="162" t="s">
        <v>1</v>
      </c>
      <c r="F262" s="163" t="s">
        <v>167</v>
      </c>
      <c r="G262" s="161"/>
      <c r="H262" s="164">
        <v>0.27700000000000002</v>
      </c>
      <c r="L262" s="129"/>
      <c r="M262" s="131"/>
      <c r="N262" s="132"/>
      <c r="O262" s="132"/>
      <c r="P262" s="132"/>
      <c r="Q262" s="132"/>
      <c r="R262" s="132"/>
      <c r="S262" s="132"/>
      <c r="T262" s="133"/>
      <c r="AT262" s="130" t="s">
        <v>164</v>
      </c>
      <c r="AU262" s="130" t="s">
        <v>90</v>
      </c>
      <c r="AV262" s="12" t="s">
        <v>158</v>
      </c>
      <c r="AW262" s="12" t="s">
        <v>36</v>
      </c>
      <c r="AX262" s="12" t="s">
        <v>88</v>
      </c>
      <c r="AY262" s="130" t="s">
        <v>151</v>
      </c>
    </row>
    <row r="263" spans="1:65" s="3" customFormat="1" ht="22.9" customHeight="1" x14ac:dyDescent="0.2">
      <c r="B263" s="100"/>
      <c r="C263" s="140"/>
      <c r="D263" s="141" t="s">
        <v>80</v>
      </c>
      <c r="E263" s="143" t="s">
        <v>158</v>
      </c>
      <c r="F263" s="143" t="s">
        <v>550</v>
      </c>
      <c r="G263" s="140"/>
      <c r="H263" s="140"/>
      <c r="J263" s="109">
        <f>BK263</f>
        <v>0</v>
      </c>
      <c r="L263" s="100"/>
      <c r="M263" s="103"/>
      <c r="N263" s="104"/>
      <c r="O263" s="104"/>
      <c r="P263" s="105">
        <f>SUM(P264:P321)</f>
        <v>0</v>
      </c>
      <c r="Q263" s="104"/>
      <c r="R263" s="105">
        <f>SUM(R264:R321)</f>
        <v>16.3157934</v>
      </c>
      <c r="S263" s="104"/>
      <c r="T263" s="106">
        <f>SUM(T264:T321)</f>
        <v>0</v>
      </c>
      <c r="AR263" s="101" t="s">
        <v>150</v>
      </c>
      <c r="AT263" s="107" t="s">
        <v>80</v>
      </c>
      <c r="AU263" s="107" t="s">
        <v>88</v>
      </c>
      <c r="AY263" s="101" t="s">
        <v>151</v>
      </c>
      <c r="BK263" s="108">
        <f>SUM(BK264:BK321)</f>
        <v>0</v>
      </c>
    </row>
    <row r="264" spans="1:65" s="34" customFormat="1" ht="24.2" customHeight="1" x14ac:dyDescent="0.2">
      <c r="A264" s="9"/>
      <c r="B264" s="4"/>
      <c r="C264" s="144" t="s">
        <v>278</v>
      </c>
      <c r="D264" s="144" t="s">
        <v>153</v>
      </c>
      <c r="E264" s="145" t="s">
        <v>551</v>
      </c>
      <c r="F264" s="146" t="s">
        <v>552</v>
      </c>
      <c r="G264" s="147" t="s">
        <v>156</v>
      </c>
      <c r="H264" s="148">
        <v>10.17</v>
      </c>
      <c r="I264" s="6"/>
      <c r="J264" s="7">
        <f>ROUND(I264*H264,2)</f>
        <v>0</v>
      </c>
      <c r="K264" s="5" t="s">
        <v>242</v>
      </c>
      <c r="L264" s="4"/>
      <c r="M264" s="8" t="s">
        <v>1</v>
      </c>
      <c r="N264" s="110" t="s">
        <v>46</v>
      </c>
      <c r="O264" s="111"/>
      <c r="P264" s="112">
        <f>O264*H264</f>
        <v>0</v>
      </c>
      <c r="Q264" s="112">
        <v>0</v>
      </c>
      <c r="R264" s="112">
        <f>Q264*H264</f>
        <v>0</v>
      </c>
      <c r="S264" s="112">
        <v>0</v>
      </c>
      <c r="T264" s="113">
        <f>S264*H264</f>
        <v>0</v>
      </c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R264" s="114" t="s">
        <v>158</v>
      </c>
      <c r="AT264" s="114" t="s">
        <v>153</v>
      </c>
      <c r="AU264" s="114" t="s">
        <v>90</v>
      </c>
      <c r="AY264" s="23" t="s">
        <v>151</v>
      </c>
      <c r="BE264" s="115">
        <f>IF(N264="základní",J264,0)</f>
        <v>0</v>
      </c>
      <c r="BF264" s="115">
        <f>IF(N264="snížená",J264,0)</f>
        <v>0</v>
      </c>
      <c r="BG264" s="115">
        <f>IF(N264="zákl. přenesená",J264,0)</f>
        <v>0</v>
      </c>
      <c r="BH264" s="115">
        <f>IF(N264="sníž. přenesená",J264,0)</f>
        <v>0</v>
      </c>
      <c r="BI264" s="115">
        <f>IF(N264="nulová",J264,0)</f>
        <v>0</v>
      </c>
      <c r="BJ264" s="23" t="s">
        <v>88</v>
      </c>
      <c r="BK264" s="115">
        <f>ROUND(I264*H264,2)</f>
        <v>0</v>
      </c>
      <c r="BL264" s="23" t="s">
        <v>158</v>
      </c>
      <c r="BM264" s="114" t="s">
        <v>553</v>
      </c>
    </row>
    <row r="265" spans="1:65" s="34" customFormat="1" ht="19.5" x14ac:dyDescent="0.2">
      <c r="A265" s="9"/>
      <c r="B265" s="4"/>
      <c r="C265" s="149"/>
      <c r="D265" s="150" t="s">
        <v>160</v>
      </c>
      <c r="E265" s="149"/>
      <c r="F265" s="151" t="s">
        <v>554</v>
      </c>
      <c r="G265" s="149"/>
      <c r="H265" s="149"/>
      <c r="I265" s="9"/>
      <c r="J265" s="9"/>
      <c r="K265" s="9"/>
      <c r="L265" s="4"/>
      <c r="M265" s="116"/>
      <c r="N265" s="117"/>
      <c r="O265" s="111"/>
      <c r="P265" s="111"/>
      <c r="Q265" s="111"/>
      <c r="R265" s="111"/>
      <c r="S265" s="111"/>
      <c r="T265" s="118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T265" s="23" t="s">
        <v>160</v>
      </c>
      <c r="AU265" s="23" t="s">
        <v>90</v>
      </c>
    </row>
    <row r="266" spans="1:65" s="10" customFormat="1" ht="11.25" x14ac:dyDescent="0.2">
      <c r="B266" s="119"/>
      <c r="C266" s="154"/>
      <c r="D266" s="150" t="s">
        <v>164</v>
      </c>
      <c r="E266" s="155" t="s">
        <v>1</v>
      </c>
      <c r="F266" s="156" t="s">
        <v>448</v>
      </c>
      <c r="G266" s="154"/>
      <c r="H266" s="155" t="s">
        <v>1</v>
      </c>
      <c r="L266" s="119"/>
      <c r="M266" s="121"/>
      <c r="N266" s="122"/>
      <c r="O266" s="122"/>
      <c r="P266" s="122"/>
      <c r="Q266" s="122"/>
      <c r="R266" s="122"/>
      <c r="S266" s="122"/>
      <c r="T266" s="123"/>
      <c r="AT266" s="120" t="s">
        <v>164</v>
      </c>
      <c r="AU266" s="120" t="s">
        <v>90</v>
      </c>
      <c r="AV266" s="10" t="s">
        <v>88</v>
      </c>
      <c r="AW266" s="10" t="s">
        <v>36</v>
      </c>
      <c r="AX266" s="10" t="s">
        <v>81</v>
      </c>
      <c r="AY266" s="120" t="s">
        <v>151</v>
      </c>
    </row>
    <row r="267" spans="1:65" s="10" customFormat="1" ht="11.25" x14ac:dyDescent="0.2">
      <c r="B267" s="119"/>
      <c r="C267" s="154"/>
      <c r="D267" s="150" t="s">
        <v>164</v>
      </c>
      <c r="E267" s="155" t="s">
        <v>1</v>
      </c>
      <c r="F267" s="156" t="s">
        <v>555</v>
      </c>
      <c r="G267" s="154"/>
      <c r="H267" s="155" t="s">
        <v>1</v>
      </c>
      <c r="L267" s="119"/>
      <c r="M267" s="121"/>
      <c r="N267" s="122"/>
      <c r="O267" s="122"/>
      <c r="P267" s="122"/>
      <c r="Q267" s="122"/>
      <c r="R267" s="122"/>
      <c r="S267" s="122"/>
      <c r="T267" s="123"/>
      <c r="AT267" s="120" t="s">
        <v>164</v>
      </c>
      <c r="AU267" s="120" t="s">
        <v>90</v>
      </c>
      <c r="AV267" s="10" t="s">
        <v>88</v>
      </c>
      <c r="AW267" s="10" t="s">
        <v>36</v>
      </c>
      <c r="AX267" s="10" t="s">
        <v>81</v>
      </c>
      <c r="AY267" s="120" t="s">
        <v>151</v>
      </c>
    </row>
    <row r="268" spans="1:65" s="11" customFormat="1" ht="11.25" x14ac:dyDescent="0.2">
      <c r="B268" s="124"/>
      <c r="C268" s="157"/>
      <c r="D268" s="150" t="s">
        <v>164</v>
      </c>
      <c r="E268" s="158" t="s">
        <v>1</v>
      </c>
      <c r="F268" s="159" t="s">
        <v>556</v>
      </c>
      <c r="G268" s="157"/>
      <c r="H268" s="160">
        <v>10.17</v>
      </c>
      <c r="L268" s="124"/>
      <c r="M268" s="126"/>
      <c r="N268" s="127"/>
      <c r="O268" s="127"/>
      <c r="P268" s="127"/>
      <c r="Q268" s="127"/>
      <c r="R268" s="127"/>
      <c r="S268" s="127"/>
      <c r="T268" s="128"/>
      <c r="AT268" s="125" t="s">
        <v>164</v>
      </c>
      <c r="AU268" s="125" t="s">
        <v>90</v>
      </c>
      <c r="AV268" s="11" t="s">
        <v>90</v>
      </c>
      <c r="AW268" s="11" t="s">
        <v>36</v>
      </c>
      <c r="AX268" s="11" t="s">
        <v>81</v>
      </c>
      <c r="AY268" s="125" t="s">
        <v>151</v>
      </c>
    </row>
    <row r="269" spans="1:65" s="12" customFormat="1" ht="11.25" x14ac:dyDescent="0.2">
      <c r="B269" s="129"/>
      <c r="C269" s="161"/>
      <c r="D269" s="150" t="s">
        <v>164</v>
      </c>
      <c r="E269" s="162" t="s">
        <v>1</v>
      </c>
      <c r="F269" s="163" t="s">
        <v>167</v>
      </c>
      <c r="G269" s="161"/>
      <c r="H269" s="164">
        <v>10.17</v>
      </c>
      <c r="L269" s="129"/>
      <c r="M269" s="131"/>
      <c r="N269" s="132"/>
      <c r="O269" s="132"/>
      <c r="P269" s="132"/>
      <c r="Q269" s="132"/>
      <c r="R269" s="132"/>
      <c r="S269" s="132"/>
      <c r="T269" s="133"/>
      <c r="AT269" s="130" t="s">
        <v>164</v>
      </c>
      <c r="AU269" s="130" t="s">
        <v>90</v>
      </c>
      <c r="AV269" s="12" t="s">
        <v>158</v>
      </c>
      <c r="AW269" s="12" t="s">
        <v>36</v>
      </c>
      <c r="AX269" s="12" t="s">
        <v>88</v>
      </c>
      <c r="AY269" s="130" t="s">
        <v>151</v>
      </c>
    </row>
    <row r="270" spans="1:65" s="34" customFormat="1" ht="33" customHeight="1" x14ac:dyDescent="0.2">
      <c r="A270" s="9"/>
      <c r="B270" s="4"/>
      <c r="C270" s="144" t="s">
        <v>288</v>
      </c>
      <c r="D270" s="144" t="s">
        <v>153</v>
      </c>
      <c r="E270" s="145" t="s">
        <v>557</v>
      </c>
      <c r="F270" s="146" t="s">
        <v>558</v>
      </c>
      <c r="G270" s="147" t="s">
        <v>233</v>
      </c>
      <c r="H270" s="148">
        <v>3.0059999999999998</v>
      </c>
      <c r="I270" s="6"/>
      <c r="J270" s="7">
        <f>ROUND(I270*H270,2)</f>
        <v>0</v>
      </c>
      <c r="K270" s="5" t="s">
        <v>157</v>
      </c>
      <c r="L270" s="4"/>
      <c r="M270" s="8" t="s">
        <v>1</v>
      </c>
      <c r="N270" s="110" t="s">
        <v>46</v>
      </c>
      <c r="O270" s="111"/>
      <c r="P270" s="112">
        <f>O270*H270</f>
        <v>0</v>
      </c>
      <c r="Q270" s="112">
        <v>0</v>
      </c>
      <c r="R270" s="112">
        <f>Q270*H270</f>
        <v>0</v>
      </c>
      <c r="S270" s="112">
        <v>0</v>
      </c>
      <c r="T270" s="113">
        <f>S270*H270</f>
        <v>0</v>
      </c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R270" s="114" t="s">
        <v>158</v>
      </c>
      <c r="AT270" s="114" t="s">
        <v>153</v>
      </c>
      <c r="AU270" s="114" t="s">
        <v>90</v>
      </c>
      <c r="AY270" s="23" t="s">
        <v>151</v>
      </c>
      <c r="BE270" s="115">
        <f>IF(N270="základní",J270,0)</f>
        <v>0</v>
      </c>
      <c r="BF270" s="115">
        <f>IF(N270="snížená",J270,0)</f>
        <v>0</v>
      </c>
      <c r="BG270" s="115">
        <f>IF(N270="zákl. přenesená",J270,0)</f>
        <v>0</v>
      </c>
      <c r="BH270" s="115">
        <f>IF(N270="sníž. přenesená",J270,0)</f>
        <v>0</v>
      </c>
      <c r="BI270" s="115">
        <f>IF(N270="nulová",J270,0)</f>
        <v>0</v>
      </c>
      <c r="BJ270" s="23" t="s">
        <v>88</v>
      </c>
      <c r="BK270" s="115">
        <f>ROUND(I270*H270,2)</f>
        <v>0</v>
      </c>
      <c r="BL270" s="23" t="s">
        <v>158</v>
      </c>
      <c r="BM270" s="114" t="s">
        <v>559</v>
      </c>
    </row>
    <row r="271" spans="1:65" s="34" customFormat="1" ht="29.25" x14ac:dyDescent="0.2">
      <c r="A271" s="9"/>
      <c r="B271" s="4"/>
      <c r="C271" s="149"/>
      <c r="D271" s="150" t="s">
        <v>160</v>
      </c>
      <c r="E271" s="149"/>
      <c r="F271" s="151" t="s">
        <v>560</v>
      </c>
      <c r="G271" s="149"/>
      <c r="H271" s="149"/>
      <c r="I271" s="9"/>
      <c r="J271" s="9"/>
      <c r="K271" s="9"/>
      <c r="L271" s="4"/>
      <c r="M271" s="116"/>
      <c r="N271" s="117"/>
      <c r="O271" s="111"/>
      <c r="P271" s="111"/>
      <c r="Q271" s="111"/>
      <c r="R271" s="111"/>
      <c r="S271" s="111"/>
      <c r="T271" s="118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T271" s="23" t="s">
        <v>160</v>
      </c>
      <c r="AU271" s="23" t="s">
        <v>90</v>
      </c>
    </row>
    <row r="272" spans="1:65" s="34" customFormat="1" ht="11.25" x14ac:dyDescent="0.2">
      <c r="A272" s="9"/>
      <c r="B272" s="4"/>
      <c r="C272" s="149"/>
      <c r="D272" s="152" t="s">
        <v>162</v>
      </c>
      <c r="E272" s="149"/>
      <c r="F272" s="153" t="s">
        <v>561</v>
      </c>
      <c r="G272" s="149"/>
      <c r="H272" s="149"/>
      <c r="I272" s="9"/>
      <c r="J272" s="9"/>
      <c r="K272" s="9"/>
      <c r="L272" s="4"/>
      <c r="M272" s="116"/>
      <c r="N272" s="117"/>
      <c r="O272" s="111"/>
      <c r="P272" s="111"/>
      <c r="Q272" s="111"/>
      <c r="R272" s="111"/>
      <c r="S272" s="111"/>
      <c r="T272" s="118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T272" s="23" t="s">
        <v>162</v>
      </c>
      <c r="AU272" s="23" t="s">
        <v>90</v>
      </c>
    </row>
    <row r="273" spans="1:65" s="10" customFormat="1" ht="11.25" x14ac:dyDescent="0.2">
      <c r="B273" s="119"/>
      <c r="C273" s="154"/>
      <c r="D273" s="150" t="s">
        <v>164</v>
      </c>
      <c r="E273" s="155" t="s">
        <v>1</v>
      </c>
      <c r="F273" s="156" t="s">
        <v>562</v>
      </c>
      <c r="G273" s="154"/>
      <c r="H273" s="155" t="s">
        <v>1</v>
      </c>
      <c r="L273" s="119"/>
      <c r="M273" s="121"/>
      <c r="N273" s="122"/>
      <c r="O273" s="122"/>
      <c r="P273" s="122"/>
      <c r="Q273" s="122"/>
      <c r="R273" s="122"/>
      <c r="S273" s="122"/>
      <c r="T273" s="123"/>
      <c r="AT273" s="120" t="s">
        <v>164</v>
      </c>
      <c r="AU273" s="120" t="s">
        <v>90</v>
      </c>
      <c r="AV273" s="10" t="s">
        <v>88</v>
      </c>
      <c r="AW273" s="10" t="s">
        <v>36</v>
      </c>
      <c r="AX273" s="10" t="s">
        <v>81</v>
      </c>
      <c r="AY273" s="120" t="s">
        <v>151</v>
      </c>
    </row>
    <row r="274" spans="1:65" s="10" customFormat="1" ht="11.25" x14ac:dyDescent="0.2">
      <c r="B274" s="119"/>
      <c r="C274" s="154"/>
      <c r="D274" s="150" t="s">
        <v>164</v>
      </c>
      <c r="E274" s="155" t="s">
        <v>1</v>
      </c>
      <c r="F274" s="156" t="s">
        <v>563</v>
      </c>
      <c r="G274" s="154"/>
      <c r="H274" s="155" t="s">
        <v>1</v>
      </c>
      <c r="L274" s="119"/>
      <c r="M274" s="121"/>
      <c r="N274" s="122"/>
      <c r="O274" s="122"/>
      <c r="P274" s="122"/>
      <c r="Q274" s="122"/>
      <c r="R274" s="122"/>
      <c r="S274" s="122"/>
      <c r="T274" s="123"/>
      <c r="AT274" s="120" t="s">
        <v>164</v>
      </c>
      <c r="AU274" s="120" t="s">
        <v>90</v>
      </c>
      <c r="AV274" s="10" t="s">
        <v>88</v>
      </c>
      <c r="AW274" s="10" t="s">
        <v>36</v>
      </c>
      <c r="AX274" s="10" t="s">
        <v>81</v>
      </c>
      <c r="AY274" s="120" t="s">
        <v>151</v>
      </c>
    </row>
    <row r="275" spans="1:65" s="10" customFormat="1" ht="22.5" x14ac:dyDescent="0.2">
      <c r="B275" s="119"/>
      <c r="C275" s="154"/>
      <c r="D275" s="150" t="s">
        <v>164</v>
      </c>
      <c r="E275" s="155" t="s">
        <v>1</v>
      </c>
      <c r="F275" s="156" t="s">
        <v>564</v>
      </c>
      <c r="G275" s="154"/>
      <c r="H275" s="155" t="s">
        <v>1</v>
      </c>
      <c r="L275" s="119"/>
      <c r="M275" s="121"/>
      <c r="N275" s="122"/>
      <c r="O275" s="122"/>
      <c r="P275" s="122"/>
      <c r="Q275" s="122"/>
      <c r="R275" s="122"/>
      <c r="S275" s="122"/>
      <c r="T275" s="123"/>
      <c r="AT275" s="120" t="s">
        <v>164</v>
      </c>
      <c r="AU275" s="120" t="s">
        <v>90</v>
      </c>
      <c r="AV275" s="10" t="s">
        <v>88</v>
      </c>
      <c r="AW275" s="10" t="s">
        <v>36</v>
      </c>
      <c r="AX275" s="10" t="s">
        <v>81</v>
      </c>
      <c r="AY275" s="120" t="s">
        <v>151</v>
      </c>
    </row>
    <row r="276" spans="1:65" s="11" customFormat="1" ht="11.25" x14ac:dyDescent="0.2">
      <c r="B276" s="124"/>
      <c r="C276" s="157"/>
      <c r="D276" s="150" t="s">
        <v>164</v>
      </c>
      <c r="E276" s="158" t="s">
        <v>1</v>
      </c>
      <c r="F276" s="159" t="s">
        <v>565</v>
      </c>
      <c r="G276" s="157"/>
      <c r="H276" s="160">
        <v>2.6619999999999999</v>
      </c>
      <c r="L276" s="124"/>
      <c r="M276" s="126"/>
      <c r="N276" s="127"/>
      <c r="O276" s="127"/>
      <c r="P276" s="127"/>
      <c r="Q276" s="127"/>
      <c r="R276" s="127"/>
      <c r="S276" s="127"/>
      <c r="T276" s="128"/>
      <c r="AT276" s="125" t="s">
        <v>164</v>
      </c>
      <c r="AU276" s="125" t="s">
        <v>90</v>
      </c>
      <c r="AV276" s="11" t="s">
        <v>90</v>
      </c>
      <c r="AW276" s="11" t="s">
        <v>36</v>
      </c>
      <c r="AX276" s="11" t="s">
        <v>81</v>
      </c>
      <c r="AY276" s="125" t="s">
        <v>151</v>
      </c>
    </row>
    <row r="277" spans="1:65" s="10" customFormat="1" ht="11.25" x14ac:dyDescent="0.2">
      <c r="B277" s="119"/>
      <c r="C277" s="154"/>
      <c r="D277" s="150" t="s">
        <v>164</v>
      </c>
      <c r="E277" s="155" t="s">
        <v>1</v>
      </c>
      <c r="F277" s="156" t="s">
        <v>485</v>
      </c>
      <c r="G277" s="154"/>
      <c r="H277" s="155" t="s">
        <v>1</v>
      </c>
      <c r="L277" s="119"/>
      <c r="M277" s="121"/>
      <c r="N277" s="122"/>
      <c r="O277" s="122"/>
      <c r="P277" s="122"/>
      <c r="Q277" s="122"/>
      <c r="R277" s="122"/>
      <c r="S277" s="122"/>
      <c r="T277" s="123"/>
      <c r="AT277" s="120" t="s">
        <v>164</v>
      </c>
      <c r="AU277" s="120" t="s">
        <v>90</v>
      </c>
      <c r="AV277" s="10" t="s">
        <v>88</v>
      </c>
      <c r="AW277" s="10" t="s">
        <v>36</v>
      </c>
      <c r="AX277" s="10" t="s">
        <v>81</v>
      </c>
      <c r="AY277" s="120" t="s">
        <v>151</v>
      </c>
    </row>
    <row r="278" spans="1:65" s="10" customFormat="1" ht="11.25" x14ac:dyDescent="0.2">
      <c r="B278" s="119"/>
      <c r="C278" s="154"/>
      <c r="D278" s="150" t="s">
        <v>164</v>
      </c>
      <c r="E278" s="155" t="s">
        <v>1</v>
      </c>
      <c r="F278" s="156" t="s">
        <v>566</v>
      </c>
      <c r="G278" s="154"/>
      <c r="H278" s="155" t="s">
        <v>1</v>
      </c>
      <c r="L278" s="119"/>
      <c r="M278" s="121"/>
      <c r="N278" s="122"/>
      <c r="O278" s="122"/>
      <c r="P278" s="122"/>
      <c r="Q278" s="122"/>
      <c r="R278" s="122"/>
      <c r="S278" s="122"/>
      <c r="T278" s="123"/>
      <c r="AT278" s="120" t="s">
        <v>164</v>
      </c>
      <c r="AU278" s="120" t="s">
        <v>90</v>
      </c>
      <c r="AV278" s="10" t="s">
        <v>88</v>
      </c>
      <c r="AW278" s="10" t="s">
        <v>36</v>
      </c>
      <c r="AX278" s="10" t="s">
        <v>81</v>
      </c>
      <c r="AY278" s="120" t="s">
        <v>151</v>
      </c>
    </row>
    <row r="279" spans="1:65" s="11" customFormat="1" ht="11.25" x14ac:dyDescent="0.2">
      <c r="B279" s="124"/>
      <c r="C279" s="157"/>
      <c r="D279" s="150" t="s">
        <v>164</v>
      </c>
      <c r="E279" s="158" t="s">
        <v>1</v>
      </c>
      <c r="F279" s="159" t="s">
        <v>567</v>
      </c>
      <c r="G279" s="157"/>
      <c r="H279" s="160">
        <v>0.27200000000000002</v>
      </c>
      <c r="L279" s="124"/>
      <c r="M279" s="126"/>
      <c r="N279" s="127"/>
      <c r="O279" s="127"/>
      <c r="P279" s="127"/>
      <c r="Q279" s="127"/>
      <c r="R279" s="127"/>
      <c r="S279" s="127"/>
      <c r="T279" s="128"/>
      <c r="AT279" s="125" t="s">
        <v>164</v>
      </c>
      <c r="AU279" s="125" t="s">
        <v>90</v>
      </c>
      <c r="AV279" s="11" t="s">
        <v>90</v>
      </c>
      <c r="AW279" s="11" t="s">
        <v>36</v>
      </c>
      <c r="AX279" s="11" t="s">
        <v>81</v>
      </c>
      <c r="AY279" s="125" t="s">
        <v>151</v>
      </c>
    </row>
    <row r="280" spans="1:65" s="10" customFormat="1" ht="11.25" x14ac:dyDescent="0.2">
      <c r="B280" s="119"/>
      <c r="C280" s="154"/>
      <c r="D280" s="150" t="s">
        <v>164</v>
      </c>
      <c r="E280" s="155" t="s">
        <v>1</v>
      </c>
      <c r="F280" s="156" t="s">
        <v>512</v>
      </c>
      <c r="G280" s="154"/>
      <c r="H280" s="155" t="s">
        <v>1</v>
      </c>
      <c r="L280" s="119"/>
      <c r="M280" s="121"/>
      <c r="N280" s="122"/>
      <c r="O280" s="122"/>
      <c r="P280" s="122"/>
      <c r="Q280" s="122"/>
      <c r="R280" s="122"/>
      <c r="S280" s="122"/>
      <c r="T280" s="123"/>
      <c r="AT280" s="120" t="s">
        <v>164</v>
      </c>
      <c r="AU280" s="120" t="s">
        <v>90</v>
      </c>
      <c r="AV280" s="10" t="s">
        <v>88</v>
      </c>
      <c r="AW280" s="10" t="s">
        <v>36</v>
      </c>
      <c r="AX280" s="10" t="s">
        <v>81</v>
      </c>
      <c r="AY280" s="120" t="s">
        <v>151</v>
      </c>
    </row>
    <row r="281" spans="1:65" s="10" customFormat="1" ht="22.5" x14ac:dyDescent="0.2">
      <c r="B281" s="119"/>
      <c r="C281" s="154"/>
      <c r="D281" s="150" t="s">
        <v>164</v>
      </c>
      <c r="E281" s="155" t="s">
        <v>1</v>
      </c>
      <c r="F281" s="156" t="s">
        <v>568</v>
      </c>
      <c r="G281" s="154"/>
      <c r="H281" s="155" t="s">
        <v>1</v>
      </c>
      <c r="L281" s="119"/>
      <c r="M281" s="121"/>
      <c r="N281" s="122"/>
      <c r="O281" s="122"/>
      <c r="P281" s="122"/>
      <c r="Q281" s="122"/>
      <c r="R281" s="122"/>
      <c r="S281" s="122"/>
      <c r="T281" s="123"/>
      <c r="AT281" s="120" t="s">
        <v>164</v>
      </c>
      <c r="AU281" s="120" t="s">
        <v>90</v>
      </c>
      <c r="AV281" s="10" t="s">
        <v>88</v>
      </c>
      <c r="AW281" s="10" t="s">
        <v>36</v>
      </c>
      <c r="AX281" s="10" t="s">
        <v>81</v>
      </c>
      <c r="AY281" s="120" t="s">
        <v>151</v>
      </c>
    </row>
    <row r="282" spans="1:65" s="11" customFormat="1" ht="11.25" x14ac:dyDescent="0.2">
      <c r="B282" s="124"/>
      <c r="C282" s="157"/>
      <c r="D282" s="150" t="s">
        <v>164</v>
      </c>
      <c r="E282" s="158" t="s">
        <v>1</v>
      </c>
      <c r="F282" s="159" t="s">
        <v>569</v>
      </c>
      <c r="G282" s="157"/>
      <c r="H282" s="160">
        <v>7.1999999999999995E-2</v>
      </c>
      <c r="L282" s="124"/>
      <c r="M282" s="126"/>
      <c r="N282" s="127"/>
      <c r="O282" s="127"/>
      <c r="P282" s="127"/>
      <c r="Q282" s="127"/>
      <c r="R282" s="127"/>
      <c r="S282" s="127"/>
      <c r="T282" s="128"/>
      <c r="AT282" s="125" t="s">
        <v>164</v>
      </c>
      <c r="AU282" s="125" t="s">
        <v>90</v>
      </c>
      <c r="AV282" s="11" t="s">
        <v>90</v>
      </c>
      <c r="AW282" s="11" t="s">
        <v>36</v>
      </c>
      <c r="AX282" s="11" t="s">
        <v>81</v>
      </c>
      <c r="AY282" s="125" t="s">
        <v>151</v>
      </c>
    </row>
    <row r="283" spans="1:65" s="12" customFormat="1" ht="11.25" x14ac:dyDescent="0.2">
      <c r="B283" s="129"/>
      <c r="C283" s="161"/>
      <c r="D283" s="150" t="s">
        <v>164</v>
      </c>
      <c r="E283" s="162" t="s">
        <v>1</v>
      </c>
      <c r="F283" s="163" t="s">
        <v>167</v>
      </c>
      <c r="G283" s="161"/>
      <c r="H283" s="164">
        <v>3.0060000000000002</v>
      </c>
      <c r="L283" s="129"/>
      <c r="M283" s="131"/>
      <c r="N283" s="132"/>
      <c r="O283" s="132"/>
      <c r="P283" s="132"/>
      <c r="Q283" s="132"/>
      <c r="R283" s="132"/>
      <c r="S283" s="132"/>
      <c r="T283" s="133"/>
      <c r="AT283" s="130" t="s">
        <v>164</v>
      </c>
      <c r="AU283" s="130" t="s">
        <v>90</v>
      </c>
      <c r="AV283" s="12" t="s">
        <v>158</v>
      </c>
      <c r="AW283" s="12" t="s">
        <v>36</v>
      </c>
      <c r="AX283" s="12" t="s">
        <v>88</v>
      </c>
      <c r="AY283" s="130" t="s">
        <v>151</v>
      </c>
    </row>
    <row r="284" spans="1:65" s="34" customFormat="1" ht="24.2" customHeight="1" x14ac:dyDescent="0.2">
      <c r="A284" s="9"/>
      <c r="B284" s="4"/>
      <c r="C284" s="144" t="s">
        <v>296</v>
      </c>
      <c r="D284" s="144" t="s">
        <v>153</v>
      </c>
      <c r="E284" s="145" t="s">
        <v>570</v>
      </c>
      <c r="F284" s="146" t="s">
        <v>571</v>
      </c>
      <c r="G284" s="147" t="s">
        <v>233</v>
      </c>
      <c r="H284" s="148">
        <v>0.52500000000000002</v>
      </c>
      <c r="I284" s="6"/>
      <c r="J284" s="7">
        <f>ROUND(I284*H284,2)</f>
        <v>0</v>
      </c>
      <c r="K284" s="5" t="s">
        <v>157</v>
      </c>
      <c r="L284" s="4"/>
      <c r="M284" s="8" t="s">
        <v>1</v>
      </c>
      <c r="N284" s="110" t="s">
        <v>46</v>
      </c>
      <c r="O284" s="111"/>
      <c r="P284" s="112">
        <f>O284*H284</f>
        <v>0</v>
      </c>
      <c r="Q284" s="112">
        <v>2.0874999999999999</v>
      </c>
      <c r="R284" s="112">
        <f>Q284*H284</f>
        <v>1.0959375</v>
      </c>
      <c r="S284" s="112">
        <v>0</v>
      </c>
      <c r="T284" s="113">
        <f>S284*H284</f>
        <v>0</v>
      </c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R284" s="114" t="s">
        <v>158</v>
      </c>
      <c r="AT284" s="114" t="s">
        <v>153</v>
      </c>
      <c r="AU284" s="114" t="s">
        <v>90</v>
      </c>
      <c r="AY284" s="23" t="s">
        <v>151</v>
      </c>
      <c r="BE284" s="115">
        <f>IF(N284="základní",J284,0)</f>
        <v>0</v>
      </c>
      <c r="BF284" s="115">
        <f>IF(N284="snížená",J284,0)</f>
        <v>0</v>
      </c>
      <c r="BG284" s="115">
        <f>IF(N284="zákl. přenesená",J284,0)</f>
        <v>0</v>
      </c>
      <c r="BH284" s="115">
        <f>IF(N284="sníž. přenesená",J284,0)</f>
        <v>0</v>
      </c>
      <c r="BI284" s="115">
        <f>IF(N284="nulová",J284,0)</f>
        <v>0</v>
      </c>
      <c r="BJ284" s="23" t="s">
        <v>88</v>
      </c>
      <c r="BK284" s="115">
        <f>ROUND(I284*H284,2)</f>
        <v>0</v>
      </c>
      <c r="BL284" s="23" t="s">
        <v>158</v>
      </c>
      <c r="BM284" s="114" t="s">
        <v>572</v>
      </c>
    </row>
    <row r="285" spans="1:65" s="34" customFormat="1" ht="19.5" x14ac:dyDescent="0.2">
      <c r="A285" s="9"/>
      <c r="B285" s="4"/>
      <c r="C285" s="149"/>
      <c r="D285" s="150" t="s">
        <v>160</v>
      </c>
      <c r="E285" s="149"/>
      <c r="F285" s="151" t="s">
        <v>573</v>
      </c>
      <c r="G285" s="149"/>
      <c r="H285" s="149"/>
      <c r="I285" s="9"/>
      <c r="J285" s="9"/>
      <c r="K285" s="9"/>
      <c r="L285" s="4"/>
      <c r="M285" s="116"/>
      <c r="N285" s="117"/>
      <c r="O285" s="111"/>
      <c r="P285" s="111"/>
      <c r="Q285" s="111"/>
      <c r="R285" s="111"/>
      <c r="S285" s="111"/>
      <c r="T285" s="118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T285" s="23" t="s">
        <v>160</v>
      </c>
      <c r="AU285" s="23" t="s">
        <v>90</v>
      </c>
    </row>
    <row r="286" spans="1:65" s="34" customFormat="1" ht="11.25" x14ac:dyDescent="0.2">
      <c r="A286" s="9"/>
      <c r="B286" s="4"/>
      <c r="C286" s="149"/>
      <c r="D286" s="152" t="s">
        <v>162</v>
      </c>
      <c r="E286" s="149"/>
      <c r="F286" s="153" t="s">
        <v>574</v>
      </c>
      <c r="G286" s="149"/>
      <c r="H286" s="149"/>
      <c r="I286" s="9"/>
      <c r="J286" s="9"/>
      <c r="K286" s="9"/>
      <c r="L286" s="4"/>
      <c r="M286" s="116"/>
      <c r="N286" s="117"/>
      <c r="O286" s="111"/>
      <c r="P286" s="111"/>
      <c r="Q286" s="111"/>
      <c r="R286" s="111"/>
      <c r="S286" s="111"/>
      <c r="T286" s="118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T286" s="23" t="s">
        <v>162</v>
      </c>
      <c r="AU286" s="23" t="s">
        <v>90</v>
      </c>
    </row>
    <row r="287" spans="1:65" s="10" customFormat="1" ht="11.25" x14ac:dyDescent="0.2">
      <c r="B287" s="119"/>
      <c r="C287" s="154"/>
      <c r="D287" s="150" t="s">
        <v>164</v>
      </c>
      <c r="E287" s="155" t="s">
        <v>1</v>
      </c>
      <c r="F287" s="156" t="s">
        <v>498</v>
      </c>
      <c r="G287" s="154"/>
      <c r="H287" s="155" t="s">
        <v>1</v>
      </c>
      <c r="L287" s="119"/>
      <c r="M287" s="121"/>
      <c r="N287" s="122"/>
      <c r="O287" s="122"/>
      <c r="P287" s="122"/>
      <c r="Q287" s="122"/>
      <c r="R287" s="122"/>
      <c r="S287" s="122"/>
      <c r="T287" s="123"/>
      <c r="AT287" s="120" t="s">
        <v>164</v>
      </c>
      <c r="AU287" s="120" t="s">
        <v>90</v>
      </c>
      <c r="AV287" s="10" t="s">
        <v>88</v>
      </c>
      <c r="AW287" s="10" t="s">
        <v>36</v>
      </c>
      <c r="AX287" s="10" t="s">
        <v>81</v>
      </c>
      <c r="AY287" s="120" t="s">
        <v>151</v>
      </c>
    </row>
    <row r="288" spans="1:65" s="10" customFormat="1" ht="11.25" x14ac:dyDescent="0.2">
      <c r="B288" s="119"/>
      <c r="C288" s="154"/>
      <c r="D288" s="150" t="s">
        <v>164</v>
      </c>
      <c r="E288" s="155" t="s">
        <v>1</v>
      </c>
      <c r="F288" s="156" t="s">
        <v>575</v>
      </c>
      <c r="G288" s="154"/>
      <c r="H288" s="155" t="s">
        <v>1</v>
      </c>
      <c r="L288" s="119"/>
      <c r="M288" s="121"/>
      <c r="N288" s="122"/>
      <c r="O288" s="122"/>
      <c r="P288" s="122"/>
      <c r="Q288" s="122"/>
      <c r="R288" s="122"/>
      <c r="S288" s="122"/>
      <c r="T288" s="123"/>
      <c r="AT288" s="120" t="s">
        <v>164</v>
      </c>
      <c r="AU288" s="120" t="s">
        <v>90</v>
      </c>
      <c r="AV288" s="10" t="s">
        <v>88</v>
      </c>
      <c r="AW288" s="10" t="s">
        <v>36</v>
      </c>
      <c r="AX288" s="10" t="s">
        <v>81</v>
      </c>
      <c r="AY288" s="120" t="s">
        <v>151</v>
      </c>
    </row>
    <row r="289" spans="1:65" s="10" customFormat="1" ht="11.25" x14ac:dyDescent="0.2">
      <c r="B289" s="119"/>
      <c r="C289" s="154"/>
      <c r="D289" s="150" t="s">
        <v>164</v>
      </c>
      <c r="E289" s="155" t="s">
        <v>1</v>
      </c>
      <c r="F289" s="156" t="s">
        <v>576</v>
      </c>
      <c r="G289" s="154"/>
      <c r="H289" s="155" t="s">
        <v>1</v>
      </c>
      <c r="L289" s="119"/>
      <c r="M289" s="121"/>
      <c r="N289" s="122"/>
      <c r="O289" s="122"/>
      <c r="P289" s="122"/>
      <c r="Q289" s="122"/>
      <c r="R289" s="122"/>
      <c r="S289" s="122"/>
      <c r="T289" s="123"/>
      <c r="AT289" s="120" t="s">
        <v>164</v>
      </c>
      <c r="AU289" s="120" t="s">
        <v>90</v>
      </c>
      <c r="AV289" s="10" t="s">
        <v>88</v>
      </c>
      <c r="AW289" s="10" t="s">
        <v>36</v>
      </c>
      <c r="AX289" s="10" t="s">
        <v>81</v>
      </c>
      <c r="AY289" s="120" t="s">
        <v>151</v>
      </c>
    </row>
    <row r="290" spans="1:65" s="11" customFormat="1" ht="11.25" x14ac:dyDescent="0.2">
      <c r="B290" s="124"/>
      <c r="C290" s="157"/>
      <c r="D290" s="150" t="s">
        <v>164</v>
      </c>
      <c r="E290" s="158" t="s">
        <v>1</v>
      </c>
      <c r="F290" s="159" t="s">
        <v>577</v>
      </c>
      <c r="G290" s="157"/>
      <c r="H290" s="160">
        <v>0.52500000000000002</v>
      </c>
      <c r="L290" s="124"/>
      <c r="M290" s="126"/>
      <c r="N290" s="127"/>
      <c r="O290" s="127"/>
      <c r="P290" s="127"/>
      <c r="Q290" s="127"/>
      <c r="R290" s="127"/>
      <c r="S290" s="127"/>
      <c r="T290" s="128"/>
      <c r="AT290" s="125" t="s">
        <v>164</v>
      </c>
      <c r="AU290" s="125" t="s">
        <v>90</v>
      </c>
      <c r="AV290" s="11" t="s">
        <v>90</v>
      </c>
      <c r="AW290" s="11" t="s">
        <v>36</v>
      </c>
      <c r="AX290" s="11" t="s">
        <v>81</v>
      </c>
      <c r="AY290" s="125" t="s">
        <v>151</v>
      </c>
    </row>
    <row r="291" spans="1:65" s="12" customFormat="1" ht="11.25" x14ac:dyDescent="0.2">
      <c r="B291" s="129"/>
      <c r="C291" s="161"/>
      <c r="D291" s="150" t="s">
        <v>164</v>
      </c>
      <c r="E291" s="162" t="s">
        <v>1</v>
      </c>
      <c r="F291" s="163" t="s">
        <v>167</v>
      </c>
      <c r="G291" s="161"/>
      <c r="H291" s="164">
        <v>0.52500000000000002</v>
      </c>
      <c r="L291" s="129"/>
      <c r="M291" s="131"/>
      <c r="N291" s="132"/>
      <c r="O291" s="132"/>
      <c r="P291" s="132"/>
      <c r="Q291" s="132"/>
      <c r="R291" s="132"/>
      <c r="S291" s="132"/>
      <c r="T291" s="133"/>
      <c r="AT291" s="130" t="s">
        <v>164</v>
      </c>
      <c r="AU291" s="130" t="s">
        <v>90</v>
      </c>
      <c r="AV291" s="12" t="s">
        <v>158</v>
      </c>
      <c r="AW291" s="12" t="s">
        <v>36</v>
      </c>
      <c r="AX291" s="12" t="s">
        <v>88</v>
      </c>
      <c r="AY291" s="130" t="s">
        <v>151</v>
      </c>
    </row>
    <row r="292" spans="1:65" s="34" customFormat="1" ht="24.2" customHeight="1" x14ac:dyDescent="0.2">
      <c r="A292" s="9"/>
      <c r="B292" s="4"/>
      <c r="C292" s="144" t="s">
        <v>305</v>
      </c>
      <c r="D292" s="144" t="s">
        <v>153</v>
      </c>
      <c r="E292" s="145" t="s">
        <v>578</v>
      </c>
      <c r="F292" s="146" t="s">
        <v>579</v>
      </c>
      <c r="G292" s="147" t="s">
        <v>233</v>
      </c>
      <c r="H292" s="148">
        <v>2.5</v>
      </c>
      <c r="I292" s="6"/>
      <c r="J292" s="7">
        <f>ROUND(I292*H292,2)</f>
        <v>0</v>
      </c>
      <c r="K292" s="5" t="s">
        <v>157</v>
      </c>
      <c r="L292" s="4"/>
      <c r="M292" s="8" t="s">
        <v>1</v>
      </c>
      <c r="N292" s="110" t="s">
        <v>46</v>
      </c>
      <c r="O292" s="111"/>
      <c r="P292" s="112">
        <f>O292*H292</f>
        <v>0</v>
      </c>
      <c r="Q292" s="112">
        <v>2.13408</v>
      </c>
      <c r="R292" s="112">
        <f>Q292*H292</f>
        <v>5.3352000000000004</v>
      </c>
      <c r="S292" s="112">
        <v>0</v>
      </c>
      <c r="T292" s="113">
        <f>S292*H292</f>
        <v>0</v>
      </c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R292" s="114" t="s">
        <v>158</v>
      </c>
      <c r="AT292" s="114" t="s">
        <v>153</v>
      </c>
      <c r="AU292" s="114" t="s">
        <v>90</v>
      </c>
      <c r="AY292" s="23" t="s">
        <v>151</v>
      </c>
      <c r="BE292" s="115">
        <f>IF(N292="základní",J292,0)</f>
        <v>0</v>
      </c>
      <c r="BF292" s="115">
        <f>IF(N292="snížená",J292,0)</f>
        <v>0</v>
      </c>
      <c r="BG292" s="115">
        <f>IF(N292="zákl. přenesená",J292,0)</f>
        <v>0</v>
      </c>
      <c r="BH292" s="115">
        <f>IF(N292="sníž. přenesená",J292,0)</f>
        <v>0</v>
      </c>
      <c r="BI292" s="115">
        <f>IF(N292="nulová",J292,0)</f>
        <v>0</v>
      </c>
      <c r="BJ292" s="23" t="s">
        <v>88</v>
      </c>
      <c r="BK292" s="115">
        <f>ROUND(I292*H292,2)</f>
        <v>0</v>
      </c>
      <c r="BL292" s="23" t="s">
        <v>158</v>
      </c>
      <c r="BM292" s="114" t="s">
        <v>580</v>
      </c>
    </row>
    <row r="293" spans="1:65" s="34" customFormat="1" ht="19.5" x14ac:dyDescent="0.2">
      <c r="A293" s="9"/>
      <c r="B293" s="4"/>
      <c r="C293" s="149"/>
      <c r="D293" s="150" t="s">
        <v>160</v>
      </c>
      <c r="E293" s="149"/>
      <c r="F293" s="151" t="s">
        <v>581</v>
      </c>
      <c r="G293" s="149"/>
      <c r="H293" s="149"/>
      <c r="I293" s="9"/>
      <c r="J293" s="9"/>
      <c r="K293" s="9"/>
      <c r="L293" s="4"/>
      <c r="M293" s="116"/>
      <c r="N293" s="117"/>
      <c r="O293" s="111"/>
      <c r="P293" s="111"/>
      <c r="Q293" s="111"/>
      <c r="R293" s="111"/>
      <c r="S293" s="111"/>
      <c r="T293" s="118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T293" s="23" t="s">
        <v>160</v>
      </c>
      <c r="AU293" s="23" t="s">
        <v>90</v>
      </c>
    </row>
    <row r="294" spans="1:65" s="34" customFormat="1" ht="11.25" x14ac:dyDescent="0.2">
      <c r="A294" s="9"/>
      <c r="B294" s="4"/>
      <c r="C294" s="149"/>
      <c r="D294" s="152" t="s">
        <v>162</v>
      </c>
      <c r="E294" s="149"/>
      <c r="F294" s="153" t="s">
        <v>582</v>
      </c>
      <c r="G294" s="149"/>
      <c r="H294" s="149"/>
      <c r="I294" s="9"/>
      <c r="J294" s="9"/>
      <c r="K294" s="9"/>
      <c r="L294" s="4"/>
      <c r="M294" s="116"/>
      <c r="N294" s="117"/>
      <c r="O294" s="111"/>
      <c r="P294" s="111"/>
      <c r="Q294" s="111"/>
      <c r="R294" s="111"/>
      <c r="S294" s="111"/>
      <c r="T294" s="118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T294" s="23" t="s">
        <v>162</v>
      </c>
      <c r="AU294" s="23" t="s">
        <v>90</v>
      </c>
    </row>
    <row r="295" spans="1:65" s="10" customFormat="1" ht="11.25" x14ac:dyDescent="0.2">
      <c r="B295" s="119"/>
      <c r="C295" s="154"/>
      <c r="D295" s="150" t="s">
        <v>164</v>
      </c>
      <c r="E295" s="155" t="s">
        <v>1</v>
      </c>
      <c r="F295" s="156" t="s">
        <v>498</v>
      </c>
      <c r="G295" s="154"/>
      <c r="H295" s="155" t="s">
        <v>1</v>
      </c>
      <c r="L295" s="119"/>
      <c r="M295" s="121"/>
      <c r="N295" s="122"/>
      <c r="O295" s="122"/>
      <c r="P295" s="122"/>
      <c r="Q295" s="122"/>
      <c r="R295" s="122"/>
      <c r="S295" s="122"/>
      <c r="T295" s="123"/>
      <c r="AT295" s="120" t="s">
        <v>164</v>
      </c>
      <c r="AU295" s="120" t="s">
        <v>90</v>
      </c>
      <c r="AV295" s="10" t="s">
        <v>88</v>
      </c>
      <c r="AW295" s="10" t="s">
        <v>36</v>
      </c>
      <c r="AX295" s="10" t="s">
        <v>81</v>
      </c>
      <c r="AY295" s="120" t="s">
        <v>151</v>
      </c>
    </row>
    <row r="296" spans="1:65" s="10" customFormat="1" ht="11.25" x14ac:dyDescent="0.2">
      <c r="B296" s="119"/>
      <c r="C296" s="154"/>
      <c r="D296" s="150" t="s">
        <v>164</v>
      </c>
      <c r="E296" s="155" t="s">
        <v>1</v>
      </c>
      <c r="F296" s="156" t="s">
        <v>474</v>
      </c>
      <c r="G296" s="154"/>
      <c r="H296" s="155" t="s">
        <v>1</v>
      </c>
      <c r="L296" s="119"/>
      <c r="M296" s="121"/>
      <c r="N296" s="122"/>
      <c r="O296" s="122"/>
      <c r="P296" s="122"/>
      <c r="Q296" s="122"/>
      <c r="R296" s="122"/>
      <c r="S296" s="122"/>
      <c r="T296" s="123"/>
      <c r="AT296" s="120" t="s">
        <v>164</v>
      </c>
      <c r="AU296" s="120" t="s">
        <v>90</v>
      </c>
      <c r="AV296" s="10" t="s">
        <v>88</v>
      </c>
      <c r="AW296" s="10" t="s">
        <v>36</v>
      </c>
      <c r="AX296" s="10" t="s">
        <v>81</v>
      </c>
      <c r="AY296" s="120" t="s">
        <v>151</v>
      </c>
    </row>
    <row r="297" spans="1:65" s="10" customFormat="1" ht="22.5" x14ac:dyDescent="0.2">
      <c r="B297" s="119"/>
      <c r="C297" s="154"/>
      <c r="D297" s="150" t="s">
        <v>164</v>
      </c>
      <c r="E297" s="155" t="s">
        <v>1</v>
      </c>
      <c r="F297" s="156" t="s">
        <v>583</v>
      </c>
      <c r="G297" s="154"/>
      <c r="H297" s="155" t="s">
        <v>1</v>
      </c>
      <c r="L297" s="119"/>
      <c r="M297" s="121"/>
      <c r="N297" s="122"/>
      <c r="O297" s="122"/>
      <c r="P297" s="122"/>
      <c r="Q297" s="122"/>
      <c r="R297" s="122"/>
      <c r="S297" s="122"/>
      <c r="T297" s="123"/>
      <c r="AT297" s="120" t="s">
        <v>164</v>
      </c>
      <c r="AU297" s="120" t="s">
        <v>90</v>
      </c>
      <c r="AV297" s="10" t="s">
        <v>88</v>
      </c>
      <c r="AW297" s="10" t="s">
        <v>36</v>
      </c>
      <c r="AX297" s="10" t="s">
        <v>81</v>
      </c>
      <c r="AY297" s="120" t="s">
        <v>151</v>
      </c>
    </row>
    <row r="298" spans="1:65" s="11" customFormat="1" ht="11.25" x14ac:dyDescent="0.2">
      <c r="B298" s="124"/>
      <c r="C298" s="157"/>
      <c r="D298" s="150" t="s">
        <v>164</v>
      </c>
      <c r="E298" s="158" t="s">
        <v>1</v>
      </c>
      <c r="F298" s="159" t="s">
        <v>584</v>
      </c>
      <c r="G298" s="157"/>
      <c r="H298" s="160">
        <v>2.5</v>
      </c>
      <c r="L298" s="124"/>
      <c r="M298" s="126"/>
      <c r="N298" s="127"/>
      <c r="O298" s="127"/>
      <c r="P298" s="127"/>
      <c r="Q298" s="127"/>
      <c r="R298" s="127"/>
      <c r="S298" s="127"/>
      <c r="T298" s="128"/>
      <c r="AT298" s="125" t="s">
        <v>164</v>
      </c>
      <c r="AU298" s="125" t="s">
        <v>90</v>
      </c>
      <c r="AV298" s="11" t="s">
        <v>90</v>
      </c>
      <c r="AW298" s="11" t="s">
        <v>36</v>
      </c>
      <c r="AX298" s="11" t="s">
        <v>81</v>
      </c>
      <c r="AY298" s="125" t="s">
        <v>151</v>
      </c>
    </row>
    <row r="299" spans="1:65" s="12" customFormat="1" ht="11.25" x14ac:dyDescent="0.2">
      <c r="B299" s="129"/>
      <c r="C299" s="161"/>
      <c r="D299" s="150" t="s">
        <v>164</v>
      </c>
      <c r="E299" s="162" t="s">
        <v>1</v>
      </c>
      <c r="F299" s="163" t="s">
        <v>167</v>
      </c>
      <c r="G299" s="161"/>
      <c r="H299" s="164">
        <v>2.5</v>
      </c>
      <c r="L299" s="129"/>
      <c r="M299" s="131"/>
      <c r="N299" s="132"/>
      <c r="O299" s="132"/>
      <c r="P299" s="132"/>
      <c r="Q299" s="132"/>
      <c r="R299" s="132"/>
      <c r="S299" s="132"/>
      <c r="T299" s="133"/>
      <c r="AT299" s="130" t="s">
        <v>164</v>
      </c>
      <c r="AU299" s="130" t="s">
        <v>90</v>
      </c>
      <c r="AV299" s="12" t="s">
        <v>158</v>
      </c>
      <c r="AW299" s="12" t="s">
        <v>36</v>
      </c>
      <c r="AX299" s="12" t="s">
        <v>88</v>
      </c>
      <c r="AY299" s="130" t="s">
        <v>151</v>
      </c>
    </row>
    <row r="300" spans="1:65" s="34" customFormat="1" ht="24.2" customHeight="1" x14ac:dyDescent="0.2">
      <c r="A300" s="9"/>
      <c r="B300" s="4"/>
      <c r="C300" s="144" t="s">
        <v>7</v>
      </c>
      <c r="D300" s="144" t="s">
        <v>153</v>
      </c>
      <c r="E300" s="145" t="s">
        <v>585</v>
      </c>
      <c r="F300" s="146" t="s">
        <v>586</v>
      </c>
      <c r="G300" s="147" t="s">
        <v>156</v>
      </c>
      <c r="H300" s="148">
        <v>5</v>
      </c>
      <c r="I300" s="6"/>
      <c r="J300" s="7">
        <f>ROUND(I300*H300,2)</f>
        <v>0</v>
      </c>
      <c r="K300" s="5" t="s">
        <v>157</v>
      </c>
      <c r="L300" s="4"/>
      <c r="M300" s="8" t="s">
        <v>1</v>
      </c>
      <c r="N300" s="110" t="s">
        <v>46</v>
      </c>
      <c r="O300" s="111"/>
      <c r="P300" s="112">
        <f>O300*H300</f>
        <v>0</v>
      </c>
      <c r="Q300" s="112">
        <v>0</v>
      </c>
      <c r="R300" s="112">
        <f>Q300*H300</f>
        <v>0</v>
      </c>
      <c r="S300" s="112">
        <v>0</v>
      </c>
      <c r="T300" s="113">
        <f>S300*H300</f>
        <v>0</v>
      </c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R300" s="114" t="s">
        <v>158</v>
      </c>
      <c r="AT300" s="114" t="s">
        <v>153</v>
      </c>
      <c r="AU300" s="114" t="s">
        <v>90</v>
      </c>
      <c r="AY300" s="23" t="s">
        <v>151</v>
      </c>
      <c r="BE300" s="115">
        <f>IF(N300="základní",J300,0)</f>
        <v>0</v>
      </c>
      <c r="BF300" s="115">
        <f>IF(N300="snížená",J300,0)</f>
        <v>0</v>
      </c>
      <c r="BG300" s="115">
        <f>IF(N300="zákl. přenesená",J300,0)</f>
        <v>0</v>
      </c>
      <c r="BH300" s="115">
        <f>IF(N300="sníž. přenesená",J300,0)</f>
        <v>0</v>
      </c>
      <c r="BI300" s="115">
        <f>IF(N300="nulová",J300,0)</f>
        <v>0</v>
      </c>
      <c r="BJ300" s="23" t="s">
        <v>88</v>
      </c>
      <c r="BK300" s="115">
        <f>ROUND(I300*H300,2)</f>
        <v>0</v>
      </c>
      <c r="BL300" s="23" t="s">
        <v>158</v>
      </c>
      <c r="BM300" s="114" t="s">
        <v>587</v>
      </c>
    </row>
    <row r="301" spans="1:65" s="34" customFormat="1" ht="29.25" x14ac:dyDescent="0.2">
      <c r="A301" s="9"/>
      <c r="B301" s="4"/>
      <c r="C301" s="149"/>
      <c r="D301" s="150" t="s">
        <v>160</v>
      </c>
      <c r="E301" s="149"/>
      <c r="F301" s="151" t="s">
        <v>588</v>
      </c>
      <c r="G301" s="149"/>
      <c r="H301" s="149"/>
      <c r="I301" s="9"/>
      <c r="J301" s="9"/>
      <c r="K301" s="9"/>
      <c r="L301" s="4"/>
      <c r="M301" s="116"/>
      <c r="N301" s="117"/>
      <c r="O301" s="111"/>
      <c r="P301" s="111"/>
      <c r="Q301" s="111"/>
      <c r="R301" s="111"/>
      <c r="S301" s="111"/>
      <c r="T301" s="118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T301" s="23" t="s">
        <v>160</v>
      </c>
      <c r="AU301" s="23" t="s">
        <v>90</v>
      </c>
    </row>
    <row r="302" spans="1:65" s="34" customFormat="1" ht="11.25" x14ac:dyDescent="0.2">
      <c r="A302" s="9"/>
      <c r="B302" s="4"/>
      <c r="C302" s="149"/>
      <c r="D302" s="152" t="s">
        <v>162</v>
      </c>
      <c r="E302" s="149"/>
      <c r="F302" s="153" t="s">
        <v>589</v>
      </c>
      <c r="G302" s="149"/>
      <c r="H302" s="149"/>
      <c r="I302" s="9"/>
      <c r="J302" s="9"/>
      <c r="K302" s="9"/>
      <c r="L302" s="4"/>
      <c r="M302" s="116"/>
      <c r="N302" s="117"/>
      <c r="O302" s="111"/>
      <c r="P302" s="111"/>
      <c r="Q302" s="111"/>
      <c r="R302" s="111"/>
      <c r="S302" s="111"/>
      <c r="T302" s="118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T302" s="23" t="s">
        <v>162</v>
      </c>
      <c r="AU302" s="23" t="s">
        <v>90</v>
      </c>
    </row>
    <row r="303" spans="1:65" s="10" customFormat="1" ht="11.25" x14ac:dyDescent="0.2">
      <c r="B303" s="119"/>
      <c r="C303" s="154"/>
      <c r="D303" s="150" t="s">
        <v>164</v>
      </c>
      <c r="E303" s="155" t="s">
        <v>1</v>
      </c>
      <c r="F303" s="156" t="s">
        <v>498</v>
      </c>
      <c r="G303" s="154"/>
      <c r="H303" s="155" t="s">
        <v>1</v>
      </c>
      <c r="L303" s="119"/>
      <c r="M303" s="121"/>
      <c r="N303" s="122"/>
      <c r="O303" s="122"/>
      <c r="P303" s="122"/>
      <c r="Q303" s="122"/>
      <c r="R303" s="122"/>
      <c r="S303" s="122"/>
      <c r="T303" s="123"/>
      <c r="AT303" s="120" t="s">
        <v>164</v>
      </c>
      <c r="AU303" s="120" t="s">
        <v>90</v>
      </c>
      <c r="AV303" s="10" t="s">
        <v>88</v>
      </c>
      <c r="AW303" s="10" t="s">
        <v>36</v>
      </c>
      <c r="AX303" s="10" t="s">
        <v>81</v>
      </c>
      <c r="AY303" s="120" t="s">
        <v>151</v>
      </c>
    </row>
    <row r="304" spans="1:65" s="10" customFormat="1" ht="11.25" x14ac:dyDescent="0.2">
      <c r="B304" s="119"/>
      <c r="C304" s="154"/>
      <c r="D304" s="150" t="s">
        <v>164</v>
      </c>
      <c r="E304" s="155" t="s">
        <v>1</v>
      </c>
      <c r="F304" s="156" t="s">
        <v>474</v>
      </c>
      <c r="G304" s="154"/>
      <c r="H304" s="155" t="s">
        <v>1</v>
      </c>
      <c r="L304" s="119"/>
      <c r="M304" s="121"/>
      <c r="N304" s="122"/>
      <c r="O304" s="122"/>
      <c r="P304" s="122"/>
      <c r="Q304" s="122"/>
      <c r="R304" s="122"/>
      <c r="S304" s="122"/>
      <c r="T304" s="123"/>
      <c r="AT304" s="120" t="s">
        <v>164</v>
      </c>
      <c r="AU304" s="120" t="s">
        <v>90</v>
      </c>
      <c r="AV304" s="10" t="s">
        <v>88</v>
      </c>
      <c r="AW304" s="10" t="s">
        <v>36</v>
      </c>
      <c r="AX304" s="10" t="s">
        <v>81</v>
      </c>
      <c r="AY304" s="120" t="s">
        <v>151</v>
      </c>
    </row>
    <row r="305" spans="1:65" s="10" customFormat="1" ht="22.5" x14ac:dyDescent="0.2">
      <c r="B305" s="119"/>
      <c r="C305" s="154"/>
      <c r="D305" s="150" t="s">
        <v>164</v>
      </c>
      <c r="E305" s="155" t="s">
        <v>1</v>
      </c>
      <c r="F305" s="156" t="s">
        <v>583</v>
      </c>
      <c r="G305" s="154"/>
      <c r="H305" s="155" t="s">
        <v>1</v>
      </c>
      <c r="L305" s="119"/>
      <c r="M305" s="121"/>
      <c r="N305" s="122"/>
      <c r="O305" s="122"/>
      <c r="P305" s="122"/>
      <c r="Q305" s="122"/>
      <c r="R305" s="122"/>
      <c r="S305" s="122"/>
      <c r="T305" s="123"/>
      <c r="AT305" s="120" t="s">
        <v>164</v>
      </c>
      <c r="AU305" s="120" t="s">
        <v>90</v>
      </c>
      <c r="AV305" s="10" t="s">
        <v>88</v>
      </c>
      <c r="AW305" s="10" t="s">
        <v>36</v>
      </c>
      <c r="AX305" s="10" t="s">
        <v>81</v>
      </c>
      <c r="AY305" s="120" t="s">
        <v>151</v>
      </c>
    </row>
    <row r="306" spans="1:65" s="11" customFormat="1" ht="11.25" x14ac:dyDescent="0.2">
      <c r="B306" s="124"/>
      <c r="C306" s="157"/>
      <c r="D306" s="150" t="s">
        <v>164</v>
      </c>
      <c r="E306" s="158" t="s">
        <v>1</v>
      </c>
      <c r="F306" s="159" t="s">
        <v>590</v>
      </c>
      <c r="G306" s="157"/>
      <c r="H306" s="160">
        <v>5</v>
      </c>
      <c r="L306" s="124"/>
      <c r="M306" s="126"/>
      <c r="N306" s="127"/>
      <c r="O306" s="127"/>
      <c r="P306" s="127"/>
      <c r="Q306" s="127"/>
      <c r="R306" s="127"/>
      <c r="S306" s="127"/>
      <c r="T306" s="128"/>
      <c r="AT306" s="125" t="s">
        <v>164</v>
      </c>
      <c r="AU306" s="125" t="s">
        <v>90</v>
      </c>
      <c r="AV306" s="11" t="s">
        <v>90</v>
      </c>
      <c r="AW306" s="11" t="s">
        <v>36</v>
      </c>
      <c r="AX306" s="11" t="s">
        <v>81</v>
      </c>
      <c r="AY306" s="125" t="s">
        <v>151</v>
      </c>
    </row>
    <row r="307" spans="1:65" s="12" customFormat="1" ht="11.25" x14ac:dyDescent="0.2">
      <c r="B307" s="129"/>
      <c r="C307" s="161"/>
      <c r="D307" s="150" t="s">
        <v>164</v>
      </c>
      <c r="E307" s="162" t="s">
        <v>1</v>
      </c>
      <c r="F307" s="163" t="s">
        <v>167</v>
      </c>
      <c r="G307" s="161"/>
      <c r="H307" s="164">
        <v>5</v>
      </c>
      <c r="L307" s="129"/>
      <c r="M307" s="131"/>
      <c r="N307" s="132"/>
      <c r="O307" s="132"/>
      <c r="P307" s="132"/>
      <c r="Q307" s="132"/>
      <c r="R307" s="132"/>
      <c r="S307" s="132"/>
      <c r="T307" s="133"/>
      <c r="AT307" s="130" t="s">
        <v>164</v>
      </c>
      <c r="AU307" s="130" t="s">
        <v>90</v>
      </c>
      <c r="AV307" s="12" t="s">
        <v>158</v>
      </c>
      <c r="AW307" s="12" t="s">
        <v>36</v>
      </c>
      <c r="AX307" s="12" t="s">
        <v>88</v>
      </c>
      <c r="AY307" s="130" t="s">
        <v>151</v>
      </c>
    </row>
    <row r="308" spans="1:65" s="34" customFormat="1" ht="24.2" customHeight="1" x14ac:dyDescent="0.2">
      <c r="A308" s="9"/>
      <c r="B308" s="4"/>
      <c r="C308" s="144" t="s">
        <v>320</v>
      </c>
      <c r="D308" s="144" t="s">
        <v>153</v>
      </c>
      <c r="E308" s="145" t="s">
        <v>591</v>
      </c>
      <c r="F308" s="146" t="s">
        <v>592</v>
      </c>
      <c r="G308" s="147" t="s">
        <v>233</v>
      </c>
      <c r="H308" s="148">
        <v>0.7</v>
      </c>
      <c r="I308" s="6"/>
      <c r="J308" s="7">
        <f>ROUND(I308*H308,2)</f>
        <v>0</v>
      </c>
      <c r="K308" s="5" t="s">
        <v>157</v>
      </c>
      <c r="L308" s="4"/>
      <c r="M308" s="8" t="s">
        <v>1</v>
      </c>
      <c r="N308" s="110" t="s">
        <v>46</v>
      </c>
      <c r="O308" s="111"/>
      <c r="P308" s="112">
        <f>O308*H308</f>
        <v>0</v>
      </c>
      <c r="Q308" s="112">
        <v>2.16</v>
      </c>
      <c r="R308" s="112">
        <f>Q308*H308</f>
        <v>1.512</v>
      </c>
      <c r="S308" s="112">
        <v>0</v>
      </c>
      <c r="T308" s="113">
        <f>S308*H308</f>
        <v>0</v>
      </c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R308" s="114" t="s">
        <v>158</v>
      </c>
      <c r="AT308" s="114" t="s">
        <v>153</v>
      </c>
      <c r="AU308" s="114" t="s">
        <v>90</v>
      </c>
      <c r="AY308" s="23" t="s">
        <v>151</v>
      </c>
      <c r="BE308" s="115">
        <f>IF(N308="základní",J308,0)</f>
        <v>0</v>
      </c>
      <c r="BF308" s="115">
        <f>IF(N308="snížená",J308,0)</f>
        <v>0</v>
      </c>
      <c r="BG308" s="115">
        <f>IF(N308="zákl. přenesená",J308,0)</f>
        <v>0</v>
      </c>
      <c r="BH308" s="115">
        <f>IF(N308="sníž. přenesená",J308,0)</f>
        <v>0</v>
      </c>
      <c r="BI308" s="115">
        <f>IF(N308="nulová",J308,0)</f>
        <v>0</v>
      </c>
      <c r="BJ308" s="23" t="s">
        <v>88</v>
      </c>
      <c r="BK308" s="115">
        <f>ROUND(I308*H308,2)</f>
        <v>0</v>
      </c>
      <c r="BL308" s="23" t="s">
        <v>158</v>
      </c>
      <c r="BM308" s="114" t="s">
        <v>593</v>
      </c>
    </row>
    <row r="309" spans="1:65" s="34" customFormat="1" ht="19.5" x14ac:dyDescent="0.2">
      <c r="A309" s="9"/>
      <c r="B309" s="4"/>
      <c r="C309" s="149"/>
      <c r="D309" s="150" t="s">
        <v>160</v>
      </c>
      <c r="E309" s="149"/>
      <c r="F309" s="151" t="s">
        <v>594</v>
      </c>
      <c r="G309" s="149"/>
      <c r="H309" s="149"/>
      <c r="I309" s="9"/>
      <c r="J309" s="9"/>
      <c r="K309" s="9"/>
      <c r="L309" s="4"/>
      <c r="M309" s="116"/>
      <c r="N309" s="117"/>
      <c r="O309" s="111"/>
      <c r="P309" s="111"/>
      <c r="Q309" s="111"/>
      <c r="R309" s="111"/>
      <c r="S309" s="111"/>
      <c r="T309" s="118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T309" s="23" t="s">
        <v>160</v>
      </c>
      <c r="AU309" s="23" t="s">
        <v>90</v>
      </c>
    </row>
    <row r="310" spans="1:65" s="34" customFormat="1" ht="11.25" x14ac:dyDescent="0.2">
      <c r="A310" s="9"/>
      <c r="B310" s="4"/>
      <c r="C310" s="149"/>
      <c r="D310" s="152" t="s">
        <v>162</v>
      </c>
      <c r="E310" s="149"/>
      <c r="F310" s="153" t="s">
        <v>595</v>
      </c>
      <c r="G310" s="149"/>
      <c r="H310" s="149"/>
      <c r="I310" s="9"/>
      <c r="J310" s="9"/>
      <c r="K310" s="9"/>
      <c r="L310" s="4"/>
      <c r="M310" s="116"/>
      <c r="N310" s="117"/>
      <c r="O310" s="111"/>
      <c r="P310" s="111"/>
      <c r="Q310" s="111"/>
      <c r="R310" s="111"/>
      <c r="S310" s="111"/>
      <c r="T310" s="118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T310" s="23" t="s">
        <v>162</v>
      </c>
      <c r="AU310" s="23" t="s">
        <v>90</v>
      </c>
    </row>
    <row r="311" spans="1:65" s="10" customFormat="1" ht="11.25" x14ac:dyDescent="0.2">
      <c r="B311" s="119"/>
      <c r="C311" s="154"/>
      <c r="D311" s="150" t="s">
        <v>164</v>
      </c>
      <c r="E311" s="155" t="s">
        <v>1</v>
      </c>
      <c r="F311" s="156" t="s">
        <v>498</v>
      </c>
      <c r="G311" s="154"/>
      <c r="H311" s="155" t="s">
        <v>1</v>
      </c>
      <c r="L311" s="119"/>
      <c r="M311" s="121"/>
      <c r="N311" s="122"/>
      <c r="O311" s="122"/>
      <c r="P311" s="122"/>
      <c r="Q311" s="122"/>
      <c r="R311" s="122"/>
      <c r="S311" s="122"/>
      <c r="T311" s="123"/>
      <c r="AT311" s="120" t="s">
        <v>164</v>
      </c>
      <c r="AU311" s="120" t="s">
        <v>90</v>
      </c>
      <c r="AV311" s="10" t="s">
        <v>88</v>
      </c>
      <c r="AW311" s="10" t="s">
        <v>36</v>
      </c>
      <c r="AX311" s="10" t="s">
        <v>81</v>
      </c>
      <c r="AY311" s="120" t="s">
        <v>151</v>
      </c>
    </row>
    <row r="312" spans="1:65" s="10" customFormat="1" ht="11.25" x14ac:dyDescent="0.2">
      <c r="B312" s="119"/>
      <c r="C312" s="154"/>
      <c r="D312" s="150" t="s">
        <v>164</v>
      </c>
      <c r="E312" s="155" t="s">
        <v>1</v>
      </c>
      <c r="F312" s="156" t="s">
        <v>575</v>
      </c>
      <c r="G312" s="154"/>
      <c r="H312" s="155" t="s">
        <v>1</v>
      </c>
      <c r="L312" s="119"/>
      <c r="M312" s="121"/>
      <c r="N312" s="122"/>
      <c r="O312" s="122"/>
      <c r="P312" s="122"/>
      <c r="Q312" s="122"/>
      <c r="R312" s="122"/>
      <c r="S312" s="122"/>
      <c r="T312" s="123"/>
      <c r="AT312" s="120" t="s">
        <v>164</v>
      </c>
      <c r="AU312" s="120" t="s">
        <v>90</v>
      </c>
      <c r="AV312" s="10" t="s">
        <v>88</v>
      </c>
      <c r="AW312" s="10" t="s">
        <v>36</v>
      </c>
      <c r="AX312" s="10" t="s">
        <v>81</v>
      </c>
      <c r="AY312" s="120" t="s">
        <v>151</v>
      </c>
    </row>
    <row r="313" spans="1:65" s="10" customFormat="1" ht="11.25" x14ac:dyDescent="0.2">
      <c r="B313" s="119"/>
      <c r="C313" s="154"/>
      <c r="D313" s="150" t="s">
        <v>164</v>
      </c>
      <c r="E313" s="155" t="s">
        <v>1</v>
      </c>
      <c r="F313" s="156" t="s">
        <v>596</v>
      </c>
      <c r="G313" s="154"/>
      <c r="H313" s="155" t="s">
        <v>1</v>
      </c>
      <c r="L313" s="119"/>
      <c r="M313" s="121"/>
      <c r="N313" s="122"/>
      <c r="O313" s="122"/>
      <c r="P313" s="122"/>
      <c r="Q313" s="122"/>
      <c r="R313" s="122"/>
      <c r="S313" s="122"/>
      <c r="T313" s="123"/>
      <c r="AT313" s="120" t="s">
        <v>164</v>
      </c>
      <c r="AU313" s="120" t="s">
        <v>90</v>
      </c>
      <c r="AV313" s="10" t="s">
        <v>88</v>
      </c>
      <c r="AW313" s="10" t="s">
        <v>36</v>
      </c>
      <c r="AX313" s="10" t="s">
        <v>81</v>
      </c>
      <c r="AY313" s="120" t="s">
        <v>151</v>
      </c>
    </row>
    <row r="314" spans="1:65" s="11" customFormat="1" ht="11.25" x14ac:dyDescent="0.2">
      <c r="B314" s="124"/>
      <c r="C314" s="157"/>
      <c r="D314" s="150" t="s">
        <v>164</v>
      </c>
      <c r="E314" s="158" t="s">
        <v>1</v>
      </c>
      <c r="F314" s="159" t="s">
        <v>597</v>
      </c>
      <c r="G314" s="157"/>
      <c r="H314" s="160">
        <v>0.7</v>
      </c>
      <c r="L314" s="124"/>
      <c r="M314" s="126"/>
      <c r="N314" s="127"/>
      <c r="O314" s="127"/>
      <c r="P314" s="127"/>
      <c r="Q314" s="127"/>
      <c r="R314" s="127"/>
      <c r="S314" s="127"/>
      <c r="T314" s="128"/>
      <c r="AT314" s="125" t="s">
        <v>164</v>
      </c>
      <c r="AU314" s="125" t="s">
        <v>90</v>
      </c>
      <c r="AV314" s="11" t="s">
        <v>90</v>
      </c>
      <c r="AW314" s="11" t="s">
        <v>36</v>
      </c>
      <c r="AX314" s="11" t="s">
        <v>81</v>
      </c>
      <c r="AY314" s="125" t="s">
        <v>151</v>
      </c>
    </row>
    <row r="315" spans="1:65" s="12" customFormat="1" ht="11.25" x14ac:dyDescent="0.2">
      <c r="B315" s="129"/>
      <c r="C315" s="161"/>
      <c r="D315" s="150" t="s">
        <v>164</v>
      </c>
      <c r="E315" s="162" t="s">
        <v>1</v>
      </c>
      <c r="F315" s="163" t="s">
        <v>167</v>
      </c>
      <c r="G315" s="161"/>
      <c r="H315" s="164">
        <v>0.7</v>
      </c>
      <c r="L315" s="129"/>
      <c r="M315" s="131"/>
      <c r="N315" s="132"/>
      <c r="O315" s="132"/>
      <c r="P315" s="132"/>
      <c r="Q315" s="132"/>
      <c r="R315" s="132"/>
      <c r="S315" s="132"/>
      <c r="T315" s="133"/>
      <c r="AT315" s="130" t="s">
        <v>164</v>
      </c>
      <c r="AU315" s="130" t="s">
        <v>90</v>
      </c>
      <c r="AV315" s="12" t="s">
        <v>158</v>
      </c>
      <c r="AW315" s="12" t="s">
        <v>36</v>
      </c>
      <c r="AX315" s="12" t="s">
        <v>88</v>
      </c>
      <c r="AY315" s="130" t="s">
        <v>151</v>
      </c>
    </row>
    <row r="316" spans="1:65" s="34" customFormat="1" ht="24.2" customHeight="1" x14ac:dyDescent="0.2">
      <c r="A316" s="9"/>
      <c r="B316" s="4"/>
      <c r="C316" s="144" t="s">
        <v>326</v>
      </c>
      <c r="D316" s="144" t="s">
        <v>153</v>
      </c>
      <c r="E316" s="145" t="s">
        <v>598</v>
      </c>
      <c r="F316" s="146" t="s">
        <v>599</v>
      </c>
      <c r="G316" s="147" t="s">
        <v>156</v>
      </c>
      <c r="H316" s="148">
        <v>10.17</v>
      </c>
      <c r="I316" s="6"/>
      <c r="J316" s="7">
        <f>ROUND(I316*H316,2)</f>
        <v>0</v>
      </c>
      <c r="K316" s="5" t="s">
        <v>157</v>
      </c>
      <c r="L316" s="4"/>
      <c r="M316" s="8" t="s">
        <v>1</v>
      </c>
      <c r="N316" s="110" t="s">
        <v>46</v>
      </c>
      <c r="O316" s="111"/>
      <c r="P316" s="112">
        <f>O316*H316</f>
        <v>0</v>
      </c>
      <c r="Q316" s="112">
        <v>0.82326999999999995</v>
      </c>
      <c r="R316" s="112">
        <f>Q316*H316</f>
        <v>8.3726558999999998</v>
      </c>
      <c r="S316" s="112">
        <v>0</v>
      </c>
      <c r="T316" s="113">
        <f>S316*H316</f>
        <v>0</v>
      </c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R316" s="114" t="s">
        <v>158</v>
      </c>
      <c r="AT316" s="114" t="s">
        <v>153</v>
      </c>
      <c r="AU316" s="114" t="s">
        <v>90</v>
      </c>
      <c r="AY316" s="23" t="s">
        <v>151</v>
      </c>
      <c r="BE316" s="115">
        <f>IF(N316="základní",J316,0)</f>
        <v>0</v>
      </c>
      <c r="BF316" s="115">
        <f>IF(N316="snížená",J316,0)</f>
        <v>0</v>
      </c>
      <c r="BG316" s="115">
        <f>IF(N316="zákl. přenesená",J316,0)</f>
        <v>0</v>
      </c>
      <c r="BH316" s="115">
        <f>IF(N316="sníž. přenesená",J316,0)</f>
        <v>0</v>
      </c>
      <c r="BI316" s="115">
        <f>IF(N316="nulová",J316,0)</f>
        <v>0</v>
      </c>
      <c r="BJ316" s="23" t="s">
        <v>88</v>
      </c>
      <c r="BK316" s="115">
        <f>ROUND(I316*H316,2)</f>
        <v>0</v>
      </c>
      <c r="BL316" s="23" t="s">
        <v>158</v>
      </c>
      <c r="BM316" s="114" t="s">
        <v>600</v>
      </c>
    </row>
    <row r="317" spans="1:65" s="34" customFormat="1" ht="19.5" x14ac:dyDescent="0.2">
      <c r="A317" s="9"/>
      <c r="B317" s="4"/>
      <c r="C317" s="149"/>
      <c r="D317" s="150" t="s">
        <v>160</v>
      </c>
      <c r="E317" s="149"/>
      <c r="F317" s="151" t="s">
        <v>601</v>
      </c>
      <c r="G317" s="149"/>
      <c r="H317" s="149"/>
      <c r="I317" s="9"/>
      <c r="J317" s="9"/>
      <c r="K317" s="9"/>
      <c r="L317" s="4"/>
      <c r="M317" s="116"/>
      <c r="N317" s="117"/>
      <c r="O317" s="111"/>
      <c r="P317" s="111"/>
      <c r="Q317" s="111"/>
      <c r="R317" s="111"/>
      <c r="S317" s="111"/>
      <c r="T317" s="118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T317" s="23" t="s">
        <v>160</v>
      </c>
      <c r="AU317" s="23" t="s">
        <v>90</v>
      </c>
    </row>
    <row r="318" spans="1:65" s="34" customFormat="1" ht="11.25" x14ac:dyDescent="0.2">
      <c r="A318" s="9"/>
      <c r="B318" s="4"/>
      <c r="C318" s="149"/>
      <c r="D318" s="152" t="s">
        <v>162</v>
      </c>
      <c r="E318" s="149"/>
      <c r="F318" s="153" t="s">
        <v>602</v>
      </c>
      <c r="G318" s="149"/>
      <c r="H318" s="149"/>
      <c r="I318" s="9"/>
      <c r="J318" s="9"/>
      <c r="K318" s="9"/>
      <c r="L318" s="4"/>
      <c r="M318" s="116"/>
      <c r="N318" s="117"/>
      <c r="O318" s="111"/>
      <c r="P318" s="111"/>
      <c r="Q318" s="111"/>
      <c r="R318" s="111"/>
      <c r="S318" s="111"/>
      <c r="T318" s="118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T318" s="23" t="s">
        <v>162</v>
      </c>
      <c r="AU318" s="23" t="s">
        <v>90</v>
      </c>
    </row>
    <row r="319" spans="1:65" s="10" customFormat="1" ht="11.25" x14ac:dyDescent="0.2">
      <c r="B319" s="119"/>
      <c r="C319" s="154"/>
      <c r="D319" s="150" t="s">
        <v>164</v>
      </c>
      <c r="E319" s="155" t="s">
        <v>1</v>
      </c>
      <c r="F319" s="156" t="s">
        <v>448</v>
      </c>
      <c r="G319" s="154"/>
      <c r="H319" s="155" t="s">
        <v>1</v>
      </c>
      <c r="L319" s="119"/>
      <c r="M319" s="121"/>
      <c r="N319" s="122"/>
      <c r="O319" s="122"/>
      <c r="P319" s="122"/>
      <c r="Q319" s="122"/>
      <c r="R319" s="122"/>
      <c r="S319" s="122"/>
      <c r="T319" s="123"/>
      <c r="AT319" s="120" t="s">
        <v>164</v>
      </c>
      <c r="AU319" s="120" t="s">
        <v>90</v>
      </c>
      <c r="AV319" s="10" t="s">
        <v>88</v>
      </c>
      <c r="AW319" s="10" t="s">
        <v>36</v>
      </c>
      <c r="AX319" s="10" t="s">
        <v>81</v>
      </c>
      <c r="AY319" s="120" t="s">
        <v>151</v>
      </c>
    </row>
    <row r="320" spans="1:65" s="11" customFormat="1" ht="11.25" x14ac:dyDescent="0.2">
      <c r="B320" s="124"/>
      <c r="C320" s="157"/>
      <c r="D320" s="150" t="s">
        <v>164</v>
      </c>
      <c r="E320" s="158" t="s">
        <v>1</v>
      </c>
      <c r="F320" s="159" t="s">
        <v>556</v>
      </c>
      <c r="G320" s="157"/>
      <c r="H320" s="160">
        <v>10.17</v>
      </c>
      <c r="L320" s="124"/>
      <c r="M320" s="126"/>
      <c r="N320" s="127"/>
      <c r="O320" s="127"/>
      <c r="P320" s="127"/>
      <c r="Q320" s="127"/>
      <c r="R320" s="127"/>
      <c r="S320" s="127"/>
      <c r="T320" s="128"/>
      <c r="AT320" s="125" t="s">
        <v>164</v>
      </c>
      <c r="AU320" s="125" t="s">
        <v>90</v>
      </c>
      <c r="AV320" s="11" t="s">
        <v>90</v>
      </c>
      <c r="AW320" s="11" t="s">
        <v>36</v>
      </c>
      <c r="AX320" s="11" t="s">
        <v>81</v>
      </c>
      <c r="AY320" s="125" t="s">
        <v>151</v>
      </c>
    </row>
    <row r="321" spans="1:65" s="12" customFormat="1" ht="11.25" x14ac:dyDescent="0.2">
      <c r="B321" s="129"/>
      <c r="C321" s="161"/>
      <c r="D321" s="150" t="s">
        <v>164</v>
      </c>
      <c r="E321" s="162" t="s">
        <v>1</v>
      </c>
      <c r="F321" s="163" t="s">
        <v>167</v>
      </c>
      <c r="G321" s="161"/>
      <c r="H321" s="164">
        <v>10.17</v>
      </c>
      <c r="L321" s="129"/>
      <c r="M321" s="131"/>
      <c r="N321" s="132"/>
      <c r="O321" s="132"/>
      <c r="P321" s="132"/>
      <c r="Q321" s="132"/>
      <c r="R321" s="132"/>
      <c r="S321" s="132"/>
      <c r="T321" s="133"/>
      <c r="AT321" s="130" t="s">
        <v>164</v>
      </c>
      <c r="AU321" s="130" t="s">
        <v>90</v>
      </c>
      <c r="AV321" s="12" t="s">
        <v>158</v>
      </c>
      <c r="AW321" s="12" t="s">
        <v>36</v>
      </c>
      <c r="AX321" s="12" t="s">
        <v>88</v>
      </c>
      <c r="AY321" s="130" t="s">
        <v>151</v>
      </c>
    </row>
    <row r="322" spans="1:65" s="3" customFormat="1" ht="22.9" customHeight="1" x14ac:dyDescent="0.2">
      <c r="B322" s="100"/>
      <c r="C322" s="140"/>
      <c r="D322" s="141" t="s">
        <v>80</v>
      </c>
      <c r="E322" s="143" t="s">
        <v>209</v>
      </c>
      <c r="F322" s="143" t="s">
        <v>603</v>
      </c>
      <c r="G322" s="140"/>
      <c r="H322" s="140"/>
      <c r="J322" s="109">
        <f>BK322</f>
        <v>0</v>
      </c>
      <c r="L322" s="100"/>
      <c r="M322" s="103"/>
      <c r="N322" s="104"/>
      <c r="O322" s="104"/>
      <c r="P322" s="105">
        <f>SUM(P323:P364)</f>
        <v>0</v>
      </c>
      <c r="Q322" s="104"/>
      <c r="R322" s="105">
        <f>SUM(R323:R364)</f>
        <v>1.32558033</v>
      </c>
      <c r="S322" s="104"/>
      <c r="T322" s="106">
        <f>SUM(T323:T364)</f>
        <v>0</v>
      </c>
      <c r="AR322" s="101" t="s">
        <v>88</v>
      </c>
      <c r="AT322" s="107" t="s">
        <v>80</v>
      </c>
      <c r="AU322" s="107" t="s">
        <v>88</v>
      </c>
      <c r="AY322" s="101" t="s">
        <v>151</v>
      </c>
      <c r="BK322" s="108">
        <f>SUM(BK323:BK364)</f>
        <v>0</v>
      </c>
    </row>
    <row r="323" spans="1:65" s="34" customFormat="1" ht="24.2" customHeight="1" x14ac:dyDescent="0.2">
      <c r="A323" s="9"/>
      <c r="B323" s="4"/>
      <c r="C323" s="144" t="s">
        <v>333</v>
      </c>
      <c r="D323" s="144" t="s">
        <v>153</v>
      </c>
      <c r="E323" s="145" t="s">
        <v>604</v>
      </c>
      <c r="F323" s="146" t="s">
        <v>605</v>
      </c>
      <c r="G323" s="147" t="s">
        <v>606</v>
      </c>
      <c r="H323" s="148">
        <v>33.628999999999998</v>
      </c>
      <c r="I323" s="6"/>
      <c r="J323" s="7">
        <f>ROUND(I323*H323,2)</f>
        <v>0</v>
      </c>
      <c r="K323" s="5" t="s">
        <v>157</v>
      </c>
      <c r="L323" s="4"/>
      <c r="M323" s="8" t="s">
        <v>1</v>
      </c>
      <c r="N323" s="110" t="s">
        <v>46</v>
      </c>
      <c r="O323" s="111"/>
      <c r="P323" s="112">
        <f>O323*H323</f>
        <v>0</v>
      </c>
      <c r="Q323" s="112">
        <v>2.0000000000000002E-5</v>
      </c>
      <c r="R323" s="112">
        <f>Q323*H323</f>
        <v>6.7257999999999999E-4</v>
      </c>
      <c r="S323" s="112">
        <v>0</v>
      </c>
      <c r="T323" s="113">
        <f>S323*H323</f>
        <v>0</v>
      </c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R323" s="114" t="s">
        <v>158</v>
      </c>
      <c r="AT323" s="114" t="s">
        <v>153</v>
      </c>
      <c r="AU323" s="114" t="s">
        <v>90</v>
      </c>
      <c r="AY323" s="23" t="s">
        <v>151</v>
      </c>
      <c r="BE323" s="115">
        <f>IF(N323="základní",J323,0)</f>
        <v>0</v>
      </c>
      <c r="BF323" s="115">
        <f>IF(N323="snížená",J323,0)</f>
        <v>0</v>
      </c>
      <c r="BG323" s="115">
        <f>IF(N323="zákl. přenesená",J323,0)</f>
        <v>0</v>
      </c>
      <c r="BH323" s="115">
        <f>IF(N323="sníž. přenesená",J323,0)</f>
        <v>0</v>
      </c>
      <c r="BI323" s="115">
        <f>IF(N323="nulová",J323,0)</f>
        <v>0</v>
      </c>
      <c r="BJ323" s="23" t="s">
        <v>88</v>
      </c>
      <c r="BK323" s="115">
        <f>ROUND(I323*H323,2)</f>
        <v>0</v>
      </c>
      <c r="BL323" s="23" t="s">
        <v>158</v>
      </c>
      <c r="BM323" s="114" t="s">
        <v>607</v>
      </c>
    </row>
    <row r="324" spans="1:65" s="34" customFormat="1" ht="19.5" x14ac:dyDescent="0.2">
      <c r="A324" s="9"/>
      <c r="B324" s="4"/>
      <c r="C324" s="149"/>
      <c r="D324" s="150" t="s">
        <v>160</v>
      </c>
      <c r="E324" s="149"/>
      <c r="F324" s="151" t="s">
        <v>608</v>
      </c>
      <c r="G324" s="149"/>
      <c r="H324" s="149"/>
      <c r="I324" s="9"/>
      <c r="J324" s="9"/>
      <c r="K324" s="9"/>
      <c r="L324" s="4"/>
      <c r="M324" s="116"/>
      <c r="N324" s="117"/>
      <c r="O324" s="111"/>
      <c r="P324" s="111"/>
      <c r="Q324" s="111"/>
      <c r="R324" s="111"/>
      <c r="S324" s="111"/>
      <c r="T324" s="118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T324" s="23" t="s">
        <v>160</v>
      </c>
      <c r="AU324" s="23" t="s">
        <v>90</v>
      </c>
    </row>
    <row r="325" spans="1:65" s="34" customFormat="1" ht="11.25" x14ac:dyDescent="0.2">
      <c r="A325" s="9"/>
      <c r="B325" s="4"/>
      <c r="C325" s="149"/>
      <c r="D325" s="152" t="s">
        <v>162</v>
      </c>
      <c r="E325" s="149"/>
      <c r="F325" s="153" t="s">
        <v>609</v>
      </c>
      <c r="G325" s="149"/>
      <c r="H325" s="149"/>
      <c r="I325" s="9"/>
      <c r="J325" s="9"/>
      <c r="K325" s="9"/>
      <c r="L325" s="4"/>
      <c r="M325" s="116"/>
      <c r="N325" s="117"/>
      <c r="O325" s="111"/>
      <c r="P325" s="111"/>
      <c r="Q325" s="111"/>
      <c r="R325" s="111"/>
      <c r="S325" s="111"/>
      <c r="T325" s="118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T325" s="23" t="s">
        <v>162</v>
      </c>
      <c r="AU325" s="23" t="s">
        <v>90</v>
      </c>
    </row>
    <row r="326" spans="1:65" s="10" customFormat="1" ht="11.25" x14ac:dyDescent="0.2">
      <c r="B326" s="119"/>
      <c r="C326" s="154"/>
      <c r="D326" s="150" t="s">
        <v>164</v>
      </c>
      <c r="E326" s="155" t="s">
        <v>1</v>
      </c>
      <c r="F326" s="156" t="s">
        <v>562</v>
      </c>
      <c r="G326" s="154"/>
      <c r="H326" s="155" t="s">
        <v>1</v>
      </c>
      <c r="L326" s="119"/>
      <c r="M326" s="121"/>
      <c r="N326" s="122"/>
      <c r="O326" s="122"/>
      <c r="P326" s="122"/>
      <c r="Q326" s="122"/>
      <c r="R326" s="122"/>
      <c r="S326" s="122"/>
      <c r="T326" s="123"/>
      <c r="AT326" s="120" t="s">
        <v>164</v>
      </c>
      <c r="AU326" s="120" t="s">
        <v>90</v>
      </c>
      <c r="AV326" s="10" t="s">
        <v>88</v>
      </c>
      <c r="AW326" s="10" t="s">
        <v>36</v>
      </c>
      <c r="AX326" s="10" t="s">
        <v>81</v>
      </c>
      <c r="AY326" s="120" t="s">
        <v>151</v>
      </c>
    </row>
    <row r="327" spans="1:65" s="10" customFormat="1" ht="11.25" x14ac:dyDescent="0.2">
      <c r="B327" s="119"/>
      <c r="C327" s="154"/>
      <c r="D327" s="150" t="s">
        <v>164</v>
      </c>
      <c r="E327" s="155" t="s">
        <v>1</v>
      </c>
      <c r="F327" s="156" t="s">
        <v>610</v>
      </c>
      <c r="G327" s="154"/>
      <c r="H327" s="155" t="s">
        <v>1</v>
      </c>
      <c r="L327" s="119"/>
      <c r="M327" s="121"/>
      <c r="N327" s="122"/>
      <c r="O327" s="122"/>
      <c r="P327" s="122"/>
      <c r="Q327" s="122"/>
      <c r="R327" s="122"/>
      <c r="S327" s="122"/>
      <c r="T327" s="123"/>
      <c r="AT327" s="120" t="s">
        <v>164</v>
      </c>
      <c r="AU327" s="120" t="s">
        <v>90</v>
      </c>
      <c r="AV327" s="10" t="s">
        <v>88</v>
      </c>
      <c r="AW327" s="10" t="s">
        <v>36</v>
      </c>
      <c r="AX327" s="10" t="s">
        <v>81</v>
      </c>
      <c r="AY327" s="120" t="s">
        <v>151</v>
      </c>
    </row>
    <row r="328" spans="1:65" s="11" customFormat="1" ht="11.25" x14ac:dyDescent="0.2">
      <c r="B328" s="124"/>
      <c r="C328" s="157"/>
      <c r="D328" s="150" t="s">
        <v>164</v>
      </c>
      <c r="E328" s="158" t="s">
        <v>1</v>
      </c>
      <c r="F328" s="159" t="s">
        <v>611</v>
      </c>
      <c r="G328" s="157"/>
      <c r="H328" s="160">
        <v>33.628999999999998</v>
      </c>
      <c r="L328" s="124"/>
      <c r="M328" s="126"/>
      <c r="N328" s="127"/>
      <c r="O328" s="127"/>
      <c r="P328" s="127"/>
      <c r="Q328" s="127"/>
      <c r="R328" s="127"/>
      <c r="S328" s="127"/>
      <c r="T328" s="128"/>
      <c r="AT328" s="125" t="s">
        <v>164</v>
      </c>
      <c r="AU328" s="125" t="s">
        <v>90</v>
      </c>
      <c r="AV328" s="11" t="s">
        <v>90</v>
      </c>
      <c r="AW328" s="11" t="s">
        <v>36</v>
      </c>
      <c r="AX328" s="11" t="s">
        <v>81</v>
      </c>
      <c r="AY328" s="125" t="s">
        <v>151</v>
      </c>
    </row>
    <row r="329" spans="1:65" s="12" customFormat="1" ht="11.25" x14ac:dyDescent="0.2">
      <c r="B329" s="129"/>
      <c r="C329" s="161"/>
      <c r="D329" s="150" t="s">
        <v>164</v>
      </c>
      <c r="E329" s="162" t="s">
        <v>1</v>
      </c>
      <c r="F329" s="163" t="s">
        <v>167</v>
      </c>
      <c r="G329" s="161"/>
      <c r="H329" s="164">
        <v>33.628999999999998</v>
      </c>
      <c r="L329" s="129"/>
      <c r="M329" s="131"/>
      <c r="N329" s="132"/>
      <c r="O329" s="132"/>
      <c r="P329" s="132"/>
      <c r="Q329" s="132"/>
      <c r="R329" s="132"/>
      <c r="S329" s="132"/>
      <c r="T329" s="133"/>
      <c r="AT329" s="130" t="s">
        <v>164</v>
      </c>
      <c r="AU329" s="130" t="s">
        <v>90</v>
      </c>
      <c r="AV329" s="12" t="s">
        <v>158</v>
      </c>
      <c r="AW329" s="12" t="s">
        <v>36</v>
      </c>
      <c r="AX329" s="12" t="s">
        <v>88</v>
      </c>
      <c r="AY329" s="130" t="s">
        <v>151</v>
      </c>
    </row>
    <row r="330" spans="1:65" s="34" customFormat="1" ht="24.2" customHeight="1" x14ac:dyDescent="0.2">
      <c r="A330" s="9"/>
      <c r="B330" s="4"/>
      <c r="C330" s="166" t="s">
        <v>343</v>
      </c>
      <c r="D330" s="166" t="s">
        <v>327</v>
      </c>
      <c r="E330" s="167" t="s">
        <v>612</v>
      </c>
      <c r="F330" s="168" t="s">
        <v>613</v>
      </c>
      <c r="G330" s="169" t="s">
        <v>606</v>
      </c>
      <c r="H330" s="170">
        <v>34.133000000000003</v>
      </c>
      <c r="I330" s="14"/>
      <c r="J330" s="15">
        <f>ROUND(I330*H330,2)</f>
        <v>0</v>
      </c>
      <c r="K330" s="13" t="s">
        <v>157</v>
      </c>
      <c r="L330" s="134"/>
      <c r="M330" s="16" t="s">
        <v>1</v>
      </c>
      <c r="N330" s="135" t="s">
        <v>46</v>
      </c>
      <c r="O330" s="111"/>
      <c r="P330" s="112">
        <f>O330*H330</f>
        <v>0</v>
      </c>
      <c r="Q330" s="112">
        <v>4.8300000000000001E-3</v>
      </c>
      <c r="R330" s="112">
        <f>Q330*H330</f>
        <v>0.16486239000000003</v>
      </c>
      <c r="S330" s="112">
        <v>0</v>
      </c>
      <c r="T330" s="113">
        <f>S330*H330</f>
        <v>0</v>
      </c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R330" s="114" t="s">
        <v>209</v>
      </c>
      <c r="AT330" s="114" t="s">
        <v>327</v>
      </c>
      <c r="AU330" s="114" t="s">
        <v>90</v>
      </c>
      <c r="AY330" s="23" t="s">
        <v>151</v>
      </c>
      <c r="BE330" s="115">
        <f>IF(N330="základní",J330,0)</f>
        <v>0</v>
      </c>
      <c r="BF330" s="115">
        <f>IF(N330="snížená",J330,0)</f>
        <v>0</v>
      </c>
      <c r="BG330" s="115">
        <f>IF(N330="zákl. přenesená",J330,0)</f>
        <v>0</v>
      </c>
      <c r="BH330" s="115">
        <f>IF(N330="sníž. přenesená",J330,0)</f>
        <v>0</v>
      </c>
      <c r="BI330" s="115">
        <f>IF(N330="nulová",J330,0)</f>
        <v>0</v>
      </c>
      <c r="BJ330" s="23" t="s">
        <v>88</v>
      </c>
      <c r="BK330" s="115">
        <f>ROUND(I330*H330,2)</f>
        <v>0</v>
      </c>
      <c r="BL330" s="23" t="s">
        <v>158</v>
      </c>
      <c r="BM330" s="114" t="s">
        <v>614</v>
      </c>
    </row>
    <row r="331" spans="1:65" s="34" customFormat="1" ht="11.25" x14ac:dyDescent="0.2">
      <c r="A331" s="9"/>
      <c r="B331" s="4"/>
      <c r="C331" s="149"/>
      <c r="D331" s="150" t="s">
        <v>160</v>
      </c>
      <c r="E331" s="149"/>
      <c r="F331" s="151" t="s">
        <v>615</v>
      </c>
      <c r="G331" s="149"/>
      <c r="H331" s="149"/>
      <c r="I331" s="9"/>
      <c r="J331" s="9"/>
      <c r="K331" s="9"/>
      <c r="L331" s="4"/>
      <c r="M331" s="116"/>
      <c r="N331" s="117"/>
      <c r="O331" s="111"/>
      <c r="P331" s="111"/>
      <c r="Q331" s="111"/>
      <c r="R331" s="111"/>
      <c r="S331" s="111"/>
      <c r="T331" s="118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T331" s="23" t="s">
        <v>160</v>
      </c>
      <c r="AU331" s="23" t="s">
        <v>90</v>
      </c>
    </row>
    <row r="332" spans="1:65" s="11" customFormat="1" ht="11.25" x14ac:dyDescent="0.2">
      <c r="B332" s="124"/>
      <c r="C332" s="157"/>
      <c r="D332" s="150" t="s">
        <v>164</v>
      </c>
      <c r="E332" s="157"/>
      <c r="F332" s="159" t="s">
        <v>616</v>
      </c>
      <c r="G332" s="157"/>
      <c r="H332" s="160">
        <v>34.133000000000003</v>
      </c>
      <c r="L332" s="124"/>
      <c r="M332" s="126"/>
      <c r="N332" s="127"/>
      <c r="O332" s="127"/>
      <c r="P332" s="127"/>
      <c r="Q332" s="127"/>
      <c r="R332" s="127"/>
      <c r="S332" s="127"/>
      <c r="T332" s="128"/>
      <c r="AT332" s="125" t="s">
        <v>164</v>
      </c>
      <c r="AU332" s="125" t="s">
        <v>90</v>
      </c>
      <c r="AV332" s="11" t="s">
        <v>90</v>
      </c>
      <c r="AW332" s="11" t="s">
        <v>3</v>
      </c>
      <c r="AX332" s="11" t="s">
        <v>88</v>
      </c>
      <c r="AY332" s="125" t="s">
        <v>151</v>
      </c>
    </row>
    <row r="333" spans="1:65" s="34" customFormat="1" ht="16.5" customHeight="1" x14ac:dyDescent="0.2">
      <c r="A333" s="9"/>
      <c r="B333" s="4"/>
      <c r="C333" s="144" t="s">
        <v>346</v>
      </c>
      <c r="D333" s="144" t="s">
        <v>153</v>
      </c>
      <c r="E333" s="145" t="s">
        <v>617</v>
      </c>
      <c r="F333" s="146" t="s">
        <v>618</v>
      </c>
      <c r="G333" s="147" t="s">
        <v>170</v>
      </c>
      <c r="H333" s="148">
        <v>1</v>
      </c>
      <c r="I333" s="6"/>
      <c r="J333" s="7">
        <f>ROUND(I333*H333,2)</f>
        <v>0</v>
      </c>
      <c r="K333" s="5" t="s">
        <v>242</v>
      </c>
      <c r="L333" s="4"/>
      <c r="M333" s="8" t="s">
        <v>1</v>
      </c>
      <c r="N333" s="110" t="s">
        <v>46</v>
      </c>
      <c r="O333" s="111"/>
      <c r="P333" s="112">
        <f>O333*H333</f>
        <v>0</v>
      </c>
      <c r="Q333" s="112">
        <v>0</v>
      </c>
      <c r="R333" s="112">
        <f>Q333*H333</f>
        <v>0</v>
      </c>
      <c r="S333" s="112">
        <v>0</v>
      </c>
      <c r="T333" s="113">
        <f>S333*H333</f>
        <v>0</v>
      </c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R333" s="114" t="s">
        <v>158</v>
      </c>
      <c r="AT333" s="114" t="s">
        <v>153</v>
      </c>
      <c r="AU333" s="114" t="s">
        <v>90</v>
      </c>
      <c r="AY333" s="23" t="s">
        <v>151</v>
      </c>
      <c r="BE333" s="115">
        <f>IF(N333="základní",J333,0)</f>
        <v>0</v>
      </c>
      <c r="BF333" s="115">
        <f>IF(N333="snížená",J333,0)</f>
        <v>0</v>
      </c>
      <c r="BG333" s="115">
        <f>IF(N333="zákl. přenesená",J333,0)</f>
        <v>0</v>
      </c>
      <c r="BH333" s="115">
        <f>IF(N333="sníž. přenesená",J333,0)</f>
        <v>0</v>
      </c>
      <c r="BI333" s="115">
        <f>IF(N333="nulová",J333,0)</f>
        <v>0</v>
      </c>
      <c r="BJ333" s="23" t="s">
        <v>88</v>
      </c>
      <c r="BK333" s="115">
        <f>ROUND(I333*H333,2)</f>
        <v>0</v>
      </c>
      <c r="BL333" s="23" t="s">
        <v>158</v>
      </c>
      <c r="BM333" s="114" t="s">
        <v>619</v>
      </c>
    </row>
    <row r="334" spans="1:65" s="34" customFormat="1" ht="24.2" customHeight="1" x14ac:dyDescent="0.2">
      <c r="A334" s="9"/>
      <c r="B334" s="4"/>
      <c r="C334" s="144" t="s">
        <v>353</v>
      </c>
      <c r="D334" s="144" t="s">
        <v>153</v>
      </c>
      <c r="E334" s="145" t="s">
        <v>620</v>
      </c>
      <c r="F334" s="146" t="s">
        <v>621</v>
      </c>
      <c r="G334" s="147" t="s">
        <v>241</v>
      </c>
      <c r="H334" s="148">
        <v>1</v>
      </c>
      <c r="I334" s="6"/>
      <c r="J334" s="7">
        <f>ROUND(I334*H334,2)</f>
        <v>0</v>
      </c>
      <c r="K334" s="5" t="s">
        <v>242</v>
      </c>
      <c r="L334" s="4"/>
      <c r="M334" s="8" t="s">
        <v>1</v>
      </c>
      <c r="N334" s="110" t="s">
        <v>46</v>
      </c>
      <c r="O334" s="111"/>
      <c r="P334" s="112">
        <f>O334*H334</f>
        <v>0</v>
      </c>
      <c r="Q334" s="112">
        <v>0.40699999999999997</v>
      </c>
      <c r="R334" s="112">
        <f>Q334*H334</f>
        <v>0.40699999999999997</v>
      </c>
      <c r="S334" s="112">
        <v>0</v>
      </c>
      <c r="T334" s="113">
        <f>S334*H334</f>
        <v>0</v>
      </c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R334" s="114" t="s">
        <v>158</v>
      </c>
      <c r="AT334" s="114" t="s">
        <v>153</v>
      </c>
      <c r="AU334" s="114" t="s">
        <v>90</v>
      </c>
      <c r="AY334" s="23" t="s">
        <v>151</v>
      </c>
      <c r="BE334" s="115">
        <f>IF(N334="základní",J334,0)</f>
        <v>0</v>
      </c>
      <c r="BF334" s="115">
        <f>IF(N334="snížená",J334,0)</f>
        <v>0</v>
      </c>
      <c r="BG334" s="115">
        <f>IF(N334="zákl. přenesená",J334,0)</f>
        <v>0</v>
      </c>
      <c r="BH334" s="115">
        <f>IF(N334="sníž. přenesená",J334,0)</f>
        <v>0</v>
      </c>
      <c r="BI334" s="115">
        <f>IF(N334="nulová",J334,0)</f>
        <v>0</v>
      </c>
      <c r="BJ334" s="23" t="s">
        <v>88</v>
      </c>
      <c r="BK334" s="115">
        <f>ROUND(I334*H334,2)</f>
        <v>0</v>
      </c>
      <c r="BL334" s="23" t="s">
        <v>158</v>
      </c>
      <c r="BM334" s="114" t="s">
        <v>622</v>
      </c>
    </row>
    <row r="335" spans="1:65" s="34" customFormat="1" ht="29.25" x14ac:dyDescent="0.2">
      <c r="A335" s="9"/>
      <c r="B335" s="4"/>
      <c r="C335" s="149"/>
      <c r="D335" s="150" t="s">
        <v>174</v>
      </c>
      <c r="E335" s="149"/>
      <c r="F335" s="165" t="s">
        <v>623</v>
      </c>
      <c r="G335" s="149"/>
      <c r="H335" s="149"/>
      <c r="I335" s="9"/>
      <c r="J335" s="9"/>
      <c r="K335" s="9"/>
      <c r="L335" s="4"/>
      <c r="M335" s="116"/>
      <c r="N335" s="117"/>
      <c r="O335" s="111"/>
      <c r="P335" s="111"/>
      <c r="Q335" s="111"/>
      <c r="R335" s="111"/>
      <c r="S335" s="111"/>
      <c r="T335" s="118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T335" s="23" t="s">
        <v>174</v>
      </c>
      <c r="AU335" s="23" t="s">
        <v>90</v>
      </c>
    </row>
    <row r="336" spans="1:65" s="34" customFormat="1" ht="37.9" customHeight="1" x14ac:dyDescent="0.2">
      <c r="A336" s="9"/>
      <c r="B336" s="4"/>
      <c r="C336" s="144" t="s">
        <v>359</v>
      </c>
      <c r="D336" s="144" t="s">
        <v>153</v>
      </c>
      <c r="E336" s="145" t="s">
        <v>624</v>
      </c>
      <c r="F336" s="146" t="s">
        <v>625</v>
      </c>
      <c r="G336" s="147" t="s">
        <v>233</v>
      </c>
      <c r="H336" s="148">
        <v>7.8259999999999996</v>
      </c>
      <c r="I336" s="6"/>
      <c r="J336" s="7">
        <f>ROUND(I336*H336,2)</f>
        <v>0</v>
      </c>
      <c r="K336" s="5" t="s">
        <v>242</v>
      </c>
      <c r="L336" s="4"/>
      <c r="M336" s="8" t="s">
        <v>1</v>
      </c>
      <c r="N336" s="110" t="s">
        <v>46</v>
      </c>
      <c r="O336" s="111"/>
      <c r="P336" s="112">
        <f>O336*H336</f>
        <v>0</v>
      </c>
      <c r="Q336" s="112">
        <v>0</v>
      </c>
      <c r="R336" s="112">
        <f>Q336*H336</f>
        <v>0</v>
      </c>
      <c r="S336" s="112">
        <v>0</v>
      </c>
      <c r="T336" s="113">
        <f>S336*H336</f>
        <v>0</v>
      </c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R336" s="114" t="s">
        <v>158</v>
      </c>
      <c r="AT336" s="114" t="s">
        <v>153</v>
      </c>
      <c r="AU336" s="114" t="s">
        <v>90</v>
      </c>
      <c r="AY336" s="23" t="s">
        <v>151</v>
      </c>
      <c r="BE336" s="115">
        <f>IF(N336="základní",J336,0)</f>
        <v>0</v>
      </c>
      <c r="BF336" s="115">
        <f>IF(N336="snížená",J336,0)</f>
        <v>0</v>
      </c>
      <c r="BG336" s="115">
        <f>IF(N336="zákl. přenesená",J336,0)</f>
        <v>0</v>
      </c>
      <c r="BH336" s="115">
        <f>IF(N336="sníž. přenesená",J336,0)</f>
        <v>0</v>
      </c>
      <c r="BI336" s="115">
        <f>IF(N336="nulová",J336,0)</f>
        <v>0</v>
      </c>
      <c r="BJ336" s="23" t="s">
        <v>88</v>
      </c>
      <c r="BK336" s="115">
        <f>ROUND(I336*H336,2)</f>
        <v>0</v>
      </c>
      <c r="BL336" s="23" t="s">
        <v>158</v>
      </c>
      <c r="BM336" s="114" t="s">
        <v>626</v>
      </c>
    </row>
    <row r="337" spans="1:65" s="34" customFormat="1" ht="19.5" x14ac:dyDescent="0.2">
      <c r="A337" s="9"/>
      <c r="B337" s="4"/>
      <c r="C337" s="149"/>
      <c r="D337" s="150" t="s">
        <v>160</v>
      </c>
      <c r="E337" s="149"/>
      <c r="F337" s="151" t="s">
        <v>627</v>
      </c>
      <c r="G337" s="149"/>
      <c r="H337" s="149"/>
      <c r="I337" s="9"/>
      <c r="J337" s="9"/>
      <c r="K337" s="9"/>
      <c r="L337" s="4"/>
      <c r="M337" s="116"/>
      <c r="N337" s="117"/>
      <c r="O337" s="111"/>
      <c r="P337" s="111"/>
      <c r="Q337" s="111"/>
      <c r="R337" s="111"/>
      <c r="S337" s="111"/>
      <c r="T337" s="118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T337" s="23" t="s">
        <v>160</v>
      </c>
      <c r="AU337" s="23" t="s">
        <v>90</v>
      </c>
    </row>
    <row r="338" spans="1:65" s="10" customFormat="1" ht="11.25" x14ac:dyDescent="0.2">
      <c r="B338" s="119"/>
      <c r="C338" s="154"/>
      <c r="D338" s="150" t="s">
        <v>164</v>
      </c>
      <c r="E338" s="155" t="s">
        <v>1</v>
      </c>
      <c r="F338" s="156" t="s">
        <v>562</v>
      </c>
      <c r="G338" s="154"/>
      <c r="H338" s="155" t="s">
        <v>1</v>
      </c>
      <c r="L338" s="119"/>
      <c r="M338" s="121"/>
      <c r="N338" s="122"/>
      <c r="O338" s="122"/>
      <c r="P338" s="122"/>
      <c r="Q338" s="122"/>
      <c r="R338" s="122"/>
      <c r="S338" s="122"/>
      <c r="T338" s="123"/>
      <c r="AT338" s="120" t="s">
        <v>164</v>
      </c>
      <c r="AU338" s="120" t="s">
        <v>90</v>
      </c>
      <c r="AV338" s="10" t="s">
        <v>88</v>
      </c>
      <c r="AW338" s="10" t="s">
        <v>36</v>
      </c>
      <c r="AX338" s="10" t="s">
        <v>81</v>
      </c>
      <c r="AY338" s="120" t="s">
        <v>151</v>
      </c>
    </row>
    <row r="339" spans="1:65" s="10" customFormat="1" ht="11.25" x14ac:dyDescent="0.2">
      <c r="B339" s="119"/>
      <c r="C339" s="154"/>
      <c r="D339" s="150" t="s">
        <v>164</v>
      </c>
      <c r="E339" s="155" t="s">
        <v>1</v>
      </c>
      <c r="F339" s="156" t="s">
        <v>610</v>
      </c>
      <c r="G339" s="154"/>
      <c r="H339" s="155" t="s">
        <v>1</v>
      </c>
      <c r="L339" s="119"/>
      <c r="M339" s="121"/>
      <c r="N339" s="122"/>
      <c r="O339" s="122"/>
      <c r="P339" s="122"/>
      <c r="Q339" s="122"/>
      <c r="R339" s="122"/>
      <c r="S339" s="122"/>
      <c r="T339" s="123"/>
      <c r="AT339" s="120" t="s">
        <v>164</v>
      </c>
      <c r="AU339" s="120" t="s">
        <v>90</v>
      </c>
      <c r="AV339" s="10" t="s">
        <v>88</v>
      </c>
      <c r="AW339" s="10" t="s">
        <v>36</v>
      </c>
      <c r="AX339" s="10" t="s">
        <v>81</v>
      </c>
      <c r="AY339" s="120" t="s">
        <v>151</v>
      </c>
    </row>
    <row r="340" spans="1:65" s="10" customFormat="1" ht="11.25" x14ac:dyDescent="0.2">
      <c r="B340" s="119"/>
      <c r="C340" s="154"/>
      <c r="D340" s="150" t="s">
        <v>164</v>
      </c>
      <c r="E340" s="155" t="s">
        <v>1</v>
      </c>
      <c r="F340" s="156" t="s">
        <v>628</v>
      </c>
      <c r="G340" s="154"/>
      <c r="H340" s="155" t="s">
        <v>1</v>
      </c>
      <c r="L340" s="119"/>
      <c r="M340" s="121"/>
      <c r="N340" s="122"/>
      <c r="O340" s="122"/>
      <c r="P340" s="122"/>
      <c r="Q340" s="122"/>
      <c r="R340" s="122"/>
      <c r="S340" s="122"/>
      <c r="T340" s="123"/>
      <c r="AT340" s="120" t="s">
        <v>164</v>
      </c>
      <c r="AU340" s="120" t="s">
        <v>90</v>
      </c>
      <c r="AV340" s="10" t="s">
        <v>88</v>
      </c>
      <c r="AW340" s="10" t="s">
        <v>36</v>
      </c>
      <c r="AX340" s="10" t="s">
        <v>81</v>
      </c>
      <c r="AY340" s="120" t="s">
        <v>151</v>
      </c>
    </row>
    <row r="341" spans="1:65" s="11" customFormat="1" ht="11.25" x14ac:dyDescent="0.2">
      <c r="B341" s="124"/>
      <c r="C341" s="157"/>
      <c r="D341" s="150" t="s">
        <v>164</v>
      </c>
      <c r="E341" s="158" t="s">
        <v>1</v>
      </c>
      <c r="F341" s="159" t="s">
        <v>629</v>
      </c>
      <c r="G341" s="157"/>
      <c r="H341" s="160">
        <v>7.8259999999999996</v>
      </c>
      <c r="L341" s="124"/>
      <c r="M341" s="126"/>
      <c r="N341" s="127"/>
      <c r="O341" s="127"/>
      <c r="P341" s="127"/>
      <c r="Q341" s="127"/>
      <c r="R341" s="127"/>
      <c r="S341" s="127"/>
      <c r="T341" s="128"/>
      <c r="AT341" s="125" t="s">
        <v>164</v>
      </c>
      <c r="AU341" s="125" t="s">
        <v>90</v>
      </c>
      <c r="AV341" s="11" t="s">
        <v>90</v>
      </c>
      <c r="AW341" s="11" t="s">
        <v>36</v>
      </c>
      <c r="AX341" s="11" t="s">
        <v>81</v>
      </c>
      <c r="AY341" s="125" t="s">
        <v>151</v>
      </c>
    </row>
    <row r="342" spans="1:65" s="12" customFormat="1" ht="11.25" x14ac:dyDescent="0.2">
      <c r="B342" s="129"/>
      <c r="C342" s="161"/>
      <c r="D342" s="150" t="s">
        <v>164</v>
      </c>
      <c r="E342" s="162" t="s">
        <v>1</v>
      </c>
      <c r="F342" s="163" t="s">
        <v>167</v>
      </c>
      <c r="G342" s="161"/>
      <c r="H342" s="164">
        <v>7.8259999999999996</v>
      </c>
      <c r="L342" s="129"/>
      <c r="M342" s="131"/>
      <c r="N342" s="132"/>
      <c r="O342" s="132"/>
      <c r="P342" s="132"/>
      <c r="Q342" s="132"/>
      <c r="R342" s="132"/>
      <c r="S342" s="132"/>
      <c r="T342" s="133"/>
      <c r="AT342" s="130" t="s">
        <v>164</v>
      </c>
      <c r="AU342" s="130" t="s">
        <v>90</v>
      </c>
      <c r="AV342" s="12" t="s">
        <v>158</v>
      </c>
      <c r="AW342" s="12" t="s">
        <v>36</v>
      </c>
      <c r="AX342" s="12" t="s">
        <v>88</v>
      </c>
      <c r="AY342" s="130" t="s">
        <v>151</v>
      </c>
    </row>
    <row r="343" spans="1:65" s="34" customFormat="1" ht="21.75" customHeight="1" x14ac:dyDescent="0.2">
      <c r="A343" s="9"/>
      <c r="B343" s="4"/>
      <c r="C343" s="144" t="s">
        <v>368</v>
      </c>
      <c r="D343" s="144" t="s">
        <v>153</v>
      </c>
      <c r="E343" s="145" t="s">
        <v>630</v>
      </c>
      <c r="F343" s="146" t="s">
        <v>631</v>
      </c>
      <c r="G343" s="147" t="s">
        <v>156</v>
      </c>
      <c r="H343" s="148">
        <v>31.943999999999999</v>
      </c>
      <c r="I343" s="6"/>
      <c r="J343" s="7">
        <f>ROUND(I343*H343,2)</f>
        <v>0</v>
      </c>
      <c r="K343" s="5" t="s">
        <v>157</v>
      </c>
      <c r="L343" s="4"/>
      <c r="M343" s="8" t="s">
        <v>1</v>
      </c>
      <c r="N343" s="110" t="s">
        <v>46</v>
      </c>
      <c r="O343" s="111"/>
      <c r="P343" s="112">
        <f>O343*H343</f>
        <v>0</v>
      </c>
      <c r="Q343" s="112">
        <v>4.5999999999999999E-3</v>
      </c>
      <c r="R343" s="112">
        <f>Q343*H343</f>
        <v>0.1469424</v>
      </c>
      <c r="S343" s="112">
        <v>0</v>
      </c>
      <c r="T343" s="113">
        <f>S343*H343</f>
        <v>0</v>
      </c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R343" s="114" t="s">
        <v>158</v>
      </c>
      <c r="AT343" s="114" t="s">
        <v>153</v>
      </c>
      <c r="AU343" s="114" t="s">
        <v>90</v>
      </c>
      <c r="AY343" s="23" t="s">
        <v>151</v>
      </c>
      <c r="BE343" s="115">
        <f>IF(N343="základní",J343,0)</f>
        <v>0</v>
      </c>
      <c r="BF343" s="115">
        <f>IF(N343="snížená",J343,0)</f>
        <v>0</v>
      </c>
      <c r="BG343" s="115">
        <f>IF(N343="zákl. přenesená",J343,0)</f>
        <v>0</v>
      </c>
      <c r="BH343" s="115">
        <f>IF(N343="sníž. přenesená",J343,0)</f>
        <v>0</v>
      </c>
      <c r="BI343" s="115">
        <f>IF(N343="nulová",J343,0)</f>
        <v>0</v>
      </c>
      <c r="BJ343" s="23" t="s">
        <v>88</v>
      </c>
      <c r="BK343" s="115">
        <f>ROUND(I343*H343,2)</f>
        <v>0</v>
      </c>
      <c r="BL343" s="23" t="s">
        <v>158</v>
      </c>
      <c r="BM343" s="114" t="s">
        <v>632</v>
      </c>
    </row>
    <row r="344" spans="1:65" s="34" customFormat="1" ht="11.25" x14ac:dyDescent="0.2">
      <c r="A344" s="9"/>
      <c r="B344" s="4"/>
      <c r="C344" s="149"/>
      <c r="D344" s="150" t="s">
        <v>160</v>
      </c>
      <c r="E344" s="149"/>
      <c r="F344" s="151" t="s">
        <v>633</v>
      </c>
      <c r="G344" s="149"/>
      <c r="H344" s="149"/>
      <c r="I344" s="9"/>
      <c r="J344" s="9"/>
      <c r="K344" s="9"/>
      <c r="L344" s="4"/>
      <c r="M344" s="116"/>
      <c r="N344" s="117"/>
      <c r="O344" s="111"/>
      <c r="P344" s="111"/>
      <c r="Q344" s="111"/>
      <c r="R344" s="111"/>
      <c r="S344" s="111"/>
      <c r="T344" s="118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T344" s="23" t="s">
        <v>160</v>
      </c>
      <c r="AU344" s="23" t="s">
        <v>90</v>
      </c>
    </row>
    <row r="345" spans="1:65" s="34" customFormat="1" ht="11.25" x14ac:dyDescent="0.2">
      <c r="A345" s="9"/>
      <c r="B345" s="4"/>
      <c r="C345" s="149"/>
      <c r="D345" s="152" t="s">
        <v>162</v>
      </c>
      <c r="E345" s="149"/>
      <c r="F345" s="153" t="s">
        <v>634</v>
      </c>
      <c r="G345" s="149"/>
      <c r="H345" s="149"/>
      <c r="I345" s="9"/>
      <c r="J345" s="9"/>
      <c r="K345" s="9"/>
      <c r="L345" s="4"/>
      <c r="M345" s="116"/>
      <c r="N345" s="117"/>
      <c r="O345" s="111"/>
      <c r="P345" s="111"/>
      <c r="Q345" s="111"/>
      <c r="R345" s="111"/>
      <c r="S345" s="111"/>
      <c r="T345" s="118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T345" s="23" t="s">
        <v>162</v>
      </c>
      <c r="AU345" s="23" t="s">
        <v>90</v>
      </c>
    </row>
    <row r="346" spans="1:65" s="10" customFormat="1" ht="11.25" x14ac:dyDescent="0.2">
      <c r="B346" s="119"/>
      <c r="C346" s="154"/>
      <c r="D346" s="150" t="s">
        <v>164</v>
      </c>
      <c r="E346" s="155" t="s">
        <v>1</v>
      </c>
      <c r="F346" s="156" t="s">
        <v>562</v>
      </c>
      <c r="G346" s="154"/>
      <c r="H346" s="155" t="s">
        <v>1</v>
      </c>
      <c r="L346" s="119"/>
      <c r="M346" s="121"/>
      <c r="N346" s="122"/>
      <c r="O346" s="122"/>
      <c r="P346" s="122"/>
      <c r="Q346" s="122"/>
      <c r="R346" s="122"/>
      <c r="S346" s="122"/>
      <c r="T346" s="123"/>
      <c r="AT346" s="120" t="s">
        <v>164</v>
      </c>
      <c r="AU346" s="120" t="s">
        <v>90</v>
      </c>
      <c r="AV346" s="10" t="s">
        <v>88</v>
      </c>
      <c r="AW346" s="10" t="s">
        <v>36</v>
      </c>
      <c r="AX346" s="10" t="s">
        <v>81</v>
      </c>
      <c r="AY346" s="120" t="s">
        <v>151</v>
      </c>
    </row>
    <row r="347" spans="1:65" s="10" customFormat="1" ht="11.25" x14ac:dyDescent="0.2">
      <c r="B347" s="119"/>
      <c r="C347" s="154"/>
      <c r="D347" s="150" t="s">
        <v>164</v>
      </c>
      <c r="E347" s="155" t="s">
        <v>1</v>
      </c>
      <c r="F347" s="156" t="s">
        <v>610</v>
      </c>
      <c r="G347" s="154"/>
      <c r="H347" s="155" t="s">
        <v>1</v>
      </c>
      <c r="L347" s="119"/>
      <c r="M347" s="121"/>
      <c r="N347" s="122"/>
      <c r="O347" s="122"/>
      <c r="P347" s="122"/>
      <c r="Q347" s="122"/>
      <c r="R347" s="122"/>
      <c r="S347" s="122"/>
      <c r="T347" s="123"/>
      <c r="AT347" s="120" t="s">
        <v>164</v>
      </c>
      <c r="AU347" s="120" t="s">
        <v>90</v>
      </c>
      <c r="AV347" s="10" t="s">
        <v>88</v>
      </c>
      <c r="AW347" s="10" t="s">
        <v>36</v>
      </c>
      <c r="AX347" s="10" t="s">
        <v>81</v>
      </c>
      <c r="AY347" s="120" t="s">
        <v>151</v>
      </c>
    </row>
    <row r="348" spans="1:65" s="11" customFormat="1" ht="11.25" x14ac:dyDescent="0.2">
      <c r="B348" s="124"/>
      <c r="C348" s="157"/>
      <c r="D348" s="150" t="s">
        <v>164</v>
      </c>
      <c r="E348" s="158" t="s">
        <v>1</v>
      </c>
      <c r="F348" s="159" t="s">
        <v>635</v>
      </c>
      <c r="G348" s="157"/>
      <c r="H348" s="160">
        <v>31.943999999999999</v>
      </c>
      <c r="L348" s="124"/>
      <c r="M348" s="126"/>
      <c r="N348" s="127"/>
      <c r="O348" s="127"/>
      <c r="P348" s="127"/>
      <c r="Q348" s="127"/>
      <c r="R348" s="127"/>
      <c r="S348" s="127"/>
      <c r="T348" s="128"/>
      <c r="AT348" s="125" t="s">
        <v>164</v>
      </c>
      <c r="AU348" s="125" t="s">
        <v>90</v>
      </c>
      <c r="AV348" s="11" t="s">
        <v>90</v>
      </c>
      <c r="AW348" s="11" t="s">
        <v>36</v>
      </c>
      <c r="AX348" s="11" t="s">
        <v>81</v>
      </c>
      <c r="AY348" s="125" t="s">
        <v>151</v>
      </c>
    </row>
    <row r="349" spans="1:65" s="12" customFormat="1" ht="11.25" x14ac:dyDescent="0.2">
      <c r="B349" s="129"/>
      <c r="C349" s="161"/>
      <c r="D349" s="150" t="s">
        <v>164</v>
      </c>
      <c r="E349" s="162" t="s">
        <v>1</v>
      </c>
      <c r="F349" s="163" t="s">
        <v>167</v>
      </c>
      <c r="G349" s="161"/>
      <c r="H349" s="164">
        <v>31.943999999999999</v>
      </c>
      <c r="L349" s="129"/>
      <c r="M349" s="131"/>
      <c r="N349" s="132"/>
      <c r="O349" s="132"/>
      <c r="P349" s="132"/>
      <c r="Q349" s="132"/>
      <c r="R349" s="132"/>
      <c r="S349" s="132"/>
      <c r="T349" s="133"/>
      <c r="AT349" s="130" t="s">
        <v>164</v>
      </c>
      <c r="AU349" s="130" t="s">
        <v>90</v>
      </c>
      <c r="AV349" s="12" t="s">
        <v>158</v>
      </c>
      <c r="AW349" s="12" t="s">
        <v>36</v>
      </c>
      <c r="AX349" s="12" t="s">
        <v>88</v>
      </c>
      <c r="AY349" s="130" t="s">
        <v>151</v>
      </c>
    </row>
    <row r="350" spans="1:65" s="34" customFormat="1" ht="24.2" customHeight="1" x14ac:dyDescent="0.2">
      <c r="A350" s="9"/>
      <c r="B350" s="4"/>
      <c r="C350" s="144" t="s">
        <v>377</v>
      </c>
      <c r="D350" s="144" t="s">
        <v>153</v>
      </c>
      <c r="E350" s="145" t="s">
        <v>636</v>
      </c>
      <c r="F350" s="146" t="s">
        <v>637</v>
      </c>
      <c r="G350" s="147" t="s">
        <v>156</v>
      </c>
      <c r="H350" s="148">
        <v>31.943999999999999</v>
      </c>
      <c r="I350" s="6"/>
      <c r="J350" s="7">
        <f>ROUND(I350*H350,2)</f>
        <v>0</v>
      </c>
      <c r="K350" s="5" t="s">
        <v>157</v>
      </c>
      <c r="L350" s="4"/>
      <c r="M350" s="8" t="s">
        <v>1</v>
      </c>
      <c r="N350" s="110" t="s">
        <v>46</v>
      </c>
      <c r="O350" s="111"/>
      <c r="P350" s="112">
        <f>O350*H350</f>
        <v>0</v>
      </c>
      <c r="Q350" s="112">
        <v>0</v>
      </c>
      <c r="R350" s="112">
        <f>Q350*H350</f>
        <v>0</v>
      </c>
      <c r="S350" s="112">
        <v>0</v>
      </c>
      <c r="T350" s="113">
        <f>S350*H350</f>
        <v>0</v>
      </c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R350" s="114" t="s">
        <v>158</v>
      </c>
      <c r="AT350" s="114" t="s">
        <v>153</v>
      </c>
      <c r="AU350" s="114" t="s">
        <v>90</v>
      </c>
      <c r="AY350" s="23" t="s">
        <v>151</v>
      </c>
      <c r="BE350" s="115">
        <f>IF(N350="základní",J350,0)</f>
        <v>0</v>
      </c>
      <c r="BF350" s="115">
        <f>IF(N350="snížená",J350,0)</f>
        <v>0</v>
      </c>
      <c r="BG350" s="115">
        <f>IF(N350="zákl. přenesená",J350,0)</f>
        <v>0</v>
      </c>
      <c r="BH350" s="115">
        <f>IF(N350="sníž. přenesená",J350,0)</f>
        <v>0</v>
      </c>
      <c r="BI350" s="115">
        <f>IF(N350="nulová",J350,0)</f>
        <v>0</v>
      </c>
      <c r="BJ350" s="23" t="s">
        <v>88</v>
      </c>
      <c r="BK350" s="115">
        <f>ROUND(I350*H350,2)</f>
        <v>0</v>
      </c>
      <c r="BL350" s="23" t="s">
        <v>158</v>
      </c>
      <c r="BM350" s="114" t="s">
        <v>638</v>
      </c>
    </row>
    <row r="351" spans="1:65" s="34" customFormat="1" ht="11.25" x14ac:dyDescent="0.2">
      <c r="A351" s="9"/>
      <c r="B351" s="4"/>
      <c r="C351" s="149"/>
      <c r="D351" s="150" t="s">
        <v>160</v>
      </c>
      <c r="E351" s="149"/>
      <c r="F351" s="151" t="s">
        <v>639</v>
      </c>
      <c r="G351" s="149"/>
      <c r="H351" s="149"/>
      <c r="I351" s="9"/>
      <c r="J351" s="9"/>
      <c r="K351" s="9"/>
      <c r="L351" s="4"/>
      <c r="M351" s="116"/>
      <c r="N351" s="117"/>
      <c r="O351" s="111"/>
      <c r="P351" s="111"/>
      <c r="Q351" s="111"/>
      <c r="R351" s="111"/>
      <c r="S351" s="111"/>
      <c r="T351" s="118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T351" s="23" t="s">
        <v>160</v>
      </c>
      <c r="AU351" s="23" t="s">
        <v>90</v>
      </c>
    </row>
    <row r="352" spans="1:65" s="34" customFormat="1" ht="11.25" x14ac:dyDescent="0.2">
      <c r="A352" s="9"/>
      <c r="B352" s="4"/>
      <c r="C352" s="149"/>
      <c r="D352" s="152" t="s">
        <v>162</v>
      </c>
      <c r="E352" s="149"/>
      <c r="F352" s="153" t="s">
        <v>640</v>
      </c>
      <c r="G352" s="149"/>
      <c r="H352" s="149"/>
      <c r="I352" s="9"/>
      <c r="J352" s="9"/>
      <c r="K352" s="9"/>
      <c r="L352" s="4"/>
      <c r="M352" s="116"/>
      <c r="N352" s="117"/>
      <c r="O352" s="111"/>
      <c r="P352" s="111"/>
      <c r="Q352" s="111"/>
      <c r="R352" s="111"/>
      <c r="S352" s="111"/>
      <c r="T352" s="118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T352" s="23" t="s">
        <v>162</v>
      </c>
      <c r="AU352" s="23" t="s">
        <v>90</v>
      </c>
    </row>
    <row r="353" spans="1:65" s="34" customFormat="1" ht="24.2" customHeight="1" x14ac:dyDescent="0.2">
      <c r="A353" s="9"/>
      <c r="B353" s="4"/>
      <c r="C353" s="144" t="s">
        <v>641</v>
      </c>
      <c r="D353" s="144" t="s">
        <v>153</v>
      </c>
      <c r="E353" s="145" t="s">
        <v>642</v>
      </c>
      <c r="F353" s="146" t="s">
        <v>643</v>
      </c>
      <c r="G353" s="147" t="s">
        <v>299</v>
      </c>
      <c r="H353" s="148">
        <v>0.56799999999999995</v>
      </c>
      <c r="I353" s="6"/>
      <c r="J353" s="7">
        <f>ROUND(I353*H353,2)</f>
        <v>0</v>
      </c>
      <c r="K353" s="5" t="s">
        <v>157</v>
      </c>
      <c r="L353" s="4"/>
      <c r="M353" s="8" t="s">
        <v>1</v>
      </c>
      <c r="N353" s="110" t="s">
        <v>46</v>
      </c>
      <c r="O353" s="111"/>
      <c r="P353" s="112">
        <f>O353*H353</f>
        <v>0</v>
      </c>
      <c r="Q353" s="112">
        <v>0.99734999999999996</v>
      </c>
      <c r="R353" s="112">
        <f>Q353*H353</f>
        <v>0.56649479999999997</v>
      </c>
      <c r="S353" s="112">
        <v>0</v>
      </c>
      <c r="T353" s="113">
        <f>S353*H353</f>
        <v>0</v>
      </c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R353" s="114" t="s">
        <v>158</v>
      </c>
      <c r="AT353" s="114" t="s">
        <v>153</v>
      </c>
      <c r="AU353" s="114" t="s">
        <v>90</v>
      </c>
      <c r="AY353" s="23" t="s">
        <v>151</v>
      </c>
      <c r="BE353" s="115">
        <f>IF(N353="základní",J353,0)</f>
        <v>0</v>
      </c>
      <c r="BF353" s="115">
        <f>IF(N353="snížená",J353,0)</f>
        <v>0</v>
      </c>
      <c r="BG353" s="115">
        <f>IF(N353="zákl. přenesená",J353,0)</f>
        <v>0</v>
      </c>
      <c r="BH353" s="115">
        <f>IF(N353="sníž. přenesená",J353,0)</f>
        <v>0</v>
      </c>
      <c r="BI353" s="115">
        <f>IF(N353="nulová",J353,0)</f>
        <v>0</v>
      </c>
      <c r="BJ353" s="23" t="s">
        <v>88</v>
      </c>
      <c r="BK353" s="115">
        <f>ROUND(I353*H353,2)</f>
        <v>0</v>
      </c>
      <c r="BL353" s="23" t="s">
        <v>158</v>
      </c>
      <c r="BM353" s="114" t="s">
        <v>644</v>
      </c>
    </row>
    <row r="354" spans="1:65" s="34" customFormat="1" ht="11.25" x14ac:dyDescent="0.2">
      <c r="A354" s="9"/>
      <c r="B354" s="4"/>
      <c r="C354" s="149"/>
      <c r="D354" s="150" t="s">
        <v>160</v>
      </c>
      <c r="E354" s="149"/>
      <c r="F354" s="151" t="s">
        <v>643</v>
      </c>
      <c r="G354" s="149"/>
      <c r="H354" s="149"/>
      <c r="I354" s="9"/>
      <c r="J354" s="9"/>
      <c r="K354" s="9"/>
      <c r="L354" s="4"/>
      <c r="M354" s="116"/>
      <c r="N354" s="117"/>
      <c r="O354" s="111"/>
      <c r="P354" s="111"/>
      <c r="Q354" s="111"/>
      <c r="R354" s="111"/>
      <c r="S354" s="111"/>
      <c r="T354" s="118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T354" s="23" t="s">
        <v>160</v>
      </c>
      <c r="AU354" s="23" t="s">
        <v>90</v>
      </c>
    </row>
    <row r="355" spans="1:65" s="34" customFormat="1" ht="11.25" x14ac:dyDescent="0.2">
      <c r="A355" s="9"/>
      <c r="B355" s="4"/>
      <c r="C355" s="149"/>
      <c r="D355" s="152" t="s">
        <v>162</v>
      </c>
      <c r="E355" s="149"/>
      <c r="F355" s="153" t="s">
        <v>645</v>
      </c>
      <c r="G355" s="149"/>
      <c r="H355" s="149"/>
      <c r="I355" s="9"/>
      <c r="J355" s="9"/>
      <c r="K355" s="9"/>
      <c r="L355" s="4"/>
      <c r="M355" s="116"/>
      <c r="N355" s="117"/>
      <c r="O355" s="111"/>
      <c r="P355" s="111"/>
      <c r="Q355" s="111"/>
      <c r="R355" s="111"/>
      <c r="S355" s="111"/>
      <c r="T355" s="118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T355" s="23" t="s">
        <v>162</v>
      </c>
      <c r="AU355" s="23" t="s">
        <v>90</v>
      </c>
    </row>
    <row r="356" spans="1:65" s="10" customFormat="1" ht="11.25" x14ac:dyDescent="0.2">
      <c r="B356" s="119"/>
      <c r="C356" s="154"/>
      <c r="D356" s="150" t="s">
        <v>164</v>
      </c>
      <c r="E356" s="155" t="s">
        <v>1</v>
      </c>
      <c r="F356" s="156" t="s">
        <v>535</v>
      </c>
      <c r="G356" s="154"/>
      <c r="H356" s="155" t="s">
        <v>1</v>
      </c>
      <c r="L356" s="119"/>
      <c r="M356" s="121"/>
      <c r="N356" s="122"/>
      <c r="O356" s="122"/>
      <c r="P356" s="122"/>
      <c r="Q356" s="122"/>
      <c r="R356" s="122"/>
      <c r="S356" s="122"/>
      <c r="T356" s="123"/>
      <c r="AT356" s="120" t="s">
        <v>164</v>
      </c>
      <c r="AU356" s="120" t="s">
        <v>90</v>
      </c>
      <c r="AV356" s="10" t="s">
        <v>88</v>
      </c>
      <c r="AW356" s="10" t="s">
        <v>36</v>
      </c>
      <c r="AX356" s="10" t="s">
        <v>81</v>
      </c>
      <c r="AY356" s="120" t="s">
        <v>151</v>
      </c>
    </row>
    <row r="357" spans="1:65" s="10" customFormat="1" ht="11.25" x14ac:dyDescent="0.2">
      <c r="B357" s="119"/>
      <c r="C357" s="154"/>
      <c r="D357" s="150" t="s">
        <v>164</v>
      </c>
      <c r="E357" s="155" t="s">
        <v>1</v>
      </c>
      <c r="F357" s="156" t="s">
        <v>646</v>
      </c>
      <c r="G357" s="154"/>
      <c r="H357" s="155" t="s">
        <v>1</v>
      </c>
      <c r="L357" s="119"/>
      <c r="M357" s="121"/>
      <c r="N357" s="122"/>
      <c r="O357" s="122"/>
      <c r="P357" s="122"/>
      <c r="Q357" s="122"/>
      <c r="R357" s="122"/>
      <c r="S357" s="122"/>
      <c r="T357" s="123"/>
      <c r="AT357" s="120" t="s">
        <v>164</v>
      </c>
      <c r="AU357" s="120" t="s">
        <v>90</v>
      </c>
      <c r="AV357" s="10" t="s">
        <v>88</v>
      </c>
      <c r="AW357" s="10" t="s">
        <v>36</v>
      </c>
      <c r="AX357" s="10" t="s">
        <v>81</v>
      </c>
      <c r="AY357" s="120" t="s">
        <v>151</v>
      </c>
    </row>
    <row r="358" spans="1:65" s="11" customFormat="1" ht="11.25" x14ac:dyDescent="0.2">
      <c r="B358" s="124"/>
      <c r="C358" s="157"/>
      <c r="D358" s="150" t="s">
        <v>164</v>
      </c>
      <c r="E358" s="158" t="s">
        <v>1</v>
      </c>
      <c r="F358" s="159" t="s">
        <v>647</v>
      </c>
      <c r="G358" s="157"/>
      <c r="H358" s="160">
        <v>0.56799999999999995</v>
      </c>
      <c r="L358" s="124"/>
      <c r="M358" s="126"/>
      <c r="N358" s="127"/>
      <c r="O358" s="127"/>
      <c r="P358" s="127"/>
      <c r="Q358" s="127"/>
      <c r="R358" s="127"/>
      <c r="S358" s="127"/>
      <c r="T358" s="128"/>
      <c r="AT358" s="125" t="s">
        <v>164</v>
      </c>
      <c r="AU358" s="125" t="s">
        <v>90</v>
      </c>
      <c r="AV358" s="11" t="s">
        <v>90</v>
      </c>
      <c r="AW358" s="11" t="s">
        <v>36</v>
      </c>
      <c r="AX358" s="11" t="s">
        <v>81</v>
      </c>
      <c r="AY358" s="125" t="s">
        <v>151</v>
      </c>
    </row>
    <row r="359" spans="1:65" s="12" customFormat="1" ht="11.25" x14ac:dyDescent="0.2">
      <c r="B359" s="129"/>
      <c r="C359" s="161"/>
      <c r="D359" s="150" t="s">
        <v>164</v>
      </c>
      <c r="E359" s="162" t="s">
        <v>1</v>
      </c>
      <c r="F359" s="163" t="s">
        <v>167</v>
      </c>
      <c r="G359" s="161"/>
      <c r="H359" s="164">
        <v>0.56799999999999995</v>
      </c>
      <c r="L359" s="129"/>
      <c r="M359" s="131"/>
      <c r="N359" s="132"/>
      <c r="O359" s="132"/>
      <c r="P359" s="132"/>
      <c r="Q359" s="132"/>
      <c r="R359" s="132"/>
      <c r="S359" s="132"/>
      <c r="T359" s="133"/>
      <c r="AT359" s="130" t="s">
        <v>164</v>
      </c>
      <c r="AU359" s="130" t="s">
        <v>90</v>
      </c>
      <c r="AV359" s="12" t="s">
        <v>158</v>
      </c>
      <c r="AW359" s="12" t="s">
        <v>36</v>
      </c>
      <c r="AX359" s="12" t="s">
        <v>88</v>
      </c>
      <c r="AY359" s="130" t="s">
        <v>151</v>
      </c>
    </row>
    <row r="360" spans="1:65" s="34" customFormat="1" ht="24.2" customHeight="1" x14ac:dyDescent="0.2">
      <c r="A360" s="9"/>
      <c r="B360" s="4"/>
      <c r="C360" s="144" t="s">
        <v>648</v>
      </c>
      <c r="D360" s="144" t="s">
        <v>153</v>
      </c>
      <c r="E360" s="145" t="s">
        <v>649</v>
      </c>
      <c r="F360" s="146" t="s">
        <v>650</v>
      </c>
      <c r="G360" s="147" t="s">
        <v>299</v>
      </c>
      <c r="H360" s="148">
        <v>3.7999999999999999E-2</v>
      </c>
      <c r="I360" s="6"/>
      <c r="J360" s="7">
        <f>ROUND(I360*H360,2)</f>
        <v>0</v>
      </c>
      <c r="K360" s="5" t="s">
        <v>242</v>
      </c>
      <c r="L360" s="4"/>
      <c r="M360" s="8" t="s">
        <v>1</v>
      </c>
      <c r="N360" s="110" t="s">
        <v>46</v>
      </c>
      <c r="O360" s="111"/>
      <c r="P360" s="112">
        <f>O360*H360</f>
        <v>0</v>
      </c>
      <c r="Q360" s="112">
        <v>1.0423199999999999</v>
      </c>
      <c r="R360" s="112">
        <f>Q360*H360</f>
        <v>3.9608159999999996E-2</v>
      </c>
      <c r="S360" s="112">
        <v>0</v>
      </c>
      <c r="T360" s="113">
        <f>S360*H360</f>
        <v>0</v>
      </c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R360" s="114" t="s">
        <v>158</v>
      </c>
      <c r="AT360" s="114" t="s">
        <v>153</v>
      </c>
      <c r="AU360" s="114" t="s">
        <v>90</v>
      </c>
      <c r="AY360" s="23" t="s">
        <v>151</v>
      </c>
      <c r="BE360" s="115">
        <f>IF(N360="základní",J360,0)</f>
        <v>0</v>
      </c>
      <c r="BF360" s="115">
        <f>IF(N360="snížená",J360,0)</f>
        <v>0</v>
      </c>
      <c r="BG360" s="115">
        <f>IF(N360="zákl. přenesená",J360,0)</f>
        <v>0</v>
      </c>
      <c r="BH360" s="115">
        <f>IF(N360="sníž. přenesená",J360,0)</f>
        <v>0</v>
      </c>
      <c r="BI360" s="115">
        <f>IF(N360="nulová",J360,0)</f>
        <v>0</v>
      </c>
      <c r="BJ360" s="23" t="s">
        <v>88</v>
      </c>
      <c r="BK360" s="115">
        <f>ROUND(I360*H360,2)</f>
        <v>0</v>
      </c>
      <c r="BL360" s="23" t="s">
        <v>158</v>
      </c>
      <c r="BM360" s="114" t="s">
        <v>651</v>
      </c>
    </row>
    <row r="361" spans="1:65" s="10" customFormat="1" ht="11.25" x14ac:dyDescent="0.2">
      <c r="B361" s="119"/>
      <c r="C361" s="154"/>
      <c r="D361" s="150" t="s">
        <v>164</v>
      </c>
      <c r="E361" s="155" t="s">
        <v>1</v>
      </c>
      <c r="F361" s="156" t="s">
        <v>535</v>
      </c>
      <c r="G361" s="154"/>
      <c r="H361" s="155" t="s">
        <v>1</v>
      </c>
      <c r="L361" s="119"/>
      <c r="M361" s="121"/>
      <c r="N361" s="122"/>
      <c r="O361" s="122"/>
      <c r="P361" s="122"/>
      <c r="Q361" s="122"/>
      <c r="R361" s="122"/>
      <c r="S361" s="122"/>
      <c r="T361" s="123"/>
      <c r="AT361" s="120" t="s">
        <v>164</v>
      </c>
      <c r="AU361" s="120" t="s">
        <v>90</v>
      </c>
      <c r="AV361" s="10" t="s">
        <v>88</v>
      </c>
      <c r="AW361" s="10" t="s">
        <v>36</v>
      </c>
      <c r="AX361" s="10" t="s">
        <v>81</v>
      </c>
      <c r="AY361" s="120" t="s">
        <v>151</v>
      </c>
    </row>
    <row r="362" spans="1:65" s="10" customFormat="1" ht="11.25" x14ac:dyDescent="0.2">
      <c r="B362" s="119"/>
      <c r="C362" s="154"/>
      <c r="D362" s="150" t="s">
        <v>164</v>
      </c>
      <c r="E362" s="155" t="s">
        <v>1</v>
      </c>
      <c r="F362" s="156" t="s">
        <v>646</v>
      </c>
      <c r="G362" s="154"/>
      <c r="H362" s="155" t="s">
        <v>1</v>
      </c>
      <c r="L362" s="119"/>
      <c r="M362" s="121"/>
      <c r="N362" s="122"/>
      <c r="O362" s="122"/>
      <c r="P362" s="122"/>
      <c r="Q362" s="122"/>
      <c r="R362" s="122"/>
      <c r="S362" s="122"/>
      <c r="T362" s="123"/>
      <c r="AT362" s="120" t="s">
        <v>164</v>
      </c>
      <c r="AU362" s="120" t="s">
        <v>90</v>
      </c>
      <c r="AV362" s="10" t="s">
        <v>88</v>
      </c>
      <c r="AW362" s="10" t="s">
        <v>36</v>
      </c>
      <c r="AX362" s="10" t="s">
        <v>81</v>
      </c>
      <c r="AY362" s="120" t="s">
        <v>151</v>
      </c>
    </row>
    <row r="363" spans="1:65" s="11" customFormat="1" ht="11.25" x14ac:dyDescent="0.2">
      <c r="B363" s="124"/>
      <c r="C363" s="157"/>
      <c r="D363" s="150" t="s">
        <v>164</v>
      </c>
      <c r="E363" s="158" t="s">
        <v>1</v>
      </c>
      <c r="F363" s="159" t="s">
        <v>652</v>
      </c>
      <c r="G363" s="157"/>
      <c r="H363" s="160">
        <v>3.7999999999999999E-2</v>
      </c>
      <c r="L363" s="124"/>
      <c r="M363" s="126"/>
      <c r="N363" s="127"/>
      <c r="O363" s="127"/>
      <c r="P363" s="127"/>
      <c r="Q363" s="127"/>
      <c r="R363" s="127"/>
      <c r="S363" s="127"/>
      <c r="T363" s="128"/>
      <c r="AT363" s="125" t="s">
        <v>164</v>
      </c>
      <c r="AU363" s="125" t="s">
        <v>90</v>
      </c>
      <c r="AV363" s="11" t="s">
        <v>90</v>
      </c>
      <c r="AW363" s="11" t="s">
        <v>36</v>
      </c>
      <c r="AX363" s="11" t="s">
        <v>81</v>
      </c>
      <c r="AY363" s="125" t="s">
        <v>151</v>
      </c>
    </row>
    <row r="364" spans="1:65" s="12" customFormat="1" ht="11.25" x14ac:dyDescent="0.2">
      <c r="B364" s="129"/>
      <c r="C364" s="161"/>
      <c r="D364" s="150" t="s">
        <v>164</v>
      </c>
      <c r="E364" s="162" t="s">
        <v>1</v>
      </c>
      <c r="F364" s="163" t="s">
        <v>167</v>
      </c>
      <c r="G364" s="161"/>
      <c r="H364" s="164">
        <v>3.7999999999999999E-2</v>
      </c>
      <c r="L364" s="129"/>
      <c r="M364" s="131"/>
      <c r="N364" s="132"/>
      <c r="O364" s="132"/>
      <c r="P364" s="132"/>
      <c r="Q364" s="132"/>
      <c r="R364" s="132"/>
      <c r="S364" s="132"/>
      <c r="T364" s="133"/>
      <c r="AT364" s="130" t="s">
        <v>164</v>
      </c>
      <c r="AU364" s="130" t="s">
        <v>90</v>
      </c>
      <c r="AV364" s="12" t="s">
        <v>158</v>
      </c>
      <c r="AW364" s="12" t="s">
        <v>36</v>
      </c>
      <c r="AX364" s="12" t="s">
        <v>88</v>
      </c>
      <c r="AY364" s="130" t="s">
        <v>151</v>
      </c>
    </row>
    <row r="365" spans="1:65" s="3" customFormat="1" ht="22.9" customHeight="1" x14ac:dyDescent="0.2">
      <c r="B365" s="100"/>
      <c r="C365" s="140"/>
      <c r="D365" s="141" t="s">
        <v>80</v>
      </c>
      <c r="E365" s="143" t="s">
        <v>216</v>
      </c>
      <c r="F365" s="143" t="s">
        <v>653</v>
      </c>
      <c r="G365" s="140"/>
      <c r="H365" s="140"/>
      <c r="J365" s="109">
        <f>BK365</f>
        <v>0</v>
      </c>
      <c r="L365" s="100"/>
      <c r="M365" s="103"/>
      <c r="N365" s="104"/>
      <c r="O365" s="104"/>
      <c r="P365" s="105">
        <f>SUM(P366:P383)</f>
        <v>0</v>
      </c>
      <c r="Q365" s="104"/>
      <c r="R365" s="105">
        <f>SUM(R366:R383)</f>
        <v>7.3681999999999997E-2</v>
      </c>
      <c r="S365" s="104"/>
      <c r="T365" s="106">
        <f>SUM(T366:T383)</f>
        <v>0</v>
      </c>
      <c r="AR365" s="101" t="s">
        <v>88</v>
      </c>
      <c r="AT365" s="107" t="s">
        <v>80</v>
      </c>
      <c r="AU365" s="107" t="s">
        <v>88</v>
      </c>
      <c r="AY365" s="101" t="s">
        <v>151</v>
      </c>
      <c r="BK365" s="108">
        <f>SUM(BK366:BK383)</f>
        <v>0</v>
      </c>
    </row>
    <row r="366" spans="1:65" s="34" customFormat="1" ht="16.5" customHeight="1" x14ac:dyDescent="0.2">
      <c r="A366" s="9"/>
      <c r="B366" s="4"/>
      <c r="C366" s="144" t="s">
        <v>654</v>
      </c>
      <c r="D366" s="144" t="s">
        <v>153</v>
      </c>
      <c r="E366" s="145" t="s">
        <v>655</v>
      </c>
      <c r="F366" s="146" t="s">
        <v>656</v>
      </c>
      <c r="G366" s="147" t="s">
        <v>156</v>
      </c>
      <c r="H366" s="148">
        <v>1.26</v>
      </c>
      <c r="I366" s="6"/>
      <c r="J366" s="7">
        <f>ROUND(I366*H366,2)</f>
        <v>0</v>
      </c>
      <c r="K366" s="5" t="s">
        <v>157</v>
      </c>
      <c r="L366" s="4"/>
      <c r="M366" s="8" t="s">
        <v>1</v>
      </c>
      <c r="N366" s="110" t="s">
        <v>46</v>
      </c>
      <c r="O366" s="111"/>
      <c r="P366" s="112">
        <f>O366*H366</f>
        <v>0</v>
      </c>
      <c r="Q366" s="112">
        <v>5.3449999999999998E-2</v>
      </c>
      <c r="R366" s="112">
        <f>Q366*H366</f>
        <v>6.7347000000000004E-2</v>
      </c>
      <c r="S366" s="112">
        <v>0</v>
      </c>
      <c r="T366" s="113">
        <f>S366*H366</f>
        <v>0</v>
      </c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R366" s="114" t="s">
        <v>158</v>
      </c>
      <c r="AT366" s="114" t="s">
        <v>153</v>
      </c>
      <c r="AU366" s="114" t="s">
        <v>90</v>
      </c>
      <c r="AY366" s="23" t="s">
        <v>151</v>
      </c>
      <c r="BE366" s="115">
        <f>IF(N366="základní",J366,0)</f>
        <v>0</v>
      </c>
      <c r="BF366" s="115">
        <f>IF(N366="snížená",J366,0)</f>
        <v>0</v>
      </c>
      <c r="BG366" s="115">
        <f>IF(N366="zákl. přenesená",J366,0)</f>
        <v>0</v>
      </c>
      <c r="BH366" s="115">
        <f>IF(N366="sníž. přenesená",J366,0)</f>
        <v>0</v>
      </c>
      <c r="BI366" s="115">
        <f>IF(N366="nulová",J366,0)</f>
        <v>0</v>
      </c>
      <c r="BJ366" s="23" t="s">
        <v>88</v>
      </c>
      <c r="BK366" s="115">
        <f>ROUND(I366*H366,2)</f>
        <v>0</v>
      </c>
      <c r="BL366" s="23" t="s">
        <v>158</v>
      </c>
      <c r="BM366" s="114" t="s">
        <v>657</v>
      </c>
    </row>
    <row r="367" spans="1:65" s="34" customFormat="1" ht="29.25" x14ac:dyDescent="0.2">
      <c r="A367" s="9"/>
      <c r="B367" s="4"/>
      <c r="C367" s="149"/>
      <c r="D367" s="150" t="s">
        <v>160</v>
      </c>
      <c r="E367" s="149"/>
      <c r="F367" s="151" t="s">
        <v>658</v>
      </c>
      <c r="G367" s="149"/>
      <c r="H367" s="149"/>
      <c r="I367" s="9"/>
      <c r="J367" s="9"/>
      <c r="K367" s="9"/>
      <c r="L367" s="4"/>
      <c r="M367" s="116"/>
      <c r="N367" s="117"/>
      <c r="O367" s="111"/>
      <c r="P367" s="111"/>
      <c r="Q367" s="111"/>
      <c r="R367" s="111"/>
      <c r="S367" s="111"/>
      <c r="T367" s="118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T367" s="23" t="s">
        <v>160</v>
      </c>
      <c r="AU367" s="23" t="s">
        <v>90</v>
      </c>
    </row>
    <row r="368" spans="1:65" s="34" customFormat="1" ht="11.25" x14ac:dyDescent="0.2">
      <c r="A368" s="9"/>
      <c r="B368" s="4"/>
      <c r="C368" s="149"/>
      <c r="D368" s="152" t="s">
        <v>162</v>
      </c>
      <c r="E368" s="149"/>
      <c r="F368" s="153" t="s">
        <v>659</v>
      </c>
      <c r="G368" s="149"/>
      <c r="H368" s="149"/>
      <c r="I368" s="9"/>
      <c r="J368" s="9"/>
      <c r="K368" s="9"/>
      <c r="L368" s="4"/>
      <c r="M368" s="116"/>
      <c r="N368" s="117"/>
      <c r="O368" s="111"/>
      <c r="P368" s="111"/>
      <c r="Q368" s="111"/>
      <c r="R368" s="111"/>
      <c r="S368" s="111"/>
      <c r="T368" s="118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T368" s="23" t="s">
        <v>162</v>
      </c>
      <c r="AU368" s="23" t="s">
        <v>90</v>
      </c>
    </row>
    <row r="369" spans="1:65" s="10" customFormat="1" ht="11.25" x14ac:dyDescent="0.2">
      <c r="B369" s="119"/>
      <c r="C369" s="154"/>
      <c r="D369" s="150" t="s">
        <v>164</v>
      </c>
      <c r="E369" s="155" t="s">
        <v>1</v>
      </c>
      <c r="F369" s="156" t="s">
        <v>484</v>
      </c>
      <c r="G369" s="154"/>
      <c r="H369" s="155" t="s">
        <v>1</v>
      </c>
      <c r="L369" s="119"/>
      <c r="M369" s="121"/>
      <c r="N369" s="122"/>
      <c r="O369" s="122"/>
      <c r="P369" s="122"/>
      <c r="Q369" s="122"/>
      <c r="R369" s="122"/>
      <c r="S369" s="122"/>
      <c r="T369" s="123"/>
      <c r="AT369" s="120" t="s">
        <v>164</v>
      </c>
      <c r="AU369" s="120" t="s">
        <v>90</v>
      </c>
      <c r="AV369" s="10" t="s">
        <v>88</v>
      </c>
      <c r="AW369" s="10" t="s">
        <v>36</v>
      </c>
      <c r="AX369" s="10" t="s">
        <v>81</v>
      </c>
      <c r="AY369" s="120" t="s">
        <v>151</v>
      </c>
    </row>
    <row r="370" spans="1:65" s="10" customFormat="1" ht="11.25" x14ac:dyDescent="0.2">
      <c r="B370" s="119"/>
      <c r="C370" s="154"/>
      <c r="D370" s="150" t="s">
        <v>164</v>
      </c>
      <c r="E370" s="155" t="s">
        <v>1</v>
      </c>
      <c r="F370" s="156" t="s">
        <v>485</v>
      </c>
      <c r="G370" s="154"/>
      <c r="H370" s="155" t="s">
        <v>1</v>
      </c>
      <c r="L370" s="119"/>
      <c r="M370" s="121"/>
      <c r="N370" s="122"/>
      <c r="O370" s="122"/>
      <c r="P370" s="122"/>
      <c r="Q370" s="122"/>
      <c r="R370" s="122"/>
      <c r="S370" s="122"/>
      <c r="T370" s="123"/>
      <c r="AT370" s="120" t="s">
        <v>164</v>
      </c>
      <c r="AU370" s="120" t="s">
        <v>90</v>
      </c>
      <c r="AV370" s="10" t="s">
        <v>88</v>
      </c>
      <c r="AW370" s="10" t="s">
        <v>36</v>
      </c>
      <c r="AX370" s="10" t="s">
        <v>81</v>
      </c>
      <c r="AY370" s="120" t="s">
        <v>151</v>
      </c>
    </row>
    <row r="371" spans="1:65" s="10" customFormat="1" ht="11.25" x14ac:dyDescent="0.2">
      <c r="B371" s="119"/>
      <c r="C371" s="154"/>
      <c r="D371" s="150" t="s">
        <v>164</v>
      </c>
      <c r="E371" s="155" t="s">
        <v>1</v>
      </c>
      <c r="F371" s="156" t="s">
        <v>660</v>
      </c>
      <c r="G371" s="154"/>
      <c r="H371" s="155" t="s">
        <v>1</v>
      </c>
      <c r="L371" s="119"/>
      <c r="M371" s="121"/>
      <c r="N371" s="122"/>
      <c r="O371" s="122"/>
      <c r="P371" s="122"/>
      <c r="Q371" s="122"/>
      <c r="R371" s="122"/>
      <c r="S371" s="122"/>
      <c r="T371" s="123"/>
      <c r="AT371" s="120" t="s">
        <v>164</v>
      </c>
      <c r="AU371" s="120" t="s">
        <v>90</v>
      </c>
      <c r="AV371" s="10" t="s">
        <v>88</v>
      </c>
      <c r="AW371" s="10" t="s">
        <v>36</v>
      </c>
      <c r="AX371" s="10" t="s">
        <v>81</v>
      </c>
      <c r="AY371" s="120" t="s">
        <v>151</v>
      </c>
    </row>
    <row r="372" spans="1:65" s="11" customFormat="1" ht="11.25" x14ac:dyDescent="0.2">
      <c r="B372" s="124"/>
      <c r="C372" s="157"/>
      <c r="D372" s="150" t="s">
        <v>164</v>
      </c>
      <c r="E372" s="158" t="s">
        <v>1</v>
      </c>
      <c r="F372" s="159" t="s">
        <v>661</v>
      </c>
      <c r="G372" s="157"/>
      <c r="H372" s="160">
        <v>1.26</v>
      </c>
      <c r="L372" s="124"/>
      <c r="M372" s="126"/>
      <c r="N372" s="127"/>
      <c r="O372" s="127"/>
      <c r="P372" s="127"/>
      <c r="Q372" s="127"/>
      <c r="R372" s="127"/>
      <c r="S372" s="127"/>
      <c r="T372" s="128"/>
      <c r="AT372" s="125" t="s">
        <v>164</v>
      </c>
      <c r="AU372" s="125" t="s">
        <v>90</v>
      </c>
      <c r="AV372" s="11" t="s">
        <v>90</v>
      </c>
      <c r="AW372" s="11" t="s">
        <v>36</v>
      </c>
      <c r="AX372" s="11" t="s">
        <v>81</v>
      </c>
      <c r="AY372" s="125" t="s">
        <v>151</v>
      </c>
    </row>
    <row r="373" spans="1:65" s="12" customFormat="1" ht="11.25" x14ac:dyDescent="0.2">
      <c r="B373" s="129"/>
      <c r="C373" s="161"/>
      <c r="D373" s="150" t="s">
        <v>164</v>
      </c>
      <c r="E373" s="162" t="s">
        <v>1</v>
      </c>
      <c r="F373" s="163" t="s">
        <v>167</v>
      </c>
      <c r="G373" s="161"/>
      <c r="H373" s="164">
        <v>1.26</v>
      </c>
      <c r="L373" s="129"/>
      <c r="M373" s="131"/>
      <c r="N373" s="132"/>
      <c r="O373" s="132"/>
      <c r="P373" s="132"/>
      <c r="Q373" s="132"/>
      <c r="R373" s="132"/>
      <c r="S373" s="132"/>
      <c r="T373" s="133"/>
      <c r="AT373" s="130" t="s">
        <v>164</v>
      </c>
      <c r="AU373" s="130" t="s">
        <v>90</v>
      </c>
      <c r="AV373" s="12" t="s">
        <v>158</v>
      </c>
      <c r="AW373" s="12" t="s">
        <v>36</v>
      </c>
      <c r="AX373" s="12" t="s">
        <v>88</v>
      </c>
      <c r="AY373" s="130" t="s">
        <v>151</v>
      </c>
    </row>
    <row r="374" spans="1:65" s="34" customFormat="1" ht="21.75" customHeight="1" x14ac:dyDescent="0.2">
      <c r="A374" s="9"/>
      <c r="B374" s="4"/>
      <c r="C374" s="144" t="s">
        <v>662</v>
      </c>
      <c r="D374" s="144" t="s">
        <v>153</v>
      </c>
      <c r="E374" s="145" t="s">
        <v>663</v>
      </c>
      <c r="F374" s="146" t="s">
        <v>664</v>
      </c>
      <c r="G374" s="147" t="s">
        <v>606</v>
      </c>
      <c r="H374" s="148">
        <v>9.0500000000000007</v>
      </c>
      <c r="I374" s="6"/>
      <c r="J374" s="7">
        <f>ROUND(I374*H374,2)</f>
        <v>0</v>
      </c>
      <c r="K374" s="5" t="s">
        <v>242</v>
      </c>
      <c r="L374" s="4"/>
      <c r="M374" s="8" t="s">
        <v>1</v>
      </c>
      <c r="N374" s="110" t="s">
        <v>46</v>
      </c>
      <c r="O374" s="111"/>
      <c r="P374" s="112">
        <f>O374*H374</f>
        <v>0</v>
      </c>
      <c r="Q374" s="112">
        <v>6.9999999999999999E-4</v>
      </c>
      <c r="R374" s="112">
        <f>Q374*H374</f>
        <v>6.3350000000000004E-3</v>
      </c>
      <c r="S374" s="112">
        <v>0</v>
      </c>
      <c r="T374" s="113">
        <f>S374*H374</f>
        <v>0</v>
      </c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R374" s="114" t="s">
        <v>158</v>
      </c>
      <c r="AT374" s="114" t="s">
        <v>153</v>
      </c>
      <c r="AU374" s="114" t="s">
        <v>90</v>
      </c>
      <c r="AY374" s="23" t="s">
        <v>151</v>
      </c>
      <c r="BE374" s="115">
        <f>IF(N374="základní",J374,0)</f>
        <v>0</v>
      </c>
      <c r="BF374" s="115">
        <f>IF(N374="snížená",J374,0)</f>
        <v>0</v>
      </c>
      <c r="BG374" s="115">
        <f>IF(N374="zákl. přenesená",J374,0)</f>
        <v>0</v>
      </c>
      <c r="BH374" s="115">
        <f>IF(N374="sníž. přenesená",J374,0)</f>
        <v>0</v>
      </c>
      <c r="BI374" s="115">
        <f>IF(N374="nulová",J374,0)</f>
        <v>0</v>
      </c>
      <c r="BJ374" s="23" t="s">
        <v>88</v>
      </c>
      <c r="BK374" s="115">
        <f>ROUND(I374*H374,2)</f>
        <v>0</v>
      </c>
      <c r="BL374" s="23" t="s">
        <v>158</v>
      </c>
      <c r="BM374" s="114" t="s">
        <v>665</v>
      </c>
    </row>
    <row r="375" spans="1:65" s="11" customFormat="1" ht="11.25" x14ac:dyDescent="0.2">
      <c r="B375" s="124"/>
      <c r="C375" s="157"/>
      <c r="D375" s="150" t="s">
        <v>164</v>
      </c>
      <c r="E375" s="158" t="s">
        <v>1</v>
      </c>
      <c r="F375" s="159" t="s">
        <v>666</v>
      </c>
      <c r="G375" s="157"/>
      <c r="H375" s="160">
        <v>3.8</v>
      </c>
      <c r="L375" s="124"/>
      <c r="M375" s="126"/>
      <c r="N375" s="127"/>
      <c r="O375" s="127"/>
      <c r="P375" s="127"/>
      <c r="Q375" s="127"/>
      <c r="R375" s="127"/>
      <c r="S375" s="127"/>
      <c r="T375" s="128"/>
      <c r="AT375" s="125" t="s">
        <v>164</v>
      </c>
      <c r="AU375" s="125" t="s">
        <v>90</v>
      </c>
      <c r="AV375" s="11" t="s">
        <v>90</v>
      </c>
      <c r="AW375" s="11" t="s">
        <v>36</v>
      </c>
      <c r="AX375" s="11" t="s">
        <v>81</v>
      </c>
      <c r="AY375" s="125" t="s">
        <v>151</v>
      </c>
    </row>
    <row r="376" spans="1:65" s="11" customFormat="1" ht="11.25" x14ac:dyDescent="0.2">
      <c r="B376" s="124"/>
      <c r="C376" s="157"/>
      <c r="D376" s="150" t="s">
        <v>164</v>
      </c>
      <c r="E376" s="158" t="s">
        <v>1</v>
      </c>
      <c r="F376" s="159" t="s">
        <v>667</v>
      </c>
      <c r="G376" s="157"/>
      <c r="H376" s="160">
        <v>5.25</v>
      </c>
      <c r="L376" s="124"/>
      <c r="M376" s="126"/>
      <c r="N376" s="127"/>
      <c r="O376" s="127"/>
      <c r="P376" s="127"/>
      <c r="Q376" s="127"/>
      <c r="R376" s="127"/>
      <c r="S376" s="127"/>
      <c r="T376" s="128"/>
      <c r="AT376" s="125" t="s">
        <v>164</v>
      </c>
      <c r="AU376" s="125" t="s">
        <v>90</v>
      </c>
      <c r="AV376" s="11" t="s">
        <v>90</v>
      </c>
      <c r="AW376" s="11" t="s">
        <v>36</v>
      </c>
      <c r="AX376" s="11" t="s">
        <v>81</v>
      </c>
      <c r="AY376" s="125" t="s">
        <v>151</v>
      </c>
    </row>
    <row r="377" spans="1:65" s="12" customFormat="1" ht="11.25" x14ac:dyDescent="0.2">
      <c r="B377" s="129"/>
      <c r="C377" s="161"/>
      <c r="D377" s="150" t="s">
        <v>164</v>
      </c>
      <c r="E377" s="162" t="s">
        <v>1</v>
      </c>
      <c r="F377" s="163" t="s">
        <v>167</v>
      </c>
      <c r="G377" s="161"/>
      <c r="H377" s="164">
        <v>9.0500000000000007</v>
      </c>
      <c r="L377" s="129"/>
      <c r="M377" s="131"/>
      <c r="N377" s="132"/>
      <c r="O377" s="132"/>
      <c r="P377" s="132"/>
      <c r="Q377" s="132"/>
      <c r="R377" s="132"/>
      <c r="S377" s="132"/>
      <c r="T377" s="133"/>
      <c r="AT377" s="130" t="s">
        <v>164</v>
      </c>
      <c r="AU377" s="130" t="s">
        <v>90</v>
      </c>
      <c r="AV377" s="12" t="s">
        <v>158</v>
      </c>
      <c r="AW377" s="12" t="s">
        <v>36</v>
      </c>
      <c r="AX377" s="12" t="s">
        <v>88</v>
      </c>
      <c r="AY377" s="130" t="s">
        <v>151</v>
      </c>
    </row>
    <row r="378" spans="1:65" s="34" customFormat="1" ht="16.5" customHeight="1" x14ac:dyDescent="0.2">
      <c r="A378" s="9"/>
      <c r="B378" s="4"/>
      <c r="C378" s="144" t="s">
        <v>668</v>
      </c>
      <c r="D378" s="144" t="s">
        <v>153</v>
      </c>
      <c r="E378" s="145" t="s">
        <v>669</v>
      </c>
      <c r="F378" s="146" t="s">
        <v>670</v>
      </c>
      <c r="G378" s="147" t="s">
        <v>170</v>
      </c>
      <c r="H378" s="148">
        <v>1</v>
      </c>
      <c r="I378" s="6"/>
      <c r="J378" s="7">
        <f>ROUND(I378*H378,2)</f>
        <v>0</v>
      </c>
      <c r="K378" s="5" t="s">
        <v>242</v>
      </c>
      <c r="L378" s="4"/>
      <c r="M378" s="8" t="s">
        <v>1</v>
      </c>
      <c r="N378" s="110" t="s">
        <v>46</v>
      </c>
      <c r="O378" s="111"/>
      <c r="P378" s="112">
        <f>O378*H378</f>
        <v>0</v>
      </c>
      <c r="Q378" s="112">
        <v>0</v>
      </c>
      <c r="R378" s="112">
        <f>Q378*H378</f>
        <v>0</v>
      </c>
      <c r="S378" s="112">
        <v>0</v>
      </c>
      <c r="T378" s="113">
        <f>S378*H378</f>
        <v>0</v>
      </c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R378" s="114" t="s">
        <v>158</v>
      </c>
      <c r="AT378" s="114" t="s">
        <v>153</v>
      </c>
      <c r="AU378" s="114" t="s">
        <v>90</v>
      </c>
      <c r="AY378" s="23" t="s">
        <v>151</v>
      </c>
      <c r="BE378" s="115">
        <f>IF(N378="základní",J378,0)</f>
        <v>0</v>
      </c>
      <c r="BF378" s="115">
        <f>IF(N378="snížená",J378,0)</f>
        <v>0</v>
      </c>
      <c r="BG378" s="115">
        <f>IF(N378="zákl. přenesená",J378,0)</f>
        <v>0</v>
      </c>
      <c r="BH378" s="115">
        <f>IF(N378="sníž. přenesená",J378,0)</f>
        <v>0</v>
      </c>
      <c r="BI378" s="115">
        <f>IF(N378="nulová",J378,0)</f>
        <v>0</v>
      </c>
      <c r="BJ378" s="23" t="s">
        <v>88</v>
      </c>
      <c r="BK378" s="115">
        <f>ROUND(I378*H378,2)</f>
        <v>0</v>
      </c>
      <c r="BL378" s="23" t="s">
        <v>158</v>
      </c>
      <c r="BM378" s="114" t="s">
        <v>671</v>
      </c>
    </row>
    <row r="379" spans="1:65" s="10" customFormat="1" ht="11.25" x14ac:dyDescent="0.2">
      <c r="B379" s="119"/>
      <c r="C379" s="154"/>
      <c r="D379" s="150" t="s">
        <v>164</v>
      </c>
      <c r="E379" s="155" t="s">
        <v>1</v>
      </c>
      <c r="F379" s="156" t="s">
        <v>672</v>
      </c>
      <c r="G379" s="154"/>
      <c r="H379" s="155" t="s">
        <v>1</v>
      </c>
      <c r="L379" s="119"/>
      <c r="M379" s="121"/>
      <c r="N379" s="122"/>
      <c r="O379" s="122"/>
      <c r="P379" s="122"/>
      <c r="Q379" s="122"/>
      <c r="R379" s="122"/>
      <c r="S379" s="122"/>
      <c r="T379" s="123"/>
      <c r="AT379" s="120" t="s">
        <v>164</v>
      </c>
      <c r="AU379" s="120" t="s">
        <v>90</v>
      </c>
      <c r="AV379" s="10" t="s">
        <v>88</v>
      </c>
      <c r="AW379" s="10" t="s">
        <v>36</v>
      </c>
      <c r="AX379" s="10" t="s">
        <v>81</v>
      </c>
      <c r="AY379" s="120" t="s">
        <v>151</v>
      </c>
    </row>
    <row r="380" spans="1:65" s="10" customFormat="1" ht="11.25" x14ac:dyDescent="0.2">
      <c r="B380" s="119"/>
      <c r="C380" s="154"/>
      <c r="D380" s="150" t="s">
        <v>164</v>
      </c>
      <c r="E380" s="155" t="s">
        <v>1</v>
      </c>
      <c r="F380" s="156" t="s">
        <v>485</v>
      </c>
      <c r="G380" s="154"/>
      <c r="H380" s="155" t="s">
        <v>1</v>
      </c>
      <c r="L380" s="119"/>
      <c r="M380" s="121"/>
      <c r="N380" s="122"/>
      <c r="O380" s="122"/>
      <c r="P380" s="122"/>
      <c r="Q380" s="122"/>
      <c r="R380" s="122"/>
      <c r="S380" s="122"/>
      <c r="T380" s="123"/>
      <c r="AT380" s="120" t="s">
        <v>164</v>
      </c>
      <c r="AU380" s="120" t="s">
        <v>90</v>
      </c>
      <c r="AV380" s="10" t="s">
        <v>88</v>
      </c>
      <c r="AW380" s="10" t="s">
        <v>36</v>
      </c>
      <c r="AX380" s="10" t="s">
        <v>81</v>
      </c>
      <c r="AY380" s="120" t="s">
        <v>151</v>
      </c>
    </row>
    <row r="381" spans="1:65" s="11" customFormat="1" ht="11.25" x14ac:dyDescent="0.2">
      <c r="B381" s="124"/>
      <c r="C381" s="157"/>
      <c r="D381" s="150" t="s">
        <v>164</v>
      </c>
      <c r="E381" s="158" t="s">
        <v>1</v>
      </c>
      <c r="F381" s="159" t="s">
        <v>195</v>
      </c>
      <c r="G381" s="157"/>
      <c r="H381" s="160">
        <v>1</v>
      </c>
      <c r="L381" s="124"/>
      <c r="M381" s="126"/>
      <c r="N381" s="127"/>
      <c r="O381" s="127"/>
      <c r="P381" s="127"/>
      <c r="Q381" s="127"/>
      <c r="R381" s="127"/>
      <c r="S381" s="127"/>
      <c r="T381" s="128"/>
      <c r="AT381" s="125" t="s">
        <v>164</v>
      </c>
      <c r="AU381" s="125" t="s">
        <v>90</v>
      </c>
      <c r="AV381" s="11" t="s">
        <v>90</v>
      </c>
      <c r="AW381" s="11" t="s">
        <v>36</v>
      </c>
      <c r="AX381" s="11" t="s">
        <v>81</v>
      </c>
      <c r="AY381" s="125" t="s">
        <v>151</v>
      </c>
    </row>
    <row r="382" spans="1:65" s="12" customFormat="1" ht="11.25" x14ac:dyDescent="0.2">
      <c r="B382" s="129"/>
      <c r="C382" s="161"/>
      <c r="D382" s="150" t="s">
        <v>164</v>
      </c>
      <c r="E382" s="162" t="s">
        <v>1</v>
      </c>
      <c r="F382" s="163" t="s">
        <v>167</v>
      </c>
      <c r="G382" s="161"/>
      <c r="H382" s="164">
        <v>1</v>
      </c>
      <c r="L382" s="129"/>
      <c r="M382" s="131"/>
      <c r="N382" s="132"/>
      <c r="O382" s="132"/>
      <c r="P382" s="132"/>
      <c r="Q382" s="132"/>
      <c r="R382" s="132"/>
      <c r="S382" s="132"/>
      <c r="T382" s="133"/>
      <c r="AT382" s="130" t="s">
        <v>164</v>
      </c>
      <c r="AU382" s="130" t="s">
        <v>90</v>
      </c>
      <c r="AV382" s="12" t="s">
        <v>158</v>
      </c>
      <c r="AW382" s="12" t="s">
        <v>36</v>
      </c>
      <c r="AX382" s="12" t="s">
        <v>88</v>
      </c>
      <c r="AY382" s="130" t="s">
        <v>151</v>
      </c>
    </row>
    <row r="383" spans="1:65" s="34" customFormat="1" ht="16.5" customHeight="1" x14ac:dyDescent="0.2">
      <c r="A383" s="9"/>
      <c r="B383" s="4"/>
      <c r="C383" s="166" t="s">
        <v>673</v>
      </c>
      <c r="D383" s="166" t="s">
        <v>327</v>
      </c>
      <c r="E383" s="167" t="s">
        <v>674</v>
      </c>
      <c r="F383" s="168" t="s">
        <v>675</v>
      </c>
      <c r="G383" s="169" t="s">
        <v>170</v>
      </c>
      <c r="H383" s="170">
        <v>1</v>
      </c>
      <c r="I383" s="14"/>
      <c r="J383" s="15">
        <f>ROUND(I383*H383,2)</f>
        <v>0</v>
      </c>
      <c r="K383" s="13" t="s">
        <v>242</v>
      </c>
      <c r="L383" s="134"/>
      <c r="M383" s="16" t="s">
        <v>1</v>
      </c>
      <c r="N383" s="135" t="s">
        <v>46</v>
      </c>
      <c r="O383" s="111"/>
      <c r="P383" s="112">
        <f>O383*H383</f>
        <v>0</v>
      </c>
      <c r="Q383" s="112">
        <v>0</v>
      </c>
      <c r="R383" s="112">
        <f>Q383*H383</f>
        <v>0</v>
      </c>
      <c r="S383" s="112">
        <v>0</v>
      </c>
      <c r="T383" s="113">
        <f>S383*H383</f>
        <v>0</v>
      </c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R383" s="114" t="s">
        <v>209</v>
      </c>
      <c r="AT383" s="114" t="s">
        <v>327</v>
      </c>
      <c r="AU383" s="114" t="s">
        <v>90</v>
      </c>
      <c r="AY383" s="23" t="s">
        <v>151</v>
      </c>
      <c r="BE383" s="115">
        <f>IF(N383="základní",J383,0)</f>
        <v>0</v>
      </c>
      <c r="BF383" s="115">
        <f>IF(N383="snížená",J383,0)</f>
        <v>0</v>
      </c>
      <c r="BG383" s="115">
        <f>IF(N383="zákl. přenesená",J383,0)</f>
        <v>0</v>
      </c>
      <c r="BH383" s="115">
        <f>IF(N383="sníž. přenesená",J383,0)</f>
        <v>0</v>
      </c>
      <c r="BI383" s="115">
        <f>IF(N383="nulová",J383,0)</f>
        <v>0</v>
      </c>
      <c r="BJ383" s="23" t="s">
        <v>88</v>
      </c>
      <c r="BK383" s="115">
        <f>ROUND(I383*H383,2)</f>
        <v>0</v>
      </c>
      <c r="BL383" s="23" t="s">
        <v>158</v>
      </c>
      <c r="BM383" s="114" t="s">
        <v>676</v>
      </c>
    </row>
    <row r="384" spans="1:65" s="3" customFormat="1" ht="22.9" customHeight="1" x14ac:dyDescent="0.2">
      <c r="B384" s="100"/>
      <c r="C384" s="140"/>
      <c r="D384" s="141" t="s">
        <v>80</v>
      </c>
      <c r="E384" s="143" t="s">
        <v>375</v>
      </c>
      <c r="F384" s="143" t="s">
        <v>376</v>
      </c>
      <c r="G384" s="140"/>
      <c r="H384" s="140"/>
      <c r="J384" s="109">
        <f>BK384</f>
        <v>0</v>
      </c>
      <c r="L384" s="100"/>
      <c r="M384" s="103"/>
      <c r="N384" s="104"/>
      <c r="O384" s="104"/>
      <c r="P384" s="105">
        <f>SUM(P385:P387)</f>
        <v>0</v>
      </c>
      <c r="Q384" s="104"/>
      <c r="R384" s="105">
        <f>SUM(R385:R387)</f>
        <v>0</v>
      </c>
      <c r="S384" s="104"/>
      <c r="T384" s="106">
        <f>SUM(T385:T387)</f>
        <v>0</v>
      </c>
      <c r="AR384" s="101" t="s">
        <v>88</v>
      </c>
      <c r="AT384" s="107" t="s">
        <v>80</v>
      </c>
      <c r="AU384" s="107" t="s">
        <v>88</v>
      </c>
      <c r="AY384" s="101" t="s">
        <v>151</v>
      </c>
      <c r="BK384" s="108">
        <f>SUM(BK385:BK387)</f>
        <v>0</v>
      </c>
    </row>
    <row r="385" spans="1:65" s="34" customFormat="1" ht="16.5" customHeight="1" x14ac:dyDescent="0.2">
      <c r="A385" s="9"/>
      <c r="B385" s="4"/>
      <c r="C385" s="144" t="s">
        <v>677</v>
      </c>
      <c r="D385" s="144" t="s">
        <v>153</v>
      </c>
      <c r="E385" s="145" t="s">
        <v>378</v>
      </c>
      <c r="F385" s="146" t="s">
        <v>379</v>
      </c>
      <c r="G385" s="147" t="s">
        <v>299</v>
      </c>
      <c r="H385" s="148">
        <v>21.262</v>
      </c>
      <c r="I385" s="6"/>
      <c r="J385" s="7">
        <f>ROUND(I385*H385,2)</f>
        <v>0</v>
      </c>
      <c r="K385" s="5" t="s">
        <v>157</v>
      </c>
      <c r="L385" s="4"/>
      <c r="M385" s="8" t="s">
        <v>1</v>
      </c>
      <c r="N385" s="110" t="s">
        <v>46</v>
      </c>
      <c r="O385" s="111"/>
      <c r="P385" s="112">
        <f>O385*H385</f>
        <v>0</v>
      </c>
      <c r="Q385" s="112">
        <v>0</v>
      </c>
      <c r="R385" s="112">
        <f>Q385*H385</f>
        <v>0</v>
      </c>
      <c r="S385" s="112">
        <v>0</v>
      </c>
      <c r="T385" s="113">
        <f>S385*H385</f>
        <v>0</v>
      </c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R385" s="114" t="s">
        <v>158</v>
      </c>
      <c r="AT385" s="114" t="s">
        <v>153</v>
      </c>
      <c r="AU385" s="114" t="s">
        <v>90</v>
      </c>
      <c r="AY385" s="23" t="s">
        <v>151</v>
      </c>
      <c r="BE385" s="115">
        <f>IF(N385="základní",J385,0)</f>
        <v>0</v>
      </c>
      <c r="BF385" s="115">
        <f>IF(N385="snížená",J385,0)</f>
        <v>0</v>
      </c>
      <c r="BG385" s="115">
        <f>IF(N385="zákl. přenesená",J385,0)</f>
        <v>0</v>
      </c>
      <c r="BH385" s="115">
        <f>IF(N385="sníž. přenesená",J385,0)</f>
        <v>0</v>
      </c>
      <c r="BI385" s="115">
        <f>IF(N385="nulová",J385,0)</f>
        <v>0</v>
      </c>
      <c r="BJ385" s="23" t="s">
        <v>88</v>
      </c>
      <c r="BK385" s="115">
        <f>ROUND(I385*H385,2)</f>
        <v>0</v>
      </c>
      <c r="BL385" s="23" t="s">
        <v>158</v>
      </c>
      <c r="BM385" s="114" t="s">
        <v>678</v>
      </c>
    </row>
    <row r="386" spans="1:65" s="34" customFormat="1" ht="11.25" x14ac:dyDescent="0.2">
      <c r="A386" s="9"/>
      <c r="B386" s="4"/>
      <c r="C386" s="149"/>
      <c r="D386" s="150" t="s">
        <v>160</v>
      </c>
      <c r="E386" s="149"/>
      <c r="F386" s="151" t="s">
        <v>381</v>
      </c>
      <c r="G386" s="149"/>
      <c r="H386" s="149"/>
      <c r="I386" s="9"/>
      <c r="J386" s="9"/>
      <c r="K386" s="9"/>
      <c r="L386" s="4"/>
      <c r="M386" s="116"/>
      <c r="N386" s="117"/>
      <c r="O386" s="111"/>
      <c r="P386" s="111"/>
      <c r="Q386" s="111"/>
      <c r="R386" s="111"/>
      <c r="S386" s="111"/>
      <c r="T386" s="118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T386" s="23" t="s">
        <v>160</v>
      </c>
      <c r="AU386" s="23" t="s">
        <v>90</v>
      </c>
    </row>
    <row r="387" spans="1:65" s="34" customFormat="1" ht="11.25" x14ac:dyDescent="0.2">
      <c r="A387" s="9"/>
      <c r="B387" s="4"/>
      <c r="C387" s="149"/>
      <c r="D387" s="152" t="s">
        <v>162</v>
      </c>
      <c r="E387" s="149"/>
      <c r="F387" s="153" t="s">
        <v>382</v>
      </c>
      <c r="G387" s="149"/>
      <c r="H387" s="149"/>
      <c r="I387" s="9"/>
      <c r="J387" s="9"/>
      <c r="K387" s="9"/>
      <c r="L387" s="4"/>
      <c r="M387" s="116"/>
      <c r="N387" s="117"/>
      <c r="O387" s="111"/>
      <c r="P387" s="111"/>
      <c r="Q387" s="111"/>
      <c r="R387" s="111"/>
      <c r="S387" s="111"/>
      <c r="T387" s="118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T387" s="23" t="s">
        <v>162</v>
      </c>
      <c r="AU387" s="23" t="s">
        <v>90</v>
      </c>
    </row>
    <row r="388" spans="1:65" s="3" customFormat="1" ht="25.9" customHeight="1" x14ac:dyDescent="0.2">
      <c r="B388" s="100"/>
      <c r="C388" s="140"/>
      <c r="D388" s="141" t="s">
        <v>80</v>
      </c>
      <c r="E388" s="142" t="s">
        <v>679</v>
      </c>
      <c r="F388" s="142" t="s">
        <v>680</v>
      </c>
      <c r="G388" s="140"/>
      <c r="H388" s="140"/>
      <c r="J388" s="102">
        <f>BK388</f>
        <v>0</v>
      </c>
      <c r="L388" s="100"/>
      <c r="M388" s="103"/>
      <c r="N388" s="104"/>
      <c r="O388" s="104"/>
      <c r="P388" s="105">
        <f>P389</f>
        <v>0</v>
      </c>
      <c r="Q388" s="104"/>
      <c r="R388" s="105">
        <f>R389</f>
        <v>0.51271420000000001</v>
      </c>
      <c r="S388" s="104"/>
      <c r="T388" s="106">
        <f>T389</f>
        <v>0</v>
      </c>
      <c r="AR388" s="101" t="s">
        <v>90</v>
      </c>
      <c r="AT388" s="107" t="s">
        <v>80</v>
      </c>
      <c r="AU388" s="107" t="s">
        <v>81</v>
      </c>
      <c r="AY388" s="101" t="s">
        <v>151</v>
      </c>
      <c r="BK388" s="108">
        <f>BK389</f>
        <v>0</v>
      </c>
    </row>
    <row r="389" spans="1:65" s="3" customFormat="1" ht="22.9" customHeight="1" x14ac:dyDescent="0.2">
      <c r="B389" s="100"/>
      <c r="C389" s="140"/>
      <c r="D389" s="141" t="s">
        <v>80</v>
      </c>
      <c r="E389" s="143" t="s">
        <v>681</v>
      </c>
      <c r="F389" s="143" t="s">
        <v>682</v>
      </c>
      <c r="G389" s="140"/>
      <c r="H389" s="140"/>
      <c r="J389" s="109">
        <f>BK389</f>
        <v>0</v>
      </c>
      <c r="L389" s="100"/>
      <c r="M389" s="103"/>
      <c r="N389" s="104"/>
      <c r="O389" s="104"/>
      <c r="P389" s="105">
        <f>SUM(P390:P414)</f>
        <v>0</v>
      </c>
      <c r="Q389" s="104"/>
      <c r="R389" s="105">
        <f>SUM(R390:R414)</f>
        <v>0.51271420000000001</v>
      </c>
      <c r="S389" s="104"/>
      <c r="T389" s="106">
        <f>SUM(T390:T414)</f>
        <v>0</v>
      </c>
      <c r="AR389" s="101" t="s">
        <v>90</v>
      </c>
      <c r="AT389" s="107" t="s">
        <v>80</v>
      </c>
      <c r="AU389" s="107" t="s">
        <v>88</v>
      </c>
      <c r="AY389" s="101" t="s">
        <v>151</v>
      </c>
      <c r="BK389" s="108">
        <f>SUM(BK390:BK414)</f>
        <v>0</v>
      </c>
    </row>
    <row r="390" spans="1:65" s="34" customFormat="1" ht="16.5" customHeight="1" x14ac:dyDescent="0.2">
      <c r="A390" s="9"/>
      <c r="B390" s="4"/>
      <c r="C390" s="144" t="s">
        <v>683</v>
      </c>
      <c r="D390" s="144" t="s">
        <v>153</v>
      </c>
      <c r="E390" s="145" t="s">
        <v>684</v>
      </c>
      <c r="F390" s="146" t="s">
        <v>685</v>
      </c>
      <c r="G390" s="147" t="s">
        <v>156</v>
      </c>
      <c r="H390" s="148">
        <v>2.5</v>
      </c>
      <c r="I390" s="6"/>
      <c r="J390" s="7">
        <f>ROUND(I390*H390,2)</f>
        <v>0</v>
      </c>
      <c r="K390" s="5" t="s">
        <v>157</v>
      </c>
      <c r="L390" s="4"/>
      <c r="M390" s="8" t="s">
        <v>1</v>
      </c>
      <c r="N390" s="110" t="s">
        <v>46</v>
      </c>
      <c r="O390" s="111"/>
      <c r="P390" s="112">
        <f>O390*H390</f>
        <v>0</v>
      </c>
      <c r="Q390" s="112">
        <v>2.0000000000000002E-5</v>
      </c>
      <c r="R390" s="112">
        <f>Q390*H390</f>
        <v>5.0000000000000002E-5</v>
      </c>
      <c r="S390" s="112">
        <v>0</v>
      </c>
      <c r="T390" s="113">
        <f>S390*H390</f>
        <v>0</v>
      </c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R390" s="114" t="s">
        <v>270</v>
      </c>
      <c r="AT390" s="114" t="s">
        <v>153</v>
      </c>
      <c r="AU390" s="114" t="s">
        <v>90</v>
      </c>
      <c r="AY390" s="23" t="s">
        <v>151</v>
      </c>
      <c r="BE390" s="115">
        <f>IF(N390="základní",J390,0)</f>
        <v>0</v>
      </c>
      <c r="BF390" s="115">
        <f>IF(N390="snížená",J390,0)</f>
        <v>0</v>
      </c>
      <c r="BG390" s="115">
        <f>IF(N390="zákl. přenesená",J390,0)</f>
        <v>0</v>
      </c>
      <c r="BH390" s="115">
        <f>IF(N390="sníž. přenesená",J390,0)</f>
        <v>0</v>
      </c>
      <c r="BI390" s="115">
        <f>IF(N390="nulová",J390,0)</f>
        <v>0</v>
      </c>
      <c r="BJ390" s="23" t="s">
        <v>88</v>
      </c>
      <c r="BK390" s="115">
        <f>ROUND(I390*H390,2)</f>
        <v>0</v>
      </c>
      <c r="BL390" s="23" t="s">
        <v>270</v>
      </c>
      <c r="BM390" s="114" t="s">
        <v>686</v>
      </c>
    </row>
    <row r="391" spans="1:65" s="34" customFormat="1" ht="19.5" x14ac:dyDescent="0.2">
      <c r="A391" s="9"/>
      <c r="B391" s="4"/>
      <c r="C391" s="149"/>
      <c r="D391" s="150" t="s">
        <v>160</v>
      </c>
      <c r="E391" s="149"/>
      <c r="F391" s="151" t="s">
        <v>687</v>
      </c>
      <c r="G391" s="149"/>
      <c r="H391" s="149"/>
      <c r="I391" s="9"/>
      <c r="J391" s="9"/>
      <c r="K391" s="9"/>
      <c r="L391" s="4"/>
      <c r="M391" s="116"/>
      <c r="N391" s="117"/>
      <c r="O391" s="111"/>
      <c r="P391" s="111"/>
      <c r="Q391" s="111"/>
      <c r="R391" s="111"/>
      <c r="S391" s="111"/>
      <c r="T391" s="118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T391" s="23" t="s">
        <v>160</v>
      </c>
      <c r="AU391" s="23" t="s">
        <v>90</v>
      </c>
    </row>
    <row r="392" spans="1:65" s="34" customFormat="1" ht="11.25" x14ac:dyDescent="0.2">
      <c r="A392" s="9"/>
      <c r="B392" s="4"/>
      <c r="C392" s="149"/>
      <c r="D392" s="152" t="s">
        <v>162</v>
      </c>
      <c r="E392" s="149"/>
      <c r="F392" s="153" t="s">
        <v>688</v>
      </c>
      <c r="G392" s="149"/>
      <c r="H392" s="149"/>
      <c r="I392" s="9"/>
      <c r="J392" s="9"/>
      <c r="K392" s="9"/>
      <c r="L392" s="4"/>
      <c r="M392" s="116"/>
      <c r="N392" s="117"/>
      <c r="O392" s="111"/>
      <c r="P392" s="111"/>
      <c r="Q392" s="111"/>
      <c r="R392" s="111"/>
      <c r="S392" s="111"/>
      <c r="T392" s="118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T392" s="23" t="s">
        <v>162</v>
      </c>
      <c r="AU392" s="23" t="s">
        <v>90</v>
      </c>
    </row>
    <row r="393" spans="1:65" s="11" customFormat="1" ht="11.25" x14ac:dyDescent="0.2">
      <c r="B393" s="124"/>
      <c r="C393" s="157"/>
      <c r="D393" s="150" t="s">
        <v>164</v>
      </c>
      <c r="E393" s="158" t="s">
        <v>1</v>
      </c>
      <c r="F393" s="159" t="s">
        <v>689</v>
      </c>
      <c r="G393" s="157"/>
      <c r="H393" s="160">
        <v>2.5</v>
      </c>
      <c r="L393" s="124"/>
      <c r="M393" s="126"/>
      <c r="N393" s="127"/>
      <c r="O393" s="127"/>
      <c r="P393" s="127"/>
      <c r="Q393" s="127"/>
      <c r="R393" s="127"/>
      <c r="S393" s="127"/>
      <c r="T393" s="128"/>
      <c r="AT393" s="125" t="s">
        <v>164</v>
      </c>
      <c r="AU393" s="125" t="s">
        <v>90</v>
      </c>
      <c r="AV393" s="11" t="s">
        <v>90</v>
      </c>
      <c r="AW393" s="11" t="s">
        <v>36</v>
      </c>
      <c r="AX393" s="11" t="s">
        <v>81</v>
      </c>
      <c r="AY393" s="125" t="s">
        <v>151</v>
      </c>
    </row>
    <row r="394" spans="1:65" s="12" customFormat="1" ht="11.25" x14ac:dyDescent="0.2">
      <c r="B394" s="129"/>
      <c r="C394" s="161"/>
      <c r="D394" s="150" t="s">
        <v>164</v>
      </c>
      <c r="E394" s="162" t="s">
        <v>1</v>
      </c>
      <c r="F394" s="163" t="s">
        <v>167</v>
      </c>
      <c r="G394" s="161"/>
      <c r="H394" s="164">
        <v>2.5</v>
      </c>
      <c r="L394" s="129"/>
      <c r="M394" s="131"/>
      <c r="N394" s="132"/>
      <c r="O394" s="132"/>
      <c r="P394" s="132"/>
      <c r="Q394" s="132"/>
      <c r="R394" s="132"/>
      <c r="S394" s="132"/>
      <c r="T394" s="133"/>
      <c r="AT394" s="130" t="s">
        <v>164</v>
      </c>
      <c r="AU394" s="130" t="s">
        <v>90</v>
      </c>
      <c r="AV394" s="12" t="s">
        <v>158</v>
      </c>
      <c r="AW394" s="12" t="s">
        <v>36</v>
      </c>
      <c r="AX394" s="12" t="s">
        <v>88</v>
      </c>
      <c r="AY394" s="130" t="s">
        <v>151</v>
      </c>
    </row>
    <row r="395" spans="1:65" s="34" customFormat="1" ht="16.5" customHeight="1" x14ac:dyDescent="0.2">
      <c r="A395" s="9"/>
      <c r="B395" s="4"/>
      <c r="C395" s="166" t="s">
        <v>690</v>
      </c>
      <c r="D395" s="166" t="s">
        <v>327</v>
      </c>
      <c r="E395" s="167" t="s">
        <v>691</v>
      </c>
      <c r="F395" s="168" t="s">
        <v>692</v>
      </c>
      <c r="G395" s="169" t="s">
        <v>156</v>
      </c>
      <c r="H395" s="170">
        <v>2.5</v>
      </c>
      <c r="I395" s="14"/>
      <c r="J395" s="15">
        <f>ROUND(I395*H395,2)</f>
        <v>0</v>
      </c>
      <c r="K395" s="13" t="s">
        <v>242</v>
      </c>
      <c r="L395" s="134"/>
      <c r="M395" s="16" t="s">
        <v>1</v>
      </c>
      <c r="N395" s="135" t="s">
        <v>46</v>
      </c>
      <c r="O395" s="111"/>
      <c r="P395" s="112">
        <f>O395*H395</f>
        <v>0</v>
      </c>
      <c r="Q395" s="112">
        <v>3.2000000000000001E-2</v>
      </c>
      <c r="R395" s="112">
        <f>Q395*H395</f>
        <v>0.08</v>
      </c>
      <c r="S395" s="112">
        <v>0</v>
      </c>
      <c r="T395" s="113">
        <f>S395*H395</f>
        <v>0</v>
      </c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R395" s="114" t="s">
        <v>648</v>
      </c>
      <c r="AT395" s="114" t="s">
        <v>327</v>
      </c>
      <c r="AU395" s="114" t="s">
        <v>90</v>
      </c>
      <c r="AY395" s="23" t="s">
        <v>151</v>
      </c>
      <c r="BE395" s="115">
        <f>IF(N395="základní",J395,0)</f>
        <v>0</v>
      </c>
      <c r="BF395" s="115">
        <f>IF(N395="snížená",J395,0)</f>
        <v>0</v>
      </c>
      <c r="BG395" s="115">
        <f>IF(N395="zákl. přenesená",J395,0)</f>
        <v>0</v>
      </c>
      <c r="BH395" s="115">
        <f>IF(N395="sníž. přenesená",J395,0)</f>
        <v>0</v>
      </c>
      <c r="BI395" s="115">
        <f>IF(N395="nulová",J395,0)</f>
        <v>0</v>
      </c>
      <c r="BJ395" s="23" t="s">
        <v>88</v>
      </c>
      <c r="BK395" s="115">
        <f>ROUND(I395*H395,2)</f>
        <v>0</v>
      </c>
      <c r="BL395" s="23" t="s">
        <v>270</v>
      </c>
      <c r="BM395" s="114" t="s">
        <v>693</v>
      </c>
    </row>
    <row r="396" spans="1:65" s="11" customFormat="1" ht="11.25" x14ac:dyDescent="0.2">
      <c r="B396" s="124"/>
      <c r="C396" s="157"/>
      <c r="D396" s="150" t="s">
        <v>164</v>
      </c>
      <c r="E396" s="158" t="s">
        <v>1</v>
      </c>
      <c r="F396" s="159" t="s">
        <v>689</v>
      </c>
      <c r="G396" s="157"/>
      <c r="H396" s="160">
        <v>2.5</v>
      </c>
      <c r="L396" s="124"/>
      <c r="M396" s="126"/>
      <c r="N396" s="127"/>
      <c r="O396" s="127"/>
      <c r="P396" s="127"/>
      <c r="Q396" s="127"/>
      <c r="R396" s="127"/>
      <c r="S396" s="127"/>
      <c r="T396" s="128"/>
      <c r="AT396" s="125" t="s">
        <v>164</v>
      </c>
      <c r="AU396" s="125" t="s">
        <v>90</v>
      </c>
      <c r="AV396" s="11" t="s">
        <v>90</v>
      </c>
      <c r="AW396" s="11" t="s">
        <v>36</v>
      </c>
      <c r="AX396" s="11" t="s">
        <v>81</v>
      </c>
      <c r="AY396" s="125" t="s">
        <v>151</v>
      </c>
    </row>
    <row r="397" spans="1:65" s="12" customFormat="1" ht="11.25" x14ac:dyDescent="0.2">
      <c r="B397" s="129"/>
      <c r="C397" s="161"/>
      <c r="D397" s="150" t="s">
        <v>164</v>
      </c>
      <c r="E397" s="162" t="s">
        <v>1</v>
      </c>
      <c r="F397" s="163" t="s">
        <v>167</v>
      </c>
      <c r="G397" s="161"/>
      <c r="H397" s="164">
        <v>2.5</v>
      </c>
      <c r="L397" s="129"/>
      <c r="M397" s="131"/>
      <c r="N397" s="132"/>
      <c r="O397" s="132"/>
      <c r="P397" s="132"/>
      <c r="Q397" s="132"/>
      <c r="R397" s="132"/>
      <c r="S397" s="132"/>
      <c r="T397" s="133"/>
      <c r="AT397" s="130" t="s">
        <v>164</v>
      </c>
      <c r="AU397" s="130" t="s">
        <v>90</v>
      </c>
      <c r="AV397" s="12" t="s">
        <v>158</v>
      </c>
      <c r="AW397" s="12" t="s">
        <v>36</v>
      </c>
      <c r="AX397" s="12" t="s">
        <v>88</v>
      </c>
      <c r="AY397" s="130" t="s">
        <v>151</v>
      </c>
    </row>
    <row r="398" spans="1:65" s="34" customFormat="1" ht="16.5" customHeight="1" x14ac:dyDescent="0.2">
      <c r="A398" s="9"/>
      <c r="B398" s="4"/>
      <c r="C398" s="144" t="s">
        <v>694</v>
      </c>
      <c r="D398" s="144" t="s">
        <v>153</v>
      </c>
      <c r="E398" s="145" t="s">
        <v>695</v>
      </c>
      <c r="F398" s="146" t="s">
        <v>696</v>
      </c>
      <c r="G398" s="147" t="s">
        <v>170</v>
      </c>
      <c r="H398" s="148">
        <v>1</v>
      </c>
      <c r="I398" s="6"/>
      <c r="J398" s="7">
        <f>ROUND(I398*H398,2)</f>
        <v>0</v>
      </c>
      <c r="K398" s="5" t="s">
        <v>242</v>
      </c>
      <c r="L398" s="4"/>
      <c r="M398" s="8" t="s">
        <v>1</v>
      </c>
      <c r="N398" s="110" t="s">
        <v>46</v>
      </c>
      <c r="O398" s="111"/>
      <c r="P398" s="112">
        <f>O398*H398</f>
        <v>0</v>
      </c>
      <c r="Q398" s="112">
        <v>5.0299999999999997E-3</v>
      </c>
      <c r="R398" s="112">
        <f>Q398*H398</f>
        <v>5.0299999999999997E-3</v>
      </c>
      <c r="S398" s="112">
        <v>0</v>
      </c>
      <c r="T398" s="113">
        <f>S398*H398</f>
        <v>0</v>
      </c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R398" s="114" t="s">
        <v>270</v>
      </c>
      <c r="AT398" s="114" t="s">
        <v>153</v>
      </c>
      <c r="AU398" s="114" t="s">
        <v>90</v>
      </c>
      <c r="AY398" s="23" t="s">
        <v>151</v>
      </c>
      <c r="BE398" s="115">
        <f>IF(N398="základní",J398,0)</f>
        <v>0</v>
      </c>
      <c r="BF398" s="115">
        <f>IF(N398="snížená",J398,0)</f>
        <v>0</v>
      </c>
      <c r="BG398" s="115">
        <f>IF(N398="zákl. přenesená",J398,0)</f>
        <v>0</v>
      </c>
      <c r="BH398" s="115">
        <f>IF(N398="sníž. přenesená",J398,0)</f>
        <v>0</v>
      </c>
      <c r="BI398" s="115">
        <f>IF(N398="nulová",J398,0)</f>
        <v>0</v>
      </c>
      <c r="BJ398" s="23" t="s">
        <v>88</v>
      </c>
      <c r="BK398" s="115">
        <f>ROUND(I398*H398,2)</f>
        <v>0</v>
      </c>
      <c r="BL398" s="23" t="s">
        <v>270</v>
      </c>
      <c r="BM398" s="114" t="s">
        <v>697</v>
      </c>
    </row>
    <row r="399" spans="1:65" s="34" customFormat="1" ht="29.25" x14ac:dyDescent="0.2">
      <c r="A399" s="9"/>
      <c r="B399" s="4"/>
      <c r="C399" s="149"/>
      <c r="D399" s="150" t="s">
        <v>174</v>
      </c>
      <c r="E399" s="149"/>
      <c r="F399" s="165" t="s">
        <v>698</v>
      </c>
      <c r="G399" s="149"/>
      <c r="H399" s="149"/>
      <c r="I399" s="9"/>
      <c r="J399" s="9"/>
      <c r="K399" s="9"/>
      <c r="L399" s="4"/>
      <c r="M399" s="116"/>
      <c r="N399" s="117"/>
      <c r="O399" s="111"/>
      <c r="P399" s="111"/>
      <c r="Q399" s="111"/>
      <c r="R399" s="111"/>
      <c r="S399" s="111"/>
      <c r="T399" s="118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T399" s="23" t="s">
        <v>174</v>
      </c>
      <c r="AU399" s="23" t="s">
        <v>90</v>
      </c>
    </row>
    <row r="400" spans="1:65" s="10" customFormat="1" ht="11.25" x14ac:dyDescent="0.2">
      <c r="B400" s="119"/>
      <c r="C400" s="154"/>
      <c r="D400" s="150" t="s">
        <v>164</v>
      </c>
      <c r="E400" s="155" t="s">
        <v>1</v>
      </c>
      <c r="F400" s="156" t="s">
        <v>672</v>
      </c>
      <c r="G400" s="154"/>
      <c r="H400" s="155" t="s">
        <v>1</v>
      </c>
      <c r="L400" s="119"/>
      <c r="M400" s="121"/>
      <c r="N400" s="122"/>
      <c r="O400" s="122"/>
      <c r="P400" s="122"/>
      <c r="Q400" s="122"/>
      <c r="R400" s="122"/>
      <c r="S400" s="122"/>
      <c r="T400" s="123"/>
      <c r="AT400" s="120" t="s">
        <v>164</v>
      </c>
      <c r="AU400" s="120" t="s">
        <v>90</v>
      </c>
      <c r="AV400" s="10" t="s">
        <v>88</v>
      </c>
      <c r="AW400" s="10" t="s">
        <v>36</v>
      </c>
      <c r="AX400" s="10" t="s">
        <v>81</v>
      </c>
      <c r="AY400" s="120" t="s">
        <v>151</v>
      </c>
    </row>
    <row r="401" spans="1:65" s="10" customFormat="1" ht="11.25" x14ac:dyDescent="0.2">
      <c r="B401" s="119"/>
      <c r="C401" s="154"/>
      <c r="D401" s="150" t="s">
        <v>164</v>
      </c>
      <c r="E401" s="155" t="s">
        <v>1</v>
      </c>
      <c r="F401" s="156" t="s">
        <v>485</v>
      </c>
      <c r="G401" s="154"/>
      <c r="H401" s="155" t="s">
        <v>1</v>
      </c>
      <c r="L401" s="119"/>
      <c r="M401" s="121"/>
      <c r="N401" s="122"/>
      <c r="O401" s="122"/>
      <c r="P401" s="122"/>
      <c r="Q401" s="122"/>
      <c r="R401" s="122"/>
      <c r="S401" s="122"/>
      <c r="T401" s="123"/>
      <c r="AT401" s="120" t="s">
        <v>164</v>
      </c>
      <c r="AU401" s="120" t="s">
        <v>90</v>
      </c>
      <c r="AV401" s="10" t="s">
        <v>88</v>
      </c>
      <c r="AW401" s="10" t="s">
        <v>36</v>
      </c>
      <c r="AX401" s="10" t="s">
        <v>81</v>
      </c>
      <c r="AY401" s="120" t="s">
        <v>151</v>
      </c>
    </row>
    <row r="402" spans="1:65" s="11" customFormat="1" ht="11.25" x14ac:dyDescent="0.2">
      <c r="B402" s="124"/>
      <c r="C402" s="157"/>
      <c r="D402" s="150" t="s">
        <v>164</v>
      </c>
      <c r="E402" s="158" t="s">
        <v>1</v>
      </c>
      <c r="F402" s="159" t="s">
        <v>88</v>
      </c>
      <c r="G402" s="157"/>
      <c r="H402" s="160">
        <v>1</v>
      </c>
      <c r="L402" s="124"/>
      <c r="M402" s="126"/>
      <c r="N402" s="127"/>
      <c r="O402" s="127"/>
      <c r="P402" s="127"/>
      <c r="Q402" s="127"/>
      <c r="R402" s="127"/>
      <c r="S402" s="127"/>
      <c r="T402" s="128"/>
      <c r="AT402" s="125" t="s">
        <v>164</v>
      </c>
      <c r="AU402" s="125" t="s">
        <v>90</v>
      </c>
      <c r="AV402" s="11" t="s">
        <v>90</v>
      </c>
      <c r="AW402" s="11" t="s">
        <v>36</v>
      </c>
      <c r="AX402" s="11" t="s">
        <v>81</v>
      </c>
      <c r="AY402" s="125" t="s">
        <v>151</v>
      </c>
    </row>
    <row r="403" spans="1:65" s="12" customFormat="1" ht="11.25" x14ac:dyDescent="0.2">
      <c r="B403" s="129"/>
      <c r="C403" s="161"/>
      <c r="D403" s="150" t="s">
        <v>164</v>
      </c>
      <c r="E403" s="162" t="s">
        <v>1</v>
      </c>
      <c r="F403" s="163" t="s">
        <v>167</v>
      </c>
      <c r="G403" s="161"/>
      <c r="H403" s="164">
        <v>1</v>
      </c>
      <c r="L403" s="129"/>
      <c r="M403" s="131"/>
      <c r="N403" s="132"/>
      <c r="O403" s="132"/>
      <c r="P403" s="132"/>
      <c r="Q403" s="132"/>
      <c r="R403" s="132"/>
      <c r="S403" s="132"/>
      <c r="T403" s="133"/>
      <c r="AT403" s="130" t="s">
        <v>164</v>
      </c>
      <c r="AU403" s="130" t="s">
        <v>90</v>
      </c>
      <c r="AV403" s="12" t="s">
        <v>158</v>
      </c>
      <c r="AW403" s="12" t="s">
        <v>36</v>
      </c>
      <c r="AX403" s="12" t="s">
        <v>88</v>
      </c>
      <c r="AY403" s="130" t="s">
        <v>151</v>
      </c>
    </row>
    <row r="404" spans="1:65" s="34" customFormat="1" ht="24.2" customHeight="1" x14ac:dyDescent="0.2">
      <c r="A404" s="9"/>
      <c r="B404" s="4"/>
      <c r="C404" s="144" t="s">
        <v>699</v>
      </c>
      <c r="D404" s="144" t="s">
        <v>153</v>
      </c>
      <c r="E404" s="145" t="s">
        <v>700</v>
      </c>
      <c r="F404" s="146" t="s">
        <v>701</v>
      </c>
      <c r="G404" s="147" t="s">
        <v>241</v>
      </c>
      <c r="H404" s="148">
        <v>1</v>
      </c>
      <c r="I404" s="6"/>
      <c r="J404" s="7">
        <f>ROUND(I404*H404,2)</f>
        <v>0</v>
      </c>
      <c r="K404" s="5" t="s">
        <v>242</v>
      </c>
      <c r="L404" s="4"/>
      <c r="M404" s="8" t="s">
        <v>1</v>
      </c>
      <c r="N404" s="110" t="s">
        <v>46</v>
      </c>
      <c r="O404" s="111"/>
      <c r="P404" s="112">
        <f>O404*H404</f>
        <v>0</v>
      </c>
      <c r="Q404" s="112">
        <v>0</v>
      </c>
      <c r="R404" s="112">
        <f>Q404*H404</f>
        <v>0</v>
      </c>
      <c r="S404" s="112">
        <v>0</v>
      </c>
      <c r="T404" s="113">
        <f>S404*H404</f>
        <v>0</v>
      </c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R404" s="114" t="s">
        <v>270</v>
      </c>
      <c r="AT404" s="114" t="s">
        <v>153</v>
      </c>
      <c r="AU404" s="114" t="s">
        <v>90</v>
      </c>
      <c r="AY404" s="23" t="s">
        <v>151</v>
      </c>
      <c r="BE404" s="115">
        <f>IF(N404="základní",J404,0)</f>
        <v>0</v>
      </c>
      <c r="BF404" s="115">
        <f>IF(N404="snížená",J404,0)</f>
        <v>0</v>
      </c>
      <c r="BG404" s="115">
        <f>IF(N404="zákl. přenesená",J404,0)</f>
        <v>0</v>
      </c>
      <c r="BH404" s="115">
        <f>IF(N404="sníž. přenesená",J404,0)</f>
        <v>0</v>
      </c>
      <c r="BI404" s="115">
        <f>IF(N404="nulová",J404,0)</f>
        <v>0</v>
      </c>
      <c r="BJ404" s="23" t="s">
        <v>88</v>
      </c>
      <c r="BK404" s="115">
        <f>ROUND(I404*H404,2)</f>
        <v>0</v>
      </c>
      <c r="BL404" s="23" t="s">
        <v>270</v>
      </c>
      <c r="BM404" s="114" t="s">
        <v>702</v>
      </c>
    </row>
    <row r="405" spans="1:65" s="34" customFormat="1" ht="58.5" x14ac:dyDescent="0.2">
      <c r="A405" s="9"/>
      <c r="B405" s="4"/>
      <c r="C405" s="149"/>
      <c r="D405" s="150" t="s">
        <v>174</v>
      </c>
      <c r="E405" s="149"/>
      <c r="F405" s="165" t="s">
        <v>703</v>
      </c>
      <c r="G405" s="149"/>
      <c r="H405" s="149"/>
      <c r="I405" s="9"/>
      <c r="J405" s="9"/>
      <c r="K405" s="9"/>
      <c r="L405" s="4"/>
      <c r="M405" s="116"/>
      <c r="N405" s="117"/>
      <c r="O405" s="111"/>
      <c r="P405" s="111"/>
      <c r="Q405" s="111"/>
      <c r="R405" s="111"/>
      <c r="S405" s="111"/>
      <c r="T405" s="118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T405" s="23" t="s">
        <v>174</v>
      </c>
      <c r="AU405" s="23" t="s">
        <v>90</v>
      </c>
    </row>
    <row r="406" spans="1:65" s="34" customFormat="1" ht="24.2" customHeight="1" x14ac:dyDescent="0.2">
      <c r="A406" s="9"/>
      <c r="B406" s="4"/>
      <c r="C406" s="144" t="s">
        <v>704</v>
      </c>
      <c r="D406" s="144" t="s">
        <v>153</v>
      </c>
      <c r="E406" s="145" t="s">
        <v>705</v>
      </c>
      <c r="F406" s="146" t="s">
        <v>706</v>
      </c>
      <c r="G406" s="147" t="s">
        <v>330</v>
      </c>
      <c r="H406" s="148">
        <v>220.43</v>
      </c>
      <c r="I406" s="6"/>
      <c r="J406" s="7">
        <f>ROUND(I406*H406,2)</f>
        <v>0</v>
      </c>
      <c r="K406" s="5" t="s">
        <v>242</v>
      </c>
      <c r="L406" s="4"/>
      <c r="M406" s="8" t="s">
        <v>1</v>
      </c>
      <c r="N406" s="110" t="s">
        <v>46</v>
      </c>
      <c r="O406" s="111"/>
      <c r="P406" s="112">
        <f>O406*H406</f>
        <v>0</v>
      </c>
      <c r="Q406" s="112">
        <v>1.9400000000000001E-3</v>
      </c>
      <c r="R406" s="112">
        <f>Q406*H406</f>
        <v>0.42763420000000002</v>
      </c>
      <c r="S406" s="112">
        <v>0</v>
      </c>
      <c r="T406" s="113">
        <f>S406*H406</f>
        <v>0</v>
      </c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R406" s="114" t="s">
        <v>270</v>
      </c>
      <c r="AT406" s="114" t="s">
        <v>153</v>
      </c>
      <c r="AU406" s="114" t="s">
        <v>90</v>
      </c>
      <c r="AY406" s="23" t="s">
        <v>151</v>
      </c>
      <c r="BE406" s="115">
        <f>IF(N406="základní",J406,0)</f>
        <v>0</v>
      </c>
      <c r="BF406" s="115">
        <f>IF(N406="snížená",J406,0)</f>
        <v>0</v>
      </c>
      <c r="BG406" s="115">
        <f>IF(N406="zákl. přenesená",J406,0)</f>
        <v>0</v>
      </c>
      <c r="BH406" s="115">
        <f>IF(N406="sníž. přenesená",J406,0)</f>
        <v>0</v>
      </c>
      <c r="BI406" s="115">
        <f>IF(N406="nulová",J406,0)</f>
        <v>0</v>
      </c>
      <c r="BJ406" s="23" t="s">
        <v>88</v>
      </c>
      <c r="BK406" s="115">
        <f>ROUND(I406*H406,2)</f>
        <v>0</v>
      </c>
      <c r="BL406" s="23" t="s">
        <v>270</v>
      </c>
      <c r="BM406" s="114" t="s">
        <v>707</v>
      </c>
    </row>
    <row r="407" spans="1:65" s="34" customFormat="1" ht="58.5" x14ac:dyDescent="0.2">
      <c r="A407" s="9"/>
      <c r="B407" s="4"/>
      <c r="C407" s="149"/>
      <c r="D407" s="150" t="s">
        <v>174</v>
      </c>
      <c r="E407" s="149"/>
      <c r="F407" s="165" t="s">
        <v>708</v>
      </c>
      <c r="G407" s="149"/>
      <c r="H407" s="149"/>
      <c r="I407" s="9"/>
      <c r="J407" s="9"/>
      <c r="K407" s="9"/>
      <c r="L407" s="4"/>
      <c r="M407" s="116"/>
      <c r="N407" s="117"/>
      <c r="O407" s="111"/>
      <c r="P407" s="111"/>
      <c r="Q407" s="111"/>
      <c r="R407" s="111"/>
      <c r="S407" s="111"/>
      <c r="T407" s="118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T407" s="23" t="s">
        <v>174</v>
      </c>
      <c r="AU407" s="23" t="s">
        <v>90</v>
      </c>
    </row>
    <row r="408" spans="1:65" s="10" customFormat="1" ht="11.25" x14ac:dyDescent="0.2">
      <c r="B408" s="119"/>
      <c r="C408" s="154"/>
      <c r="D408" s="150" t="s">
        <v>164</v>
      </c>
      <c r="E408" s="155" t="s">
        <v>1</v>
      </c>
      <c r="F408" s="156" t="s">
        <v>709</v>
      </c>
      <c r="G408" s="154"/>
      <c r="H408" s="155" t="s">
        <v>1</v>
      </c>
      <c r="L408" s="119"/>
      <c r="M408" s="121"/>
      <c r="N408" s="122"/>
      <c r="O408" s="122"/>
      <c r="P408" s="122"/>
      <c r="Q408" s="122"/>
      <c r="R408" s="122"/>
      <c r="S408" s="122"/>
      <c r="T408" s="123"/>
      <c r="AT408" s="120" t="s">
        <v>164</v>
      </c>
      <c r="AU408" s="120" t="s">
        <v>90</v>
      </c>
      <c r="AV408" s="10" t="s">
        <v>88</v>
      </c>
      <c r="AW408" s="10" t="s">
        <v>36</v>
      </c>
      <c r="AX408" s="10" t="s">
        <v>81</v>
      </c>
      <c r="AY408" s="120" t="s">
        <v>151</v>
      </c>
    </row>
    <row r="409" spans="1:65" s="10" customFormat="1" ht="11.25" x14ac:dyDescent="0.2">
      <c r="B409" s="119"/>
      <c r="C409" s="154"/>
      <c r="D409" s="150" t="s">
        <v>164</v>
      </c>
      <c r="E409" s="155" t="s">
        <v>1</v>
      </c>
      <c r="F409" s="156" t="s">
        <v>512</v>
      </c>
      <c r="G409" s="154"/>
      <c r="H409" s="155" t="s">
        <v>1</v>
      </c>
      <c r="L409" s="119"/>
      <c r="M409" s="121"/>
      <c r="N409" s="122"/>
      <c r="O409" s="122"/>
      <c r="P409" s="122"/>
      <c r="Q409" s="122"/>
      <c r="R409" s="122"/>
      <c r="S409" s="122"/>
      <c r="T409" s="123"/>
      <c r="AT409" s="120" t="s">
        <v>164</v>
      </c>
      <c r="AU409" s="120" t="s">
        <v>90</v>
      </c>
      <c r="AV409" s="10" t="s">
        <v>88</v>
      </c>
      <c r="AW409" s="10" t="s">
        <v>36</v>
      </c>
      <c r="AX409" s="10" t="s">
        <v>81</v>
      </c>
      <c r="AY409" s="120" t="s">
        <v>151</v>
      </c>
    </row>
    <row r="410" spans="1:65" s="11" customFormat="1" ht="11.25" x14ac:dyDescent="0.2">
      <c r="B410" s="124"/>
      <c r="C410" s="157"/>
      <c r="D410" s="150" t="s">
        <v>164</v>
      </c>
      <c r="E410" s="158" t="s">
        <v>1</v>
      </c>
      <c r="F410" s="159" t="s">
        <v>710</v>
      </c>
      <c r="G410" s="157"/>
      <c r="H410" s="160">
        <v>220.43</v>
      </c>
      <c r="L410" s="124"/>
      <c r="M410" s="126"/>
      <c r="N410" s="127"/>
      <c r="O410" s="127"/>
      <c r="P410" s="127"/>
      <c r="Q410" s="127"/>
      <c r="R410" s="127"/>
      <c r="S410" s="127"/>
      <c r="T410" s="128"/>
      <c r="AT410" s="125" t="s">
        <v>164</v>
      </c>
      <c r="AU410" s="125" t="s">
        <v>90</v>
      </c>
      <c r="AV410" s="11" t="s">
        <v>90</v>
      </c>
      <c r="AW410" s="11" t="s">
        <v>36</v>
      </c>
      <c r="AX410" s="11" t="s">
        <v>81</v>
      </c>
      <c r="AY410" s="125" t="s">
        <v>151</v>
      </c>
    </row>
    <row r="411" spans="1:65" s="12" customFormat="1" ht="11.25" x14ac:dyDescent="0.2">
      <c r="B411" s="129"/>
      <c r="C411" s="161"/>
      <c r="D411" s="150" t="s">
        <v>164</v>
      </c>
      <c r="E411" s="162" t="s">
        <v>1</v>
      </c>
      <c r="F411" s="163" t="s">
        <v>167</v>
      </c>
      <c r="G411" s="161"/>
      <c r="H411" s="164">
        <v>220.43</v>
      </c>
      <c r="L411" s="129"/>
      <c r="M411" s="131"/>
      <c r="N411" s="132"/>
      <c r="O411" s="132"/>
      <c r="P411" s="132"/>
      <c r="Q411" s="132"/>
      <c r="R411" s="132"/>
      <c r="S411" s="132"/>
      <c r="T411" s="133"/>
      <c r="AT411" s="130" t="s">
        <v>164</v>
      </c>
      <c r="AU411" s="130" t="s">
        <v>90</v>
      </c>
      <c r="AV411" s="12" t="s">
        <v>158</v>
      </c>
      <c r="AW411" s="12" t="s">
        <v>36</v>
      </c>
      <c r="AX411" s="12" t="s">
        <v>88</v>
      </c>
      <c r="AY411" s="130" t="s">
        <v>151</v>
      </c>
    </row>
    <row r="412" spans="1:65" s="34" customFormat="1" ht="24.2" customHeight="1" x14ac:dyDescent="0.2">
      <c r="A412" s="9"/>
      <c r="B412" s="4"/>
      <c r="C412" s="144" t="s">
        <v>711</v>
      </c>
      <c r="D412" s="144" t="s">
        <v>153</v>
      </c>
      <c r="E412" s="145" t="s">
        <v>712</v>
      </c>
      <c r="F412" s="146" t="s">
        <v>713</v>
      </c>
      <c r="G412" s="147" t="s">
        <v>299</v>
      </c>
      <c r="H412" s="148">
        <v>0.51300000000000001</v>
      </c>
      <c r="I412" s="6"/>
      <c r="J412" s="7">
        <f>ROUND(I412*H412,2)</f>
        <v>0</v>
      </c>
      <c r="K412" s="5" t="s">
        <v>157</v>
      </c>
      <c r="L412" s="4"/>
      <c r="M412" s="8" t="s">
        <v>1</v>
      </c>
      <c r="N412" s="110" t="s">
        <v>46</v>
      </c>
      <c r="O412" s="111"/>
      <c r="P412" s="112">
        <f>O412*H412</f>
        <v>0</v>
      </c>
      <c r="Q412" s="112">
        <v>0</v>
      </c>
      <c r="R412" s="112">
        <f>Q412*H412</f>
        <v>0</v>
      </c>
      <c r="S412" s="112">
        <v>0</v>
      </c>
      <c r="T412" s="113">
        <f>S412*H412</f>
        <v>0</v>
      </c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R412" s="114" t="s">
        <v>270</v>
      </c>
      <c r="AT412" s="114" t="s">
        <v>153</v>
      </c>
      <c r="AU412" s="114" t="s">
        <v>90</v>
      </c>
      <c r="AY412" s="23" t="s">
        <v>151</v>
      </c>
      <c r="BE412" s="115">
        <f>IF(N412="základní",J412,0)</f>
        <v>0</v>
      </c>
      <c r="BF412" s="115">
        <f>IF(N412="snížená",J412,0)</f>
        <v>0</v>
      </c>
      <c r="BG412" s="115">
        <f>IF(N412="zákl. přenesená",J412,0)</f>
        <v>0</v>
      </c>
      <c r="BH412" s="115">
        <f>IF(N412="sníž. přenesená",J412,0)</f>
        <v>0</v>
      </c>
      <c r="BI412" s="115">
        <f>IF(N412="nulová",J412,0)</f>
        <v>0</v>
      </c>
      <c r="BJ412" s="23" t="s">
        <v>88</v>
      </c>
      <c r="BK412" s="115">
        <f>ROUND(I412*H412,2)</f>
        <v>0</v>
      </c>
      <c r="BL412" s="23" t="s">
        <v>270</v>
      </c>
      <c r="BM412" s="114" t="s">
        <v>714</v>
      </c>
    </row>
    <row r="413" spans="1:65" s="34" customFormat="1" ht="29.25" x14ac:dyDescent="0.2">
      <c r="A413" s="9"/>
      <c r="B413" s="4"/>
      <c r="C413" s="149"/>
      <c r="D413" s="150" t="s">
        <v>160</v>
      </c>
      <c r="E413" s="149"/>
      <c r="F413" s="151" t="s">
        <v>715</v>
      </c>
      <c r="G413" s="149"/>
      <c r="H413" s="149"/>
      <c r="I413" s="9"/>
      <c r="J413" s="9"/>
      <c r="K413" s="9"/>
      <c r="L413" s="4"/>
      <c r="M413" s="116"/>
      <c r="N413" s="117"/>
      <c r="O413" s="111"/>
      <c r="P413" s="111"/>
      <c r="Q413" s="111"/>
      <c r="R413" s="111"/>
      <c r="S413" s="111"/>
      <c r="T413" s="118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T413" s="23" t="s">
        <v>160</v>
      </c>
      <c r="AU413" s="23" t="s">
        <v>90</v>
      </c>
    </row>
    <row r="414" spans="1:65" s="34" customFormat="1" ht="11.25" x14ac:dyDescent="0.2">
      <c r="A414" s="9"/>
      <c r="B414" s="4"/>
      <c r="C414" s="149"/>
      <c r="D414" s="152" t="s">
        <v>162</v>
      </c>
      <c r="E414" s="149"/>
      <c r="F414" s="153" t="s">
        <v>716</v>
      </c>
      <c r="G414" s="149"/>
      <c r="H414" s="149"/>
      <c r="I414" s="9"/>
      <c r="J414" s="9"/>
      <c r="K414" s="9"/>
      <c r="L414" s="4"/>
      <c r="M414" s="136"/>
      <c r="N414" s="137"/>
      <c r="O414" s="138"/>
      <c r="P414" s="138"/>
      <c r="Q414" s="138"/>
      <c r="R414" s="138"/>
      <c r="S414" s="138"/>
      <c r="T414" s="13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T414" s="23" t="s">
        <v>162</v>
      </c>
      <c r="AU414" s="23" t="s">
        <v>90</v>
      </c>
    </row>
    <row r="415" spans="1:65" s="34" customFormat="1" ht="6.95" customHeight="1" x14ac:dyDescent="0.2">
      <c r="A415" s="9"/>
      <c r="B415" s="65"/>
      <c r="C415" s="66"/>
      <c r="D415" s="66"/>
      <c r="E415" s="66"/>
      <c r="F415" s="66"/>
      <c r="G415" s="66"/>
      <c r="H415" s="66"/>
      <c r="I415" s="66"/>
      <c r="J415" s="66"/>
      <c r="K415" s="66"/>
      <c r="L415" s="4"/>
      <c r="M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</row>
  </sheetData>
  <sheetProtection algorithmName="SHA-512" hashValue="xVr0Q0HhLLCp3dZ/OjIZrAkSykbxbGw3gb5d0JRLDjcuSSmlhRyN/UfN7dJuwvhLND9PkaKOfPqNacSJs8Wyzg==" saltValue="QS99VWy+mblXqRu/2DNMbg==" spinCount="100000" sheet="1" objects="1" scenarios="1"/>
  <autoFilter ref="C128:K414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hyperlinks>
    <hyperlink ref="F135" r:id="rId1"/>
    <hyperlink ref="F142" r:id="rId2"/>
    <hyperlink ref="F148" r:id="rId3"/>
    <hyperlink ref="F156" r:id="rId4"/>
    <hyperlink ref="F162" r:id="rId5"/>
    <hyperlink ref="F168" r:id="rId6"/>
    <hyperlink ref="F175" r:id="rId7"/>
    <hyperlink ref="F185" r:id="rId8"/>
    <hyperlink ref="F199" r:id="rId9"/>
    <hyperlink ref="F207" r:id="rId10"/>
    <hyperlink ref="F223" r:id="rId11"/>
    <hyperlink ref="F240" r:id="rId12"/>
    <hyperlink ref="F243" r:id="rId13"/>
    <hyperlink ref="F256" r:id="rId14"/>
    <hyperlink ref="F272" r:id="rId15"/>
    <hyperlink ref="F286" r:id="rId16"/>
    <hyperlink ref="F294" r:id="rId17"/>
    <hyperlink ref="F302" r:id="rId18"/>
    <hyperlink ref="F310" r:id="rId19"/>
    <hyperlink ref="F318" r:id="rId20"/>
    <hyperlink ref="F325" r:id="rId21"/>
    <hyperlink ref="F345" r:id="rId22"/>
    <hyperlink ref="F352" r:id="rId23"/>
    <hyperlink ref="F355" r:id="rId24"/>
    <hyperlink ref="F368" r:id="rId25"/>
    <hyperlink ref="F387" r:id="rId26"/>
    <hyperlink ref="F392" r:id="rId27"/>
    <hyperlink ref="F414" r:id="rId28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74"/>
  <sheetViews>
    <sheetView showGridLines="0" topLeftCell="A108" workbookViewId="0">
      <selection activeCell="C127" sqref="C127:H373"/>
    </sheetView>
  </sheetViews>
  <sheetFormatPr defaultRowHeight="15" x14ac:dyDescent="0.2"/>
  <cols>
    <col min="1" max="1" width="8.33203125" style="20" customWidth="1"/>
    <col min="2" max="2" width="1.1640625" style="20" customWidth="1"/>
    <col min="3" max="3" width="4.1640625" style="20" customWidth="1"/>
    <col min="4" max="4" width="4.33203125" style="20" customWidth="1"/>
    <col min="5" max="5" width="17.1640625" style="20" customWidth="1"/>
    <col min="6" max="6" width="50.83203125" style="20" customWidth="1"/>
    <col min="7" max="7" width="7.5" style="20" customWidth="1"/>
    <col min="8" max="8" width="14" style="20" customWidth="1"/>
    <col min="9" max="9" width="15.83203125" style="20" customWidth="1"/>
    <col min="10" max="11" width="22.33203125" style="20" customWidth="1"/>
    <col min="12" max="12" width="9.33203125" style="20" customWidth="1"/>
    <col min="13" max="13" width="10.83203125" style="20" hidden="1" customWidth="1"/>
    <col min="14" max="14" width="9.33203125" style="20" hidden="1"/>
    <col min="15" max="20" width="14.1640625" style="20" hidden="1" customWidth="1"/>
    <col min="21" max="21" width="16.33203125" style="20" hidden="1" customWidth="1"/>
    <col min="22" max="22" width="12.33203125" style="20" customWidth="1"/>
    <col min="23" max="23" width="16.33203125" style="20" customWidth="1"/>
    <col min="24" max="24" width="12.33203125" style="20" customWidth="1"/>
    <col min="25" max="25" width="15" style="20" customWidth="1"/>
    <col min="26" max="26" width="11" style="20" customWidth="1"/>
    <col min="27" max="27" width="15" style="20" customWidth="1"/>
    <col min="28" max="28" width="16.33203125" style="20" customWidth="1"/>
    <col min="29" max="29" width="11" style="20" customWidth="1"/>
    <col min="30" max="30" width="15" style="20" customWidth="1"/>
    <col min="31" max="31" width="16.33203125" style="20" customWidth="1"/>
    <col min="32" max="43" width="9.33203125" style="20"/>
    <col min="44" max="65" width="9.33203125" style="20" hidden="1"/>
    <col min="66" max="16384" width="9.33203125" style="20"/>
  </cols>
  <sheetData>
    <row r="2" spans="1:46" ht="36.950000000000003" customHeight="1" x14ac:dyDescent="0.2">
      <c r="L2" s="21" t="s">
        <v>5</v>
      </c>
      <c r="M2" s="22"/>
      <c r="N2" s="22"/>
      <c r="O2" s="22"/>
      <c r="P2" s="22"/>
      <c r="Q2" s="22"/>
      <c r="R2" s="22"/>
      <c r="S2" s="22"/>
      <c r="T2" s="22"/>
      <c r="U2" s="22"/>
      <c r="V2" s="22"/>
      <c r="AT2" s="23" t="s">
        <v>104</v>
      </c>
    </row>
    <row r="3" spans="1:46" ht="6.95" customHeight="1" x14ac:dyDescent="0.2">
      <c r="B3" s="24"/>
      <c r="C3" s="25"/>
      <c r="D3" s="25"/>
      <c r="E3" s="25"/>
      <c r="F3" s="25"/>
      <c r="G3" s="25"/>
      <c r="H3" s="25"/>
      <c r="I3" s="25"/>
      <c r="J3" s="25"/>
      <c r="K3" s="25"/>
      <c r="L3" s="26"/>
      <c r="AT3" s="23" t="s">
        <v>90</v>
      </c>
    </row>
    <row r="4" spans="1:46" ht="24.95" customHeight="1" x14ac:dyDescent="0.2">
      <c r="B4" s="26"/>
      <c r="D4" s="27" t="s">
        <v>120</v>
      </c>
      <c r="L4" s="26"/>
      <c r="M4" s="28" t="s">
        <v>10</v>
      </c>
      <c r="AT4" s="23" t="s">
        <v>3</v>
      </c>
    </row>
    <row r="5" spans="1:46" ht="6.95" customHeight="1" x14ac:dyDescent="0.2">
      <c r="B5" s="26"/>
      <c r="L5" s="26"/>
    </row>
    <row r="6" spans="1:46" ht="12" customHeight="1" x14ac:dyDescent="0.2">
      <c r="B6" s="26"/>
      <c r="D6" s="29" t="s">
        <v>16</v>
      </c>
      <c r="L6" s="26"/>
    </row>
    <row r="7" spans="1:46" ht="16.5" customHeight="1" x14ac:dyDescent="0.2">
      <c r="B7" s="26"/>
      <c r="E7" s="30" t="str">
        <f>'Rekapitulace stavby'!K6</f>
        <v>MVN Klatovy Luby-Výhořice</v>
      </c>
      <c r="F7" s="31"/>
      <c r="G7" s="31"/>
      <c r="H7" s="31"/>
      <c r="L7" s="26"/>
    </row>
    <row r="8" spans="1:46" ht="12" customHeight="1" x14ac:dyDescent="0.2">
      <c r="B8" s="26"/>
      <c r="D8" s="29" t="s">
        <v>121</v>
      </c>
      <c r="L8" s="26"/>
    </row>
    <row r="9" spans="1:46" s="34" customFormat="1" ht="16.5" customHeight="1" x14ac:dyDescent="0.2">
      <c r="A9" s="9"/>
      <c r="B9" s="4"/>
      <c r="C9" s="9"/>
      <c r="D9" s="9"/>
      <c r="E9" s="30" t="s">
        <v>122</v>
      </c>
      <c r="F9" s="32"/>
      <c r="G9" s="32"/>
      <c r="H9" s="32"/>
      <c r="I9" s="9"/>
      <c r="J9" s="9"/>
      <c r="K9" s="9"/>
      <c r="L9" s="33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</row>
    <row r="10" spans="1:46" s="34" customFormat="1" ht="12" customHeight="1" x14ac:dyDescent="0.2">
      <c r="A10" s="9"/>
      <c r="B10" s="4"/>
      <c r="C10" s="9"/>
      <c r="D10" s="29" t="s">
        <v>123</v>
      </c>
      <c r="E10" s="9"/>
      <c r="F10" s="9"/>
      <c r="G10" s="9"/>
      <c r="H10" s="9"/>
      <c r="I10" s="9"/>
      <c r="J10" s="9"/>
      <c r="K10" s="9"/>
      <c r="L10" s="33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</row>
    <row r="11" spans="1:46" s="34" customFormat="1" ht="16.5" customHeight="1" x14ac:dyDescent="0.2">
      <c r="A11" s="9"/>
      <c r="B11" s="4"/>
      <c r="C11" s="9"/>
      <c r="D11" s="9"/>
      <c r="E11" s="35" t="s">
        <v>717</v>
      </c>
      <c r="F11" s="32"/>
      <c r="G11" s="32"/>
      <c r="H11" s="32"/>
      <c r="I11" s="9"/>
      <c r="J11" s="9"/>
      <c r="K11" s="9"/>
      <c r="L11" s="33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 spans="1:46" s="34" customFormat="1" ht="11.25" x14ac:dyDescent="0.2">
      <c r="A12" s="9"/>
      <c r="B12" s="4"/>
      <c r="C12" s="9"/>
      <c r="D12" s="9"/>
      <c r="E12" s="9"/>
      <c r="F12" s="9"/>
      <c r="G12" s="9"/>
      <c r="H12" s="9"/>
      <c r="I12" s="9"/>
      <c r="J12" s="9"/>
      <c r="K12" s="9"/>
      <c r="L12" s="33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</row>
    <row r="13" spans="1:46" s="34" customFormat="1" ht="12" customHeight="1" x14ac:dyDescent="0.2">
      <c r="A13" s="9"/>
      <c r="B13" s="4"/>
      <c r="C13" s="9"/>
      <c r="D13" s="29" t="s">
        <v>18</v>
      </c>
      <c r="E13" s="9"/>
      <c r="F13" s="36" t="s">
        <v>1</v>
      </c>
      <c r="G13" s="9"/>
      <c r="H13" s="9"/>
      <c r="I13" s="29" t="s">
        <v>19</v>
      </c>
      <c r="J13" s="36" t="s">
        <v>1</v>
      </c>
      <c r="K13" s="9"/>
      <c r="L13" s="33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</row>
    <row r="14" spans="1:46" s="34" customFormat="1" ht="12" customHeight="1" x14ac:dyDescent="0.2">
      <c r="A14" s="9"/>
      <c r="B14" s="4"/>
      <c r="C14" s="9"/>
      <c r="D14" s="29" t="s">
        <v>20</v>
      </c>
      <c r="E14" s="9"/>
      <c r="F14" s="36" t="s">
        <v>21</v>
      </c>
      <c r="G14" s="9"/>
      <c r="H14" s="9"/>
      <c r="I14" s="29" t="s">
        <v>22</v>
      </c>
      <c r="J14" s="37" t="str">
        <f>'Rekapitulace stavby'!AN8</f>
        <v>31. 7. 2025</v>
      </c>
      <c r="K14" s="9"/>
      <c r="L14" s="33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</row>
    <row r="15" spans="1:46" s="34" customFormat="1" ht="10.9" customHeight="1" x14ac:dyDescent="0.2">
      <c r="A15" s="9"/>
      <c r="B15" s="4"/>
      <c r="C15" s="9"/>
      <c r="D15" s="9"/>
      <c r="E15" s="9"/>
      <c r="F15" s="9"/>
      <c r="G15" s="9"/>
      <c r="H15" s="9"/>
      <c r="I15" s="9"/>
      <c r="J15" s="9"/>
      <c r="K15" s="9"/>
      <c r="L15" s="33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</row>
    <row r="16" spans="1:46" s="34" customFormat="1" ht="12" customHeight="1" x14ac:dyDescent="0.2">
      <c r="A16" s="9"/>
      <c r="B16" s="4"/>
      <c r="C16" s="9"/>
      <c r="D16" s="29" t="s">
        <v>24</v>
      </c>
      <c r="E16" s="9"/>
      <c r="F16" s="9"/>
      <c r="G16" s="9"/>
      <c r="H16" s="9"/>
      <c r="I16" s="29" t="s">
        <v>25</v>
      </c>
      <c r="J16" s="36" t="s">
        <v>26</v>
      </c>
      <c r="K16" s="9"/>
      <c r="L16" s="33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</row>
    <row r="17" spans="1:31" s="34" customFormat="1" ht="18" customHeight="1" x14ac:dyDescent="0.2">
      <c r="A17" s="9"/>
      <c r="B17" s="4"/>
      <c r="C17" s="9"/>
      <c r="D17" s="9"/>
      <c r="E17" s="36" t="s">
        <v>27</v>
      </c>
      <c r="F17" s="9"/>
      <c r="G17" s="9"/>
      <c r="H17" s="9"/>
      <c r="I17" s="29" t="s">
        <v>28</v>
      </c>
      <c r="J17" s="36" t="s">
        <v>29</v>
      </c>
      <c r="K17" s="9"/>
      <c r="L17" s="33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</row>
    <row r="18" spans="1:31" s="34" customFormat="1" ht="6.95" customHeight="1" x14ac:dyDescent="0.2">
      <c r="A18" s="9"/>
      <c r="B18" s="4"/>
      <c r="C18" s="9"/>
      <c r="D18" s="9"/>
      <c r="E18" s="9"/>
      <c r="F18" s="9"/>
      <c r="G18" s="9"/>
      <c r="H18" s="9"/>
      <c r="I18" s="9"/>
      <c r="J18" s="9"/>
      <c r="K18" s="9"/>
      <c r="L18" s="33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</row>
    <row r="19" spans="1:31" s="34" customFormat="1" ht="12" customHeight="1" x14ac:dyDescent="0.2">
      <c r="A19" s="9"/>
      <c r="B19" s="4"/>
      <c r="C19" s="9"/>
      <c r="D19" s="29" t="s">
        <v>30</v>
      </c>
      <c r="E19" s="9"/>
      <c r="F19" s="9"/>
      <c r="G19" s="9"/>
      <c r="H19" s="9"/>
      <c r="I19" s="29" t="s">
        <v>25</v>
      </c>
      <c r="J19" s="1" t="str">
        <f>'Rekapitulace stavby'!AN13</f>
        <v>Vyplň údaj</v>
      </c>
      <c r="K19" s="9"/>
      <c r="L19" s="33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</row>
    <row r="20" spans="1:31" s="34" customFormat="1" ht="18" customHeight="1" x14ac:dyDescent="0.2">
      <c r="A20" s="9"/>
      <c r="B20" s="4"/>
      <c r="C20" s="9"/>
      <c r="D20" s="9"/>
      <c r="E20" s="19" t="str">
        <f>'Rekapitulace stavby'!E14</f>
        <v>Vyplň údaj</v>
      </c>
      <c r="F20" s="38"/>
      <c r="G20" s="38"/>
      <c r="H20" s="38"/>
      <c r="I20" s="29" t="s">
        <v>28</v>
      </c>
      <c r="J20" s="1" t="str">
        <f>'Rekapitulace stavby'!AN14</f>
        <v>Vyplň údaj</v>
      </c>
      <c r="K20" s="9"/>
      <c r="L20" s="33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</row>
    <row r="21" spans="1:31" s="34" customFormat="1" ht="6.95" customHeight="1" x14ac:dyDescent="0.2">
      <c r="A21" s="9"/>
      <c r="B21" s="4"/>
      <c r="C21" s="9"/>
      <c r="D21" s="9"/>
      <c r="E21" s="9"/>
      <c r="F21" s="9"/>
      <c r="G21" s="9"/>
      <c r="H21" s="9"/>
      <c r="I21" s="9"/>
      <c r="J21" s="9"/>
      <c r="K21" s="9"/>
      <c r="L21" s="33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</row>
    <row r="22" spans="1:31" s="34" customFormat="1" ht="12" customHeight="1" x14ac:dyDescent="0.2">
      <c r="A22" s="9"/>
      <c r="B22" s="4"/>
      <c r="C22" s="9"/>
      <c r="D22" s="29" t="s">
        <v>32</v>
      </c>
      <c r="E22" s="9"/>
      <c r="F22" s="9"/>
      <c r="G22" s="9"/>
      <c r="H22" s="9"/>
      <c r="I22" s="29" t="s">
        <v>25</v>
      </c>
      <c r="J22" s="36" t="s">
        <v>33</v>
      </c>
      <c r="K22" s="9"/>
      <c r="L22" s="33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</row>
    <row r="23" spans="1:31" s="34" customFormat="1" ht="18" customHeight="1" x14ac:dyDescent="0.2">
      <c r="A23" s="9"/>
      <c r="B23" s="4"/>
      <c r="C23" s="9"/>
      <c r="D23" s="9"/>
      <c r="E23" s="36" t="s">
        <v>34</v>
      </c>
      <c r="F23" s="9"/>
      <c r="G23" s="9"/>
      <c r="H23" s="9"/>
      <c r="I23" s="29" t="s">
        <v>28</v>
      </c>
      <c r="J23" s="36" t="s">
        <v>35</v>
      </c>
      <c r="K23" s="9"/>
      <c r="L23" s="33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</row>
    <row r="24" spans="1:31" s="34" customFormat="1" ht="6.95" customHeight="1" x14ac:dyDescent="0.2">
      <c r="A24" s="9"/>
      <c r="B24" s="4"/>
      <c r="C24" s="9"/>
      <c r="D24" s="9"/>
      <c r="E24" s="9"/>
      <c r="F24" s="9"/>
      <c r="G24" s="9"/>
      <c r="H24" s="9"/>
      <c r="I24" s="9"/>
      <c r="J24" s="9"/>
      <c r="K24" s="9"/>
      <c r="L24" s="33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</row>
    <row r="25" spans="1:31" s="34" customFormat="1" ht="12" customHeight="1" x14ac:dyDescent="0.2">
      <c r="A25" s="9"/>
      <c r="B25" s="4"/>
      <c r="C25" s="9"/>
      <c r="D25" s="29" t="s">
        <v>37</v>
      </c>
      <c r="E25" s="9"/>
      <c r="F25" s="9"/>
      <c r="G25" s="9"/>
      <c r="H25" s="9"/>
      <c r="I25" s="29" t="s">
        <v>25</v>
      </c>
      <c r="J25" s="36" t="str">
        <f>IF('Rekapitulace stavby'!AN19="","",'Rekapitulace stavby'!AN19)</f>
        <v/>
      </c>
      <c r="K25" s="9"/>
      <c r="L25" s="33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</row>
    <row r="26" spans="1:31" s="34" customFormat="1" ht="18" customHeight="1" x14ac:dyDescent="0.2">
      <c r="A26" s="9"/>
      <c r="B26" s="4"/>
      <c r="C26" s="9"/>
      <c r="D26" s="9"/>
      <c r="E26" s="36" t="str">
        <f>IF('Rekapitulace stavby'!E20="","",'Rekapitulace stavby'!E20)</f>
        <v xml:space="preserve"> </v>
      </c>
      <c r="F26" s="9"/>
      <c r="G26" s="9"/>
      <c r="H26" s="9"/>
      <c r="I26" s="29" t="s">
        <v>28</v>
      </c>
      <c r="J26" s="36" t="str">
        <f>IF('Rekapitulace stavby'!AN20="","",'Rekapitulace stavby'!AN20)</f>
        <v/>
      </c>
      <c r="K26" s="9"/>
      <c r="L26" s="33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</row>
    <row r="27" spans="1:31" s="34" customFormat="1" ht="6.95" customHeight="1" x14ac:dyDescent="0.2">
      <c r="A27" s="9"/>
      <c r="B27" s="4"/>
      <c r="C27" s="9"/>
      <c r="D27" s="9"/>
      <c r="E27" s="9"/>
      <c r="F27" s="9"/>
      <c r="G27" s="9"/>
      <c r="H27" s="9"/>
      <c r="I27" s="9"/>
      <c r="J27" s="9"/>
      <c r="K27" s="9"/>
      <c r="L27" s="33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</row>
    <row r="28" spans="1:31" s="34" customFormat="1" ht="12" customHeight="1" x14ac:dyDescent="0.2">
      <c r="A28" s="9"/>
      <c r="B28" s="4"/>
      <c r="C28" s="9"/>
      <c r="D28" s="29" t="s">
        <v>39</v>
      </c>
      <c r="E28" s="9"/>
      <c r="F28" s="9"/>
      <c r="G28" s="9"/>
      <c r="H28" s="9"/>
      <c r="I28" s="9"/>
      <c r="J28" s="9"/>
      <c r="K28" s="9"/>
      <c r="L28" s="33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</row>
    <row r="29" spans="1:31" s="43" customFormat="1" ht="16.5" customHeight="1" x14ac:dyDescent="0.2">
      <c r="A29" s="39"/>
      <c r="B29" s="40"/>
      <c r="C29" s="39"/>
      <c r="D29" s="39"/>
      <c r="E29" s="41" t="s">
        <v>1</v>
      </c>
      <c r="F29" s="41"/>
      <c r="G29" s="41"/>
      <c r="H29" s="41"/>
      <c r="I29" s="39"/>
      <c r="J29" s="39"/>
      <c r="K29" s="39"/>
      <c r="L29" s="42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pans="1:31" s="34" customFormat="1" ht="6.95" customHeight="1" x14ac:dyDescent="0.2">
      <c r="A30" s="9"/>
      <c r="B30" s="4"/>
      <c r="C30" s="9"/>
      <c r="D30" s="9"/>
      <c r="E30" s="9"/>
      <c r="F30" s="9"/>
      <c r="G30" s="9"/>
      <c r="H30" s="9"/>
      <c r="I30" s="9"/>
      <c r="J30" s="9"/>
      <c r="K30" s="9"/>
      <c r="L30" s="33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</row>
    <row r="31" spans="1:31" s="34" customFormat="1" ht="6.95" customHeight="1" x14ac:dyDescent="0.2">
      <c r="A31" s="9"/>
      <c r="B31" s="4"/>
      <c r="C31" s="9"/>
      <c r="D31" s="44"/>
      <c r="E31" s="44"/>
      <c r="F31" s="44"/>
      <c r="G31" s="44"/>
      <c r="H31" s="44"/>
      <c r="I31" s="44"/>
      <c r="J31" s="44"/>
      <c r="K31" s="44"/>
      <c r="L31" s="33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</row>
    <row r="32" spans="1:31" s="34" customFormat="1" ht="25.35" customHeight="1" x14ac:dyDescent="0.2">
      <c r="A32" s="9"/>
      <c r="B32" s="4"/>
      <c r="C32" s="9"/>
      <c r="D32" s="45" t="s">
        <v>41</v>
      </c>
      <c r="E32" s="9"/>
      <c r="F32" s="9"/>
      <c r="G32" s="9"/>
      <c r="H32" s="9"/>
      <c r="I32" s="9"/>
      <c r="J32" s="46">
        <f>ROUND(J126, 2)</f>
        <v>0</v>
      </c>
      <c r="K32" s="9"/>
      <c r="L32" s="33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</row>
    <row r="33" spans="1:31" s="34" customFormat="1" ht="6.95" customHeight="1" x14ac:dyDescent="0.2">
      <c r="A33" s="9"/>
      <c r="B33" s="4"/>
      <c r="C33" s="9"/>
      <c r="D33" s="44"/>
      <c r="E33" s="44"/>
      <c r="F33" s="44"/>
      <c r="G33" s="44"/>
      <c r="H33" s="44"/>
      <c r="I33" s="44"/>
      <c r="J33" s="44"/>
      <c r="K33" s="44"/>
      <c r="L33" s="33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</row>
    <row r="34" spans="1:31" s="34" customFormat="1" ht="14.45" customHeight="1" x14ac:dyDescent="0.2">
      <c r="A34" s="9"/>
      <c r="B34" s="4"/>
      <c r="C34" s="9"/>
      <c r="D34" s="9"/>
      <c r="E34" s="9"/>
      <c r="F34" s="47" t="s">
        <v>43</v>
      </c>
      <c r="G34" s="9"/>
      <c r="H34" s="9"/>
      <c r="I34" s="47" t="s">
        <v>42</v>
      </c>
      <c r="J34" s="47" t="s">
        <v>44</v>
      </c>
      <c r="K34" s="9"/>
      <c r="L34" s="33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</row>
    <row r="35" spans="1:31" s="34" customFormat="1" ht="14.45" customHeight="1" x14ac:dyDescent="0.2">
      <c r="A35" s="9"/>
      <c r="B35" s="4"/>
      <c r="C35" s="9"/>
      <c r="D35" s="48" t="s">
        <v>45</v>
      </c>
      <c r="E35" s="29" t="s">
        <v>46</v>
      </c>
      <c r="F35" s="49">
        <f>ROUND((SUM(BE126:BE373)),  2)</f>
        <v>0</v>
      </c>
      <c r="G35" s="9"/>
      <c r="H35" s="9"/>
      <c r="I35" s="50">
        <v>0.21</v>
      </c>
      <c r="J35" s="49">
        <f>ROUND(((SUM(BE126:BE373))*I35),  2)</f>
        <v>0</v>
      </c>
      <c r="K35" s="9"/>
      <c r="L35" s="33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</row>
    <row r="36" spans="1:31" s="34" customFormat="1" ht="14.45" customHeight="1" x14ac:dyDescent="0.2">
      <c r="A36" s="9"/>
      <c r="B36" s="4"/>
      <c r="C36" s="9"/>
      <c r="D36" s="9"/>
      <c r="E36" s="29" t="s">
        <v>47</v>
      </c>
      <c r="F36" s="49">
        <f>ROUND((SUM(BF126:BF373)),  2)</f>
        <v>0</v>
      </c>
      <c r="G36" s="9"/>
      <c r="H36" s="9"/>
      <c r="I36" s="50">
        <v>0.12</v>
      </c>
      <c r="J36" s="49">
        <f>ROUND(((SUM(BF126:BF373))*I36),  2)</f>
        <v>0</v>
      </c>
      <c r="K36" s="9"/>
      <c r="L36" s="33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</row>
    <row r="37" spans="1:31" s="34" customFormat="1" ht="14.45" hidden="1" customHeight="1" x14ac:dyDescent="0.2">
      <c r="A37" s="9"/>
      <c r="B37" s="4"/>
      <c r="C37" s="9"/>
      <c r="D37" s="9"/>
      <c r="E37" s="29" t="s">
        <v>48</v>
      </c>
      <c r="F37" s="49">
        <f>ROUND((SUM(BG126:BG373)),  2)</f>
        <v>0</v>
      </c>
      <c r="G37" s="9"/>
      <c r="H37" s="9"/>
      <c r="I37" s="50">
        <v>0.21</v>
      </c>
      <c r="J37" s="49">
        <f>0</f>
        <v>0</v>
      </c>
      <c r="K37" s="9"/>
      <c r="L37" s="33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</row>
    <row r="38" spans="1:31" s="34" customFormat="1" ht="14.45" hidden="1" customHeight="1" x14ac:dyDescent="0.2">
      <c r="A38" s="9"/>
      <c r="B38" s="4"/>
      <c r="C38" s="9"/>
      <c r="D38" s="9"/>
      <c r="E38" s="29" t="s">
        <v>49</v>
      </c>
      <c r="F38" s="49">
        <f>ROUND((SUM(BH126:BH373)),  2)</f>
        <v>0</v>
      </c>
      <c r="G38" s="9"/>
      <c r="H38" s="9"/>
      <c r="I38" s="50">
        <v>0.12</v>
      </c>
      <c r="J38" s="49">
        <f>0</f>
        <v>0</v>
      </c>
      <c r="K38" s="9"/>
      <c r="L38" s="33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</row>
    <row r="39" spans="1:31" s="34" customFormat="1" ht="14.45" hidden="1" customHeight="1" x14ac:dyDescent="0.2">
      <c r="A39" s="9"/>
      <c r="B39" s="4"/>
      <c r="C39" s="9"/>
      <c r="D39" s="9"/>
      <c r="E39" s="29" t="s">
        <v>50</v>
      </c>
      <c r="F39" s="49">
        <f>ROUND((SUM(BI126:BI373)),  2)</f>
        <v>0</v>
      </c>
      <c r="G39" s="9"/>
      <c r="H39" s="9"/>
      <c r="I39" s="50">
        <v>0</v>
      </c>
      <c r="J39" s="49">
        <f>0</f>
        <v>0</v>
      </c>
      <c r="K39" s="9"/>
      <c r="L39" s="33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</row>
    <row r="40" spans="1:31" s="34" customFormat="1" ht="6.95" customHeight="1" x14ac:dyDescent="0.2">
      <c r="A40" s="9"/>
      <c r="B40" s="4"/>
      <c r="C40" s="9"/>
      <c r="D40" s="9"/>
      <c r="E40" s="9"/>
      <c r="F40" s="9"/>
      <c r="G40" s="9"/>
      <c r="H40" s="9"/>
      <c r="I40" s="9"/>
      <c r="J40" s="9"/>
      <c r="K40" s="9"/>
      <c r="L40" s="33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</row>
    <row r="41" spans="1:31" s="34" customFormat="1" ht="25.35" customHeight="1" x14ac:dyDescent="0.2">
      <c r="A41" s="9"/>
      <c r="B41" s="4"/>
      <c r="C41" s="51"/>
      <c r="D41" s="52" t="s">
        <v>51</v>
      </c>
      <c r="E41" s="53"/>
      <c r="F41" s="53"/>
      <c r="G41" s="54" t="s">
        <v>52</v>
      </c>
      <c r="H41" s="55" t="s">
        <v>53</v>
      </c>
      <c r="I41" s="53"/>
      <c r="J41" s="56">
        <f>SUM(J32:J39)</f>
        <v>0</v>
      </c>
      <c r="K41" s="57"/>
      <c r="L41" s="33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</row>
    <row r="42" spans="1:31" s="34" customFormat="1" ht="14.45" customHeight="1" x14ac:dyDescent="0.2">
      <c r="A42" s="9"/>
      <c r="B42" s="4"/>
      <c r="C42" s="9"/>
      <c r="D42" s="9"/>
      <c r="E42" s="9"/>
      <c r="F42" s="9"/>
      <c r="G42" s="9"/>
      <c r="H42" s="9"/>
      <c r="I42" s="9"/>
      <c r="J42" s="9"/>
      <c r="K42" s="9"/>
      <c r="L42" s="33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</row>
    <row r="43" spans="1:31" ht="14.45" customHeight="1" x14ac:dyDescent="0.2">
      <c r="B43" s="26"/>
      <c r="L43" s="26"/>
    </row>
    <row r="44" spans="1:31" ht="14.45" customHeight="1" x14ac:dyDescent="0.2">
      <c r="B44" s="26"/>
      <c r="L44" s="26"/>
    </row>
    <row r="45" spans="1:31" ht="14.45" customHeight="1" x14ac:dyDescent="0.2">
      <c r="B45" s="26"/>
      <c r="L45" s="26"/>
    </row>
    <row r="46" spans="1:31" ht="14.45" customHeight="1" x14ac:dyDescent="0.2">
      <c r="B46" s="26"/>
      <c r="L46" s="26"/>
    </row>
    <row r="47" spans="1:31" ht="14.45" customHeight="1" x14ac:dyDescent="0.2">
      <c r="B47" s="26"/>
      <c r="L47" s="26"/>
    </row>
    <row r="48" spans="1:31" ht="14.45" customHeight="1" x14ac:dyDescent="0.2">
      <c r="B48" s="26"/>
      <c r="L48" s="26"/>
    </row>
    <row r="49" spans="1:31" ht="14.45" customHeight="1" x14ac:dyDescent="0.2">
      <c r="B49" s="26"/>
      <c r="L49" s="26"/>
    </row>
    <row r="50" spans="1:31" s="34" customFormat="1" ht="14.45" customHeight="1" x14ac:dyDescent="0.2">
      <c r="B50" s="33"/>
      <c r="D50" s="58" t="s">
        <v>54</v>
      </c>
      <c r="E50" s="59"/>
      <c r="F50" s="59"/>
      <c r="G50" s="58" t="s">
        <v>55</v>
      </c>
      <c r="H50" s="59"/>
      <c r="I50" s="59"/>
      <c r="J50" s="59"/>
      <c r="K50" s="59"/>
      <c r="L50" s="33"/>
    </row>
    <row r="51" spans="1:31" ht="11.25" x14ac:dyDescent="0.2">
      <c r="B51" s="26"/>
      <c r="L51" s="26"/>
    </row>
    <row r="52" spans="1:31" ht="11.25" x14ac:dyDescent="0.2">
      <c r="B52" s="26"/>
      <c r="L52" s="26"/>
    </row>
    <row r="53" spans="1:31" ht="11.25" x14ac:dyDescent="0.2">
      <c r="B53" s="26"/>
      <c r="L53" s="26"/>
    </row>
    <row r="54" spans="1:31" ht="11.25" x14ac:dyDescent="0.2">
      <c r="B54" s="26"/>
      <c r="L54" s="26"/>
    </row>
    <row r="55" spans="1:31" ht="11.25" x14ac:dyDescent="0.2">
      <c r="B55" s="26"/>
      <c r="L55" s="26"/>
    </row>
    <row r="56" spans="1:31" ht="11.25" x14ac:dyDescent="0.2">
      <c r="B56" s="26"/>
      <c r="L56" s="26"/>
    </row>
    <row r="57" spans="1:31" ht="11.25" x14ac:dyDescent="0.2">
      <c r="B57" s="26"/>
      <c r="L57" s="26"/>
    </row>
    <row r="58" spans="1:31" ht="11.25" x14ac:dyDescent="0.2">
      <c r="B58" s="26"/>
      <c r="L58" s="26"/>
    </row>
    <row r="59" spans="1:31" ht="11.25" x14ac:dyDescent="0.2">
      <c r="B59" s="26"/>
      <c r="L59" s="26"/>
    </row>
    <row r="60" spans="1:31" ht="11.25" x14ac:dyDescent="0.2">
      <c r="B60" s="26"/>
      <c r="L60" s="26"/>
    </row>
    <row r="61" spans="1:31" s="34" customFormat="1" ht="12.75" x14ac:dyDescent="0.2">
      <c r="A61" s="9"/>
      <c r="B61" s="4"/>
      <c r="C61" s="9"/>
      <c r="D61" s="60" t="s">
        <v>56</v>
      </c>
      <c r="E61" s="61"/>
      <c r="F61" s="62" t="s">
        <v>57</v>
      </c>
      <c r="G61" s="60" t="s">
        <v>56</v>
      </c>
      <c r="H61" s="61"/>
      <c r="I61" s="61"/>
      <c r="J61" s="63" t="s">
        <v>57</v>
      </c>
      <c r="K61" s="61"/>
      <c r="L61" s="33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pans="1:31" ht="11.25" x14ac:dyDescent="0.2">
      <c r="B62" s="26"/>
      <c r="L62" s="26"/>
    </row>
    <row r="63" spans="1:31" ht="11.25" x14ac:dyDescent="0.2">
      <c r="B63" s="26"/>
      <c r="L63" s="26"/>
    </row>
    <row r="64" spans="1:31" ht="11.25" x14ac:dyDescent="0.2">
      <c r="B64" s="26"/>
      <c r="L64" s="26"/>
    </row>
    <row r="65" spans="1:31" s="34" customFormat="1" ht="12.75" x14ac:dyDescent="0.2">
      <c r="A65" s="9"/>
      <c r="B65" s="4"/>
      <c r="C65" s="9"/>
      <c r="D65" s="58" t="s">
        <v>58</v>
      </c>
      <c r="E65" s="64"/>
      <c r="F65" s="64"/>
      <c r="G65" s="58" t="s">
        <v>59</v>
      </c>
      <c r="H65" s="64"/>
      <c r="I65" s="64"/>
      <c r="J65" s="64"/>
      <c r="K65" s="64"/>
      <c r="L65" s="33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pans="1:31" ht="11.25" x14ac:dyDescent="0.2">
      <c r="B66" s="26"/>
      <c r="L66" s="26"/>
    </row>
    <row r="67" spans="1:31" ht="11.25" x14ac:dyDescent="0.2">
      <c r="B67" s="26"/>
      <c r="L67" s="26"/>
    </row>
    <row r="68" spans="1:31" ht="11.25" x14ac:dyDescent="0.2">
      <c r="B68" s="26"/>
      <c r="L68" s="26"/>
    </row>
    <row r="69" spans="1:31" ht="11.25" x14ac:dyDescent="0.2">
      <c r="B69" s="26"/>
      <c r="L69" s="26"/>
    </row>
    <row r="70" spans="1:31" ht="11.25" x14ac:dyDescent="0.2">
      <c r="B70" s="26"/>
      <c r="L70" s="26"/>
    </row>
    <row r="71" spans="1:31" ht="11.25" x14ac:dyDescent="0.2">
      <c r="B71" s="26"/>
      <c r="L71" s="26"/>
    </row>
    <row r="72" spans="1:31" ht="11.25" x14ac:dyDescent="0.2">
      <c r="B72" s="26"/>
      <c r="L72" s="26"/>
    </row>
    <row r="73" spans="1:31" ht="11.25" x14ac:dyDescent="0.2">
      <c r="B73" s="26"/>
      <c r="L73" s="26"/>
    </row>
    <row r="74" spans="1:31" ht="11.25" x14ac:dyDescent="0.2">
      <c r="B74" s="26"/>
      <c r="L74" s="26"/>
    </row>
    <row r="75" spans="1:31" ht="11.25" x14ac:dyDescent="0.2">
      <c r="B75" s="26"/>
      <c r="L75" s="26"/>
    </row>
    <row r="76" spans="1:31" s="34" customFormat="1" ht="12.75" x14ac:dyDescent="0.2">
      <c r="A76" s="9"/>
      <c r="B76" s="4"/>
      <c r="C76" s="9"/>
      <c r="D76" s="60" t="s">
        <v>56</v>
      </c>
      <c r="E76" s="61"/>
      <c r="F76" s="62" t="s">
        <v>57</v>
      </c>
      <c r="G76" s="60" t="s">
        <v>56</v>
      </c>
      <c r="H76" s="61"/>
      <c r="I76" s="61"/>
      <c r="J76" s="63" t="s">
        <v>57</v>
      </c>
      <c r="K76" s="61"/>
      <c r="L76" s="33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</row>
    <row r="77" spans="1:31" s="34" customFormat="1" ht="14.45" customHeight="1" x14ac:dyDescent="0.2">
      <c r="A77" s="9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33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</row>
    <row r="81" spans="1:31" s="34" customFormat="1" ht="6.95" customHeight="1" x14ac:dyDescent="0.2">
      <c r="A81" s="9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33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</row>
    <row r="82" spans="1:31" s="34" customFormat="1" ht="24.95" customHeight="1" x14ac:dyDescent="0.2">
      <c r="A82" s="9"/>
      <c r="B82" s="4"/>
      <c r="C82" s="27" t="s">
        <v>126</v>
      </c>
      <c r="D82" s="9"/>
      <c r="E82" s="9"/>
      <c r="F82" s="9"/>
      <c r="G82" s="9"/>
      <c r="H82" s="9"/>
      <c r="I82" s="9"/>
      <c r="J82" s="9"/>
      <c r="K82" s="9"/>
      <c r="L82" s="33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</row>
    <row r="83" spans="1:31" s="34" customFormat="1" ht="6.95" customHeight="1" x14ac:dyDescent="0.2">
      <c r="A83" s="9"/>
      <c r="B83" s="4"/>
      <c r="C83" s="9"/>
      <c r="D83" s="9"/>
      <c r="E83" s="9"/>
      <c r="F83" s="9"/>
      <c r="G83" s="9"/>
      <c r="H83" s="9"/>
      <c r="I83" s="9"/>
      <c r="J83" s="9"/>
      <c r="K83" s="9"/>
      <c r="L83" s="33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</row>
    <row r="84" spans="1:31" s="34" customFormat="1" ht="12" customHeight="1" x14ac:dyDescent="0.2">
      <c r="A84" s="9"/>
      <c r="B84" s="4"/>
      <c r="C84" s="29" t="s">
        <v>16</v>
      </c>
      <c r="D84" s="9"/>
      <c r="E84" s="9"/>
      <c r="F84" s="9"/>
      <c r="G84" s="9"/>
      <c r="H84" s="9"/>
      <c r="I84" s="9"/>
      <c r="J84" s="9"/>
      <c r="K84" s="9"/>
      <c r="L84" s="33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</row>
    <row r="85" spans="1:31" s="34" customFormat="1" ht="16.5" customHeight="1" x14ac:dyDescent="0.2">
      <c r="A85" s="9"/>
      <c r="B85" s="4"/>
      <c r="C85" s="9"/>
      <c r="D85" s="9"/>
      <c r="E85" s="30" t="str">
        <f>E7</f>
        <v>MVN Klatovy Luby-Výhořice</v>
      </c>
      <c r="F85" s="31"/>
      <c r="G85" s="31"/>
      <c r="H85" s="31"/>
      <c r="I85" s="9"/>
      <c r="J85" s="9"/>
      <c r="K85" s="9"/>
      <c r="L85" s="33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</row>
    <row r="86" spans="1:31" ht="12" customHeight="1" x14ac:dyDescent="0.2">
      <c r="B86" s="26"/>
      <c r="C86" s="29" t="s">
        <v>121</v>
      </c>
      <c r="L86" s="26"/>
    </row>
    <row r="87" spans="1:31" s="34" customFormat="1" ht="16.5" customHeight="1" x14ac:dyDescent="0.2">
      <c r="A87" s="9"/>
      <c r="B87" s="4"/>
      <c r="C87" s="9"/>
      <c r="D87" s="9"/>
      <c r="E87" s="30" t="s">
        <v>122</v>
      </c>
      <c r="F87" s="32"/>
      <c r="G87" s="32"/>
      <c r="H87" s="32"/>
      <c r="I87" s="9"/>
      <c r="J87" s="9"/>
      <c r="K87" s="9"/>
      <c r="L87" s="33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</row>
    <row r="88" spans="1:31" s="34" customFormat="1" ht="12" customHeight="1" x14ac:dyDescent="0.2">
      <c r="A88" s="9"/>
      <c r="B88" s="4"/>
      <c r="C88" s="29" t="s">
        <v>123</v>
      </c>
      <c r="D88" s="9"/>
      <c r="E88" s="9"/>
      <c r="F88" s="9"/>
      <c r="G88" s="9"/>
      <c r="H88" s="9"/>
      <c r="I88" s="9"/>
      <c r="J88" s="9"/>
      <c r="K88" s="9"/>
      <c r="L88" s="33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</row>
    <row r="89" spans="1:31" s="34" customFormat="1" ht="16.5" customHeight="1" x14ac:dyDescent="0.2">
      <c r="A89" s="9"/>
      <c r="B89" s="4"/>
      <c r="C89" s="9"/>
      <c r="D89" s="9"/>
      <c r="E89" s="35" t="str">
        <f>E11</f>
        <v>SO 01.4 - Bezpečnostní přeliv</v>
      </c>
      <c r="F89" s="32"/>
      <c r="G89" s="32"/>
      <c r="H89" s="32"/>
      <c r="I89" s="9"/>
      <c r="J89" s="9"/>
      <c r="K89" s="9"/>
      <c r="L89" s="33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</row>
    <row r="90" spans="1:31" s="34" customFormat="1" ht="6.95" customHeight="1" x14ac:dyDescent="0.2">
      <c r="A90" s="9"/>
      <c r="B90" s="4"/>
      <c r="C90" s="9"/>
      <c r="D90" s="9"/>
      <c r="E90" s="9"/>
      <c r="F90" s="9"/>
      <c r="G90" s="9"/>
      <c r="H90" s="9"/>
      <c r="I90" s="9"/>
      <c r="J90" s="9"/>
      <c r="K90" s="9"/>
      <c r="L90" s="33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</row>
    <row r="91" spans="1:31" s="34" customFormat="1" ht="12" customHeight="1" x14ac:dyDescent="0.2">
      <c r="A91" s="9"/>
      <c r="B91" s="4"/>
      <c r="C91" s="29" t="s">
        <v>20</v>
      </c>
      <c r="D91" s="9"/>
      <c r="E91" s="9"/>
      <c r="F91" s="36" t="str">
        <f>F14</f>
        <v>k.ú. Luby</v>
      </c>
      <c r="G91" s="9"/>
      <c r="H91" s="9"/>
      <c r="I91" s="29" t="s">
        <v>22</v>
      </c>
      <c r="J91" s="37" t="str">
        <f>IF(J14="","",J14)</f>
        <v>31. 7. 2025</v>
      </c>
      <c r="K91" s="9"/>
      <c r="L91" s="33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</row>
    <row r="92" spans="1:31" s="34" customFormat="1" ht="6.95" customHeight="1" x14ac:dyDescent="0.2">
      <c r="A92" s="9"/>
      <c r="B92" s="4"/>
      <c r="C92" s="9"/>
      <c r="D92" s="9"/>
      <c r="E92" s="9"/>
      <c r="F92" s="9"/>
      <c r="G92" s="9"/>
      <c r="H92" s="9"/>
      <c r="I92" s="9"/>
      <c r="J92" s="9"/>
      <c r="K92" s="9"/>
      <c r="L92" s="33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</row>
    <row r="93" spans="1:31" s="34" customFormat="1" ht="25.7" customHeight="1" x14ac:dyDescent="0.2">
      <c r="A93" s="9"/>
      <c r="B93" s="4"/>
      <c r="C93" s="29" t="s">
        <v>24</v>
      </c>
      <c r="D93" s="9"/>
      <c r="E93" s="9"/>
      <c r="F93" s="36" t="str">
        <f>E17</f>
        <v>Městský úřad Klatovy - odbor životního prostředí</v>
      </c>
      <c r="G93" s="9"/>
      <c r="H93" s="9"/>
      <c r="I93" s="29" t="s">
        <v>32</v>
      </c>
      <c r="J93" s="69" t="str">
        <f>E23</f>
        <v>Hydropro Engineering s.r.o.</v>
      </c>
      <c r="K93" s="9"/>
      <c r="L93" s="33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</row>
    <row r="94" spans="1:31" s="34" customFormat="1" ht="15.2" customHeight="1" x14ac:dyDescent="0.2">
      <c r="A94" s="9"/>
      <c r="B94" s="4"/>
      <c r="C94" s="29" t="s">
        <v>30</v>
      </c>
      <c r="D94" s="9"/>
      <c r="E94" s="9"/>
      <c r="F94" s="36" t="str">
        <f>IF(E20="","",E20)</f>
        <v>Vyplň údaj</v>
      </c>
      <c r="G94" s="9"/>
      <c r="H94" s="9"/>
      <c r="I94" s="29" t="s">
        <v>37</v>
      </c>
      <c r="J94" s="69" t="str">
        <f>E26</f>
        <v xml:space="preserve"> </v>
      </c>
      <c r="K94" s="9"/>
      <c r="L94" s="33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</row>
    <row r="95" spans="1:31" s="34" customFormat="1" ht="10.35" customHeight="1" x14ac:dyDescent="0.2">
      <c r="A95" s="9"/>
      <c r="B95" s="4"/>
      <c r="C95" s="9"/>
      <c r="D95" s="9"/>
      <c r="E95" s="9"/>
      <c r="F95" s="9"/>
      <c r="G95" s="9"/>
      <c r="H95" s="9"/>
      <c r="I95" s="9"/>
      <c r="J95" s="9"/>
      <c r="K95" s="9"/>
      <c r="L95" s="33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pans="1:31" s="34" customFormat="1" ht="29.25" customHeight="1" x14ac:dyDescent="0.2">
      <c r="A96" s="9"/>
      <c r="B96" s="4"/>
      <c r="C96" s="70" t="s">
        <v>127</v>
      </c>
      <c r="D96" s="51"/>
      <c r="E96" s="51"/>
      <c r="F96" s="51"/>
      <c r="G96" s="51"/>
      <c r="H96" s="51"/>
      <c r="I96" s="51"/>
      <c r="J96" s="71" t="s">
        <v>128</v>
      </c>
      <c r="K96" s="51"/>
      <c r="L96" s="33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pans="1:47" s="34" customFormat="1" ht="10.35" customHeight="1" x14ac:dyDescent="0.2">
      <c r="A97" s="9"/>
      <c r="B97" s="4"/>
      <c r="C97" s="9"/>
      <c r="D97" s="9"/>
      <c r="E97" s="9"/>
      <c r="F97" s="9"/>
      <c r="G97" s="9"/>
      <c r="H97" s="9"/>
      <c r="I97" s="9"/>
      <c r="J97" s="9"/>
      <c r="K97" s="9"/>
      <c r="L97" s="3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pans="1:47" s="34" customFormat="1" ht="22.9" customHeight="1" x14ac:dyDescent="0.2">
      <c r="A98" s="9"/>
      <c r="B98" s="4"/>
      <c r="C98" s="72" t="s">
        <v>129</v>
      </c>
      <c r="D98" s="9"/>
      <c r="E98" s="9"/>
      <c r="F98" s="9"/>
      <c r="G98" s="9"/>
      <c r="H98" s="9"/>
      <c r="I98" s="9"/>
      <c r="J98" s="46">
        <f>J126</f>
        <v>0</v>
      </c>
      <c r="K98" s="9"/>
      <c r="L98" s="33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U98" s="23" t="s">
        <v>130</v>
      </c>
    </row>
    <row r="99" spans="1:47" s="73" customFormat="1" ht="24.95" customHeight="1" x14ac:dyDescent="0.2">
      <c r="B99" s="74"/>
      <c r="D99" s="75" t="s">
        <v>131</v>
      </c>
      <c r="E99" s="76"/>
      <c r="F99" s="76"/>
      <c r="G99" s="76"/>
      <c r="H99" s="76"/>
      <c r="I99" s="76"/>
      <c r="J99" s="77">
        <f>J127</f>
        <v>0</v>
      </c>
      <c r="L99" s="74"/>
    </row>
    <row r="100" spans="1:47" s="78" customFormat="1" ht="19.899999999999999" customHeight="1" x14ac:dyDescent="0.2">
      <c r="B100" s="79"/>
      <c r="D100" s="80" t="s">
        <v>132</v>
      </c>
      <c r="E100" s="81"/>
      <c r="F100" s="81"/>
      <c r="G100" s="81"/>
      <c r="H100" s="81"/>
      <c r="I100" s="81"/>
      <c r="J100" s="82">
        <f>J128</f>
        <v>0</v>
      </c>
      <c r="L100" s="79"/>
    </row>
    <row r="101" spans="1:47" s="78" customFormat="1" ht="19.899999999999999" customHeight="1" x14ac:dyDescent="0.2">
      <c r="B101" s="79"/>
      <c r="D101" s="80" t="s">
        <v>133</v>
      </c>
      <c r="E101" s="81"/>
      <c r="F101" s="81"/>
      <c r="G101" s="81"/>
      <c r="H101" s="81"/>
      <c r="I101" s="81"/>
      <c r="J101" s="82">
        <f>J214</f>
        <v>0</v>
      </c>
      <c r="L101" s="79"/>
    </row>
    <row r="102" spans="1:47" s="78" customFormat="1" ht="19.899999999999999" customHeight="1" x14ac:dyDescent="0.2">
      <c r="B102" s="79"/>
      <c r="D102" s="80" t="s">
        <v>435</v>
      </c>
      <c r="E102" s="81"/>
      <c r="F102" s="81"/>
      <c r="G102" s="81"/>
      <c r="H102" s="81"/>
      <c r="I102" s="81"/>
      <c r="J102" s="82">
        <f>J261</f>
        <v>0</v>
      </c>
      <c r="L102" s="79"/>
    </row>
    <row r="103" spans="1:47" s="78" customFormat="1" ht="19.899999999999999" customHeight="1" x14ac:dyDescent="0.2">
      <c r="B103" s="79"/>
      <c r="D103" s="80" t="s">
        <v>437</v>
      </c>
      <c r="E103" s="81"/>
      <c r="F103" s="81"/>
      <c r="G103" s="81"/>
      <c r="H103" s="81"/>
      <c r="I103" s="81"/>
      <c r="J103" s="82">
        <f>J364</f>
        <v>0</v>
      </c>
      <c r="L103" s="79"/>
    </row>
    <row r="104" spans="1:47" s="78" customFormat="1" ht="19.899999999999999" customHeight="1" x14ac:dyDescent="0.2">
      <c r="B104" s="79"/>
      <c r="D104" s="80" t="s">
        <v>134</v>
      </c>
      <c r="E104" s="81"/>
      <c r="F104" s="81"/>
      <c r="G104" s="81"/>
      <c r="H104" s="81"/>
      <c r="I104" s="81"/>
      <c r="J104" s="82">
        <f>J370</f>
        <v>0</v>
      </c>
      <c r="L104" s="79"/>
    </row>
    <row r="105" spans="1:47" s="34" customFormat="1" ht="21.75" customHeight="1" x14ac:dyDescent="0.2">
      <c r="A105" s="9"/>
      <c r="B105" s="4"/>
      <c r="C105" s="9"/>
      <c r="D105" s="9"/>
      <c r="E105" s="9"/>
      <c r="F105" s="9"/>
      <c r="G105" s="9"/>
      <c r="H105" s="9"/>
      <c r="I105" s="9"/>
      <c r="J105" s="9"/>
      <c r="K105" s="9"/>
      <c r="L105" s="33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pans="1:47" s="34" customFormat="1" ht="6.95" customHeight="1" x14ac:dyDescent="0.2">
      <c r="A106" s="9"/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33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10" spans="1:47" s="34" customFormat="1" ht="6.95" customHeight="1" x14ac:dyDescent="0.2">
      <c r="A110" s="9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33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pans="1:47" s="34" customFormat="1" ht="24.95" customHeight="1" x14ac:dyDescent="0.2">
      <c r="A111" s="9"/>
      <c r="B111" s="4"/>
      <c r="C111" s="27" t="s">
        <v>135</v>
      </c>
      <c r="D111" s="9"/>
      <c r="E111" s="9"/>
      <c r="F111" s="9"/>
      <c r="G111" s="9"/>
      <c r="H111" s="9"/>
      <c r="I111" s="9"/>
      <c r="J111" s="9"/>
      <c r="K111" s="9"/>
      <c r="L111" s="33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pans="1:47" s="34" customFormat="1" ht="6.95" customHeight="1" x14ac:dyDescent="0.2">
      <c r="A112" s="9"/>
      <c r="B112" s="4"/>
      <c r="C112" s="9"/>
      <c r="D112" s="9"/>
      <c r="E112" s="9"/>
      <c r="F112" s="9"/>
      <c r="G112" s="9"/>
      <c r="H112" s="9"/>
      <c r="I112" s="9"/>
      <c r="J112" s="9"/>
      <c r="K112" s="9"/>
      <c r="L112" s="33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spans="1:63" s="34" customFormat="1" ht="12" customHeight="1" x14ac:dyDescent="0.2">
      <c r="A113" s="9"/>
      <c r="B113" s="4"/>
      <c r="C113" s="29" t="s">
        <v>16</v>
      </c>
      <c r="D113" s="9"/>
      <c r="E113" s="9"/>
      <c r="F113" s="9"/>
      <c r="G113" s="9"/>
      <c r="H113" s="9"/>
      <c r="I113" s="9"/>
      <c r="J113" s="9"/>
      <c r="K113" s="9"/>
      <c r="L113" s="33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pans="1:63" s="34" customFormat="1" ht="16.5" customHeight="1" x14ac:dyDescent="0.2">
      <c r="A114" s="9"/>
      <c r="B114" s="4"/>
      <c r="C114" s="9"/>
      <c r="D114" s="9"/>
      <c r="E114" s="30" t="str">
        <f>E7</f>
        <v>MVN Klatovy Luby-Výhořice</v>
      </c>
      <c r="F114" s="31"/>
      <c r="G114" s="31"/>
      <c r="H114" s="31"/>
      <c r="I114" s="9"/>
      <c r="J114" s="9"/>
      <c r="K114" s="9"/>
      <c r="L114" s="33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</row>
    <row r="115" spans="1:63" ht="12" customHeight="1" x14ac:dyDescent="0.2">
      <c r="B115" s="26"/>
      <c r="C115" s="29" t="s">
        <v>121</v>
      </c>
      <c r="L115" s="26"/>
    </row>
    <row r="116" spans="1:63" s="34" customFormat="1" ht="16.5" customHeight="1" x14ac:dyDescent="0.2">
      <c r="A116" s="9"/>
      <c r="B116" s="4"/>
      <c r="C116" s="9"/>
      <c r="D116" s="9"/>
      <c r="E116" s="30" t="s">
        <v>122</v>
      </c>
      <c r="F116" s="32"/>
      <c r="G116" s="32"/>
      <c r="H116" s="32"/>
      <c r="I116" s="9"/>
      <c r="J116" s="9"/>
      <c r="K116" s="9"/>
      <c r="L116" s="33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</row>
    <row r="117" spans="1:63" s="34" customFormat="1" ht="12" customHeight="1" x14ac:dyDescent="0.2">
      <c r="A117" s="9"/>
      <c r="B117" s="4"/>
      <c r="C117" s="29" t="s">
        <v>123</v>
      </c>
      <c r="D117" s="9"/>
      <c r="E117" s="9"/>
      <c r="F117" s="9"/>
      <c r="G117" s="9"/>
      <c r="H117" s="9"/>
      <c r="I117" s="9"/>
      <c r="J117" s="9"/>
      <c r="K117" s="9"/>
      <c r="L117" s="33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</row>
    <row r="118" spans="1:63" s="34" customFormat="1" ht="16.5" customHeight="1" x14ac:dyDescent="0.2">
      <c r="A118" s="9"/>
      <c r="B118" s="4"/>
      <c r="C118" s="9"/>
      <c r="D118" s="9"/>
      <c r="E118" s="35" t="str">
        <f>E11</f>
        <v>SO 01.4 - Bezpečnostní přeliv</v>
      </c>
      <c r="F118" s="32"/>
      <c r="G118" s="32"/>
      <c r="H118" s="32"/>
      <c r="I118" s="9"/>
      <c r="J118" s="9"/>
      <c r="K118" s="9"/>
      <c r="L118" s="33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</row>
    <row r="119" spans="1:63" s="34" customFormat="1" ht="6.95" customHeight="1" x14ac:dyDescent="0.2">
      <c r="A119" s="9"/>
      <c r="B119" s="4"/>
      <c r="C119" s="9"/>
      <c r="D119" s="9"/>
      <c r="E119" s="9"/>
      <c r="F119" s="9"/>
      <c r="G119" s="9"/>
      <c r="H119" s="9"/>
      <c r="I119" s="9"/>
      <c r="J119" s="9"/>
      <c r="K119" s="9"/>
      <c r="L119" s="33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</row>
    <row r="120" spans="1:63" s="34" customFormat="1" ht="12" customHeight="1" x14ac:dyDescent="0.2">
      <c r="A120" s="9"/>
      <c r="B120" s="4"/>
      <c r="C120" s="29" t="s">
        <v>20</v>
      </c>
      <c r="D120" s="9"/>
      <c r="E120" s="9"/>
      <c r="F120" s="36" t="str">
        <f>F14</f>
        <v>k.ú. Luby</v>
      </c>
      <c r="G120" s="9"/>
      <c r="H120" s="9"/>
      <c r="I120" s="29" t="s">
        <v>22</v>
      </c>
      <c r="J120" s="37" t="str">
        <f>IF(J14="","",J14)</f>
        <v>31. 7. 2025</v>
      </c>
      <c r="K120" s="9"/>
      <c r="L120" s="33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</row>
    <row r="121" spans="1:63" s="34" customFormat="1" ht="6.95" customHeight="1" x14ac:dyDescent="0.2">
      <c r="A121" s="9"/>
      <c r="B121" s="4"/>
      <c r="C121" s="9"/>
      <c r="D121" s="9"/>
      <c r="E121" s="9"/>
      <c r="F121" s="9"/>
      <c r="G121" s="9"/>
      <c r="H121" s="9"/>
      <c r="I121" s="9"/>
      <c r="J121" s="9"/>
      <c r="K121" s="9"/>
      <c r="L121" s="33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</row>
    <row r="122" spans="1:63" s="34" customFormat="1" ht="25.7" customHeight="1" x14ac:dyDescent="0.2">
      <c r="A122" s="9"/>
      <c r="B122" s="4"/>
      <c r="C122" s="29" t="s">
        <v>24</v>
      </c>
      <c r="D122" s="9"/>
      <c r="E122" s="9"/>
      <c r="F122" s="36" t="str">
        <f>E17</f>
        <v>Městský úřad Klatovy - odbor životního prostředí</v>
      </c>
      <c r="G122" s="9"/>
      <c r="H122" s="9"/>
      <c r="I122" s="29" t="s">
        <v>32</v>
      </c>
      <c r="J122" s="69" t="str">
        <f>E23</f>
        <v>Hydropro Engineering s.r.o.</v>
      </c>
      <c r="K122" s="9"/>
      <c r="L122" s="33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</row>
    <row r="123" spans="1:63" s="34" customFormat="1" ht="15.2" customHeight="1" x14ac:dyDescent="0.2">
      <c r="A123" s="9"/>
      <c r="B123" s="4"/>
      <c r="C123" s="29" t="s">
        <v>30</v>
      </c>
      <c r="D123" s="9"/>
      <c r="E123" s="9"/>
      <c r="F123" s="36" t="str">
        <f>IF(E20="","",E20)</f>
        <v>Vyplň údaj</v>
      </c>
      <c r="G123" s="9"/>
      <c r="H123" s="9"/>
      <c r="I123" s="29" t="s">
        <v>37</v>
      </c>
      <c r="J123" s="69" t="str">
        <f>E26</f>
        <v xml:space="preserve"> </v>
      </c>
      <c r="K123" s="9"/>
      <c r="L123" s="33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</row>
    <row r="124" spans="1:63" s="34" customFormat="1" ht="10.35" customHeight="1" x14ac:dyDescent="0.2">
      <c r="A124" s="9"/>
      <c r="B124" s="4"/>
      <c r="C124" s="9"/>
      <c r="D124" s="9"/>
      <c r="E124" s="9"/>
      <c r="F124" s="9"/>
      <c r="G124" s="9"/>
      <c r="H124" s="9"/>
      <c r="I124" s="9"/>
      <c r="J124" s="9"/>
      <c r="K124" s="9"/>
      <c r="L124" s="33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</row>
    <row r="125" spans="1:63" s="92" customFormat="1" ht="29.25" customHeight="1" x14ac:dyDescent="0.2">
      <c r="A125" s="83"/>
      <c r="B125" s="84"/>
      <c r="C125" s="85" t="s">
        <v>136</v>
      </c>
      <c r="D125" s="86" t="s">
        <v>66</v>
      </c>
      <c r="E125" s="86" t="s">
        <v>62</v>
      </c>
      <c r="F125" s="86" t="s">
        <v>63</v>
      </c>
      <c r="G125" s="86" t="s">
        <v>137</v>
      </c>
      <c r="H125" s="86" t="s">
        <v>138</v>
      </c>
      <c r="I125" s="86" t="s">
        <v>139</v>
      </c>
      <c r="J125" s="86" t="s">
        <v>128</v>
      </c>
      <c r="K125" s="87" t="s">
        <v>140</v>
      </c>
      <c r="L125" s="88"/>
      <c r="M125" s="89" t="s">
        <v>1</v>
      </c>
      <c r="N125" s="90" t="s">
        <v>45</v>
      </c>
      <c r="O125" s="90" t="s">
        <v>141</v>
      </c>
      <c r="P125" s="90" t="s">
        <v>142</v>
      </c>
      <c r="Q125" s="90" t="s">
        <v>143</v>
      </c>
      <c r="R125" s="90" t="s">
        <v>144</v>
      </c>
      <c r="S125" s="90" t="s">
        <v>145</v>
      </c>
      <c r="T125" s="91" t="s">
        <v>146</v>
      </c>
      <c r="U125" s="83"/>
      <c r="V125" s="83"/>
      <c r="W125" s="83"/>
      <c r="X125" s="83"/>
      <c r="Y125" s="83"/>
      <c r="Z125" s="83"/>
      <c r="AA125" s="83"/>
      <c r="AB125" s="83"/>
      <c r="AC125" s="83"/>
      <c r="AD125" s="83"/>
      <c r="AE125" s="83"/>
    </row>
    <row r="126" spans="1:63" s="34" customFormat="1" ht="22.9" customHeight="1" x14ac:dyDescent="0.25">
      <c r="A126" s="9"/>
      <c r="B126" s="4"/>
      <c r="C126" s="93" t="s">
        <v>147</v>
      </c>
      <c r="D126" s="9"/>
      <c r="E126" s="9"/>
      <c r="F126" s="9"/>
      <c r="G126" s="9"/>
      <c r="H126" s="9"/>
      <c r="I126" s="9"/>
      <c r="J126" s="94">
        <f>BK126</f>
        <v>0</v>
      </c>
      <c r="K126" s="9"/>
      <c r="L126" s="4"/>
      <c r="M126" s="95"/>
      <c r="N126" s="96"/>
      <c r="O126" s="44"/>
      <c r="P126" s="97">
        <f>P127</f>
        <v>0</v>
      </c>
      <c r="Q126" s="44"/>
      <c r="R126" s="97">
        <f>R127</f>
        <v>284.99364244000003</v>
      </c>
      <c r="S126" s="44"/>
      <c r="T126" s="98">
        <f>T127</f>
        <v>0</v>
      </c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T126" s="23" t="s">
        <v>80</v>
      </c>
      <c r="AU126" s="23" t="s">
        <v>130</v>
      </c>
      <c r="BK126" s="99">
        <f>BK127</f>
        <v>0</v>
      </c>
    </row>
    <row r="127" spans="1:63" s="3" customFormat="1" ht="25.9" customHeight="1" x14ac:dyDescent="0.2">
      <c r="B127" s="100"/>
      <c r="C127" s="140"/>
      <c r="D127" s="141" t="s">
        <v>80</v>
      </c>
      <c r="E127" s="142" t="s">
        <v>148</v>
      </c>
      <c r="F127" s="142" t="s">
        <v>149</v>
      </c>
      <c r="G127" s="140"/>
      <c r="H127" s="140"/>
      <c r="J127" s="102">
        <f>BK127</f>
        <v>0</v>
      </c>
      <c r="L127" s="100"/>
      <c r="M127" s="103"/>
      <c r="N127" s="104"/>
      <c r="O127" s="104"/>
      <c r="P127" s="105">
        <f>P128+P214+P261+P364+P370</f>
        <v>0</v>
      </c>
      <c r="Q127" s="104"/>
      <c r="R127" s="105">
        <f>R128+R214+R261+R364+R370</f>
        <v>284.99364244000003</v>
      </c>
      <c r="S127" s="104"/>
      <c r="T127" s="106">
        <f>T128+T214+T261+T364+T370</f>
        <v>0</v>
      </c>
      <c r="AR127" s="101" t="s">
        <v>150</v>
      </c>
      <c r="AT127" s="107" t="s">
        <v>80</v>
      </c>
      <c r="AU127" s="107" t="s">
        <v>81</v>
      </c>
      <c r="AY127" s="101" t="s">
        <v>151</v>
      </c>
      <c r="BK127" s="108">
        <f>BK128+BK214+BK261+BK364+BK370</f>
        <v>0</v>
      </c>
    </row>
    <row r="128" spans="1:63" s="3" customFormat="1" ht="22.9" customHeight="1" x14ac:dyDescent="0.2">
      <c r="B128" s="100"/>
      <c r="C128" s="140"/>
      <c r="D128" s="141" t="s">
        <v>80</v>
      </c>
      <c r="E128" s="143" t="s">
        <v>88</v>
      </c>
      <c r="F128" s="143" t="s">
        <v>152</v>
      </c>
      <c r="G128" s="140"/>
      <c r="H128" s="140"/>
      <c r="J128" s="109">
        <f>BK128</f>
        <v>0</v>
      </c>
      <c r="L128" s="100"/>
      <c r="M128" s="103"/>
      <c r="N128" s="104"/>
      <c r="O128" s="104"/>
      <c r="P128" s="105">
        <f>SUM(P129:P213)</f>
        <v>0</v>
      </c>
      <c r="Q128" s="104"/>
      <c r="R128" s="105">
        <f>SUM(R129:R213)</f>
        <v>1.3440000000000001E-3</v>
      </c>
      <c r="S128" s="104"/>
      <c r="T128" s="106">
        <f>SUM(T129:T213)</f>
        <v>0</v>
      </c>
      <c r="AR128" s="101" t="s">
        <v>150</v>
      </c>
      <c r="AT128" s="107" t="s">
        <v>80</v>
      </c>
      <c r="AU128" s="107" t="s">
        <v>88</v>
      </c>
      <c r="AY128" s="101" t="s">
        <v>151</v>
      </c>
      <c r="BK128" s="108">
        <f>SUM(BK129:BK213)</f>
        <v>0</v>
      </c>
    </row>
    <row r="129" spans="1:65" s="34" customFormat="1" ht="33" customHeight="1" x14ac:dyDescent="0.2">
      <c r="A129" s="9"/>
      <c r="B129" s="4"/>
      <c r="C129" s="144" t="s">
        <v>88</v>
      </c>
      <c r="D129" s="144" t="s">
        <v>153</v>
      </c>
      <c r="E129" s="145" t="s">
        <v>718</v>
      </c>
      <c r="F129" s="146" t="s">
        <v>719</v>
      </c>
      <c r="G129" s="147" t="s">
        <v>233</v>
      </c>
      <c r="H129" s="148">
        <v>86.429000000000002</v>
      </c>
      <c r="I129" s="6"/>
      <c r="J129" s="7">
        <f>ROUND(I129*H129,2)</f>
        <v>0</v>
      </c>
      <c r="K129" s="5" t="s">
        <v>157</v>
      </c>
      <c r="L129" s="4"/>
      <c r="M129" s="8" t="s">
        <v>1</v>
      </c>
      <c r="N129" s="110" t="s">
        <v>46</v>
      </c>
      <c r="O129" s="111"/>
      <c r="P129" s="112">
        <f>O129*H129</f>
        <v>0</v>
      </c>
      <c r="Q129" s="112">
        <v>0</v>
      </c>
      <c r="R129" s="112">
        <f>Q129*H129</f>
        <v>0</v>
      </c>
      <c r="S129" s="112">
        <v>0</v>
      </c>
      <c r="T129" s="113">
        <f>S129*H129</f>
        <v>0</v>
      </c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R129" s="114" t="s">
        <v>158</v>
      </c>
      <c r="AT129" s="114" t="s">
        <v>153</v>
      </c>
      <c r="AU129" s="114" t="s">
        <v>90</v>
      </c>
      <c r="AY129" s="23" t="s">
        <v>151</v>
      </c>
      <c r="BE129" s="115">
        <f>IF(N129="základní",J129,0)</f>
        <v>0</v>
      </c>
      <c r="BF129" s="115">
        <f>IF(N129="snížená",J129,0)</f>
        <v>0</v>
      </c>
      <c r="BG129" s="115">
        <f>IF(N129="zákl. přenesená",J129,0)</f>
        <v>0</v>
      </c>
      <c r="BH129" s="115">
        <f>IF(N129="sníž. přenesená",J129,0)</f>
        <v>0</v>
      </c>
      <c r="BI129" s="115">
        <f>IF(N129="nulová",J129,0)</f>
        <v>0</v>
      </c>
      <c r="BJ129" s="23" t="s">
        <v>88</v>
      </c>
      <c r="BK129" s="115">
        <f>ROUND(I129*H129,2)</f>
        <v>0</v>
      </c>
      <c r="BL129" s="23" t="s">
        <v>158</v>
      </c>
      <c r="BM129" s="114" t="s">
        <v>720</v>
      </c>
    </row>
    <row r="130" spans="1:65" s="34" customFormat="1" ht="19.5" x14ac:dyDescent="0.2">
      <c r="A130" s="9"/>
      <c r="B130" s="4"/>
      <c r="C130" s="149"/>
      <c r="D130" s="150" t="s">
        <v>160</v>
      </c>
      <c r="E130" s="149"/>
      <c r="F130" s="151" t="s">
        <v>721</v>
      </c>
      <c r="G130" s="149"/>
      <c r="H130" s="149"/>
      <c r="I130" s="9"/>
      <c r="J130" s="9"/>
      <c r="K130" s="9"/>
      <c r="L130" s="4"/>
      <c r="M130" s="116"/>
      <c r="N130" s="117"/>
      <c r="O130" s="111"/>
      <c r="P130" s="111"/>
      <c r="Q130" s="111"/>
      <c r="R130" s="111"/>
      <c r="S130" s="111"/>
      <c r="T130" s="118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T130" s="23" t="s">
        <v>160</v>
      </c>
      <c r="AU130" s="23" t="s">
        <v>90</v>
      </c>
    </row>
    <row r="131" spans="1:65" s="34" customFormat="1" ht="11.25" x14ac:dyDescent="0.2">
      <c r="A131" s="9"/>
      <c r="B131" s="4"/>
      <c r="C131" s="149"/>
      <c r="D131" s="152" t="s">
        <v>162</v>
      </c>
      <c r="E131" s="149"/>
      <c r="F131" s="153" t="s">
        <v>722</v>
      </c>
      <c r="G131" s="149"/>
      <c r="H131" s="149"/>
      <c r="I131" s="9"/>
      <c r="J131" s="9"/>
      <c r="K131" s="9"/>
      <c r="L131" s="4"/>
      <c r="M131" s="116"/>
      <c r="N131" s="117"/>
      <c r="O131" s="111"/>
      <c r="P131" s="111"/>
      <c r="Q131" s="111"/>
      <c r="R131" s="111"/>
      <c r="S131" s="111"/>
      <c r="T131" s="118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T131" s="23" t="s">
        <v>162</v>
      </c>
      <c r="AU131" s="23" t="s">
        <v>90</v>
      </c>
    </row>
    <row r="132" spans="1:65" s="10" customFormat="1" ht="11.25" x14ac:dyDescent="0.2">
      <c r="B132" s="119"/>
      <c r="C132" s="154"/>
      <c r="D132" s="150" t="s">
        <v>164</v>
      </c>
      <c r="E132" s="155" t="s">
        <v>1</v>
      </c>
      <c r="F132" s="156" t="s">
        <v>723</v>
      </c>
      <c r="G132" s="154"/>
      <c r="H132" s="155" t="s">
        <v>1</v>
      </c>
      <c r="L132" s="119"/>
      <c r="M132" s="121"/>
      <c r="N132" s="122"/>
      <c r="O132" s="122"/>
      <c r="P132" s="122"/>
      <c r="Q132" s="122"/>
      <c r="R132" s="122"/>
      <c r="S132" s="122"/>
      <c r="T132" s="123"/>
      <c r="AT132" s="120" t="s">
        <v>164</v>
      </c>
      <c r="AU132" s="120" t="s">
        <v>90</v>
      </c>
      <c r="AV132" s="10" t="s">
        <v>88</v>
      </c>
      <c r="AW132" s="10" t="s">
        <v>36</v>
      </c>
      <c r="AX132" s="10" t="s">
        <v>81</v>
      </c>
      <c r="AY132" s="120" t="s">
        <v>151</v>
      </c>
    </row>
    <row r="133" spans="1:65" s="11" customFormat="1" ht="11.25" x14ac:dyDescent="0.2">
      <c r="B133" s="124"/>
      <c r="C133" s="157"/>
      <c r="D133" s="150" t="s">
        <v>164</v>
      </c>
      <c r="E133" s="158" t="s">
        <v>1</v>
      </c>
      <c r="F133" s="159" t="s">
        <v>724</v>
      </c>
      <c r="G133" s="157"/>
      <c r="H133" s="160">
        <v>57.037999999999997</v>
      </c>
      <c r="L133" s="124"/>
      <c r="M133" s="126"/>
      <c r="N133" s="127"/>
      <c r="O133" s="127"/>
      <c r="P133" s="127"/>
      <c r="Q133" s="127"/>
      <c r="R133" s="127"/>
      <c r="S133" s="127"/>
      <c r="T133" s="128"/>
      <c r="AT133" s="125" t="s">
        <v>164</v>
      </c>
      <c r="AU133" s="125" t="s">
        <v>90</v>
      </c>
      <c r="AV133" s="11" t="s">
        <v>90</v>
      </c>
      <c r="AW133" s="11" t="s">
        <v>36</v>
      </c>
      <c r="AX133" s="11" t="s">
        <v>81</v>
      </c>
      <c r="AY133" s="125" t="s">
        <v>151</v>
      </c>
    </row>
    <row r="134" spans="1:65" s="10" customFormat="1" ht="11.25" x14ac:dyDescent="0.2">
      <c r="B134" s="119"/>
      <c r="C134" s="154"/>
      <c r="D134" s="150" t="s">
        <v>164</v>
      </c>
      <c r="E134" s="155" t="s">
        <v>1</v>
      </c>
      <c r="F134" s="156" t="s">
        <v>725</v>
      </c>
      <c r="G134" s="154"/>
      <c r="H134" s="155" t="s">
        <v>1</v>
      </c>
      <c r="L134" s="119"/>
      <c r="M134" s="121"/>
      <c r="N134" s="122"/>
      <c r="O134" s="122"/>
      <c r="P134" s="122"/>
      <c r="Q134" s="122"/>
      <c r="R134" s="122"/>
      <c r="S134" s="122"/>
      <c r="T134" s="123"/>
      <c r="AT134" s="120" t="s">
        <v>164</v>
      </c>
      <c r="AU134" s="120" t="s">
        <v>90</v>
      </c>
      <c r="AV134" s="10" t="s">
        <v>88</v>
      </c>
      <c r="AW134" s="10" t="s">
        <v>36</v>
      </c>
      <c r="AX134" s="10" t="s">
        <v>81</v>
      </c>
      <c r="AY134" s="120" t="s">
        <v>151</v>
      </c>
    </row>
    <row r="135" spans="1:65" s="11" customFormat="1" ht="11.25" x14ac:dyDescent="0.2">
      <c r="B135" s="124"/>
      <c r="C135" s="157"/>
      <c r="D135" s="150" t="s">
        <v>164</v>
      </c>
      <c r="E135" s="158" t="s">
        <v>1</v>
      </c>
      <c r="F135" s="159" t="s">
        <v>726</v>
      </c>
      <c r="G135" s="157"/>
      <c r="H135" s="160">
        <v>9.3309999999999995</v>
      </c>
      <c r="L135" s="124"/>
      <c r="M135" s="126"/>
      <c r="N135" s="127"/>
      <c r="O135" s="127"/>
      <c r="P135" s="127"/>
      <c r="Q135" s="127"/>
      <c r="R135" s="127"/>
      <c r="S135" s="127"/>
      <c r="T135" s="128"/>
      <c r="AT135" s="125" t="s">
        <v>164</v>
      </c>
      <c r="AU135" s="125" t="s">
        <v>90</v>
      </c>
      <c r="AV135" s="11" t="s">
        <v>90</v>
      </c>
      <c r="AW135" s="11" t="s">
        <v>36</v>
      </c>
      <c r="AX135" s="11" t="s">
        <v>81</v>
      </c>
      <c r="AY135" s="125" t="s">
        <v>151</v>
      </c>
    </row>
    <row r="136" spans="1:65" s="10" customFormat="1" ht="11.25" x14ac:dyDescent="0.2">
      <c r="B136" s="119"/>
      <c r="C136" s="154"/>
      <c r="D136" s="150" t="s">
        <v>164</v>
      </c>
      <c r="E136" s="155" t="s">
        <v>1</v>
      </c>
      <c r="F136" s="156" t="s">
        <v>727</v>
      </c>
      <c r="G136" s="154"/>
      <c r="H136" s="155" t="s">
        <v>1</v>
      </c>
      <c r="L136" s="119"/>
      <c r="M136" s="121"/>
      <c r="N136" s="122"/>
      <c r="O136" s="122"/>
      <c r="P136" s="122"/>
      <c r="Q136" s="122"/>
      <c r="R136" s="122"/>
      <c r="S136" s="122"/>
      <c r="T136" s="123"/>
      <c r="AT136" s="120" t="s">
        <v>164</v>
      </c>
      <c r="AU136" s="120" t="s">
        <v>90</v>
      </c>
      <c r="AV136" s="10" t="s">
        <v>88</v>
      </c>
      <c r="AW136" s="10" t="s">
        <v>36</v>
      </c>
      <c r="AX136" s="10" t="s">
        <v>81</v>
      </c>
      <c r="AY136" s="120" t="s">
        <v>151</v>
      </c>
    </row>
    <row r="137" spans="1:65" s="11" customFormat="1" ht="11.25" x14ac:dyDescent="0.2">
      <c r="B137" s="124"/>
      <c r="C137" s="157"/>
      <c r="D137" s="150" t="s">
        <v>164</v>
      </c>
      <c r="E137" s="158" t="s">
        <v>1</v>
      </c>
      <c r="F137" s="159" t="s">
        <v>728</v>
      </c>
      <c r="G137" s="157"/>
      <c r="H137" s="160">
        <v>20.059999999999999</v>
      </c>
      <c r="L137" s="124"/>
      <c r="M137" s="126"/>
      <c r="N137" s="127"/>
      <c r="O137" s="127"/>
      <c r="P137" s="127"/>
      <c r="Q137" s="127"/>
      <c r="R137" s="127"/>
      <c r="S137" s="127"/>
      <c r="T137" s="128"/>
      <c r="AT137" s="125" t="s">
        <v>164</v>
      </c>
      <c r="AU137" s="125" t="s">
        <v>90</v>
      </c>
      <c r="AV137" s="11" t="s">
        <v>90</v>
      </c>
      <c r="AW137" s="11" t="s">
        <v>36</v>
      </c>
      <c r="AX137" s="11" t="s">
        <v>81</v>
      </c>
      <c r="AY137" s="125" t="s">
        <v>151</v>
      </c>
    </row>
    <row r="138" spans="1:65" s="12" customFormat="1" ht="11.25" x14ac:dyDescent="0.2">
      <c r="B138" s="129"/>
      <c r="C138" s="161"/>
      <c r="D138" s="150" t="s">
        <v>164</v>
      </c>
      <c r="E138" s="162" t="s">
        <v>1</v>
      </c>
      <c r="F138" s="163" t="s">
        <v>167</v>
      </c>
      <c r="G138" s="161"/>
      <c r="H138" s="164">
        <v>86.429000000000002</v>
      </c>
      <c r="L138" s="129"/>
      <c r="M138" s="131"/>
      <c r="N138" s="132"/>
      <c r="O138" s="132"/>
      <c r="P138" s="132"/>
      <c r="Q138" s="132"/>
      <c r="R138" s="132"/>
      <c r="S138" s="132"/>
      <c r="T138" s="133"/>
      <c r="AT138" s="130" t="s">
        <v>164</v>
      </c>
      <c r="AU138" s="130" t="s">
        <v>90</v>
      </c>
      <c r="AV138" s="12" t="s">
        <v>158</v>
      </c>
      <c r="AW138" s="12" t="s">
        <v>36</v>
      </c>
      <c r="AX138" s="12" t="s">
        <v>88</v>
      </c>
      <c r="AY138" s="130" t="s">
        <v>151</v>
      </c>
    </row>
    <row r="139" spans="1:65" s="34" customFormat="1" ht="37.9" customHeight="1" x14ac:dyDescent="0.2">
      <c r="A139" s="9"/>
      <c r="B139" s="4"/>
      <c r="C139" s="144" t="s">
        <v>90</v>
      </c>
      <c r="D139" s="144" t="s">
        <v>153</v>
      </c>
      <c r="E139" s="145" t="s">
        <v>245</v>
      </c>
      <c r="F139" s="146" t="s">
        <v>246</v>
      </c>
      <c r="G139" s="147" t="s">
        <v>233</v>
      </c>
      <c r="H139" s="148">
        <v>20.873000000000001</v>
      </c>
      <c r="I139" s="6"/>
      <c r="J139" s="7">
        <f>ROUND(I139*H139,2)</f>
        <v>0</v>
      </c>
      <c r="K139" s="5" t="s">
        <v>157</v>
      </c>
      <c r="L139" s="4"/>
      <c r="M139" s="8" t="s">
        <v>1</v>
      </c>
      <c r="N139" s="110" t="s">
        <v>46</v>
      </c>
      <c r="O139" s="111"/>
      <c r="P139" s="112">
        <f>O139*H139</f>
        <v>0</v>
      </c>
      <c r="Q139" s="112">
        <v>0</v>
      </c>
      <c r="R139" s="112">
        <f>Q139*H139</f>
        <v>0</v>
      </c>
      <c r="S139" s="112">
        <v>0</v>
      </c>
      <c r="T139" s="113">
        <f>S139*H139</f>
        <v>0</v>
      </c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R139" s="114" t="s">
        <v>158</v>
      </c>
      <c r="AT139" s="114" t="s">
        <v>153</v>
      </c>
      <c r="AU139" s="114" t="s">
        <v>90</v>
      </c>
      <c r="AY139" s="23" t="s">
        <v>151</v>
      </c>
      <c r="BE139" s="115">
        <f>IF(N139="základní",J139,0)</f>
        <v>0</v>
      </c>
      <c r="BF139" s="115">
        <f>IF(N139="snížená",J139,0)</f>
        <v>0</v>
      </c>
      <c r="BG139" s="115">
        <f>IF(N139="zákl. přenesená",J139,0)</f>
        <v>0</v>
      </c>
      <c r="BH139" s="115">
        <f>IF(N139="sníž. přenesená",J139,0)</f>
        <v>0</v>
      </c>
      <c r="BI139" s="115">
        <f>IF(N139="nulová",J139,0)</f>
        <v>0</v>
      </c>
      <c r="BJ139" s="23" t="s">
        <v>88</v>
      </c>
      <c r="BK139" s="115">
        <f>ROUND(I139*H139,2)</f>
        <v>0</v>
      </c>
      <c r="BL139" s="23" t="s">
        <v>158</v>
      </c>
      <c r="BM139" s="114" t="s">
        <v>729</v>
      </c>
    </row>
    <row r="140" spans="1:65" s="34" customFormat="1" ht="39" x14ac:dyDescent="0.2">
      <c r="A140" s="9"/>
      <c r="B140" s="4"/>
      <c r="C140" s="149"/>
      <c r="D140" s="150" t="s">
        <v>160</v>
      </c>
      <c r="E140" s="149"/>
      <c r="F140" s="151" t="s">
        <v>248</v>
      </c>
      <c r="G140" s="149"/>
      <c r="H140" s="149"/>
      <c r="I140" s="9"/>
      <c r="J140" s="9"/>
      <c r="K140" s="9"/>
      <c r="L140" s="4"/>
      <c r="M140" s="116"/>
      <c r="N140" s="117"/>
      <c r="O140" s="111"/>
      <c r="P140" s="111"/>
      <c r="Q140" s="111"/>
      <c r="R140" s="111"/>
      <c r="S140" s="111"/>
      <c r="T140" s="118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T140" s="23" t="s">
        <v>160</v>
      </c>
      <c r="AU140" s="23" t="s">
        <v>90</v>
      </c>
    </row>
    <row r="141" spans="1:65" s="34" customFormat="1" ht="11.25" x14ac:dyDescent="0.2">
      <c r="A141" s="9"/>
      <c r="B141" s="4"/>
      <c r="C141" s="149"/>
      <c r="D141" s="152" t="s">
        <v>162</v>
      </c>
      <c r="E141" s="149"/>
      <c r="F141" s="153" t="s">
        <v>249</v>
      </c>
      <c r="G141" s="149"/>
      <c r="H141" s="149"/>
      <c r="I141" s="9"/>
      <c r="J141" s="9"/>
      <c r="K141" s="9"/>
      <c r="L141" s="4"/>
      <c r="M141" s="116"/>
      <c r="N141" s="117"/>
      <c r="O141" s="111"/>
      <c r="P141" s="111"/>
      <c r="Q141" s="111"/>
      <c r="R141" s="111"/>
      <c r="S141" s="111"/>
      <c r="T141" s="118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T141" s="23" t="s">
        <v>162</v>
      </c>
      <c r="AU141" s="23" t="s">
        <v>90</v>
      </c>
    </row>
    <row r="142" spans="1:65" s="10" customFormat="1" ht="11.25" x14ac:dyDescent="0.2">
      <c r="B142" s="119"/>
      <c r="C142" s="154"/>
      <c r="D142" s="150" t="s">
        <v>164</v>
      </c>
      <c r="E142" s="155" t="s">
        <v>1</v>
      </c>
      <c r="F142" s="156" t="s">
        <v>730</v>
      </c>
      <c r="G142" s="154"/>
      <c r="H142" s="155" t="s">
        <v>1</v>
      </c>
      <c r="L142" s="119"/>
      <c r="M142" s="121"/>
      <c r="N142" s="122"/>
      <c r="O142" s="122"/>
      <c r="P142" s="122"/>
      <c r="Q142" s="122"/>
      <c r="R142" s="122"/>
      <c r="S142" s="122"/>
      <c r="T142" s="123"/>
      <c r="AT142" s="120" t="s">
        <v>164</v>
      </c>
      <c r="AU142" s="120" t="s">
        <v>90</v>
      </c>
      <c r="AV142" s="10" t="s">
        <v>88</v>
      </c>
      <c r="AW142" s="10" t="s">
        <v>36</v>
      </c>
      <c r="AX142" s="10" t="s">
        <v>81</v>
      </c>
      <c r="AY142" s="120" t="s">
        <v>151</v>
      </c>
    </row>
    <row r="143" spans="1:65" s="11" customFormat="1" ht="11.25" x14ac:dyDescent="0.2">
      <c r="B143" s="124"/>
      <c r="C143" s="157"/>
      <c r="D143" s="150" t="s">
        <v>164</v>
      </c>
      <c r="E143" s="158" t="s">
        <v>1</v>
      </c>
      <c r="F143" s="159" t="s">
        <v>731</v>
      </c>
      <c r="G143" s="157"/>
      <c r="H143" s="160">
        <v>4.3129999999999997</v>
      </c>
      <c r="L143" s="124"/>
      <c r="M143" s="126"/>
      <c r="N143" s="127"/>
      <c r="O143" s="127"/>
      <c r="P143" s="127"/>
      <c r="Q143" s="127"/>
      <c r="R143" s="127"/>
      <c r="S143" s="127"/>
      <c r="T143" s="128"/>
      <c r="AT143" s="125" t="s">
        <v>164</v>
      </c>
      <c r="AU143" s="125" t="s">
        <v>90</v>
      </c>
      <c r="AV143" s="11" t="s">
        <v>90</v>
      </c>
      <c r="AW143" s="11" t="s">
        <v>36</v>
      </c>
      <c r="AX143" s="11" t="s">
        <v>81</v>
      </c>
      <c r="AY143" s="125" t="s">
        <v>151</v>
      </c>
    </row>
    <row r="144" spans="1:65" s="10" customFormat="1" ht="11.25" x14ac:dyDescent="0.2">
      <c r="B144" s="119"/>
      <c r="C144" s="154"/>
      <c r="D144" s="150" t="s">
        <v>164</v>
      </c>
      <c r="E144" s="155" t="s">
        <v>1</v>
      </c>
      <c r="F144" s="156" t="s">
        <v>732</v>
      </c>
      <c r="G144" s="154"/>
      <c r="H144" s="155" t="s">
        <v>1</v>
      </c>
      <c r="L144" s="119"/>
      <c r="M144" s="121"/>
      <c r="N144" s="122"/>
      <c r="O144" s="122"/>
      <c r="P144" s="122"/>
      <c r="Q144" s="122"/>
      <c r="R144" s="122"/>
      <c r="S144" s="122"/>
      <c r="T144" s="123"/>
      <c r="AT144" s="120" t="s">
        <v>164</v>
      </c>
      <c r="AU144" s="120" t="s">
        <v>90</v>
      </c>
      <c r="AV144" s="10" t="s">
        <v>88</v>
      </c>
      <c r="AW144" s="10" t="s">
        <v>36</v>
      </c>
      <c r="AX144" s="10" t="s">
        <v>81</v>
      </c>
      <c r="AY144" s="120" t="s">
        <v>151</v>
      </c>
    </row>
    <row r="145" spans="1:65" s="11" customFormat="1" ht="11.25" x14ac:dyDescent="0.2">
      <c r="B145" s="124"/>
      <c r="C145" s="157"/>
      <c r="D145" s="150" t="s">
        <v>164</v>
      </c>
      <c r="E145" s="158" t="s">
        <v>1</v>
      </c>
      <c r="F145" s="159" t="s">
        <v>733</v>
      </c>
      <c r="G145" s="157"/>
      <c r="H145" s="160">
        <v>4.8</v>
      </c>
      <c r="L145" s="124"/>
      <c r="M145" s="126"/>
      <c r="N145" s="127"/>
      <c r="O145" s="127"/>
      <c r="P145" s="127"/>
      <c r="Q145" s="127"/>
      <c r="R145" s="127"/>
      <c r="S145" s="127"/>
      <c r="T145" s="128"/>
      <c r="AT145" s="125" t="s">
        <v>164</v>
      </c>
      <c r="AU145" s="125" t="s">
        <v>90</v>
      </c>
      <c r="AV145" s="11" t="s">
        <v>90</v>
      </c>
      <c r="AW145" s="11" t="s">
        <v>36</v>
      </c>
      <c r="AX145" s="11" t="s">
        <v>81</v>
      </c>
      <c r="AY145" s="125" t="s">
        <v>151</v>
      </c>
    </row>
    <row r="146" spans="1:65" s="10" customFormat="1" ht="22.5" x14ac:dyDescent="0.2">
      <c r="B146" s="119"/>
      <c r="C146" s="154"/>
      <c r="D146" s="150" t="s">
        <v>164</v>
      </c>
      <c r="E146" s="155" t="s">
        <v>1</v>
      </c>
      <c r="F146" s="156" t="s">
        <v>252</v>
      </c>
      <c r="G146" s="154"/>
      <c r="H146" s="155" t="s">
        <v>1</v>
      </c>
      <c r="L146" s="119"/>
      <c r="M146" s="121"/>
      <c r="N146" s="122"/>
      <c r="O146" s="122"/>
      <c r="P146" s="122"/>
      <c r="Q146" s="122"/>
      <c r="R146" s="122"/>
      <c r="S146" s="122"/>
      <c r="T146" s="123"/>
      <c r="AT146" s="120" t="s">
        <v>164</v>
      </c>
      <c r="AU146" s="120" t="s">
        <v>90</v>
      </c>
      <c r="AV146" s="10" t="s">
        <v>88</v>
      </c>
      <c r="AW146" s="10" t="s">
        <v>36</v>
      </c>
      <c r="AX146" s="10" t="s">
        <v>81</v>
      </c>
      <c r="AY146" s="120" t="s">
        <v>151</v>
      </c>
    </row>
    <row r="147" spans="1:65" s="11" customFormat="1" ht="11.25" x14ac:dyDescent="0.2">
      <c r="B147" s="124"/>
      <c r="C147" s="157"/>
      <c r="D147" s="150" t="s">
        <v>164</v>
      </c>
      <c r="E147" s="158" t="s">
        <v>1</v>
      </c>
      <c r="F147" s="159" t="s">
        <v>734</v>
      </c>
      <c r="G147" s="157"/>
      <c r="H147" s="160">
        <v>11.76</v>
      </c>
      <c r="L147" s="124"/>
      <c r="M147" s="126"/>
      <c r="N147" s="127"/>
      <c r="O147" s="127"/>
      <c r="P147" s="127"/>
      <c r="Q147" s="127"/>
      <c r="R147" s="127"/>
      <c r="S147" s="127"/>
      <c r="T147" s="128"/>
      <c r="AT147" s="125" t="s">
        <v>164</v>
      </c>
      <c r="AU147" s="125" t="s">
        <v>90</v>
      </c>
      <c r="AV147" s="11" t="s">
        <v>90</v>
      </c>
      <c r="AW147" s="11" t="s">
        <v>36</v>
      </c>
      <c r="AX147" s="11" t="s">
        <v>81</v>
      </c>
      <c r="AY147" s="125" t="s">
        <v>151</v>
      </c>
    </row>
    <row r="148" spans="1:65" s="12" customFormat="1" ht="11.25" x14ac:dyDescent="0.2">
      <c r="B148" s="129"/>
      <c r="C148" s="161"/>
      <c r="D148" s="150" t="s">
        <v>164</v>
      </c>
      <c r="E148" s="162" t="s">
        <v>1</v>
      </c>
      <c r="F148" s="163" t="s">
        <v>167</v>
      </c>
      <c r="G148" s="161"/>
      <c r="H148" s="164">
        <v>20.872999999999998</v>
      </c>
      <c r="L148" s="129"/>
      <c r="M148" s="131"/>
      <c r="N148" s="132"/>
      <c r="O148" s="132"/>
      <c r="P148" s="132"/>
      <c r="Q148" s="132"/>
      <c r="R148" s="132"/>
      <c r="S148" s="132"/>
      <c r="T148" s="133"/>
      <c r="AT148" s="130" t="s">
        <v>164</v>
      </c>
      <c r="AU148" s="130" t="s">
        <v>90</v>
      </c>
      <c r="AV148" s="12" t="s">
        <v>158</v>
      </c>
      <c r="AW148" s="12" t="s">
        <v>36</v>
      </c>
      <c r="AX148" s="12" t="s">
        <v>88</v>
      </c>
      <c r="AY148" s="130" t="s">
        <v>151</v>
      </c>
    </row>
    <row r="149" spans="1:65" s="34" customFormat="1" ht="37.9" customHeight="1" x14ac:dyDescent="0.2">
      <c r="A149" s="9"/>
      <c r="B149" s="4"/>
      <c r="C149" s="144" t="s">
        <v>177</v>
      </c>
      <c r="D149" s="144" t="s">
        <v>153</v>
      </c>
      <c r="E149" s="145" t="s">
        <v>255</v>
      </c>
      <c r="F149" s="146" t="s">
        <v>256</v>
      </c>
      <c r="G149" s="147" t="s">
        <v>233</v>
      </c>
      <c r="H149" s="148">
        <v>77.316000000000003</v>
      </c>
      <c r="I149" s="6"/>
      <c r="J149" s="7">
        <f>ROUND(I149*H149,2)</f>
        <v>0</v>
      </c>
      <c r="K149" s="5" t="s">
        <v>157</v>
      </c>
      <c r="L149" s="4"/>
      <c r="M149" s="8" t="s">
        <v>1</v>
      </c>
      <c r="N149" s="110" t="s">
        <v>46</v>
      </c>
      <c r="O149" s="111"/>
      <c r="P149" s="112">
        <f>O149*H149</f>
        <v>0</v>
      </c>
      <c r="Q149" s="112">
        <v>0</v>
      </c>
      <c r="R149" s="112">
        <f>Q149*H149</f>
        <v>0</v>
      </c>
      <c r="S149" s="112">
        <v>0</v>
      </c>
      <c r="T149" s="113">
        <f>S149*H149</f>
        <v>0</v>
      </c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R149" s="114" t="s">
        <v>158</v>
      </c>
      <c r="AT149" s="114" t="s">
        <v>153</v>
      </c>
      <c r="AU149" s="114" t="s">
        <v>90</v>
      </c>
      <c r="AY149" s="23" t="s">
        <v>151</v>
      </c>
      <c r="BE149" s="115">
        <f>IF(N149="základní",J149,0)</f>
        <v>0</v>
      </c>
      <c r="BF149" s="115">
        <f>IF(N149="snížená",J149,0)</f>
        <v>0</v>
      </c>
      <c r="BG149" s="115">
        <f>IF(N149="zákl. přenesená",J149,0)</f>
        <v>0</v>
      </c>
      <c r="BH149" s="115">
        <f>IF(N149="sníž. přenesená",J149,0)</f>
        <v>0</v>
      </c>
      <c r="BI149" s="115">
        <f>IF(N149="nulová",J149,0)</f>
        <v>0</v>
      </c>
      <c r="BJ149" s="23" t="s">
        <v>88</v>
      </c>
      <c r="BK149" s="115">
        <f>ROUND(I149*H149,2)</f>
        <v>0</v>
      </c>
      <c r="BL149" s="23" t="s">
        <v>158</v>
      </c>
      <c r="BM149" s="114" t="s">
        <v>735</v>
      </c>
    </row>
    <row r="150" spans="1:65" s="34" customFormat="1" ht="39" x14ac:dyDescent="0.2">
      <c r="A150" s="9"/>
      <c r="B150" s="4"/>
      <c r="C150" s="149"/>
      <c r="D150" s="150" t="s">
        <v>160</v>
      </c>
      <c r="E150" s="149"/>
      <c r="F150" s="151" t="s">
        <v>258</v>
      </c>
      <c r="G150" s="149"/>
      <c r="H150" s="149"/>
      <c r="I150" s="9"/>
      <c r="J150" s="9"/>
      <c r="K150" s="9"/>
      <c r="L150" s="4"/>
      <c r="M150" s="116"/>
      <c r="N150" s="117"/>
      <c r="O150" s="111"/>
      <c r="P150" s="111"/>
      <c r="Q150" s="111"/>
      <c r="R150" s="111"/>
      <c r="S150" s="111"/>
      <c r="T150" s="118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T150" s="23" t="s">
        <v>160</v>
      </c>
      <c r="AU150" s="23" t="s">
        <v>90</v>
      </c>
    </row>
    <row r="151" spans="1:65" s="34" customFormat="1" ht="11.25" x14ac:dyDescent="0.2">
      <c r="A151" s="9"/>
      <c r="B151" s="4"/>
      <c r="C151" s="149"/>
      <c r="D151" s="152" t="s">
        <v>162</v>
      </c>
      <c r="E151" s="149"/>
      <c r="F151" s="153" t="s">
        <v>259</v>
      </c>
      <c r="G151" s="149"/>
      <c r="H151" s="149"/>
      <c r="I151" s="9"/>
      <c r="J151" s="9"/>
      <c r="K151" s="9"/>
      <c r="L151" s="4"/>
      <c r="M151" s="116"/>
      <c r="N151" s="117"/>
      <c r="O151" s="111"/>
      <c r="P151" s="111"/>
      <c r="Q151" s="111"/>
      <c r="R151" s="111"/>
      <c r="S151" s="111"/>
      <c r="T151" s="118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T151" s="23" t="s">
        <v>162</v>
      </c>
      <c r="AU151" s="23" t="s">
        <v>90</v>
      </c>
    </row>
    <row r="152" spans="1:65" s="10" customFormat="1" ht="11.25" x14ac:dyDescent="0.2">
      <c r="B152" s="119"/>
      <c r="C152" s="154"/>
      <c r="D152" s="150" t="s">
        <v>164</v>
      </c>
      <c r="E152" s="155" t="s">
        <v>1</v>
      </c>
      <c r="F152" s="156" t="s">
        <v>260</v>
      </c>
      <c r="G152" s="154"/>
      <c r="H152" s="155" t="s">
        <v>1</v>
      </c>
      <c r="L152" s="119"/>
      <c r="M152" s="121"/>
      <c r="N152" s="122"/>
      <c r="O152" s="122"/>
      <c r="P152" s="122"/>
      <c r="Q152" s="122"/>
      <c r="R152" s="122"/>
      <c r="S152" s="122"/>
      <c r="T152" s="123"/>
      <c r="AT152" s="120" t="s">
        <v>164</v>
      </c>
      <c r="AU152" s="120" t="s">
        <v>90</v>
      </c>
      <c r="AV152" s="10" t="s">
        <v>88</v>
      </c>
      <c r="AW152" s="10" t="s">
        <v>36</v>
      </c>
      <c r="AX152" s="10" t="s">
        <v>81</v>
      </c>
      <c r="AY152" s="120" t="s">
        <v>151</v>
      </c>
    </row>
    <row r="153" spans="1:65" s="11" customFormat="1" ht="11.25" x14ac:dyDescent="0.2">
      <c r="B153" s="124"/>
      <c r="C153" s="157"/>
      <c r="D153" s="150" t="s">
        <v>164</v>
      </c>
      <c r="E153" s="158" t="s">
        <v>1</v>
      </c>
      <c r="F153" s="159" t="s">
        <v>736</v>
      </c>
      <c r="G153" s="157"/>
      <c r="H153" s="160">
        <v>86.429000000000002</v>
      </c>
      <c r="L153" s="124"/>
      <c r="M153" s="126"/>
      <c r="N153" s="127"/>
      <c r="O153" s="127"/>
      <c r="P153" s="127"/>
      <c r="Q153" s="127"/>
      <c r="R153" s="127"/>
      <c r="S153" s="127"/>
      <c r="T153" s="128"/>
      <c r="AT153" s="125" t="s">
        <v>164</v>
      </c>
      <c r="AU153" s="125" t="s">
        <v>90</v>
      </c>
      <c r="AV153" s="11" t="s">
        <v>90</v>
      </c>
      <c r="AW153" s="11" t="s">
        <v>36</v>
      </c>
      <c r="AX153" s="11" t="s">
        <v>81</v>
      </c>
      <c r="AY153" s="125" t="s">
        <v>151</v>
      </c>
    </row>
    <row r="154" spans="1:65" s="11" customFormat="1" ht="11.25" x14ac:dyDescent="0.2">
      <c r="B154" s="124"/>
      <c r="C154" s="157"/>
      <c r="D154" s="150" t="s">
        <v>164</v>
      </c>
      <c r="E154" s="158" t="s">
        <v>1</v>
      </c>
      <c r="F154" s="159" t="s">
        <v>737</v>
      </c>
      <c r="G154" s="157"/>
      <c r="H154" s="160">
        <v>-4.3129999999999997</v>
      </c>
      <c r="L154" s="124"/>
      <c r="M154" s="126"/>
      <c r="N154" s="127"/>
      <c r="O154" s="127"/>
      <c r="P154" s="127"/>
      <c r="Q154" s="127"/>
      <c r="R154" s="127"/>
      <c r="S154" s="127"/>
      <c r="T154" s="128"/>
      <c r="AT154" s="125" t="s">
        <v>164</v>
      </c>
      <c r="AU154" s="125" t="s">
        <v>90</v>
      </c>
      <c r="AV154" s="11" t="s">
        <v>90</v>
      </c>
      <c r="AW154" s="11" t="s">
        <v>36</v>
      </c>
      <c r="AX154" s="11" t="s">
        <v>81</v>
      </c>
      <c r="AY154" s="125" t="s">
        <v>151</v>
      </c>
    </row>
    <row r="155" spans="1:65" s="11" customFormat="1" ht="11.25" x14ac:dyDescent="0.2">
      <c r="B155" s="124"/>
      <c r="C155" s="157"/>
      <c r="D155" s="150" t="s">
        <v>164</v>
      </c>
      <c r="E155" s="158" t="s">
        <v>1</v>
      </c>
      <c r="F155" s="159" t="s">
        <v>738</v>
      </c>
      <c r="G155" s="157"/>
      <c r="H155" s="160">
        <v>-4.8</v>
      </c>
      <c r="L155" s="124"/>
      <c r="M155" s="126"/>
      <c r="N155" s="127"/>
      <c r="O155" s="127"/>
      <c r="P155" s="127"/>
      <c r="Q155" s="127"/>
      <c r="R155" s="127"/>
      <c r="S155" s="127"/>
      <c r="T155" s="128"/>
      <c r="AT155" s="125" t="s">
        <v>164</v>
      </c>
      <c r="AU155" s="125" t="s">
        <v>90</v>
      </c>
      <c r="AV155" s="11" t="s">
        <v>90</v>
      </c>
      <c r="AW155" s="11" t="s">
        <v>36</v>
      </c>
      <c r="AX155" s="11" t="s">
        <v>81</v>
      </c>
      <c r="AY155" s="125" t="s">
        <v>151</v>
      </c>
    </row>
    <row r="156" spans="1:65" s="12" customFormat="1" ht="11.25" x14ac:dyDescent="0.2">
      <c r="B156" s="129"/>
      <c r="C156" s="161"/>
      <c r="D156" s="150" t="s">
        <v>164</v>
      </c>
      <c r="E156" s="162" t="s">
        <v>1</v>
      </c>
      <c r="F156" s="163" t="s">
        <v>167</v>
      </c>
      <c r="G156" s="161"/>
      <c r="H156" s="164">
        <v>77.316000000000003</v>
      </c>
      <c r="L156" s="129"/>
      <c r="M156" s="131"/>
      <c r="N156" s="132"/>
      <c r="O156" s="132"/>
      <c r="P156" s="132"/>
      <c r="Q156" s="132"/>
      <c r="R156" s="132"/>
      <c r="S156" s="132"/>
      <c r="T156" s="133"/>
      <c r="AT156" s="130" t="s">
        <v>164</v>
      </c>
      <c r="AU156" s="130" t="s">
        <v>90</v>
      </c>
      <c r="AV156" s="12" t="s">
        <v>158</v>
      </c>
      <c r="AW156" s="12" t="s">
        <v>36</v>
      </c>
      <c r="AX156" s="12" t="s">
        <v>88</v>
      </c>
      <c r="AY156" s="130" t="s">
        <v>151</v>
      </c>
    </row>
    <row r="157" spans="1:65" s="34" customFormat="1" ht="24.2" customHeight="1" x14ac:dyDescent="0.2">
      <c r="A157" s="9"/>
      <c r="B157" s="4"/>
      <c r="C157" s="144" t="s">
        <v>158</v>
      </c>
      <c r="D157" s="144" t="s">
        <v>153</v>
      </c>
      <c r="E157" s="145" t="s">
        <v>739</v>
      </c>
      <c r="F157" s="146" t="s">
        <v>740</v>
      </c>
      <c r="G157" s="147" t="s">
        <v>233</v>
      </c>
      <c r="H157" s="148">
        <v>20.902999999999999</v>
      </c>
      <c r="I157" s="6"/>
      <c r="J157" s="7">
        <f>ROUND(I157*H157,2)</f>
        <v>0</v>
      </c>
      <c r="K157" s="5" t="s">
        <v>157</v>
      </c>
      <c r="L157" s="4"/>
      <c r="M157" s="8" t="s">
        <v>1</v>
      </c>
      <c r="N157" s="110" t="s">
        <v>46</v>
      </c>
      <c r="O157" s="111"/>
      <c r="P157" s="112">
        <f>O157*H157</f>
        <v>0</v>
      </c>
      <c r="Q157" s="112">
        <v>0</v>
      </c>
      <c r="R157" s="112">
        <f>Q157*H157</f>
        <v>0</v>
      </c>
      <c r="S157" s="112">
        <v>0</v>
      </c>
      <c r="T157" s="113">
        <f>S157*H157</f>
        <v>0</v>
      </c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R157" s="114" t="s">
        <v>158</v>
      </c>
      <c r="AT157" s="114" t="s">
        <v>153</v>
      </c>
      <c r="AU157" s="114" t="s">
        <v>90</v>
      </c>
      <c r="AY157" s="23" t="s">
        <v>151</v>
      </c>
      <c r="BE157" s="115">
        <f>IF(N157="základní",J157,0)</f>
        <v>0</v>
      </c>
      <c r="BF157" s="115">
        <f>IF(N157="snížená",J157,0)</f>
        <v>0</v>
      </c>
      <c r="BG157" s="115">
        <f>IF(N157="zákl. přenesená",J157,0)</f>
        <v>0</v>
      </c>
      <c r="BH157" s="115">
        <f>IF(N157="sníž. přenesená",J157,0)</f>
        <v>0</v>
      </c>
      <c r="BI157" s="115">
        <f>IF(N157="nulová",J157,0)</f>
        <v>0</v>
      </c>
      <c r="BJ157" s="23" t="s">
        <v>88</v>
      </c>
      <c r="BK157" s="115">
        <f>ROUND(I157*H157,2)</f>
        <v>0</v>
      </c>
      <c r="BL157" s="23" t="s">
        <v>158</v>
      </c>
      <c r="BM157" s="114" t="s">
        <v>741</v>
      </c>
    </row>
    <row r="158" spans="1:65" s="34" customFormat="1" ht="29.25" x14ac:dyDescent="0.2">
      <c r="A158" s="9"/>
      <c r="B158" s="4"/>
      <c r="C158" s="149"/>
      <c r="D158" s="150" t="s">
        <v>160</v>
      </c>
      <c r="E158" s="149"/>
      <c r="F158" s="151" t="s">
        <v>742</v>
      </c>
      <c r="G158" s="149"/>
      <c r="H158" s="149"/>
      <c r="I158" s="9"/>
      <c r="J158" s="9"/>
      <c r="K158" s="9"/>
      <c r="L158" s="4"/>
      <c r="M158" s="116"/>
      <c r="N158" s="117"/>
      <c r="O158" s="111"/>
      <c r="P158" s="111"/>
      <c r="Q158" s="111"/>
      <c r="R158" s="111"/>
      <c r="S158" s="111"/>
      <c r="T158" s="118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T158" s="23" t="s">
        <v>160</v>
      </c>
      <c r="AU158" s="23" t="s">
        <v>90</v>
      </c>
    </row>
    <row r="159" spans="1:65" s="34" customFormat="1" ht="11.25" x14ac:dyDescent="0.2">
      <c r="A159" s="9"/>
      <c r="B159" s="4"/>
      <c r="C159" s="149"/>
      <c r="D159" s="152" t="s">
        <v>162</v>
      </c>
      <c r="E159" s="149"/>
      <c r="F159" s="153" t="s">
        <v>743</v>
      </c>
      <c r="G159" s="149"/>
      <c r="H159" s="149"/>
      <c r="I159" s="9"/>
      <c r="J159" s="9"/>
      <c r="K159" s="9"/>
      <c r="L159" s="4"/>
      <c r="M159" s="116"/>
      <c r="N159" s="117"/>
      <c r="O159" s="111"/>
      <c r="P159" s="111"/>
      <c r="Q159" s="111"/>
      <c r="R159" s="111"/>
      <c r="S159" s="111"/>
      <c r="T159" s="118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T159" s="23" t="s">
        <v>162</v>
      </c>
      <c r="AU159" s="23" t="s">
        <v>90</v>
      </c>
    </row>
    <row r="160" spans="1:65" s="10" customFormat="1" ht="11.25" x14ac:dyDescent="0.2">
      <c r="B160" s="119"/>
      <c r="C160" s="154"/>
      <c r="D160" s="150" t="s">
        <v>164</v>
      </c>
      <c r="E160" s="155" t="s">
        <v>1</v>
      </c>
      <c r="F160" s="156" t="s">
        <v>744</v>
      </c>
      <c r="G160" s="154"/>
      <c r="H160" s="155" t="s">
        <v>1</v>
      </c>
      <c r="L160" s="119"/>
      <c r="M160" s="121"/>
      <c r="N160" s="122"/>
      <c r="O160" s="122"/>
      <c r="P160" s="122"/>
      <c r="Q160" s="122"/>
      <c r="R160" s="122"/>
      <c r="S160" s="122"/>
      <c r="T160" s="123"/>
      <c r="AT160" s="120" t="s">
        <v>164</v>
      </c>
      <c r="AU160" s="120" t="s">
        <v>90</v>
      </c>
      <c r="AV160" s="10" t="s">
        <v>88</v>
      </c>
      <c r="AW160" s="10" t="s">
        <v>36</v>
      </c>
      <c r="AX160" s="10" t="s">
        <v>81</v>
      </c>
      <c r="AY160" s="120" t="s">
        <v>151</v>
      </c>
    </row>
    <row r="161" spans="1:65" s="11" customFormat="1" ht="11.25" x14ac:dyDescent="0.2">
      <c r="B161" s="124"/>
      <c r="C161" s="157"/>
      <c r="D161" s="150" t="s">
        <v>164</v>
      </c>
      <c r="E161" s="158" t="s">
        <v>1</v>
      </c>
      <c r="F161" s="159" t="s">
        <v>745</v>
      </c>
      <c r="G161" s="157"/>
      <c r="H161" s="160">
        <v>9.1129999999999995</v>
      </c>
      <c r="L161" s="124"/>
      <c r="M161" s="126"/>
      <c r="N161" s="127"/>
      <c r="O161" s="127"/>
      <c r="P161" s="127"/>
      <c r="Q161" s="127"/>
      <c r="R161" s="127"/>
      <c r="S161" s="127"/>
      <c r="T161" s="128"/>
      <c r="AT161" s="125" t="s">
        <v>164</v>
      </c>
      <c r="AU161" s="125" t="s">
        <v>90</v>
      </c>
      <c r="AV161" s="11" t="s">
        <v>90</v>
      </c>
      <c r="AW161" s="11" t="s">
        <v>36</v>
      </c>
      <c r="AX161" s="11" t="s">
        <v>81</v>
      </c>
      <c r="AY161" s="125" t="s">
        <v>151</v>
      </c>
    </row>
    <row r="162" spans="1:65" s="10" customFormat="1" ht="11.25" x14ac:dyDescent="0.2">
      <c r="B162" s="119"/>
      <c r="C162" s="154"/>
      <c r="D162" s="150" t="s">
        <v>164</v>
      </c>
      <c r="E162" s="155" t="s">
        <v>1</v>
      </c>
      <c r="F162" s="156" t="s">
        <v>746</v>
      </c>
      <c r="G162" s="154"/>
      <c r="H162" s="155" t="s">
        <v>1</v>
      </c>
      <c r="L162" s="119"/>
      <c r="M162" s="121"/>
      <c r="N162" s="122"/>
      <c r="O162" s="122"/>
      <c r="P162" s="122"/>
      <c r="Q162" s="122"/>
      <c r="R162" s="122"/>
      <c r="S162" s="122"/>
      <c r="T162" s="123"/>
      <c r="AT162" s="120" t="s">
        <v>164</v>
      </c>
      <c r="AU162" s="120" t="s">
        <v>90</v>
      </c>
      <c r="AV162" s="10" t="s">
        <v>88</v>
      </c>
      <c r="AW162" s="10" t="s">
        <v>36</v>
      </c>
      <c r="AX162" s="10" t="s">
        <v>81</v>
      </c>
      <c r="AY162" s="120" t="s">
        <v>151</v>
      </c>
    </row>
    <row r="163" spans="1:65" s="11" customFormat="1" ht="11.25" x14ac:dyDescent="0.2">
      <c r="B163" s="124"/>
      <c r="C163" s="157"/>
      <c r="D163" s="150" t="s">
        <v>164</v>
      </c>
      <c r="E163" s="158" t="s">
        <v>1</v>
      </c>
      <c r="F163" s="159" t="s">
        <v>747</v>
      </c>
      <c r="G163" s="157"/>
      <c r="H163" s="160">
        <v>11.79</v>
      </c>
      <c r="L163" s="124"/>
      <c r="M163" s="126"/>
      <c r="N163" s="127"/>
      <c r="O163" s="127"/>
      <c r="P163" s="127"/>
      <c r="Q163" s="127"/>
      <c r="R163" s="127"/>
      <c r="S163" s="127"/>
      <c r="T163" s="128"/>
      <c r="AT163" s="125" t="s">
        <v>164</v>
      </c>
      <c r="AU163" s="125" t="s">
        <v>90</v>
      </c>
      <c r="AV163" s="11" t="s">
        <v>90</v>
      </c>
      <c r="AW163" s="11" t="s">
        <v>36</v>
      </c>
      <c r="AX163" s="11" t="s">
        <v>81</v>
      </c>
      <c r="AY163" s="125" t="s">
        <v>151</v>
      </c>
    </row>
    <row r="164" spans="1:65" s="12" customFormat="1" ht="11.25" x14ac:dyDescent="0.2">
      <c r="B164" s="129"/>
      <c r="C164" s="161"/>
      <c r="D164" s="150" t="s">
        <v>164</v>
      </c>
      <c r="E164" s="162" t="s">
        <v>1</v>
      </c>
      <c r="F164" s="163" t="s">
        <v>167</v>
      </c>
      <c r="G164" s="161"/>
      <c r="H164" s="164">
        <v>20.902999999999999</v>
      </c>
      <c r="L164" s="129"/>
      <c r="M164" s="131"/>
      <c r="N164" s="132"/>
      <c r="O164" s="132"/>
      <c r="P164" s="132"/>
      <c r="Q164" s="132"/>
      <c r="R164" s="132"/>
      <c r="S164" s="132"/>
      <c r="T164" s="133"/>
      <c r="AT164" s="130" t="s">
        <v>164</v>
      </c>
      <c r="AU164" s="130" t="s">
        <v>90</v>
      </c>
      <c r="AV164" s="12" t="s">
        <v>158</v>
      </c>
      <c r="AW164" s="12" t="s">
        <v>36</v>
      </c>
      <c r="AX164" s="12" t="s">
        <v>88</v>
      </c>
      <c r="AY164" s="130" t="s">
        <v>151</v>
      </c>
    </row>
    <row r="165" spans="1:65" s="34" customFormat="1" ht="24.2" customHeight="1" x14ac:dyDescent="0.2">
      <c r="A165" s="9"/>
      <c r="B165" s="4"/>
      <c r="C165" s="144" t="s">
        <v>150</v>
      </c>
      <c r="D165" s="144" t="s">
        <v>153</v>
      </c>
      <c r="E165" s="145" t="s">
        <v>748</v>
      </c>
      <c r="F165" s="146" t="s">
        <v>749</v>
      </c>
      <c r="G165" s="147" t="s">
        <v>233</v>
      </c>
      <c r="H165" s="148">
        <v>4.8</v>
      </c>
      <c r="I165" s="6"/>
      <c r="J165" s="7">
        <f>ROUND(I165*H165,2)</f>
        <v>0</v>
      </c>
      <c r="K165" s="5" t="s">
        <v>157</v>
      </c>
      <c r="L165" s="4"/>
      <c r="M165" s="8" t="s">
        <v>1</v>
      </c>
      <c r="N165" s="110" t="s">
        <v>46</v>
      </c>
      <c r="O165" s="111"/>
      <c r="P165" s="112">
        <f>O165*H165</f>
        <v>0</v>
      </c>
      <c r="Q165" s="112">
        <v>0</v>
      </c>
      <c r="R165" s="112">
        <f>Q165*H165</f>
        <v>0</v>
      </c>
      <c r="S165" s="112">
        <v>0</v>
      </c>
      <c r="T165" s="113">
        <f>S165*H165</f>
        <v>0</v>
      </c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R165" s="114" t="s">
        <v>158</v>
      </c>
      <c r="AT165" s="114" t="s">
        <v>153</v>
      </c>
      <c r="AU165" s="114" t="s">
        <v>90</v>
      </c>
      <c r="AY165" s="23" t="s">
        <v>151</v>
      </c>
      <c r="BE165" s="115">
        <f>IF(N165="základní",J165,0)</f>
        <v>0</v>
      </c>
      <c r="BF165" s="115">
        <f>IF(N165="snížená",J165,0)</f>
        <v>0</v>
      </c>
      <c r="BG165" s="115">
        <f>IF(N165="zákl. přenesená",J165,0)</f>
        <v>0</v>
      </c>
      <c r="BH165" s="115">
        <f>IF(N165="sníž. přenesená",J165,0)</f>
        <v>0</v>
      </c>
      <c r="BI165" s="115">
        <f>IF(N165="nulová",J165,0)</f>
        <v>0</v>
      </c>
      <c r="BJ165" s="23" t="s">
        <v>88</v>
      </c>
      <c r="BK165" s="115">
        <f>ROUND(I165*H165,2)</f>
        <v>0</v>
      </c>
      <c r="BL165" s="23" t="s">
        <v>158</v>
      </c>
      <c r="BM165" s="114" t="s">
        <v>750</v>
      </c>
    </row>
    <row r="166" spans="1:65" s="34" customFormat="1" ht="29.25" x14ac:dyDescent="0.2">
      <c r="A166" s="9"/>
      <c r="B166" s="4"/>
      <c r="C166" s="149"/>
      <c r="D166" s="150" t="s">
        <v>160</v>
      </c>
      <c r="E166" s="149"/>
      <c r="F166" s="151" t="s">
        <v>751</v>
      </c>
      <c r="G166" s="149"/>
      <c r="H166" s="149"/>
      <c r="I166" s="9"/>
      <c r="J166" s="9"/>
      <c r="K166" s="9"/>
      <c r="L166" s="4"/>
      <c r="M166" s="116"/>
      <c r="N166" s="117"/>
      <c r="O166" s="111"/>
      <c r="P166" s="111"/>
      <c r="Q166" s="111"/>
      <c r="R166" s="111"/>
      <c r="S166" s="111"/>
      <c r="T166" s="118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T166" s="23" t="s">
        <v>160</v>
      </c>
      <c r="AU166" s="23" t="s">
        <v>90</v>
      </c>
    </row>
    <row r="167" spans="1:65" s="34" customFormat="1" ht="11.25" x14ac:dyDescent="0.2">
      <c r="A167" s="9"/>
      <c r="B167" s="4"/>
      <c r="C167" s="149"/>
      <c r="D167" s="152" t="s">
        <v>162</v>
      </c>
      <c r="E167" s="149"/>
      <c r="F167" s="153" t="s">
        <v>752</v>
      </c>
      <c r="G167" s="149"/>
      <c r="H167" s="149"/>
      <c r="I167" s="9"/>
      <c r="J167" s="9"/>
      <c r="K167" s="9"/>
      <c r="L167" s="4"/>
      <c r="M167" s="116"/>
      <c r="N167" s="117"/>
      <c r="O167" s="111"/>
      <c r="P167" s="111"/>
      <c r="Q167" s="111"/>
      <c r="R167" s="111"/>
      <c r="S167" s="111"/>
      <c r="T167" s="118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T167" s="23" t="s">
        <v>162</v>
      </c>
      <c r="AU167" s="23" t="s">
        <v>90</v>
      </c>
    </row>
    <row r="168" spans="1:65" s="10" customFormat="1" ht="11.25" x14ac:dyDescent="0.2">
      <c r="B168" s="119"/>
      <c r="C168" s="154"/>
      <c r="D168" s="150" t="s">
        <v>164</v>
      </c>
      <c r="E168" s="155" t="s">
        <v>1</v>
      </c>
      <c r="F168" s="156" t="s">
        <v>753</v>
      </c>
      <c r="G168" s="154"/>
      <c r="H168" s="155" t="s">
        <v>1</v>
      </c>
      <c r="L168" s="119"/>
      <c r="M168" s="121"/>
      <c r="N168" s="122"/>
      <c r="O168" s="122"/>
      <c r="P168" s="122"/>
      <c r="Q168" s="122"/>
      <c r="R168" s="122"/>
      <c r="S168" s="122"/>
      <c r="T168" s="123"/>
      <c r="AT168" s="120" t="s">
        <v>164</v>
      </c>
      <c r="AU168" s="120" t="s">
        <v>90</v>
      </c>
      <c r="AV168" s="10" t="s">
        <v>88</v>
      </c>
      <c r="AW168" s="10" t="s">
        <v>36</v>
      </c>
      <c r="AX168" s="10" t="s">
        <v>81</v>
      </c>
      <c r="AY168" s="120" t="s">
        <v>151</v>
      </c>
    </row>
    <row r="169" spans="1:65" s="10" customFormat="1" ht="11.25" x14ac:dyDescent="0.2">
      <c r="B169" s="119"/>
      <c r="C169" s="154"/>
      <c r="D169" s="150" t="s">
        <v>164</v>
      </c>
      <c r="E169" s="155" t="s">
        <v>1</v>
      </c>
      <c r="F169" s="156" t="s">
        <v>754</v>
      </c>
      <c r="G169" s="154"/>
      <c r="H169" s="155" t="s">
        <v>1</v>
      </c>
      <c r="L169" s="119"/>
      <c r="M169" s="121"/>
      <c r="N169" s="122"/>
      <c r="O169" s="122"/>
      <c r="P169" s="122"/>
      <c r="Q169" s="122"/>
      <c r="R169" s="122"/>
      <c r="S169" s="122"/>
      <c r="T169" s="123"/>
      <c r="AT169" s="120" t="s">
        <v>164</v>
      </c>
      <c r="AU169" s="120" t="s">
        <v>90</v>
      </c>
      <c r="AV169" s="10" t="s">
        <v>88</v>
      </c>
      <c r="AW169" s="10" t="s">
        <v>36</v>
      </c>
      <c r="AX169" s="10" t="s">
        <v>81</v>
      </c>
      <c r="AY169" s="120" t="s">
        <v>151</v>
      </c>
    </row>
    <row r="170" spans="1:65" s="11" customFormat="1" ht="11.25" x14ac:dyDescent="0.2">
      <c r="B170" s="124"/>
      <c r="C170" s="157"/>
      <c r="D170" s="150" t="s">
        <v>164</v>
      </c>
      <c r="E170" s="158" t="s">
        <v>1</v>
      </c>
      <c r="F170" s="159" t="s">
        <v>733</v>
      </c>
      <c r="G170" s="157"/>
      <c r="H170" s="160">
        <v>4.8</v>
      </c>
      <c r="L170" s="124"/>
      <c r="M170" s="126"/>
      <c r="N170" s="127"/>
      <c r="O170" s="127"/>
      <c r="P170" s="127"/>
      <c r="Q170" s="127"/>
      <c r="R170" s="127"/>
      <c r="S170" s="127"/>
      <c r="T170" s="128"/>
      <c r="AT170" s="125" t="s">
        <v>164</v>
      </c>
      <c r="AU170" s="125" t="s">
        <v>90</v>
      </c>
      <c r="AV170" s="11" t="s">
        <v>90</v>
      </c>
      <c r="AW170" s="11" t="s">
        <v>36</v>
      </c>
      <c r="AX170" s="11" t="s">
        <v>81</v>
      </c>
      <c r="AY170" s="125" t="s">
        <v>151</v>
      </c>
    </row>
    <row r="171" spans="1:65" s="12" customFormat="1" ht="11.25" x14ac:dyDescent="0.2">
      <c r="B171" s="129"/>
      <c r="C171" s="161"/>
      <c r="D171" s="150" t="s">
        <v>164</v>
      </c>
      <c r="E171" s="162" t="s">
        <v>1</v>
      </c>
      <c r="F171" s="163" t="s">
        <v>167</v>
      </c>
      <c r="G171" s="161"/>
      <c r="H171" s="164">
        <v>4.8</v>
      </c>
      <c r="L171" s="129"/>
      <c r="M171" s="131"/>
      <c r="N171" s="132"/>
      <c r="O171" s="132"/>
      <c r="P171" s="132"/>
      <c r="Q171" s="132"/>
      <c r="R171" s="132"/>
      <c r="S171" s="132"/>
      <c r="T171" s="133"/>
      <c r="AT171" s="130" t="s">
        <v>164</v>
      </c>
      <c r="AU171" s="130" t="s">
        <v>90</v>
      </c>
      <c r="AV171" s="12" t="s">
        <v>158</v>
      </c>
      <c r="AW171" s="12" t="s">
        <v>36</v>
      </c>
      <c r="AX171" s="12" t="s">
        <v>88</v>
      </c>
      <c r="AY171" s="130" t="s">
        <v>151</v>
      </c>
    </row>
    <row r="172" spans="1:65" s="34" customFormat="1" ht="33" customHeight="1" x14ac:dyDescent="0.2">
      <c r="A172" s="9"/>
      <c r="B172" s="4"/>
      <c r="C172" s="144" t="s">
        <v>196</v>
      </c>
      <c r="D172" s="144" t="s">
        <v>153</v>
      </c>
      <c r="E172" s="145" t="s">
        <v>297</v>
      </c>
      <c r="F172" s="146" t="s">
        <v>298</v>
      </c>
      <c r="G172" s="147" t="s">
        <v>299</v>
      </c>
      <c r="H172" s="148">
        <v>139.16900000000001</v>
      </c>
      <c r="I172" s="6"/>
      <c r="J172" s="7">
        <f>ROUND(I172*H172,2)</f>
        <v>0</v>
      </c>
      <c r="K172" s="5" t="s">
        <v>157</v>
      </c>
      <c r="L172" s="4"/>
      <c r="M172" s="8" t="s">
        <v>1</v>
      </c>
      <c r="N172" s="110" t="s">
        <v>46</v>
      </c>
      <c r="O172" s="111"/>
      <c r="P172" s="112">
        <f>O172*H172</f>
        <v>0</v>
      </c>
      <c r="Q172" s="112">
        <v>0</v>
      </c>
      <c r="R172" s="112">
        <f>Q172*H172</f>
        <v>0</v>
      </c>
      <c r="S172" s="112">
        <v>0</v>
      </c>
      <c r="T172" s="113">
        <f>S172*H172</f>
        <v>0</v>
      </c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R172" s="114" t="s">
        <v>158</v>
      </c>
      <c r="AT172" s="114" t="s">
        <v>153</v>
      </c>
      <c r="AU172" s="114" t="s">
        <v>90</v>
      </c>
      <c r="AY172" s="23" t="s">
        <v>151</v>
      </c>
      <c r="BE172" s="115">
        <f>IF(N172="základní",J172,0)</f>
        <v>0</v>
      </c>
      <c r="BF172" s="115">
        <f>IF(N172="snížená",J172,0)</f>
        <v>0</v>
      </c>
      <c r="BG172" s="115">
        <f>IF(N172="zákl. přenesená",J172,0)</f>
        <v>0</v>
      </c>
      <c r="BH172" s="115">
        <f>IF(N172="sníž. přenesená",J172,0)</f>
        <v>0</v>
      </c>
      <c r="BI172" s="115">
        <f>IF(N172="nulová",J172,0)</f>
        <v>0</v>
      </c>
      <c r="BJ172" s="23" t="s">
        <v>88</v>
      </c>
      <c r="BK172" s="115">
        <f>ROUND(I172*H172,2)</f>
        <v>0</v>
      </c>
      <c r="BL172" s="23" t="s">
        <v>158</v>
      </c>
      <c r="BM172" s="114" t="s">
        <v>755</v>
      </c>
    </row>
    <row r="173" spans="1:65" s="34" customFormat="1" ht="29.25" x14ac:dyDescent="0.2">
      <c r="A173" s="9"/>
      <c r="B173" s="4"/>
      <c r="C173" s="149"/>
      <c r="D173" s="150" t="s">
        <v>160</v>
      </c>
      <c r="E173" s="149"/>
      <c r="F173" s="151" t="s">
        <v>301</v>
      </c>
      <c r="G173" s="149"/>
      <c r="H173" s="149"/>
      <c r="I173" s="9"/>
      <c r="J173" s="9"/>
      <c r="K173" s="9"/>
      <c r="L173" s="4"/>
      <c r="M173" s="116"/>
      <c r="N173" s="117"/>
      <c r="O173" s="111"/>
      <c r="P173" s="111"/>
      <c r="Q173" s="111"/>
      <c r="R173" s="111"/>
      <c r="S173" s="111"/>
      <c r="T173" s="118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T173" s="23" t="s">
        <v>160</v>
      </c>
      <c r="AU173" s="23" t="s">
        <v>90</v>
      </c>
    </row>
    <row r="174" spans="1:65" s="34" customFormat="1" ht="11.25" x14ac:dyDescent="0.2">
      <c r="A174" s="9"/>
      <c r="B174" s="4"/>
      <c r="C174" s="149"/>
      <c r="D174" s="152" t="s">
        <v>162</v>
      </c>
      <c r="E174" s="149"/>
      <c r="F174" s="153" t="s">
        <v>302</v>
      </c>
      <c r="G174" s="149"/>
      <c r="H174" s="149"/>
      <c r="I174" s="9"/>
      <c r="J174" s="9"/>
      <c r="K174" s="9"/>
      <c r="L174" s="4"/>
      <c r="M174" s="116"/>
      <c r="N174" s="117"/>
      <c r="O174" s="111"/>
      <c r="P174" s="111"/>
      <c r="Q174" s="111"/>
      <c r="R174" s="111"/>
      <c r="S174" s="111"/>
      <c r="T174" s="118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T174" s="23" t="s">
        <v>162</v>
      </c>
      <c r="AU174" s="23" t="s">
        <v>90</v>
      </c>
    </row>
    <row r="175" spans="1:65" s="10" customFormat="1" ht="11.25" x14ac:dyDescent="0.2">
      <c r="B175" s="119"/>
      <c r="C175" s="154"/>
      <c r="D175" s="150" t="s">
        <v>164</v>
      </c>
      <c r="E175" s="155" t="s">
        <v>1</v>
      </c>
      <c r="F175" s="156" t="s">
        <v>303</v>
      </c>
      <c r="G175" s="154"/>
      <c r="H175" s="155" t="s">
        <v>1</v>
      </c>
      <c r="L175" s="119"/>
      <c r="M175" s="121"/>
      <c r="N175" s="122"/>
      <c r="O175" s="122"/>
      <c r="P175" s="122"/>
      <c r="Q175" s="122"/>
      <c r="R175" s="122"/>
      <c r="S175" s="122"/>
      <c r="T175" s="123"/>
      <c r="AT175" s="120" t="s">
        <v>164</v>
      </c>
      <c r="AU175" s="120" t="s">
        <v>90</v>
      </c>
      <c r="AV175" s="10" t="s">
        <v>88</v>
      </c>
      <c r="AW175" s="10" t="s">
        <v>36</v>
      </c>
      <c r="AX175" s="10" t="s">
        <v>81</v>
      </c>
      <c r="AY175" s="120" t="s">
        <v>151</v>
      </c>
    </row>
    <row r="176" spans="1:65" s="11" customFormat="1" ht="11.25" x14ac:dyDescent="0.2">
      <c r="B176" s="124"/>
      <c r="C176" s="157"/>
      <c r="D176" s="150" t="s">
        <v>164</v>
      </c>
      <c r="E176" s="158" t="s">
        <v>1</v>
      </c>
      <c r="F176" s="159" t="s">
        <v>756</v>
      </c>
      <c r="G176" s="157"/>
      <c r="H176" s="160">
        <v>139.16900000000001</v>
      </c>
      <c r="L176" s="124"/>
      <c r="M176" s="126"/>
      <c r="N176" s="127"/>
      <c r="O176" s="127"/>
      <c r="P176" s="127"/>
      <c r="Q176" s="127"/>
      <c r="R176" s="127"/>
      <c r="S176" s="127"/>
      <c r="T176" s="128"/>
      <c r="AT176" s="125" t="s">
        <v>164</v>
      </c>
      <c r="AU176" s="125" t="s">
        <v>90</v>
      </c>
      <c r="AV176" s="11" t="s">
        <v>90</v>
      </c>
      <c r="AW176" s="11" t="s">
        <v>36</v>
      </c>
      <c r="AX176" s="11" t="s">
        <v>81</v>
      </c>
      <c r="AY176" s="125" t="s">
        <v>151</v>
      </c>
    </row>
    <row r="177" spans="1:65" s="12" customFormat="1" ht="11.25" x14ac:dyDescent="0.2">
      <c r="B177" s="129"/>
      <c r="C177" s="161"/>
      <c r="D177" s="150" t="s">
        <v>164</v>
      </c>
      <c r="E177" s="162" t="s">
        <v>1</v>
      </c>
      <c r="F177" s="163" t="s">
        <v>167</v>
      </c>
      <c r="G177" s="161"/>
      <c r="H177" s="164">
        <v>139.16900000000001</v>
      </c>
      <c r="L177" s="129"/>
      <c r="M177" s="131"/>
      <c r="N177" s="132"/>
      <c r="O177" s="132"/>
      <c r="P177" s="132"/>
      <c r="Q177" s="132"/>
      <c r="R177" s="132"/>
      <c r="S177" s="132"/>
      <c r="T177" s="133"/>
      <c r="AT177" s="130" t="s">
        <v>164</v>
      </c>
      <c r="AU177" s="130" t="s">
        <v>90</v>
      </c>
      <c r="AV177" s="12" t="s">
        <v>158</v>
      </c>
      <c r="AW177" s="12" t="s">
        <v>36</v>
      </c>
      <c r="AX177" s="12" t="s">
        <v>88</v>
      </c>
      <c r="AY177" s="130" t="s">
        <v>151</v>
      </c>
    </row>
    <row r="178" spans="1:65" s="34" customFormat="1" ht="16.5" customHeight="1" x14ac:dyDescent="0.2">
      <c r="A178" s="9"/>
      <c r="B178" s="4"/>
      <c r="C178" s="144" t="s">
        <v>202</v>
      </c>
      <c r="D178" s="144" t="s">
        <v>153</v>
      </c>
      <c r="E178" s="145" t="s">
        <v>306</v>
      </c>
      <c r="F178" s="146" t="s">
        <v>307</v>
      </c>
      <c r="G178" s="147" t="s">
        <v>233</v>
      </c>
      <c r="H178" s="148">
        <v>77.316000000000003</v>
      </c>
      <c r="I178" s="6"/>
      <c r="J178" s="7">
        <f>ROUND(I178*H178,2)</f>
        <v>0</v>
      </c>
      <c r="K178" s="5" t="s">
        <v>157</v>
      </c>
      <c r="L178" s="4"/>
      <c r="M178" s="8" t="s">
        <v>1</v>
      </c>
      <c r="N178" s="110" t="s">
        <v>46</v>
      </c>
      <c r="O178" s="111"/>
      <c r="P178" s="112">
        <f>O178*H178</f>
        <v>0</v>
      </c>
      <c r="Q178" s="112">
        <v>0</v>
      </c>
      <c r="R178" s="112">
        <f>Q178*H178</f>
        <v>0</v>
      </c>
      <c r="S178" s="112">
        <v>0</v>
      </c>
      <c r="T178" s="113">
        <f>S178*H178</f>
        <v>0</v>
      </c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R178" s="114" t="s">
        <v>158</v>
      </c>
      <c r="AT178" s="114" t="s">
        <v>153</v>
      </c>
      <c r="AU178" s="114" t="s">
        <v>90</v>
      </c>
      <c r="AY178" s="23" t="s">
        <v>151</v>
      </c>
      <c r="BE178" s="115">
        <f>IF(N178="základní",J178,0)</f>
        <v>0</v>
      </c>
      <c r="BF178" s="115">
        <f>IF(N178="snížená",J178,0)</f>
        <v>0</v>
      </c>
      <c r="BG178" s="115">
        <f>IF(N178="zákl. přenesená",J178,0)</f>
        <v>0</v>
      </c>
      <c r="BH178" s="115">
        <f>IF(N178="sníž. přenesená",J178,0)</f>
        <v>0</v>
      </c>
      <c r="BI178" s="115">
        <f>IF(N178="nulová",J178,0)</f>
        <v>0</v>
      </c>
      <c r="BJ178" s="23" t="s">
        <v>88</v>
      </c>
      <c r="BK178" s="115">
        <f>ROUND(I178*H178,2)</f>
        <v>0</v>
      </c>
      <c r="BL178" s="23" t="s">
        <v>158</v>
      </c>
      <c r="BM178" s="114" t="s">
        <v>757</v>
      </c>
    </row>
    <row r="179" spans="1:65" s="34" customFormat="1" ht="19.5" x14ac:dyDescent="0.2">
      <c r="A179" s="9"/>
      <c r="B179" s="4"/>
      <c r="C179" s="149"/>
      <c r="D179" s="150" t="s">
        <v>160</v>
      </c>
      <c r="E179" s="149"/>
      <c r="F179" s="151" t="s">
        <v>309</v>
      </c>
      <c r="G179" s="149"/>
      <c r="H179" s="149"/>
      <c r="I179" s="9"/>
      <c r="J179" s="9"/>
      <c r="K179" s="9"/>
      <c r="L179" s="4"/>
      <c r="M179" s="116"/>
      <c r="N179" s="117"/>
      <c r="O179" s="111"/>
      <c r="P179" s="111"/>
      <c r="Q179" s="111"/>
      <c r="R179" s="111"/>
      <c r="S179" s="111"/>
      <c r="T179" s="118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T179" s="23" t="s">
        <v>160</v>
      </c>
      <c r="AU179" s="23" t="s">
        <v>90</v>
      </c>
    </row>
    <row r="180" spans="1:65" s="34" customFormat="1" ht="11.25" x14ac:dyDescent="0.2">
      <c r="A180" s="9"/>
      <c r="B180" s="4"/>
      <c r="C180" s="149"/>
      <c r="D180" s="152" t="s">
        <v>162</v>
      </c>
      <c r="E180" s="149"/>
      <c r="F180" s="153" t="s">
        <v>310</v>
      </c>
      <c r="G180" s="149"/>
      <c r="H180" s="149"/>
      <c r="I180" s="9"/>
      <c r="J180" s="9"/>
      <c r="K180" s="9"/>
      <c r="L180" s="4"/>
      <c r="M180" s="116"/>
      <c r="N180" s="117"/>
      <c r="O180" s="111"/>
      <c r="P180" s="111"/>
      <c r="Q180" s="111"/>
      <c r="R180" s="111"/>
      <c r="S180" s="111"/>
      <c r="T180" s="118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T180" s="23" t="s">
        <v>162</v>
      </c>
      <c r="AU180" s="23" t="s">
        <v>90</v>
      </c>
    </row>
    <row r="181" spans="1:65" s="10" customFormat="1" ht="11.25" x14ac:dyDescent="0.2">
      <c r="B181" s="119"/>
      <c r="C181" s="154"/>
      <c r="D181" s="150" t="s">
        <v>164</v>
      </c>
      <c r="E181" s="155" t="s">
        <v>1</v>
      </c>
      <c r="F181" s="156" t="s">
        <v>311</v>
      </c>
      <c r="G181" s="154"/>
      <c r="H181" s="155" t="s">
        <v>1</v>
      </c>
      <c r="L181" s="119"/>
      <c r="M181" s="121"/>
      <c r="N181" s="122"/>
      <c r="O181" s="122"/>
      <c r="P181" s="122"/>
      <c r="Q181" s="122"/>
      <c r="R181" s="122"/>
      <c r="S181" s="122"/>
      <c r="T181" s="123"/>
      <c r="AT181" s="120" t="s">
        <v>164</v>
      </c>
      <c r="AU181" s="120" t="s">
        <v>90</v>
      </c>
      <c r="AV181" s="10" t="s">
        <v>88</v>
      </c>
      <c r="AW181" s="10" t="s">
        <v>36</v>
      </c>
      <c r="AX181" s="10" t="s">
        <v>81</v>
      </c>
      <c r="AY181" s="120" t="s">
        <v>151</v>
      </c>
    </row>
    <row r="182" spans="1:65" s="11" customFormat="1" ht="11.25" x14ac:dyDescent="0.2">
      <c r="B182" s="124"/>
      <c r="C182" s="157"/>
      <c r="D182" s="150" t="s">
        <v>164</v>
      </c>
      <c r="E182" s="158" t="s">
        <v>1</v>
      </c>
      <c r="F182" s="159" t="s">
        <v>758</v>
      </c>
      <c r="G182" s="157"/>
      <c r="H182" s="160">
        <v>77.316000000000003</v>
      </c>
      <c r="L182" s="124"/>
      <c r="M182" s="126"/>
      <c r="N182" s="127"/>
      <c r="O182" s="127"/>
      <c r="P182" s="127"/>
      <c r="Q182" s="127"/>
      <c r="R182" s="127"/>
      <c r="S182" s="127"/>
      <c r="T182" s="128"/>
      <c r="AT182" s="125" t="s">
        <v>164</v>
      </c>
      <c r="AU182" s="125" t="s">
        <v>90</v>
      </c>
      <c r="AV182" s="11" t="s">
        <v>90</v>
      </c>
      <c r="AW182" s="11" t="s">
        <v>36</v>
      </c>
      <c r="AX182" s="11" t="s">
        <v>81</v>
      </c>
      <c r="AY182" s="125" t="s">
        <v>151</v>
      </c>
    </row>
    <row r="183" spans="1:65" s="12" customFormat="1" ht="11.25" x14ac:dyDescent="0.2">
      <c r="B183" s="129"/>
      <c r="C183" s="161"/>
      <c r="D183" s="150" t="s">
        <v>164</v>
      </c>
      <c r="E183" s="162" t="s">
        <v>1</v>
      </c>
      <c r="F183" s="163" t="s">
        <v>167</v>
      </c>
      <c r="G183" s="161"/>
      <c r="H183" s="164">
        <v>77.316000000000003</v>
      </c>
      <c r="L183" s="129"/>
      <c r="M183" s="131"/>
      <c r="N183" s="132"/>
      <c r="O183" s="132"/>
      <c r="P183" s="132"/>
      <c r="Q183" s="132"/>
      <c r="R183" s="132"/>
      <c r="S183" s="132"/>
      <c r="T183" s="133"/>
      <c r="AT183" s="130" t="s">
        <v>164</v>
      </c>
      <c r="AU183" s="130" t="s">
        <v>90</v>
      </c>
      <c r="AV183" s="12" t="s">
        <v>158</v>
      </c>
      <c r="AW183" s="12" t="s">
        <v>36</v>
      </c>
      <c r="AX183" s="12" t="s">
        <v>88</v>
      </c>
      <c r="AY183" s="130" t="s">
        <v>151</v>
      </c>
    </row>
    <row r="184" spans="1:65" s="34" customFormat="1" ht="24.2" customHeight="1" x14ac:dyDescent="0.2">
      <c r="A184" s="9"/>
      <c r="B184" s="4"/>
      <c r="C184" s="144" t="s">
        <v>209</v>
      </c>
      <c r="D184" s="144" t="s">
        <v>153</v>
      </c>
      <c r="E184" s="145" t="s">
        <v>466</v>
      </c>
      <c r="F184" s="146" t="s">
        <v>467</v>
      </c>
      <c r="G184" s="147" t="s">
        <v>233</v>
      </c>
      <c r="H184" s="148">
        <v>4.3129999999999997</v>
      </c>
      <c r="I184" s="6"/>
      <c r="J184" s="7">
        <f>ROUND(I184*H184,2)</f>
        <v>0</v>
      </c>
      <c r="K184" s="5" t="s">
        <v>157</v>
      </c>
      <c r="L184" s="4"/>
      <c r="M184" s="8" t="s">
        <v>1</v>
      </c>
      <c r="N184" s="110" t="s">
        <v>46</v>
      </c>
      <c r="O184" s="111"/>
      <c r="P184" s="112">
        <f>O184*H184</f>
        <v>0</v>
      </c>
      <c r="Q184" s="112">
        <v>0</v>
      </c>
      <c r="R184" s="112">
        <f>Q184*H184</f>
        <v>0</v>
      </c>
      <c r="S184" s="112">
        <v>0</v>
      </c>
      <c r="T184" s="113">
        <f>S184*H184</f>
        <v>0</v>
      </c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R184" s="114" t="s">
        <v>158</v>
      </c>
      <c r="AT184" s="114" t="s">
        <v>153</v>
      </c>
      <c r="AU184" s="114" t="s">
        <v>90</v>
      </c>
      <c r="AY184" s="23" t="s">
        <v>151</v>
      </c>
      <c r="BE184" s="115">
        <f>IF(N184="základní",J184,0)</f>
        <v>0</v>
      </c>
      <c r="BF184" s="115">
        <f>IF(N184="snížená",J184,0)</f>
        <v>0</v>
      </c>
      <c r="BG184" s="115">
        <f>IF(N184="zákl. přenesená",J184,0)</f>
        <v>0</v>
      </c>
      <c r="BH184" s="115">
        <f>IF(N184="sníž. přenesená",J184,0)</f>
        <v>0</v>
      </c>
      <c r="BI184" s="115">
        <f>IF(N184="nulová",J184,0)</f>
        <v>0</v>
      </c>
      <c r="BJ184" s="23" t="s">
        <v>88</v>
      </c>
      <c r="BK184" s="115">
        <f>ROUND(I184*H184,2)</f>
        <v>0</v>
      </c>
      <c r="BL184" s="23" t="s">
        <v>158</v>
      </c>
      <c r="BM184" s="114" t="s">
        <v>759</v>
      </c>
    </row>
    <row r="185" spans="1:65" s="34" customFormat="1" ht="29.25" x14ac:dyDescent="0.2">
      <c r="A185" s="9"/>
      <c r="B185" s="4"/>
      <c r="C185" s="149"/>
      <c r="D185" s="150" t="s">
        <v>160</v>
      </c>
      <c r="E185" s="149"/>
      <c r="F185" s="151" t="s">
        <v>469</v>
      </c>
      <c r="G185" s="149"/>
      <c r="H185" s="149"/>
      <c r="I185" s="9"/>
      <c r="J185" s="9"/>
      <c r="K185" s="9"/>
      <c r="L185" s="4"/>
      <c r="M185" s="116"/>
      <c r="N185" s="117"/>
      <c r="O185" s="111"/>
      <c r="P185" s="111"/>
      <c r="Q185" s="111"/>
      <c r="R185" s="111"/>
      <c r="S185" s="111"/>
      <c r="T185" s="118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T185" s="23" t="s">
        <v>160</v>
      </c>
      <c r="AU185" s="23" t="s">
        <v>90</v>
      </c>
    </row>
    <row r="186" spans="1:65" s="34" customFormat="1" ht="11.25" x14ac:dyDescent="0.2">
      <c r="A186" s="9"/>
      <c r="B186" s="4"/>
      <c r="C186" s="149"/>
      <c r="D186" s="152" t="s">
        <v>162</v>
      </c>
      <c r="E186" s="149"/>
      <c r="F186" s="153" t="s">
        <v>470</v>
      </c>
      <c r="G186" s="149"/>
      <c r="H186" s="149"/>
      <c r="I186" s="9"/>
      <c r="J186" s="9"/>
      <c r="K186" s="9"/>
      <c r="L186" s="4"/>
      <c r="M186" s="116"/>
      <c r="N186" s="117"/>
      <c r="O186" s="111"/>
      <c r="P186" s="111"/>
      <c r="Q186" s="111"/>
      <c r="R186" s="111"/>
      <c r="S186" s="111"/>
      <c r="T186" s="118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T186" s="23" t="s">
        <v>162</v>
      </c>
      <c r="AU186" s="23" t="s">
        <v>90</v>
      </c>
    </row>
    <row r="187" spans="1:65" s="10" customFormat="1" ht="11.25" x14ac:dyDescent="0.2">
      <c r="B187" s="119"/>
      <c r="C187" s="154"/>
      <c r="D187" s="150" t="s">
        <v>164</v>
      </c>
      <c r="E187" s="155" t="s">
        <v>1</v>
      </c>
      <c r="F187" s="156" t="s">
        <v>753</v>
      </c>
      <c r="G187" s="154"/>
      <c r="H187" s="155" t="s">
        <v>1</v>
      </c>
      <c r="L187" s="119"/>
      <c r="M187" s="121"/>
      <c r="N187" s="122"/>
      <c r="O187" s="122"/>
      <c r="P187" s="122"/>
      <c r="Q187" s="122"/>
      <c r="R187" s="122"/>
      <c r="S187" s="122"/>
      <c r="T187" s="123"/>
      <c r="AT187" s="120" t="s">
        <v>164</v>
      </c>
      <c r="AU187" s="120" t="s">
        <v>90</v>
      </c>
      <c r="AV187" s="10" t="s">
        <v>88</v>
      </c>
      <c r="AW187" s="10" t="s">
        <v>36</v>
      </c>
      <c r="AX187" s="10" t="s">
        <v>81</v>
      </c>
      <c r="AY187" s="120" t="s">
        <v>151</v>
      </c>
    </row>
    <row r="188" spans="1:65" s="10" customFormat="1" ht="11.25" x14ac:dyDescent="0.2">
      <c r="B188" s="119"/>
      <c r="C188" s="154"/>
      <c r="D188" s="150" t="s">
        <v>164</v>
      </c>
      <c r="E188" s="155" t="s">
        <v>1</v>
      </c>
      <c r="F188" s="156" t="s">
        <v>760</v>
      </c>
      <c r="G188" s="154"/>
      <c r="H188" s="155" t="s">
        <v>1</v>
      </c>
      <c r="L188" s="119"/>
      <c r="M188" s="121"/>
      <c r="N188" s="122"/>
      <c r="O188" s="122"/>
      <c r="P188" s="122"/>
      <c r="Q188" s="122"/>
      <c r="R188" s="122"/>
      <c r="S188" s="122"/>
      <c r="T188" s="123"/>
      <c r="AT188" s="120" t="s">
        <v>164</v>
      </c>
      <c r="AU188" s="120" t="s">
        <v>90</v>
      </c>
      <c r="AV188" s="10" t="s">
        <v>88</v>
      </c>
      <c r="AW188" s="10" t="s">
        <v>36</v>
      </c>
      <c r="AX188" s="10" t="s">
        <v>81</v>
      </c>
      <c r="AY188" s="120" t="s">
        <v>151</v>
      </c>
    </row>
    <row r="189" spans="1:65" s="11" customFormat="1" ht="11.25" x14ac:dyDescent="0.2">
      <c r="B189" s="124"/>
      <c r="C189" s="157"/>
      <c r="D189" s="150" t="s">
        <v>164</v>
      </c>
      <c r="E189" s="158" t="s">
        <v>1</v>
      </c>
      <c r="F189" s="159" t="s">
        <v>761</v>
      </c>
      <c r="G189" s="157"/>
      <c r="H189" s="160">
        <v>4.3129999999999997</v>
      </c>
      <c r="L189" s="124"/>
      <c r="M189" s="126"/>
      <c r="N189" s="127"/>
      <c r="O189" s="127"/>
      <c r="P189" s="127"/>
      <c r="Q189" s="127"/>
      <c r="R189" s="127"/>
      <c r="S189" s="127"/>
      <c r="T189" s="128"/>
      <c r="AT189" s="125" t="s">
        <v>164</v>
      </c>
      <c r="AU189" s="125" t="s">
        <v>90</v>
      </c>
      <c r="AV189" s="11" t="s">
        <v>90</v>
      </c>
      <c r="AW189" s="11" t="s">
        <v>36</v>
      </c>
      <c r="AX189" s="11" t="s">
        <v>81</v>
      </c>
      <c r="AY189" s="125" t="s">
        <v>151</v>
      </c>
    </row>
    <row r="190" spans="1:65" s="12" customFormat="1" ht="11.25" x14ac:dyDescent="0.2">
      <c r="B190" s="129"/>
      <c r="C190" s="161"/>
      <c r="D190" s="150" t="s">
        <v>164</v>
      </c>
      <c r="E190" s="162" t="s">
        <v>1</v>
      </c>
      <c r="F190" s="163" t="s">
        <v>167</v>
      </c>
      <c r="G190" s="161"/>
      <c r="H190" s="164">
        <v>4.3129999999999997</v>
      </c>
      <c r="L190" s="129"/>
      <c r="M190" s="131"/>
      <c r="N190" s="132"/>
      <c r="O190" s="132"/>
      <c r="P190" s="132"/>
      <c r="Q190" s="132"/>
      <c r="R190" s="132"/>
      <c r="S190" s="132"/>
      <c r="T190" s="133"/>
      <c r="AT190" s="130" t="s">
        <v>164</v>
      </c>
      <c r="AU190" s="130" t="s">
        <v>90</v>
      </c>
      <c r="AV190" s="12" t="s">
        <v>158</v>
      </c>
      <c r="AW190" s="12" t="s">
        <v>36</v>
      </c>
      <c r="AX190" s="12" t="s">
        <v>88</v>
      </c>
      <c r="AY190" s="130" t="s">
        <v>151</v>
      </c>
    </row>
    <row r="191" spans="1:65" s="34" customFormat="1" ht="24.2" customHeight="1" x14ac:dyDescent="0.2">
      <c r="A191" s="9"/>
      <c r="B191" s="4"/>
      <c r="C191" s="144" t="s">
        <v>216</v>
      </c>
      <c r="D191" s="144" t="s">
        <v>153</v>
      </c>
      <c r="E191" s="145" t="s">
        <v>762</v>
      </c>
      <c r="F191" s="146" t="s">
        <v>763</v>
      </c>
      <c r="G191" s="147" t="s">
        <v>156</v>
      </c>
      <c r="H191" s="148">
        <v>67.209999999999994</v>
      </c>
      <c r="I191" s="6"/>
      <c r="J191" s="7">
        <f>ROUND(I191*H191,2)</f>
        <v>0</v>
      </c>
      <c r="K191" s="5" t="s">
        <v>157</v>
      </c>
      <c r="L191" s="4"/>
      <c r="M191" s="8" t="s">
        <v>1</v>
      </c>
      <c r="N191" s="110" t="s">
        <v>46</v>
      </c>
      <c r="O191" s="111"/>
      <c r="P191" s="112">
        <f>O191*H191</f>
        <v>0</v>
      </c>
      <c r="Q191" s="112">
        <v>0</v>
      </c>
      <c r="R191" s="112">
        <f>Q191*H191</f>
        <v>0</v>
      </c>
      <c r="S191" s="112">
        <v>0</v>
      </c>
      <c r="T191" s="113">
        <f>S191*H191</f>
        <v>0</v>
      </c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R191" s="114" t="s">
        <v>158</v>
      </c>
      <c r="AT191" s="114" t="s">
        <v>153</v>
      </c>
      <c r="AU191" s="114" t="s">
        <v>90</v>
      </c>
      <c r="AY191" s="23" t="s">
        <v>151</v>
      </c>
      <c r="BE191" s="115">
        <f>IF(N191="základní",J191,0)</f>
        <v>0</v>
      </c>
      <c r="BF191" s="115">
        <f>IF(N191="snížená",J191,0)</f>
        <v>0</v>
      </c>
      <c r="BG191" s="115">
        <f>IF(N191="zákl. přenesená",J191,0)</f>
        <v>0</v>
      </c>
      <c r="BH191" s="115">
        <f>IF(N191="sníž. přenesená",J191,0)</f>
        <v>0</v>
      </c>
      <c r="BI191" s="115">
        <f>IF(N191="nulová",J191,0)</f>
        <v>0</v>
      </c>
      <c r="BJ191" s="23" t="s">
        <v>88</v>
      </c>
      <c r="BK191" s="115">
        <f>ROUND(I191*H191,2)</f>
        <v>0</v>
      </c>
      <c r="BL191" s="23" t="s">
        <v>158</v>
      </c>
      <c r="BM191" s="114" t="s">
        <v>764</v>
      </c>
    </row>
    <row r="192" spans="1:65" s="34" customFormat="1" ht="19.5" x14ac:dyDescent="0.2">
      <c r="A192" s="9"/>
      <c r="B192" s="4"/>
      <c r="C192" s="149"/>
      <c r="D192" s="150" t="s">
        <v>160</v>
      </c>
      <c r="E192" s="149"/>
      <c r="F192" s="151" t="s">
        <v>765</v>
      </c>
      <c r="G192" s="149"/>
      <c r="H192" s="149"/>
      <c r="I192" s="9"/>
      <c r="J192" s="9"/>
      <c r="K192" s="9"/>
      <c r="L192" s="4"/>
      <c r="M192" s="116"/>
      <c r="N192" s="117"/>
      <c r="O192" s="111"/>
      <c r="P192" s="111"/>
      <c r="Q192" s="111"/>
      <c r="R192" s="111"/>
      <c r="S192" s="111"/>
      <c r="T192" s="118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T192" s="23" t="s">
        <v>160</v>
      </c>
      <c r="AU192" s="23" t="s">
        <v>90</v>
      </c>
    </row>
    <row r="193" spans="1:65" s="34" customFormat="1" ht="11.25" x14ac:dyDescent="0.2">
      <c r="A193" s="9"/>
      <c r="B193" s="4"/>
      <c r="C193" s="149"/>
      <c r="D193" s="152" t="s">
        <v>162</v>
      </c>
      <c r="E193" s="149"/>
      <c r="F193" s="153" t="s">
        <v>766</v>
      </c>
      <c r="G193" s="149"/>
      <c r="H193" s="149"/>
      <c r="I193" s="9"/>
      <c r="J193" s="9"/>
      <c r="K193" s="9"/>
      <c r="L193" s="4"/>
      <c r="M193" s="116"/>
      <c r="N193" s="117"/>
      <c r="O193" s="111"/>
      <c r="P193" s="111"/>
      <c r="Q193" s="111"/>
      <c r="R193" s="111"/>
      <c r="S193" s="111"/>
      <c r="T193" s="118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T193" s="23" t="s">
        <v>162</v>
      </c>
      <c r="AU193" s="23" t="s">
        <v>90</v>
      </c>
    </row>
    <row r="194" spans="1:65" s="10" customFormat="1" ht="11.25" x14ac:dyDescent="0.2">
      <c r="B194" s="119"/>
      <c r="C194" s="154"/>
      <c r="D194" s="150" t="s">
        <v>164</v>
      </c>
      <c r="E194" s="155" t="s">
        <v>1</v>
      </c>
      <c r="F194" s="156" t="s">
        <v>767</v>
      </c>
      <c r="G194" s="154"/>
      <c r="H194" s="155" t="s">
        <v>1</v>
      </c>
      <c r="L194" s="119"/>
      <c r="M194" s="121"/>
      <c r="N194" s="122"/>
      <c r="O194" s="122"/>
      <c r="P194" s="122"/>
      <c r="Q194" s="122"/>
      <c r="R194" s="122"/>
      <c r="S194" s="122"/>
      <c r="T194" s="123"/>
      <c r="AT194" s="120" t="s">
        <v>164</v>
      </c>
      <c r="AU194" s="120" t="s">
        <v>90</v>
      </c>
      <c r="AV194" s="10" t="s">
        <v>88</v>
      </c>
      <c r="AW194" s="10" t="s">
        <v>36</v>
      </c>
      <c r="AX194" s="10" t="s">
        <v>81</v>
      </c>
      <c r="AY194" s="120" t="s">
        <v>151</v>
      </c>
    </row>
    <row r="195" spans="1:65" s="10" customFormat="1" ht="11.25" x14ac:dyDescent="0.2">
      <c r="B195" s="119"/>
      <c r="C195" s="154"/>
      <c r="D195" s="150" t="s">
        <v>164</v>
      </c>
      <c r="E195" s="155" t="s">
        <v>1</v>
      </c>
      <c r="F195" s="156" t="s">
        <v>768</v>
      </c>
      <c r="G195" s="154"/>
      <c r="H195" s="155" t="s">
        <v>1</v>
      </c>
      <c r="L195" s="119"/>
      <c r="M195" s="121"/>
      <c r="N195" s="122"/>
      <c r="O195" s="122"/>
      <c r="P195" s="122"/>
      <c r="Q195" s="122"/>
      <c r="R195" s="122"/>
      <c r="S195" s="122"/>
      <c r="T195" s="123"/>
      <c r="AT195" s="120" t="s">
        <v>164</v>
      </c>
      <c r="AU195" s="120" t="s">
        <v>90</v>
      </c>
      <c r="AV195" s="10" t="s">
        <v>88</v>
      </c>
      <c r="AW195" s="10" t="s">
        <v>36</v>
      </c>
      <c r="AX195" s="10" t="s">
        <v>81</v>
      </c>
      <c r="AY195" s="120" t="s">
        <v>151</v>
      </c>
    </row>
    <row r="196" spans="1:65" s="10" customFormat="1" ht="11.25" x14ac:dyDescent="0.2">
      <c r="B196" s="119"/>
      <c r="C196" s="154"/>
      <c r="D196" s="150" t="s">
        <v>164</v>
      </c>
      <c r="E196" s="155" t="s">
        <v>1</v>
      </c>
      <c r="F196" s="156" t="s">
        <v>769</v>
      </c>
      <c r="G196" s="154"/>
      <c r="H196" s="155" t="s">
        <v>1</v>
      </c>
      <c r="L196" s="119"/>
      <c r="M196" s="121"/>
      <c r="N196" s="122"/>
      <c r="O196" s="122"/>
      <c r="P196" s="122"/>
      <c r="Q196" s="122"/>
      <c r="R196" s="122"/>
      <c r="S196" s="122"/>
      <c r="T196" s="123"/>
      <c r="AT196" s="120" t="s">
        <v>164</v>
      </c>
      <c r="AU196" s="120" t="s">
        <v>90</v>
      </c>
      <c r="AV196" s="10" t="s">
        <v>88</v>
      </c>
      <c r="AW196" s="10" t="s">
        <v>36</v>
      </c>
      <c r="AX196" s="10" t="s">
        <v>81</v>
      </c>
      <c r="AY196" s="120" t="s">
        <v>151</v>
      </c>
    </row>
    <row r="197" spans="1:65" s="11" customFormat="1" ht="11.25" x14ac:dyDescent="0.2">
      <c r="B197" s="124"/>
      <c r="C197" s="157"/>
      <c r="D197" s="150" t="s">
        <v>164</v>
      </c>
      <c r="E197" s="158" t="s">
        <v>1</v>
      </c>
      <c r="F197" s="159" t="s">
        <v>770</v>
      </c>
      <c r="G197" s="157"/>
      <c r="H197" s="160">
        <v>50.7</v>
      </c>
      <c r="L197" s="124"/>
      <c r="M197" s="126"/>
      <c r="N197" s="127"/>
      <c r="O197" s="127"/>
      <c r="P197" s="127"/>
      <c r="Q197" s="127"/>
      <c r="R197" s="127"/>
      <c r="S197" s="127"/>
      <c r="T197" s="128"/>
      <c r="AT197" s="125" t="s">
        <v>164</v>
      </c>
      <c r="AU197" s="125" t="s">
        <v>90</v>
      </c>
      <c r="AV197" s="11" t="s">
        <v>90</v>
      </c>
      <c r="AW197" s="11" t="s">
        <v>36</v>
      </c>
      <c r="AX197" s="11" t="s">
        <v>81</v>
      </c>
      <c r="AY197" s="125" t="s">
        <v>151</v>
      </c>
    </row>
    <row r="198" spans="1:65" s="10" customFormat="1" ht="11.25" x14ac:dyDescent="0.2">
      <c r="B198" s="119"/>
      <c r="C198" s="154"/>
      <c r="D198" s="150" t="s">
        <v>164</v>
      </c>
      <c r="E198" s="155" t="s">
        <v>1</v>
      </c>
      <c r="F198" s="156" t="s">
        <v>771</v>
      </c>
      <c r="G198" s="154"/>
      <c r="H198" s="155" t="s">
        <v>1</v>
      </c>
      <c r="L198" s="119"/>
      <c r="M198" s="121"/>
      <c r="N198" s="122"/>
      <c r="O198" s="122"/>
      <c r="P198" s="122"/>
      <c r="Q198" s="122"/>
      <c r="R198" s="122"/>
      <c r="S198" s="122"/>
      <c r="T198" s="123"/>
      <c r="AT198" s="120" t="s">
        <v>164</v>
      </c>
      <c r="AU198" s="120" t="s">
        <v>90</v>
      </c>
      <c r="AV198" s="10" t="s">
        <v>88</v>
      </c>
      <c r="AW198" s="10" t="s">
        <v>36</v>
      </c>
      <c r="AX198" s="10" t="s">
        <v>81</v>
      </c>
      <c r="AY198" s="120" t="s">
        <v>151</v>
      </c>
    </row>
    <row r="199" spans="1:65" s="11" customFormat="1" ht="11.25" x14ac:dyDescent="0.2">
      <c r="B199" s="124"/>
      <c r="C199" s="157"/>
      <c r="D199" s="150" t="s">
        <v>164</v>
      </c>
      <c r="E199" s="158" t="s">
        <v>1</v>
      </c>
      <c r="F199" s="159" t="s">
        <v>772</v>
      </c>
      <c r="G199" s="157"/>
      <c r="H199" s="160">
        <v>16.510000000000002</v>
      </c>
      <c r="L199" s="124"/>
      <c r="M199" s="126"/>
      <c r="N199" s="127"/>
      <c r="O199" s="127"/>
      <c r="P199" s="127"/>
      <c r="Q199" s="127"/>
      <c r="R199" s="127"/>
      <c r="S199" s="127"/>
      <c r="T199" s="128"/>
      <c r="AT199" s="125" t="s">
        <v>164</v>
      </c>
      <c r="AU199" s="125" t="s">
        <v>90</v>
      </c>
      <c r="AV199" s="11" t="s">
        <v>90</v>
      </c>
      <c r="AW199" s="11" t="s">
        <v>36</v>
      </c>
      <c r="AX199" s="11" t="s">
        <v>81</v>
      </c>
      <c r="AY199" s="125" t="s">
        <v>151</v>
      </c>
    </row>
    <row r="200" spans="1:65" s="12" customFormat="1" ht="11.25" x14ac:dyDescent="0.2">
      <c r="B200" s="129"/>
      <c r="C200" s="161"/>
      <c r="D200" s="150" t="s">
        <v>164</v>
      </c>
      <c r="E200" s="162" t="s">
        <v>1</v>
      </c>
      <c r="F200" s="163" t="s">
        <v>167</v>
      </c>
      <c r="G200" s="161"/>
      <c r="H200" s="164">
        <v>67.210000000000008</v>
      </c>
      <c r="L200" s="129"/>
      <c r="M200" s="131"/>
      <c r="N200" s="132"/>
      <c r="O200" s="132"/>
      <c r="P200" s="132"/>
      <c r="Q200" s="132"/>
      <c r="R200" s="132"/>
      <c r="S200" s="132"/>
      <c r="T200" s="133"/>
      <c r="AT200" s="130" t="s">
        <v>164</v>
      </c>
      <c r="AU200" s="130" t="s">
        <v>90</v>
      </c>
      <c r="AV200" s="12" t="s">
        <v>158</v>
      </c>
      <c r="AW200" s="12" t="s">
        <v>36</v>
      </c>
      <c r="AX200" s="12" t="s">
        <v>88</v>
      </c>
      <c r="AY200" s="130" t="s">
        <v>151</v>
      </c>
    </row>
    <row r="201" spans="1:65" s="34" customFormat="1" ht="16.5" customHeight="1" x14ac:dyDescent="0.2">
      <c r="A201" s="9"/>
      <c r="B201" s="4"/>
      <c r="C201" s="166" t="s">
        <v>222</v>
      </c>
      <c r="D201" s="166" t="s">
        <v>327</v>
      </c>
      <c r="E201" s="167" t="s">
        <v>328</v>
      </c>
      <c r="F201" s="168" t="s">
        <v>329</v>
      </c>
      <c r="G201" s="169" t="s">
        <v>330</v>
      </c>
      <c r="H201" s="170">
        <v>1.3440000000000001</v>
      </c>
      <c r="I201" s="14"/>
      <c r="J201" s="15">
        <f>ROUND(I201*H201,2)</f>
        <v>0</v>
      </c>
      <c r="K201" s="13" t="s">
        <v>157</v>
      </c>
      <c r="L201" s="134"/>
      <c r="M201" s="16" t="s">
        <v>1</v>
      </c>
      <c r="N201" s="135" t="s">
        <v>46</v>
      </c>
      <c r="O201" s="111"/>
      <c r="P201" s="112">
        <f>O201*H201</f>
        <v>0</v>
      </c>
      <c r="Q201" s="112">
        <v>1E-3</v>
      </c>
      <c r="R201" s="112">
        <f>Q201*H201</f>
        <v>1.3440000000000001E-3</v>
      </c>
      <c r="S201" s="112">
        <v>0</v>
      </c>
      <c r="T201" s="113">
        <f>S201*H201</f>
        <v>0</v>
      </c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R201" s="114" t="s">
        <v>209</v>
      </c>
      <c r="AT201" s="114" t="s">
        <v>327</v>
      </c>
      <c r="AU201" s="114" t="s">
        <v>90</v>
      </c>
      <c r="AY201" s="23" t="s">
        <v>151</v>
      </c>
      <c r="BE201" s="115">
        <f>IF(N201="základní",J201,0)</f>
        <v>0</v>
      </c>
      <c r="BF201" s="115">
        <f>IF(N201="snížená",J201,0)</f>
        <v>0</v>
      </c>
      <c r="BG201" s="115">
        <f>IF(N201="zákl. přenesená",J201,0)</f>
        <v>0</v>
      </c>
      <c r="BH201" s="115">
        <f>IF(N201="sníž. přenesená",J201,0)</f>
        <v>0</v>
      </c>
      <c r="BI201" s="115">
        <f>IF(N201="nulová",J201,0)</f>
        <v>0</v>
      </c>
      <c r="BJ201" s="23" t="s">
        <v>88</v>
      </c>
      <c r="BK201" s="115">
        <f>ROUND(I201*H201,2)</f>
        <v>0</v>
      </c>
      <c r="BL201" s="23" t="s">
        <v>158</v>
      </c>
      <c r="BM201" s="114" t="s">
        <v>773</v>
      </c>
    </row>
    <row r="202" spans="1:65" s="34" customFormat="1" ht="11.25" x14ac:dyDescent="0.2">
      <c r="A202" s="9"/>
      <c r="B202" s="4"/>
      <c r="C202" s="149"/>
      <c r="D202" s="150" t="s">
        <v>160</v>
      </c>
      <c r="E202" s="149"/>
      <c r="F202" s="151" t="s">
        <v>329</v>
      </c>
      <c r="G202" s="149"/>
      <c r="H202" s="149"/>
      <c r="I202" s="9"/>
      <c r="J202" s="9"/>
      <c r="K202" s="9"/>
      <c r="L202" s="4"/>
      <c r="M202" s="116"/>
      <c r="N202" s="117"/>
      <c r="O202" s="111"/>
      <c r="P202" s="111"/>
      <c r="Q202" s="111"/>
      <c r="R202" s="111"/>
      <c r="S202" s="111"/>
      <c r="T202" s="118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T202" s="23" t="s">
        <v>160</v>
      </c>
      <c r="AU202" s="23" t="s">
        <v>90</v>
      </c>
    </row>
    <row r="203" spans="1:65" s="11" customFormat="1" ht="11.25" x14ac:dyDescent="0.2">
      <c r="B203" s="124"/>
      <c r="C203" s="157"/>
      <c r="D203" s="150" t="s">
        <v>164</v>
      </c>
      <c r="E203" s="157"/>
      <c r="F203" s="159" t="s">
        <v>774</v>
      </c>
      <c r="G203" s="157"/>
      <c r="H203" s="160">
        <v>1.3440000000000001</v>
      </c>
      <c r="L203" s="124"/>
      <c r="M203" s="126"/>
      <c r="N203" s="127"/>
      <c r="O203" s="127"/>
      <c r="P203" s="127"/>
      <c r="Q203" s="127"/>
      <c r="R203" s="127"/>
      <c r="S203" s="127"/>
      <c r="T203" s="128"/>
      <c r="AT203" s="125" t="s">
        <v>164</v>
      </c>
      <c r="AU203" s="125" t="s">
        <v>90</v>
      </c>
      <c r="AV203" s="11" t="s">
        <v>90</v>
      </c>
      <c r="AW203" s="11" t="s">
        <v>3</v>
      </c>
      <c r="AX203" s="11" t="s">
        <v>88</v>
      </c>
      <c r="AY203" s="125" t="s">
        <v>151</v>
      </c>
    </row>
    <row r="204" spans="1:65" s="34" customFormat="1" ht="24.2" customHeight="1" x14ac:dyDescent="0.2">
      <c r="A204" s="9"/>
      <c r="B204" s="4"/>
      <c r="C204" s="144" t="s">
        <v>230</v>
      </c>
      <c r="D204" s="144" t="s">
        <v>153</v>
      </c>
      <c r="E204" s="145" t="s">
        <v>775</v>
      </c>
      <c r="F204" s="146" t="s">
        <v>776</v>
      </c>
      <c r="G204" s="147" t="s">
        <v>156</v>
      </c>
      <c r="H204" s="148">
        <v>67.209999999999994</v>
      </c>
      <c r="I204" s="6"/>
      <c r="J204" s="7">
        <f>ROUND(I204*H204,2)</f>
        <v>0</v>
      </c>
      <c r="K204" s="5" t="s">
        <v>157</v>
      </c>
      <c r="L204" s="4"/>
      <c r="M204" s="8" t="s">
        <v>1</v>
      </c>
      <c r="N204" s="110" t="s">
        <v>46</v>
      </c>
      <c r="O204" s="111"/>
      <c r="P204" s="112">
        <f>O204*H204</f>
        <v>0</v>
      </c>
      <c r="Q204" s="112">
        <v>0</v>
      </c>
      <c r="R204" s="112">
        <f>Q204*H204</f>
        <v>0</v>
      </c>
      <c r="S204" s="112">
        <v>0</v>
      </c>
      <c r="T204" s="113">
        <f>S204*H204</f>
        <v>0</v>
      </c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R204" s="114" t="s">
        <v>158</v>
      </c>
      <c r="AT204" s="114" t="s">
        <v>153</v>
      </c>
      <c r="AU204" s="114" t="s">
        <v>90</v>
      </c>
      <c r="AY204" s="23" t="s">
        <v>151</v>
      </c>
      <c r="BE204" s="115">
        <f>IF(N204="základní",J204,0)</f>
        <v>0</v>
      </c>
      <c r="BF204" s="115">
        <f>IF(N204="snížená",J204,0)</f>
        <v>0</v>
      </c>
      <c r="BG204" s="115">
        <f>IF(N204="zákl. přenesená",J204,0)</f>
        <v>0</v>
      </c>
      <c r="BH204" s="115">
        <f>IF(N204="sníž. přenesená",J204,0)</f>
        <v>0</v>
      </c>
      <c r="BI204" s="115">
        <f>IF(N204="nulová",J204,0)</f>
        <v>0</v>
      </c>
      <c r="BJ204" s="23" t="s">
        <v>88</v>
      </c>
      <c r="BK204" s="115">
        <f>ROUND(I204*H204,2)</f>
        <v>0</v>
      </c>
      <c r="BL204" s="23" t="s">
        <v>158</v>
      </c>
      <c r="BM204" s="114" t="s">
        <v>777</v>
      </c>
    </row>
    <row r="205" spans="1:65" s="34" customFormat="1" ht="19.5" x14ac:dyDescent="0.2">
      <c r="A205" s="9"/>
      <c r="B205" s="4"/>
      <c r="C205" s="149"/>
      <c r="D205" s="150" t="s">
        <v>160</v>
      </c>
      <c r="E205" s="149"/>
      <c r="F205" s="151" t="s">
        <v>778</v>
      </c>
      <c r="G205" s="149"/>
      <c r="H205" s="149"/>
      <c r="I205" s="9"/>
      <c r="J205" s="9"/>
      <c r="K205" s="9"/>
      <c r="L205" s="4"/>
      <c r="M205" s="116"/>
      <c r="N205" s="117"/>
      <c r="O205" s="111"/>
      <c r="P205" s="111"/>
      <c r="Q205" s="111"/>
      <c r="R205" s="111"/>
      <c r="S205" s="111"/>
      <c r="T205" s="118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T205" s="23" t="s">
        <v>160</v>
      </c>
      <c r="AU205" s="23" t="s">
        <v>90</v>
      </c>
    </row>
    <row r="206" spans="1:65" s="34" customFormat="1" ht="11.25" x14ac:dyDescent="0.2">
      <c r="A206" s="9"/>
      <c r="B206" s="4"/>
      <c r="C206" s="149"/>
      <c r="D206" s="152" t="s">
        <v>162</v>
      </c>
      <c r="E206" s="149"/>
      <c r="F206" s="153" t="s">
        <v>779</v>
      </c>
      <c r="G206" s="149"/>
      <c r="H206" s="149"/>
      <c r="I206" s="9"/>
      <c r="J206" s="9"/>
      <c r="K206" s="9"/>
      <c r="L206" s="4"/>
      <c r="M206" s="116"/>
      <c r="N206" s="117"/>
      <c r="O206" s="111"/>
      <c r="P206" s="111"/>
      <c r="Q206" s="111"/>
      <c r="R206" s="111"/>
      <c r="S206" s="111"/>
      <c r="T206" s="118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T206" s="23" t="s">
        <v>162</v>
      </c>
      <c r="AU206" s="23" t="s">
        <v>90</v>
      </c>
    </row>
    <row r="207" spans="1:65" s="10" customFormat="1" ht="11.25" x14ac:dyDescent="0.2">
      <c r="B207" s="119"/>
      <c r="C207" s="154"/>
      <c r="D207" s="150" t="s">
        <v>164</v>
      </c>
      <c r="E207" s="155" t="s">
        <v>1</v>
      </c>
      <c r="F207" s="156" t="s">
        <v>767</v>
      </c>
      <c r="G207" s="154"/>
      <c r="H207" s="155" t="s">
        <v>1</v>
      </c>
      <c r="L207" s="119"/>
      <c r="M207" s="121"/>
      <c r="N207" s="122"/>
      <c r="O207" s="122"/>
      <c r="P207" s="122"/>
      <c r="Q207" s="122"/>
      <c r="R207" s="122"/>
      <c r="S207" s="122"/>
      <c r="T207" s="123"/>
      <c r="AT207" s="120" t="s">
        <v>164</v>
      </c>
      <c r="AU207" s="120" t="s">
        <v>90</v>
      </c>
      <c r="AV207" s="10" t="s">
        <v>88</v>
      </c>
      <c r="AW207" s="10" t="s">
        <v>36</v>
      </c>
      <c r="AX207" s="10" t="s">
        <v>81</v>
      </c>
      <c r="AY207" s="120" t="s">
        <v>151</v>
      </c>
    </row>
    <row r="208" spans="1:65" s="10" customFormat="1" ht="11.25" x14ac:dyDescent="0.2">
      <c r="B208" s="119"/>
      <c r="C208" s="154"/>
      <c r="D208" s="150" t="s">
        <v>164</v>
      </c>
      <c r="E208" s="155" t="s">
        <v>1</v>
      </c>
      <c r="F208" s="156" t="s">
        <v>768</v>
      </c>
      <c r="G208" s="154"/>
      <c r="H208" s="155" t="s">
        <v>1</v>
      </c>
      <c r="L208" s="119"/>
      <c r="M208" s="121"/>
      <c r="N208" s="122"/>
      <c r="O208" s="122"/>
      <c r="P208" s="122"/>
      <c r="Q208" s="122"/>
      <c r="R208" s="122"/>
      <c r="S208" s="122"/>
      <c r="T208" s="123"/>
      <c r="AT208" s="120" t="s">
        <v>164</v>
      </c>
      <c r="AU208" s="120" t="s">
        <v>90</v>
      </c>
      <c r="AV208" s="10" t="s">
        <v>88</v>
      </c>
      <c r="AW208" s="10" t="s">
        <v>36</v>
      </c>
      <c r="AX208" s="10" t="s">
        <v>81</v>
      </c>
      <c r="AY208" s="120" t="s">
        <v>151</v>
      </c>
    </row>
    <row r="209" spans="1:65" s="10" customFormat="1" ht="11.25" x14ac:dyDescent="0.2">
      <c r="B209" s="119"/>
      <c r="C209" s="154"/>
      <c r="D209" s="150" t="s">
        <v>164</v>
      </c>
      <c r="E209" s="155" t="s">
        <v>1</v>
      </c>
      <c r="F209" s="156" t="s">
        <v>769</v>
      </c>
      <c r="G209" s="154"/>
      <c r="H209" s="155" t="s">
        <v>1</v>
      </c>
      <c r="L209" s="119"/>
      <c r="M209" s="121"/>
      <c r="N209" s="122"/>
      <c r="O209" s="122"/>
      <c r="P209" s="122"/>
      <c r="Q209" s="122"/>
      <c r="R209" s="122"/>
      <c r="S209" s="122"/>
      <c r="T209" s="123"/>
      <c r="AT209" s="120" t="s">
        <v>164</v>
      </c>
      <c r="AU209" s="120" t="s">
        <v>90</v>
      </c>
      <c r="AV209" s="10" t="s">
        <v>88</v>
      </c>
      <c r="AW209" s="10" t="s">
        <v>36</v>
      </c>
      <c r="AX209" s="10" t="s">
        <v>81</v>
      </c>
      <c r="AY209" s="120" t="s">
        <v>151</v>
      </c>
    </row>
    <row r="210" spans="1:65" s="11" customFormat="1" ht="11.25" x14ac:dyDescent="0.2">
      <c r="B210" s="124"/>
      <c r="C210" s="157"/>
      <c r="D210" s="150" t="s">
        <v>164</v>
      </c>
      <c r="E210" s="158" t="s">
        <v>1</v>
      </c>
      <c r="F210" s="159" t="s">
        <v>770</v>
      </c>
      <c r="G210" s="157"/>
      <c r="H210" s="160">
        <v>50.7</v>
      </c>
      <c r="L210" s="124"/>
      <c r="M210" s="126"/>
      <c r="N210" s="127"/>
      <c r="O210" s="127"/>
      <c r="P210" s="127"/>
      <c r="Q210" s="127"/>
      <c r="R210" s="127"/>
      <c r="S210" s="127"/>
      <c r="T210" s="128"/>
      <c r="AT210" s="125" t="s">
        <v>164</v>
      </c>
      <c r="AU210" s="125" t="s">
        <v>90</v>
      </c>
      <c r="AV210" s="11" t="s">
        <v>90</v>
      </c>
      <c r="AW210" s="11" t="s">
        <v>36</v>
      </c>
      <c r="AX210" s="11" t="s">
        <v>81</v>
      </c>
      <c r="AY210" s="125" t="s">
        <v>151</v>
      </c>
    </row>
    <row r="211" spans="1:65" s="10" customFormat="1" ht="11.25" x14ac:dyDescent="0.2">
      <c r="B211" s="119"/>
      <c r="C211" s="154"/>
      <c r="D211" s="150" t="s">
        <v>164</v>
      </c>
      <c r="E211" s="155" t="s">
        <v>1</v>
      </c>
      <c r="F211" s="156" t="s">
        <v>771</v>
      </c>
      <c r="G211" s="154"/>
      <c r="H211" s="155" t="s">
        <v>1</v>
      </c>
      <c r="L211" s="119"/>
      <c r="M211" s="121"/>
      <c r="N211" s="122"/>
      <c r="O211" s="122"/>
      <c r="P211" s="122"/>
      <c r="Q211" s="122"/>
      <c r="R211" s="122"/>
      <c r="S211" s="122"/>
      <c r="T211" s="123"/>
      <c r="AT211" s="120" t="s">
        <v>164</v>
      </c>
      <c r="AU211" s="120" t="s">
        <v>90</v>
      </c>
      <c r="AV211" s="10" t="s">
        <v>88</v>
      </c>
      <c r="AW211" s="10" t="s">
        <v>36</v>
      </c>
      <c r="AX211" s="10" t="s">
        <v>81</v>
      </c>
      <c r="AY211" s="120" t="s">
        <v>151</v>
      </c>
    </row>
    <row r="212" spans="1:65" s="11" customFormat="1" ht="11.25" x14ac:dyDescent="0.2">
      <c r="B212" s="124"/>
      <c r="C212" s="157"/>
      <c r="D212" s="150" t="s">
        <v>164</v>
      </c>
      <c r="E212" s="158" t="s">
        <v>1</v>
      </c>
      <c r="F212" s="159" t="s">
        <v>772</v>
      </c>
      <c r="G212" s="157"/>
      <c r="H212" s="160">
        <v>16.510000000000002</v>
      </c>
      <c r="L212" s="124"/>
      <c r="M212" s="126"/>
      <c r="N212" s="127"/>
      <c r="O212" s="127"/>
      <c r="P212" s="127"/>
      <c r="Q212" s="127"/>
      <c r="R212" s="127"/>
      <c r="S212" s="127"/>
      <c r="T212" s="128"/>
      <c r="AT212" s="125" t="s">
        <v>164</v>
      </c>
      <c r="AU212" s="125" t="s">
        <v>90</v>
      </c>
      <c r="AV212" s="11" t="s">
        <v>90</v>
      </c>
      <c r="AW212" s="11" t="s">
        <v>36</v>
      </c>
      <c r="AX212" s="11" t="s">
        <v>81</v>
      </c>
      <c r="AY212" s="125" t="s">
        <v>151</v>
      </c>
    </row>
    <row r="213" spans="1:65" s="12" customFormat="1" ht="11.25" x14ac:dyDescent="0.2">
      <c r="B213" s="129"/>
      <c r="C213" s="161"/>
      <c r="D213" s="150" t="s">
        <v>164</v>
      </c>
      <c r="E213" s="162" t="s">
        <v>1</v>
      </c>
      <c r="F213" s="163" t="s">
        <v>167</v>
      </c>
      <c r="G213" s="161"/>
      <c r="H213" s="164">
        <v>67.210000000000008</v>
      </c>
      <c r="L213" s="129"/>
      <c r="M213" s="131"/>
      <c r="N213" s="132"/>
      <c r="O213" s="132"/>
      <c r="P213" s="132"/>
      <c r="Q213" s="132"/>
      <c r="R213" s="132"/>
      <c r="S213" s="132"/>
      <c r="T213" s="133"/>
      <c r="AT213" s="130" t="s">
        <v>164</v>
      </c>
      <c r="AU213" s="130" t="s">
        <v>90</v>
      </c>
      <c r="AV213" s="12" t="s">
        <v>158</v>
      </c>
      <c r="AW213" s="12" t="s">
        <v>36</v>
      </c>
      <c r="AX213" s="12" t="s">
        <v>88</v>
      </c>
      <c r="AY213" s="130" t="s">
        <v>151</v>
      </c>
    </row>
    <row r="214" spans="1:65" s="3" customFormat="1" ht="22.9" customHeight="1" x14ac:dyDescent="0.2">
      <c r="B214" s="100"/>
      <c r="C214" s="140"/>
      <c r="D214" s="141" t="s">
        <v>80</v>
      </c>
      <c r="E214" s="143" t="s">
        <v>177</v>
      </c>
      <c r="F214" s="143" t="s">
        <v>367</v>
      </c>
      <c r="G214" s="140"/>
      <c r="H214" s="140"/>
      <c r="J214" s="109">
        <f>BK214</f>
        <v>0</v>
      </c>
      <c r="L214" s="100"/>
      <c r="M214" s="103"/>
      <c r="N214" s="104"/>
      <c r="O214" s="104"/>
      <c r="P214" s="105">
        <f>SUM(P215:P260)</f>
        <v>0</v>
      </c>
      <c r="Q214" s="104"/>
      <c r="R214" s="105">
        <f>SUM(R215:R260)</f>
        <v>4.5186187799999997</v>
      </c>
      <c r="S214" s="104"/>
      <c r="T214" s="106">
        <f>SUM(T215:T260)</f>
        <v>0</v>
      </c>
      <c r="AR214" s="101" t="s">
        <v>88</v>
      </c>
      <c r="AT214" s="107" t="s">
        <v>80</v>
      </c>
      <c r="AU214" s="107" t="s">
        <v>88</v>
      </c>
      <c r="AY214" s="101" t="s">
        <v>151</v>
      </c>
      <c r="BK214" s="108">
        <f>SUM(BK215:BK260)</f>
        <v>0</v>
      </c>
    </row>
    <row r="215" spans="1:65" s="34" customFormat="1" ht="24.2" customHeight="1" x14ac:dyDescent="0.2">
      <c r="A215" s="9"/>
      <c r="B215" s="4"/>
      <c r="C215" s="144" t="s">
        <v>8</v>
      </c>
      <c r="D215" s="144" t="s">
        <v>153</v>
      </c>
      <c r="E215" s="145" t="s">
        <v>780</v>
      </c>
      <c r="F215" s="146" t="s">
        <v>781</v>
      </c>
      <c r="G215" s="147" t="s">
        <v>233</v>
      </c>
      <c r="H215" s="148">
        <v>1.0349999999999999</v>
      </c>
      <c r="I215" s="6"/>
      <c r="J215" s="7">
        <f>ROUND(I215*H215,2)</f>
        <v>0</v>
      </c>
      <c r="K215" s="5" t="s">
        <v>157</v>
      </c>
      <c r="L215" s="4"/>
      <c r="M215" s="8" t="s">
        <v>1</v>
      </c>
      <c r="N215" s="110" t="s">
        <v>46</v>
      </c>
      <c r="O215" s="111"/>
      <c r="P215" s="112">
        <f>O215*H215</f>
        <v>0</v>
      </c>
      <c r="Q215" s="112">
        <v>3.11388</v>
      </c>
      <c r="R215" s="112">
        <f>Q215*H215</f>
        <v>3.2228657999999997</v>
      </c>
      <c r="S215" s="112">
        <v>0</v>
      </c>
      <c r="T215" s="113">
        <f>S215*H215</f>
        <v>0</v>
      </c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R215" s="114" t="s">
        <v>158</v>
      </c>
      <c r="AT215" s="114" t="s">
        <v>153</v>
      </c>
      <c r="AU215" s="114" t="s">
        <v>90</v>
      </c>
      <c r="AY215" s="23" t="s">
        <v>151</v>
      </c>
      <c r="BE215" s="115">
        <f>IF(N215="základní",J215,0)</f>
        <v>0</v>
      </c>
      <c r="BF215" s="115">
        <f>IF(N215="snížená",J215,0)</f>
        <v>0</v>
      </c>
      <c r="BG215" s="115">
        <f>IF(N215="zákl. přenesená",J215,0)</f>
        <v>0</v>
      </c>
      <c r="BH215" s="115">
        <f>IF(N215="sníž. přenesená",J215,0)</f>
        <v>0</v>
      </c>
      <c r="BI215" s="115">
        <f>IF(N215="nulová",J215,0)</f>
        <v>0</v>
      </c>
      <c r="BJ215" s="23" t="s">
        <v>88</v>
      </c>
      <c r="BK215" s="115">
        <f>ROUND(I215*H215,2)</f>
        <v>0</v>
      </c>
      <c r="BL215" s="23" t="s">
        <v>158</v>
      </c>
      <c r="BM215" s="114" t="s">
        <v>782</v>
      </c>
    </row>
    <row r="216" spans="1:65" s="34" customFormat="1" ht="48.75" x14ac:dyDescent="0.2">
      <c r="A216" s="9"/>
      <c r="B216" s="4"/>
      <c r="C216" s="149"/>
      <c r="D216" s="150" t="s">
        <v>160</v>
      </c>
      <c r="E216" s="149"/>
      <c r="F216" s="151" t="s">
        <v>783</v>
      </c>
      <c r="G216" s="149"/>
      <c r="H216" s="149"/>
      <c r="I216" s="9"/>
      <c r="J216" s="9"/>
      <c r="K216" s="9"/>
      <c r="L216" s="4"/>
      <c r="M216" s="116"/>
      <c r="N216" s="117"/>
      <c r="O216" s="111"/>
      <c r="P216" s="111"/>
      <c r="Q216" s="111"/>
      <c r="R216" s="111"/>
      <c r="S216" s="111"/>
      <c r="T216" s="118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T216" s="23" t="s">
        <v>160</v>
      </c>
      <c r="AU216" s="23" t="s">
        <v>90</v>
      </c>
    </row>
    <row r="217" spans="1:65" s="34" customFormat="1" ht="11.25" x14ac:dyDescent="0.2">
      <c r="A217" s="9"/>
      <c r="B217" s="4"/>
      <c r="C217" s="149"/>
      <c r="D217" s="152" t="s">
        <v>162</v>
      </c>
      <c r="E217" s="149"/>
      <c r="F217" s="153" t="s">
        <v>784</v>
      </c>
      <c r="G217" s="149"/>
      <c r="H217" s="149"/>
      <c r="I217" s="9"/>
      <c r="J217" s="9"/>
      <c r="K217" s="9"/>
      <c r="L217" s="4"/>
      <c r="M217" s="116"/>
      <c r="N217" s="117"/>
      <c r="O217" s="111"/>
      <c r="P217" s="111"/>
      <c r="Q217" s="111"/>
      <c r="R217" s="111"/>
      <c r="S217" s="111"/>
      <c r="T217" s="118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T217" s="23" t="s">
        <v>162</v>
      </c>
      <c r="AU217" s="23" t="s">
        <v>90</v>
      </c>
    </row>
    <row r="218" spans="1:65" s="10" customFormat="1" ht="11.25" x14ac:dyDescent="0.2">
      <c r="B218" s="119"/>
      <c r="C218" s="154"/>
      <c r="D218" s="150" t="s">
        <v>164</v>
      </c>
      <c r="E218" s="155" t="s">
        <v>1</v>
      </c>
      <c r="F218" s="156" t="s">
        <v>785</v>
      </c>
      <c r="G218" s="154"/>
      <c r="H218" s="155" t="s">
        <v>1</v>
      </c>
      <c r="L218" s="119"/>
      <c r="M218" s="121"/>
      <c r="N218" s="122"/>
      <c r="O218" s="122"/>
      <c r="P218" s="122"/>
      <c r="Q218" s="122"/>
      <c r="R218" s="122"/>
      <c r="S218" s="122"/>
      <c r="T218" s="123"/>
      <c r="AT218" s="120" t="s">
        <v>164</v>
      </c>
      <c r="AU218" s="120" t="s">
        <v>90</v>
      </c>
      <c r="AV218" s="10" t="s">
        <v>88</v>
      </c>
      <c r="AW218" s="10" t="s">
        <v>36</v>
      </c>
      <c r="AX218" s="10" t="s">
        <v>81</v>
      </c>
      <c r="AY218" s="120" t="s">
        <v>151</v>
      </c>
    </row>
    <row r="219" spans="1:65" s="11" customFormat="1" ht="11.25" x14ac:dyDescent="0.2">
      <c r="B219" s="124"/>
      <c r="C219" s="157"/>
      <c r="D219" s="150" t="s">
        <v>164</v>
      </c>
      <c r="E219" s="158" t="s">
        <v>1</v>
      </c>
      <c r="F219" s="159" t="s">
        <v>786</v>
      </c>
      <c r="G219" s="157"/>
      <c r="H219" s="160">
        <v>1.0349999999999999</v>
      </c>
      <c r="L219" s="124"/>
      <c r="M219" s="126"/>
      <c r="N219" s="127"/>
      <c r="O219" s="127"/>
      <c r="P219" s="127"/>
      <c r="Q219" s="127"/>
      <c r="R219" s="127"/>
      <c r="S219" s="127"/>
      <c r="T219" s="128"/>
      <c r="AT219" s="125" t="s">
        <v>164</v>
      </c>
      <c r="AU219" s="125" t="s">
        <v>90</v>
      </c>
      <c r="AV219" s="11" t="s">
        <v>90</v>
      </c>
      <c r="AW219" s="11" t="s">
        <v>36</v>
      </c>
      <c r="AX219" s="11" t="s">
        <v>81</v>
      </c>
      <c r="AY219" s="125" t="s">
        <v>151</v>
      </c>
    </row>
    <row r="220" spans="1:65" s="12" customFormat="1" ht="11.25" x14ac:dyDescent="0.2">
      <c r="B220" s="129"/>
      <c r="C220" s="161"/>
      <c r="D220" s="150" t="s">
        <v>164</v>
      </c>
      <c r="E220" s="162" t="s">
        <v>1</v>
      </c>
      <c r="F220" s="163" t="s">
        <v>167</v>
      </c>
      <c r="G220" s="161"/>
      <c r="H220" s="164">
        <v>1.0349999999999999</v>
      </c>
      <c r="L220" s="129"/>
      <c r="M220" s="131"/>
      <c r="N220" s="132"/>
      <c r="O220" s="132"/>
      <c r="P220" s="132"/>
      <c r="Q220" s="132"/>
      <c r="R220" s="132"/>
      <c r="S220" s="132"/>
      <c r="T220" s="133"/>
      <c r="AT220" s="130" t="s">
        <v>164</v>
      </c>
      <c r="AU220" s="130" t="s">
        <v>90</v>
      </c>
      <c r="AV220" s="12" t="s">
        <v>158</v>
      </c>
      <c r="AW220" s="12" t="s">
        <v>36</v>
      </c>
      <c r="AX220" s="12" t="s">
        <v>88</v>
      </c>
      <c r="AY220" s="130" t="s">
        <v>151</v>
      </c>
    </row>
    <row r="221" spans="1:65" s="34" customFormat="1" ht="24.2" customHeight="1" x14ac:dyDescent="0.2">
      <c r="A221" s="9"/>
      <c r="B221" s="4"/>
      <c r="C221" s="144" t="s">
        <v>244</v>
      </c>
      <c r="D221" s="144" t="s">
        <v>153</v>
      </c>
      <c r="E221" s="145" t="s">
        <v>501</v>
      </c>
      <c r="F221" s="146" t="s">
        <v>502</v>
      </c>
      <c r="G221" s="147" t="s">
        <v>233</v>
      </c>
      <c r="H221" s="148">
        <v>20.777000000000001</v>
      </c>
      <c r="I221" s="6"/>
      <c r="J221" s="7">
        <f>ROUND(I221*H221,2)</f>
        <v>0</v>
      </c>
      <c r="K221" s="5" t="s">
        <v>157</v>
      </c>
      <c r="L221" s="4"/>
      <c r="M221" s="8" t="s">
        <v>1</v>
      </c>
      <c r="N221" s="110" t="s">
        <v>46</v>
      </c>
      <c r="O221" s="111"/>
      <c r="P221" s="112">
        <f>O221*H221</f>
        <v>0</v>
      </c>
      <c r="Q221" s="112">
        <v>0</v>
      </c>
      <c r="R221" s="112">
        <f>Q221*H221</f>
        <v>0</v>
      </c>
      <c r="S221" s="112">
        <v>0</v>
      </c>
      <c r="T221" s="113">
        <f>S221*H221</f>
        <v>0</v>
      </c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R221" s="114" t="s">
        <v>158</v>
      </c>
      <c r="AT221" s="114" t="s">
        <v>153</v>
      </c>
      <c r="AU221" s="114" t="s">
        <v>90</v>
      </c>
      <c r="AY221" s="23" t="s">
        <v>151</v>
      </c>
      <c r="BE221" s="115">
        <f>IF(N221="základní",J221,0)</f>
        <v>0</v>
      </c>
      <c r="BF221" s="115">
        <f>IF(N221="snížená",J221,0)</f>
        <v>0</v>
      </c>
      <c r="BG221" s="115">
        <f>IF(N221="zákl. přenesená",J221,0)</f>
        <v>0</v>
      </c>
      <c r="BH221" s="115">
        <f>IF(N221="sníž. přenesená",J221,0)</f>
        <v>0</v>
      </c>
      <c r="BI221" s="115">
        <f>IF(N221="nulová",J221,0)</f>
        <v>0</v>
      </c>
      <c r="BJ221" s="23" t="s">
        <v>88</v>
      </c>
      <c r="BK221" s="115">
        <f>ROUND(I221*H221,2)</f>
        <v>0</v>
      </c>
      <c r="BL221" s="23" t="s">
        <v>158</v>
      </c>
      <c r="BM221" s="114" t="s">
        <v>787</v>
      </c>
    </row>
    <row r="222" spans="1:65" s="34" customFormat="1" ht="48.75" x14ac:dyDescent="0.2">
      <c r="A222" s="9"/>
      <c r="B222" s="4"/>
      <c r="C222" s="149"/>
      <c r="D222" s="150" t="s">
        <v>160</v>
      </c>
      <c r="E222" s="149"/>
      <c r="F222" s="151" t="s">
        <v>788</v>
      </c>
      <c r="G222" s="149"/>
      <c r="H222" s="149"/>
      <c r="I222" s="9"/>
      <c r="J222" s="9"/>
      <c r="K222" s="9"/>
      <c r="L222" s="4"/>
      <c r="M222" s="116"/>
      <c r="N222" s="117"/>
      <c r="O222" s="111"/>
      <c r="P222" s="111"/>
      <c r="Q222" s="111"/>
      <c r="R222" s="111"/>
      <c r="S222" s="111"/>
      <c r="T222" s="118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T222" s="23" t="s">
        <v>160</v>
      </c>
      <c r="AU222" s="23" t="s">
        <v>90</v>
      </c>
    </row>
    <row r="223" spans="1:65" s="34" customFormat="1" ht="11.25" x14ac:dyDescent="0.2">
      <c r="A223" s="9"/>
      <c r="B223" s="4"/>
      <c r="C223" s="149"/>
      <c r="D223" s="152" t="s">
        <v>162</v>
      </c>
      <c r="E223" s="149"/>
      <c r="F223" s="153" t="s">
        <v>505</v>
      </c>
      <c r="G223" s="149"/>
      <c r="H223" s="149"/>
      <c r="I223" s="9"/>
      <c r="J223" s="9"/>
      <c r="K223" s="9"/>
      <c r="L223" s="4"/>
      <c r="M223" s="116"/>
      <c r="N223" s="117"/>
      <c r="O223" s="111"/>
      <c r="P223" s="111"/>
      <c r="Q223" s="111"/>
      <c r="R223" s="111"/>
      <c r="S223" s="111"/>
      <c r="T223" s="118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T223" s="23" t="s">
        <v>162</v>
      </c>
      <c r="AU223" s="23" t="s">
        <v>90</v>
      </c>
    </row>
    <row r="224" spans="1:65" s="10" customFormat="1" ht="11.25" x14ac:dyDescent="0.2">
      <c r="B224" s="119"/>
      <c r="C224" s="154"/>
      <c r="D224" s="150" t="s">
        <v>164</v>
      </c>
      <c r="E224" s="155" t="s">
        <v>1</v>
      </c>
      <c r="F224" s="156" t="s">
        <v>767</v>
      </c>
      <c r="G224" s="154"/>
      <c r="H224" s="155" t="s">
        <v>1</v>
      </c>
      <c r="L224" s="119"/>
      <c r="M224" s="121"/>
      <c r="N224" s="122"/>
      <c r="O224" s="122"/>
      <c r="P224" s="122"/>
      <c r="Q224" s="122"/>
      <c r="R224" s="122"/>
      <c r="S224" s="122"/>
      <c r="T224" s="123"/>
      <c r="AT224" s="120" t="s">
        <v>164</v>
      </c>
      <c r="AU224" s="120" t="s">
        <v>90</v>
      </c>
      <c r="AV224" s="10" t="s">
        <v>88</v>
      </c>
      <c r="AW224" s="10" t="s">
        <v>36</v>
      </c>
      <c r="AX224" s="10" t="s">
        <v>81</v>
      </c>
      <c r="AY224" s="120" t="s">
        <v>151</v>
      </c>
    </row>
    <row r="225" spans="1:65" s="10" customFormat="1" ht="11.25" x14ac:dyDescent="0.2">
      <c r="B225" s="119"/>
      <c r="C225" s="154"/>
      <c r="D225" s="150" t="s">
        <v>164</v>
      </c>
      <c r="E225" s="155" t="s">
        <v>1</v>
      </c>
      <c r="F225" s="156" t="s">
        <v>789</v>
      </c>
      <c r="G225" s="154"/>
      <c r="H225" s="155" t="s">
        <v>1</v>
      </c>
      <c r="L225" s="119"/>
      <c r="M225" s="121"/>
      <c r="N225" s="122"/>
      <c r="O225" s="122"/>
      <c r="P225" s="122"/>
      <c r="Q225" s="122"/>
      <c r="R225" s="122"/>
      <c r="S225" s="122"/>
      <c r="T225" s="123"/>
      <c r="AT225" s="120" t="s">
        <v>164</v>
      </c>
      <c r="AU225" s="120" t="s">
        <v>90</v>
      </c>
      <c r="AV225" s="10" t="s">
        <v>88</v>
      </c>
      <c r="AW225" s="10" t="s">
        <v>36</v>
      </c>
      <c r="AX225" s="10" t="s">
        <v>81</v>
      </c>
      <c r="AY225" s="120" t="s">
        <v>151</v>
      </c>
    </row>
    <row r="226" spans="1:65" s="10" customFormat="1" ht="11.25" x14ac:dyDescent="0.2">
      <c r="B226" s="119"/>
      <c r="C226" s="154"/>
      <c r="D226" s="150" t="s">
        <v>164</v>
      </c>
      <c r="E226" s="155" t="s">
        <v>1</v>
      </c>
      <c r="F226" s="156" t="s">
        <v>790</v>
      </c>
      <c r="G226" s="154"/>
      <c r="H226" s="155" t="s">
        <v>1</v>
      </c>
      <c r="L226" s="119"/>
      <c r="M226" s="121"/>
      <c r="N226" s="122"/>
      <c r="O226" s="122"/>
      <c r="P226" s="122"/>
      <c r="Q226" s="122"/>
      <c r="R226" s="122"/>
      <c r="S226" s="122"/>
      <c r="T226" s="123"/>
      <c r="AT226" s="120" t="s">
        <v>164</v>
      </c>
      <c r="AU226" s="120" t="s">
        <v>90</v>
      </c>
      <c r="AV226" s="10" t="s">
        <v>88</v>
      </c>
      <c r="AW226" s="10" t="s">
        <v>36</v>
      </c>
      <c r="AX226" s="10" t="s">
        <v>81</v>
      </c>
      <c r="AY226" s="120" t="s">
        <v>151</v>
      </c>
    </row>
    <row r="227" spans="1:65" s="11" customFormat="1" ht="11.25" x14ac:dyDescent="0.2">
      <c r="B227" s="124"/>
      <c r="C227" s="157"/>
      <c r="D227" s="150" t="s">
        <v>164</v>
      </c>
      <c r="E227" s="158" t="s">
        <v>1</v>
      </c>
      <c r="F227" s="159" t="s">
        <v>791</v>
      </c>
      <c r="G227" s="157"/>
      <c r="H227" s="160">
        <v>6.3049999999999997</v>
      </c>
      <c r="L227" s="124"/>
      <c r="M227" s="126"/>
      <c r="N227" s="127"/>
      <c r="O227" s="127"/>
      <c r="P227" s="127"/>
      <c r="Q227" s="127"/>
      <c r="R227" s="127"/>
      <c r="S227" s="127"/>
      <c r="T227" s="128"/>
      <c r="AT227" s="125" t="s">
        <v>164</v>
      </c>
      <c r="AU227" s="125" t="s">
        <v>90</v>
      </c>
      <c r="AV227" s="11" t="s">
        <v>90</v>
      </c>
      <c r="AW227" s="11" t="s">
        <v>36</v>
      </c>
      <c r="AX227" s="11" t="s">
        <v>81</v>
      </c>
      <c r="AY227" s="125" t="s">
        <v>151</v>
      </c>
    </row>
    <row r="228" spans="1:65" s="10" customFormat="1" ht="11.25" x14ac:dyDescent="0.2">
      <c r="B228" s="119"/>
      <c r="C228" s="154"/>
      <c r="D228" s="150" t="s">
        <v>164</v>
      </c>
      <c r="E228" s="155" t="s">
        <v>1</v>
      </c>
      <c r="F228" s="156" t="s">
        <v>792</v>
      </c>
      <c r="G228" s="154"/>
      <c r="H228" s="155" t="s">
        <v>1</v>
      </c>
      <c r="L228" s="119"/>
      <c r="M228" s="121"/>
      <c r="N228" s="122"/>
      <c r="O228" s="122"/>
      <c r="P228" s="122"/>
      <c r="Q228" s="122"/>
      <c r="R228" s="122"/>
      <c r="S228" s="122"/>
      <c r="T228" s="123"/>
      <c r="AT228" s="120" t="s">
        <v>164</v>
      </c>
      <c r="AU228" s="120" t="s">
        <v>90</v>
      </c>
      <c r="AV228" s="10" t="s">
        <v>88</v>
      </c>
      <c r="AW228" s="10" t="s">
        <v>36</v>
      </c>
      <c r="AX228" s="10" t="s">
        <v>81</v>
      </c>
      <c r="AY228" s="120" t="s">
        <v>151</v>
      </c>
    </row>
    <row r="229" spans="1:65" s="11" customFormat="1" ht="11.25" x14ac:dyDescent="0.2">
      <c r="B229" s="124"/>
      <c r="C229" s="157"/>
      <c r="D229" s="150" t="s">
        <v>164</v>
      </c>
      <c r="E229" s="158" t="s">
        <v>1</v>
      </c>
      <c r="F229" s="159" t="s">
        <v>793</v>
      </c>
      <c r="G229" s="157"/>
      <c r="H229" s="160">
        <v>7.1280000000000001</v>
      </c>
      <c r="L229" s="124"/>
      <c r="M229" s="126"/>
      <c r="N229" s="127"/>
      <c r="O229" s="127"/>
      <c r="P229" s="127"/>
      <c r="Q229" s="127"/>
      <c r="R229" s="127"/>
      <c r="S229" s="127"/>
      <c r="T229" s="128"/>
      <c r="AT229" s="125" t="s">
        <v>164</v>
      </c>
      <c r="AU229" s="125" t="s">
        <v>90</v>
      </c>
      <c r="AV229" s="11" t="s">
        <v>90</v>
      </c>
      <c r="AW229" s="11" t="s">
        <v>36</v>
      </c>
      <c r="AX229" s="11" t="s">
        <v>81</v>
      </c>
      <c r="AY229" s="125" t="s">
        <v>151</v>
      </c>
    </row>
    <row r="230" spans="1:65" s="11" customFormat="1" ht="11.25" x14ac:dyDescent="0.2">
      <c r="B230" s="124"/>
      <c r="C230" s="157"/>
      <c r="D230" s="150" t="s">
        <v>164</v>
      </c>
      <c r="E230" s="158" t="s">
        <v>1</v>
      </c>
      <c r="F230" s="159" t="s">
        <v>794</v>
      </c>
      <c r="G230" s="157"/>
      <c r="H230" s="160">
        <v>7.3440000000000003</v>
      </c>
      <c r="L230" s="124"/>
      <c r="M230" s="126"/>
      <c r="N230" s="127"/>
      <c r="O230" s="127"/>
      <c r="P230" s="127"/>
      <c r="Q230" s="127"/>
      <c r="R230" s="127"/>
      <c r="S230" s="127"/>
      <c r="T230" s="128"/>
      <c r="AT230" s="125" t="s">
        <v>164</v>
      </c>
      <c r="AU230" s="125" t="s">
        <v>90</v>
      </c>
      <c r="AV230" s="11" t="s">
        <v>90</v>
      </c>
      <c r="AW230" s="11" t="s">
        <v>36</v>
      </c>
      <c r="AX230" s="11" t="s">
        <v>81</v>
      </c>
      <c r="AY230" s="125" t="s">
        <v>151</v>
      </c>
    </row>
    <row r="231" spans="1:65" s="12" customFormat="1" ht="11.25" x14ac:dyDescent="0.2">
      <c r="B231" s="129"/>
      <c r="C231" s="161"/>
      <c r="D231" s="150" t="s">
        <v>164</v>
      </c>
      <c r="E231" s="162" t="s">
        <v>1</v>
      </c>
      <c r="F231" s="163" t="s">
        <v>167</v>
      </c>
      <c r="G231" s="161"/>
      <c r="H231" s="164">
        <v>20.777000000000001</v>
      </c>
      <c r="L231" s="129"/>
      <c r="M231" s="131"/>
      <c r="N231" s="132"/>
      <c r="O231" s="132"/>
      <c r="P231" s="132"/>
      <c r="Q231" s="132"/>
      <c r="R231" s="132"/>
      <c r="S231" s="132"/>
      <c r="T231" s="133"/>
      <c r="AT231" s="130" t="s">
        <v>164</v>
      </c>
      <c r="AU231" s="130" t="s">
        <v>90</v>
      </c>
      <c r="AV231" s="12" t="s">
        <v>158</v>
      </c>
      <c r="AW231" s="12" t="s">
        <v>36</v>
      </c>
      <c r="AX231" s="12" t="s">
        <v>88</v>
      </c>
      <c r="AY231" s="130" t="s">
        <v>151</v>
      </c>
    </row>
    <row r="232" spans="1:65" s="34" customFormat="1" ht="21.75" customHeight="1" x14ac:dyDescent="0.2">
      <c r="A232" s="9"/>
      <c r="B232" s="4"/>
      <c r="C232" s="144" t="s">
        <v>254</v>
      </c>
      <c r="D232" s="144" t="s">
        <v>153</v>
      </c>
      <c r="E232" s="145" t="s">
        <v>515</v>
      </c>
      <c r="F232" s="146" t="s">
        <v>516</v>
      </c>
      <c r="G232" s="147" t="s">
        <v>156</v>
      </c>
      <c r="H232" s="148">
        <v>78.13</v>
      </c>
      <c r="I232" s="6"/>
      <c r="J232" s="7">
        <f>ROUND(I232*H232,2)</f>
        <v>0</v>
      </c>
      <c r="K232" s="5" t="s">
        <v>157</v>
      </c>
      <c r="L232" s="4"/>
      <c r="M232" s="8" t="s">
        <v>1</v>
      </c>
      <c r="N232" s="110" t="s">
        <v>46</v>
      </c>
      <c r="O232" s="111"/>
      <c r="P232" s="112">
        <f>O232*H232</f>
        <v>0</v>
      </c>
      <c r="Q232" s="112">
        <v>8.6499999999999997E-3</v>
      </c>
      <c r="R232" s="112">
        <f>Q232*H232</f>
        <v>0.67582449999999994</v>
      </c>
      <c r="S232" s="112">
        <v>0</v>
      </c>
      <c r="T232" s="113">
        <f>S232*H232</f>
        <v>0</v>
      </c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R232" s="114" t="s">
        <v>158</v>
      </c>
      <c r="AT232" s="114" t="s">
        <v>153</v>
      </c>
      <c r="AU232" s="114" t="s">
        <v>90</v>
      </c>
      <c r="AY232" s="23" t="s">
        <v>151</v>
      </c>
      <c r="BE232" s="115">
        <f>IF(N232="základní",J232,0)</f>
        <v>0</v>
      </c>
      <c r="BF232" s="115">
        <f>IF(N232="snížená",J232,0)</f>
        <v>0</v>
      </c>
      <c r="BG232" s="115">
        <f>IF(N232="zákl. přenesená",J232,0)</f>
        <v>0</v>
      </c>
      <c r="BH232" s="115">
        <f>IF(N232="sníž. přenesená",J232,0)</f>
        <v>0</v>
      </c>
      <c r="BI232" s="115">
        <f>IF(N232="nulová",J232,0)</f>
        <v>0</v>
      </c>
      <c r="BJ232" s="23" t="s">
        <v>88</v>
      </c>
      <c r="BK232" s="115">
        <f>ROUND(I232*H232,2)</f>
        <v>0</v>
      </c>
      <c r="BL232" s="23" t="s">
        <v>158</v>
      </c>
      <c r="BM232" s="114" t="s">
        <v>795</v>
      </c>
    </row>
    <row r="233" spans="1:65" s="34" customFormat="1" ht="39" x14ac:dyDescent="0.2">
      <c r="A233" s="9"/>
      <c r="B233" s="4"/>
      <c r="C233" s="149"/>
      <c r="D233" s="150" t="s">
        <v>160</v>
      </c>
      <c r="E233" s="149"/>
      <c r="F233" s="151" t="s">
        <v>518</v>
      </c>
      <c r="G233" s="149"/>
      <c r="H233" s="149"/>
      <c r="I233" s="9"/>
      <c r="J233" s="9"/>
      <c r="K233" s="9"/>
      <c r="L233" s="4"/>
      <c r="M233" s="116"/>
      <c r="N233" s="117"/>
      <c r="O233" s="111"/>
      <c r="P233" s="111"/>
      <c r="Q233" s="111"/>
      <c r="R233" s="111"/>
      <c r="S233" s="111"/>
      <c r="T233" s="118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T233" s="23" t="s">
        <v>160</v>
      </c>
      <c r="AU233" s="23" t="s">
        <v>90</v>
      </c>
    </row>
    <row r="234" spans="1:65" s="34" customFormat="1" ht="11.25" x14ac:dyDescent="0.2">
      <c r="A234" s="9"/>
      <c r="B234" s="4"/>
      <c r="C234" s="149"/>
      <c r="D234" s="152" t="s">
        <v>162</v>
      </c>
      <c r="E234" s="149"/>
      <c r="F234" s="153" t="s">
        <v>519</v>
      </c>
      <c r="G234" s="149"/>
      <c r="H234" s="149"/>
      <c r="I234" s="9"/>
      <c r="J234" s="9"/>
      <c r="K234" s="9"/>
      <c r="L234" s="4"/>
      <c r="M234" s="116"/>
      <c r="N234" s="117"/>
      <c r="O234" s="111"/>
      <c r="P234" s="111"/>
      <c r="Q234" s="111"/>
      <c r="R234" s="111"/>
      <c r="S234" s="111"/>
      <c r="T234" s="118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T234" s="23" t="s">
        <v>162</v>
      </c>
      <c r="AU234" s="23" t="s">
        <v>90</v>
      </c>
    </row>
    <row r="235" spans="1:65" s="34" customFormat="1" ht="19.5" x14ac:dyDescent="0.2">
      <c r="A235" s="9"/>
      <c r="B235" s="4"/>
      <c r="C235" s="149"/>
      <c r="D235" s="150" t="s">
        <v>174</v>
      </c>
      <c r="E235" s="149"/>
      <c r="F235" s="165" t="s">
        <v>520</v>
      </c>
      <c r="G235" s="149"/>
      <c r="H235" s="149"/>
      <c r="I235" s="9"/>
      <c r="J235" s="9"/>
      <c r="K235" s="9"/>
      <c r="L235" s="4"/>
      <c r="M235" s="116"/>
      <c r="N235" s="117"/>
      <c r="O235" s="111"/>
      <c r="P235" s="111"/>
      <c r="Q235" s="111"/>
      <c r="R235" s="111"/>
      <c r="S235" s="111"/>
      <c r="T235" s="118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T235" s="23" t="s">
        <v>174</v>
      </c>
      <c r="AU235" s="23" t="s">
        <v>90</v>
      </c>
    </row>
    <row r="236" spans="1:65" s="10" customFormat="1" ht="11.25" x14ac:dyDescent="0.2">
      <c r="B236" s="119"/>
      <c r="C236" s="154"/>
      <c r="D236" s="150" t="s">
        <v>164</v>
      </c>
      <c r="E236" s="155" t="s">
        <v>1</v>
      </c>
      <c r="F236" s="156" t="s">
        <v>767</v>
      </c>
      <c r="G236" s="154"/>
      <c r="H236" s="155" t="s">
        <v>1</v>
      </c>
      <c r="L236" s="119"/>
      <c r="M236" s="121"/>
      <c r="N236" s="122"/>
      <c r="O236" s="122"/>
      <c r="P236" s="122"/>
      <c r="Q236" s="122"/>
      <c r="R236" s="122"/>
      <c r="S236" s="122"/>
      <c r="T236" s="123"/>
      <c r="AT236" s="120" t="s">
        <v>164</v>
      </c>
      <c r="AU236" s="120" t="s">
        <v>90</v>
      </c>
      <c r="AV236" s="10" t="s">
        <v>88</v>
      </c>
      <c r="AW236" s="10" t="s">
        <v>36</v>
      </c>
      <c r="AX236" s="10" t="s">
        <v>81</v>
      </c>
      <c r="AY236" s="120" t="s">
        <v>151</v>
      </c>
    </row>
    <row r="237" spans="1:65" s="10" customFormat="1" ht="11.25" x14ac:dyDescent="0.2">
      <c r="B237" s="119"/>
      <c r="C237" s="154"/>
      <c r="D237" s="150" t="s">
        <v>164</v>
      </c>
      <c r="E237" s="155" t="s">
        <v>1</v>
      </c>
      <c r="F237" s="156" t="s">
        <v>796</v>
      </c>
      <c r="G237" s="154"/>
      <c r="H237" s="155" t="s">
        <v>1</v>
      </c>
      <c r="L237" s="119"/>
      <c r="M237" s="121"/>
      <c r="N237" s="122"/>
      <c r="O237" s="122"/>
      <c r="P237" s="122"/>
      <c r="Q237" s="122"/>
      <c r="R237" s="122"/>
      <c r="S237" s="122"/>
      <c r="T237" s="123"/>
      <c r="AT237" s="120" t="s">
        <v>164</v>
      </c>
      <c r="AU237" s="120" t="s">
        <v>90</v>
      </c>
      <c r="AV237" s="10" t="s">
        <v>88</v>
      </c>
      <c r="AW237" s="10" t="s">
        <v>36</v>
      </c>
      <c r="AX237" s="10" t="s">
        <v>81</v>
      </c>
      <c r="AY237" s="120" t="s">
        <v>151</v>
      </c>
    </row>
    <row r="238" spans="1:65" s="10" customFormat="1" ht="11.25" x14ac:dyDescent="0.2">
      <c r="B238" s="119"/>
      <c r="C238" s="154"/>
      <c r="D238" s="150" t="s">
        <v>164</v>
      </c>
      <c r="E238" s="155" t="s">
        <v>1</v>
      </c>
      <c r="F238" s="156" t="s">
        <v>797</v>
      </c>
      <c r="G238" s="154"/>
      <c r="H238" s="155" t="s">
        <v>1</v>
      </c>
      <c r="L238" s="119"/>
      <c r="M238" s="121"/>
      <c r="N238" s="122"/>
      <c r="O238" s="122"/>
      <c r="P238" s="122"/>
      <c r="Q238" s="122"/>
      <c r="R238" s="122"/>
      <c r="S238" s="122"/>
      <c r="T238" s="123"/>
      <c r="AT238" s="120" t="s">
        <v>164</v>
      </c>
      <c r="AU238" s="120" t="s">
        <v>90</v>
      </c>
      <c r="AV238" s="10" t="s">
        <v>88</v>
      </c>
      <c r="AW238" s="10" t="s">
        <v>36</v>
      </c>
      <c r="AX238" s="10" t="s">
        <v>81</v>
      </c>
      <c r="AY238" s="120" t="s">
        <v>151</v>
      </c>
    </row>
    <row r="239" spans="1:65" s="11" customFormat="1" ht="11.25" x14ac:dyDescent="0.2">
      <c r="B239" s="124"/>
      <c r="C239" s="157"/>
      <c r="D239" s="150" t="s">
        <v>164</v>
      </c>
      <c r="E239" s="158" t="s">
        <v>1</v>
      </c>
      <c r="F239" s="159" t="s">
        <v>798</v>
      </c>
      <c r="G239" s="157"/>
      <c r="H239" s="160">
        <v>27.83</v>
      </c>
      <c r="L239" s="124"/>
      <c r="M239" s="126"/>
      <c r="N239" s="127"/>
      <c r="O239" s="127"/>
      <c r="P239" s="127"/>
      <c r="Q239" s="127"/>
      <c r="R239" s="127"/>
      <c r="S239" s="127"/>
      <c r="T239" s="128"/>
      <c r="AT239" s="125" t="s">
        <v>164</v>
      </c>
      <c r="AU239" s="125" t="s">
        <v>90</v>
      </c>
      <c r="AV239" s="11" t="s">
        <v>90</v>
      </c>
      <c r="AW239" s="11" t="s">
        <v>36</v>
      </c>
      <c r="AX239" s="11" t="s">
        <v>81</v>
      </c>
      <c r="AY239" s="125" t="s">
        <v>151</v>
      </c>
    </row>
    <row r="240" spans="1:65" s="10" customFormat="1" ht="11.25" x14ac:dyDescent="0.2">
      <c r="B240" s="119"/>
      <c r="C240" s="154"/>
      <c r="D240" s="150" t="s">
        <v>164</v>
      </c>
      <c r="E240" s="155" t="s">
        <v>1</v>
      </c>
      <c r="F240" s="156" t="s">
        <v>799</v>
      </c>
      <c r="G240" s="154"/>
      <c r="H240" s="155" t="s">
        <v>1</v>
      </c>
      <c r="L240" s="119"/>
      <c r="M240" s="121"/>
      <c r="N240" s="122"/>
      <c r="O240" s="122"/>
      <c r="P240" s="122"/>
      <c r="Q240" s="122"/>
      <c r="R240" s="122"/>
      <c r="S240" s="122"/>
      <c r="T240" s="123"/>
      <c r="AT240" s="120" t="s">
        <v>164</v>
      </c>
      <c r="AU240" s="120" t="s">
        <v>90</v>
      </c>
      <c r="AV240" s="10" t="s">
        <v>88</v>
      </c>
      <c r="AW240" s="10" t="s">
        <v>36</v>
      </c>
      <c r="AX240" s="10" t="s">
        <v>81</v>
      </c>
      <c r="AY240" s="120" t="s">
        <v>151</v>
      </c>
    </row>
    <row r="241" spans="1:65" s="11" customFormat="1" ht="11.25" x14ac:dyDescent="0.2">
      <c r="B241" s="124"/>
      <c r="C241" s="157"/>
      <c r="D241" s="150" t="s">
        <v>164</v>
      </c>
      <c r="E241" s="158" t="s">
        <v>1</v>
      </c>
      <c r="F241" s="159" t="s">
        <v>800</v>
      </c>
      <c r="G241" s="157"/>
      <c r="H241" s="160">
        <v>25</v>
      </c>
      <c r="L241" s="124"/>
      <c r="M241" s="126"/>
      <c r="N241" s="127"/>
      <c r="O241" s="127"/>
      <c r="P241" s="127"/>
      <c r="Q241" s="127"/>
      <c r="R241" s="127"/>
      <c r="S241" s="127"/>
      <c r="T241" s="128"/>
      <c r="AT241" s="125" t="s">
        <v>164</v>
      </c>
      <c r="AU241" s="125" t="s">
        <v>90</v>
      </c>
      <c r="AV241" s="11" t="s">
        <v>90</v>
      </c>
      <c r="AW241" s="11" t="s">
        <v>36</v>
      </c>
      <c r="AX241" s="11" t="s">
        <v>81</v>
      </c>
      <c r="AY241" s="125" t="s">
        <v>151</v>
      </c>
    </row>
    <row r="242" spans="1:65" s="10" customFormat="1" ht="11.25" x14ac:dyDescent="0.2">
      <c r="B242" s="119"/>
      <c r="C242" s="154"/>
      <c r="D242" s="150" t="s">
        <v>164</v>
      </c>
      <c r="E242" s="155" t="s">
        <v>1</v>
      </c>
      <c r="F242" s="156" t="s">
        <v>801</v>
      </c>
      <c r="G242" s="154"/>
      <c r="H242" s="155" t="s">
        <v>1</v>
      </c>
      <c r="L242" s="119"/>
      <c r="M242" s="121"/>
      <c r="N242" s="122"/>
      <c r="O242" s="122"/>
      <c r="P242" s="122"/>
      <c r="Q242" s="122"/>
      <c r="R242" s="122"/>
      <c r="S242" s="122"/>
      <c r="T242" s="123"/>
      <c r="AT242" s="120" t="s">
        <v>164</v>
      </c>
      <c r="AU242" s="120" t="s">
        <v>90</v>
      </c>
      <c r="AV242" s="10" t="s">
        <v>88</v>
      </c>
      <c r="AW242" s="10" t="s">
        <v>36</v>
      </c>
      <c r="AX242" s="10" t="s">
        <v>81</v>
      </c>
      <c r="AY242" s="120" t="s">
        <v>151</v>
      </c>
    </row>
    <row r="243" spans="1:65" s="11" customFormat="1" ht="11.25" x14ac:dyDescent="0.2">
      <c r="B243" s="124"/>
      <c r="C243" s="157"/>
      <c r="D243" s="150" t="s">
        <v>164</v>
      </c>
      <c r="E243" s="158" t="s">
        <v>1</v>
      </c>
      <c r="F243" s="159" t="s">
        <v>802</v>
      </c>
      <c r="G243" s="157"/>
      <c r="H243" s="160">
        <v>25.3</v>
      </c>
      <c r="L243" s="124"/>
      <c r="M243" s="126"/>
      <c r="N243" s="127"/>
      <c r="O243" s="127"/>
      <c r="P243" s="127"/>
      <c r="Q243" s="127"/>
      <c r="R243" s="127"/>
      <c r="S243" s="127"/>
      <c r="T243" s="128"/>
      <c r="AT243" s="125" t="s">
        <v>164</v>
      </c>
      <c r="AU243" s="125" t="s">
        <v>90</v>
      </c>
      <c r="AV243" s="11" t="s">
        <v>90</v>
      </c>
      <c r="AW243" s="11" t="s">
        <v>36</v>
      </c>
      <c r="AX243" s="11" t="s">
        <v>81</v>
      </c>
      <c r="AY243" s="125" t="s">
        <v>151</v>
      </c>
    </row>
    <row r="244" spans="1:65" s="12" customFormat="1" ht="11.25" x14ac:dyDescent="0.2">
      <c r="B244" s="129"/>
      <c r="C244" s="161"/>
      <c r="D244" s="150" t="s">
        <v>164</v>
      </c>
      <c r="E244" s="162" t="s">
        <v>1</v>
      </c>
      <c r="F244" s="163" t="s">
        <v>167</v>
      </c>
      <c r="G244" s="161"/>
      <c r="H244" s="164">
        <v>78.13</v>
      </c>
      <c r="L244" s="129"/>
      <c r="M244" s="131"/>
      <c r="N244" s="132"/>
      <c r="O244" s="132"/>
      <c r="P244" s="132"/>
      <c r="Q244" s="132"/>
      <c r="R244" s="132"/>
      <c r="S244" s="132"/>
      <c r="T244" s="133"/>
      <c r="AT244" s="130" t="s">
        <v>164</v>
      </c>
      <c r="AU244" s="130" t="s">
        <v>90</v>
      </c>
      <c r="AV244" s="12" t="s">
        <v>158</v>
      </c>
      <c r="AW244" s="12" t="s">
        <v>36</v>
      </c>
      <c r="AX244" s="12" t="s">
        <v>88</v>
      </c>
      <c r="AY244" s="130" t="s">
        <v>151</v>
      </c>
    </row>
    <row r="245" spans="1:65" s="34" customFormat="1" ht="21.75" customHeight="1" x14ac:dyDescent="0.2">
      <c r="A245" s="9"/>
      <c r="B245" s="4"/>
      <c r="C245" s="144" t="s">
        <v>262</v>
      </c>
      <c r="D245" s="144" t="s">
        <v>153</v>
      </c>
      <c r="E245" s="145" t="s">
        <v>525</v>
      </c>
      <c r="F245" s="146" t="s">
        <v>526</v>
      </c>
      <c r="G245" s="147" t="s">
        <v>156</v>
      </c>
      <c r="H245" s="148">
        <v>78.13</v>
      </c>
      <c r="I245" s="6"/>
      <c r="J245" s="7">
        <f>ROUND(I245*H245,2)</f>
        <v>0</v>
      </c>
      <c r="K245" s="5" t="s">
        <v>157</v>
      </c>
      <c r="L245" s="4"/>
      <c r="M245" s="8" t="s">
        <v>1</v>
      </c>
      <c r="N245" s="110" t="s">
        <v>46</v>
      </c>
      <c r="O245" s="111"/>
      <c r="P245" s="112">
        <f>O245*H245</f>
        <v>0</v>
      </c>
      <c r="Q245" s="112">
        <v>0</v>
      </c>
      <c r="R245" s="112">
        <f>Q245*H245</f>
        <v>0</v>
      </c>
      <c r="S245" s="112">
        <v>0</v>
      </c>
      <c r="T245" s="113">
        <f>S245*H245</f>
        <v>0</v>
      </c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R245" s="114" t="s">
        <v>158</v>
      </c>
      <c r="AT245" s="114" t="s">
        <v>153</v>
      </c>
      <c r="AU245" s="114" t="s">
        <v>90</v>
      </c>
      <c r="AY245" s="23" t="s">
        <v>151</v>
      </c>
      <c r="BE245" s="115">
        <f>IF(N245="základní",J245,0)</f>
        <v>0</v>
      </c>
      <c r="BF245" s="115">
        <f>IF(N245="snížená",J245,0)</f>
        <v>0</v>
      </c>
      <c r="BG245" s="115">
        <f>IF(N245="zákl. přenesená",J245,0)</f>
        <v>0</v>
      </c>
      <c r="BH245" s="115">
        <f>IF(N245="sníž. přenesená",J245,0)</f>
        <v>0</v>
      </c>
      <c r="BI245" s="115">
        <f>IF(N245="nulová",J245,0)</f>
        <v>0</v>
      </c>
      <c r="BJ245" s="23" t="s">
        <v>88</v>
      </c>
      <c r="BK245" s="115">
        <f>ROUND(I245*H245,2)</f>
        <v>0</v>
      </c>
      <c r="BL245" s="23" t="s">
        <v>158</v>
      </c>
      <c r="BM245" s="114" t="s">
        <v>803</v>
      </c>
    </row>
    <row r="246" spans="1:65" s="34" customFormat="1" ht="48.75" x14ac:dyDescent="0.2">
      <c r="A246" s="9"/>
      <c r="B246" s="4"/>
      <c r="C246" s="149"/>
      <c r="D246" s="150" t="s">
        <v>160</v>
      </c>
      <c r="E246" s="149"/>
      <c r="F246" s="151" t="s">
        <v>528</v>
      </c>
      <c r="G246" s="149"/>
      <c r="H246" s="149"/>
      <c r="I246" s="9"/>
      <c r="J246" s="9"/>
      <c r="K246" s="9"/>
      <c r="L246" s="4"/>
      <c r="M246" s="116"/>
      <c r="N246" s="117"/>
      <c r="O246" s="111"/>
      <c r="P246" s="111"/>
      <c r="Q246" s="111"/>
      <c r="R246" s="111"/>
      <c r="S246" s="111"/>
      <c r="T246" s="118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T246" s="23" t="s">
        <v>160</v>
      </c>
      <c r="AU246" s="23" t="s">
        <v>90</v>
      </c>
    </row>
    <row r="247" spans="1:65" s="34" customFormat="1" ht="11.25" x14ac:dyDescent="0.2">
      <c r="A247" s="9"/>
      <c r="B247" s="4"/>
      <c r="C247" s="149"/>
      <c r="D247" s="152" t="s">
        <v>162</v>
      </c>
      <c r="E247" s="149"/>
      <c r="F247" s="153" t="s">
        <v>529</v>
      </c>
      <c r="G247" s="149"/>
      <c r="H247" s="149"/>
      <c r="I247" s="9"/>
      <c r="J247" s="9"/>
      <c r="K247" s="9"/>
      <c r="L247" s="4"/>
      <c r="M247" s="116"/>
      <c r="N247" s="117"/>
      <c r="O247" s="111"/>
      <c r="P247" s="111"/>
      <c r="Q247" s="111"/>
      <c r="R247" s="111"/>
      <c r="S247" s="111"/>
      <c r="T247" s="118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T247" s="23" t="s">
        <v>162</v>
      </c>
      <c r="AU247" s="23" t="s">
        <v>90</v>
      </c>
    </row>
    <row r="248" spans="1:65" s="34" customFormat="1" ht="24.2" customHeight="1" x14ac:dyDescent="0.2">
      <c r="A248" s="9"/>
      <c r="B248" s="4"/>
      <c r="C248" s="144" t="s">
        <v>270</v>
      </c>
      <c r="D248" s="144" t="s">
        <v>153</v>
      </c>
      <c r="E248" s="145" t="s">
        <v>530</v>
      </c>
      <c r="F248" s="146" t="s">
        <v>531</v>
      </c>
      <c r="G248" s="147" t="s">
        <v>299</v>
      </c>
      <c r="H248" s="148">
        <v>0.56599999999999995</v>
      </c>
      <c r="I248" s="6"/>
      <c r="J248" s="7">
        <f>ROUND(I248*H248,2)</f>
        <v>0</v>
      </c>
      <c r="K248" s="5" t="s">
        <v>157</v>
      </c>
      <c r="L248" s="4"/>
      <c r="M248" s="8" t="s">
        <v>1</v>
      </c>
      <c r="N248" s="110" t="s">
        <v>46</v>
      </c>
      <c r="O248" s="111"/>
      <c r="P248" s="112">
        <f>O248*H248</f>
        <v>0</v>
      </c>
      <c r="Q248" s="112">
        <v>1.09528</v>
      </c>
      <c r="R248" s="112">
        <f>Q248*H248</f>
        <v>0.61992848</v>
      </c>
      <c r="S248" s="112">
        <v>0</v>
      </c>
      <c r="T248" s="113">
        <f>S248*H248</f>
        <v>0</v>
      </c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R248" s="114" t="s">
        <v>158</v>
      </c>
      <c r="AT248" s="114" t="s">
        <v>153</v>
      </c>
      <c r="AU248" s="114" t="s">
        <v>90</v>
      </c>
      <c r="AY248" s="23" t="s">
        <v>151</v>
      </c>
      <c r="BE248" s="115">
        <f>IF(N248="základní",J248,0)</f>
        <v>0</v>
      </c>
      <c r="BF248" s="115">
        <f>IF(N248="snížená",J248,0)</f>
        <v>0</v>
      </c>
      <c r="BG248" s="115">
        <f>IF(N248="zákl. přenesená",J248,0)</f>
        <v>0</v>
      </c>
      <c r="BH248" s="115">
        <f>IF(N248="sníž. přenesená",J248,0)</f>
        <v>0</v>
      </c>
      <c r="BI248" s="115">
        <f>IF(N248="nulová",J248,0)</f>
        <v>0</v>
      </c>
      <c r="BJ248" s="23" t="s">
        <v>88</v>
      </c>
      <c r="BK248" s="115">
        <f>ROUND(I248*H248,2)</f>
        <v>0</v>
      </c>
      <c r="BL248" s="23" t="s">
        <v>158</v>
      </c>
      <c r="BM248" s="114" t="s">
        <v>804</v>
      </c>
    </row>
    <row r="249" spans="1:65" s="34" customFormat="1" ht="48.75" x14ac:dyDescent="0.2">
      <c r="A249" s="9"/>
      <c r="B249" s="4"/>
      <c r="C249" s="149"/>
      <c r="D249" s="150" t="s">
        <v>160</v>
      </c>
      <c r="E249" s="149"/>
      <c r="F249" s="151" t="s">
        <v>805</v>
      </c>
      <c r="G249" s="149"/>
      <c r="H249" s="149"/>
      <c r="I249" s="9"/>
      <c r="J249" s="9"/>
      <c r="K249" s="9"/>
      <c r="L249" s="4"/>
      <c r="M249" s="116"/>
      <c r="N249" s="117"/>
      <c r="O249" s="111"/>
      <c r="P249" s="111"/>
      <c r="Q249" s="111"/>
      <c r="R249" s="111"/>
      <c r="S249" s="111"/>
      <c r="T249" s="118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T249" s="23" t="s">
        <v>160</v>
      </c>
      <c r="AU249" s="23" t="s">
        <v>90</v>
      </c>
    </row>
    <row r="250" spans="1:65" s="34" customFormat="1" ht="11.25" x14ac:dyDescent="0.2">
      <c r="A250" s="9"/>
      <c r="B250" s="4"/>
      <c r="C250" s="149"/>
      <c r="D250" s="152" t="s">
        <v>162</v>
      </c>
      <c r="E250" s="149"/>
      <c r="F250" s="153" t="s">
        <v>534</v>
      </c>
      <c r="G250" s="149"/>
      <c r="H250" s="149"/>
      <c r="I250" s="9"/>
      <c r="J250" s="9"/>
      <c r="K250" s="9"/>
      <c r="L250" s="4"/>
      <c r="M250" s="116"/>
      <c r="N250" s="117"/>
      <c r="O250" s="111"/>
      <c r="P250" s="111"/>
      <c r="Q250" s="111"/>
      <c r="R250" s="111"/>
      <c r="S250" s="111"/>
      <c r="T250" s="118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T250" s="23" t="s">
        <v>162</v>
      </c>
      <c r="AU250" s="23" t="s">
        <v>90</v>
      </c>
    </row>
    <row r="251" spans="1:65" s="10" customFormat="1" ht="11.25" x14ac:dyDescent="0.2">
      <c r="B251" s="119"/>
      <c r="C251" s="154"/>
      <c r="D251" s="150" t="s">
        <v>164</v>
      </c>
      <c r="E251" s="155" t="s">
        <v>1</v>
      </c>
      <c r="F251" s="156" t="s">
        <v>806</v>
      </c>
      <c r="G251" s="154"/>
      <c r="H251" s="155" t="s">
        <v>1</v>
      </c>
      <c r="L251" s="119"/>
      <c r="M251" s="121"/>
      <c r="N251" s="122"/>
      <c r="O251" s="122"/>
      <c r="P251" s="122"/>
      <c r="Q251" s="122"/>
      <c r="R251" s="122"/>
      <c r="S251" s="122"/>
      <c r="T251" s="123"/>
      <c r="AT251" s="120" t="s">
        <v>164</v>
      </c>
      <c r="AU251" s="120" t="s">
        <v>90</v>
      </c>
      <c r="AV251" s="10" t="s">
        <v>88</v>
      </c>
      <c r="AW251" s="10" t="s">
        <v>36</v>
      </c>
      <c r="AX251" s="10" t="s">
        <v>81</v>
      </c>
      <c r="AY251" s="120" t="s">
        <v>151</v>
      </c>
    </row>
    <row r="252" spans="1:65" s="10" customFormat="1" ht="11.25" x14ac:dyDescent="0.2">
      <c r="B252" s="119"/>
      <c r="C252" s="154"/>
      <c r="D252" s="150" t="s">
        <v>164</v>
      </c>
      <c r="E252" s="155" t="s">
        <v>1</v>
      </c>
      <c r="F252" s="156" t="s">
        <v>807</v>
      </c>
      <c r="G252" s="154"/>
      <c r="H252" s="155" t="s">
        <v>1</v>
      </c>
      <c r="L252" s="119"/>
      <c r="M252" s="121"/>
      <c r="N252" s="122"/>
      <c r="O252" s="122"/>
      <c r="P252" s="122"/>
      <c r="Q252" s="122"/>
      <c r="R252" s="122"/>
      <c r="S252" s="122"/>
      <c r="T252" s="123"/>
      <c r="AT252" s="120" t="s">
        <v>164</v>
      </c>
      <c r="AU252" s="120" t="s">
        <v>90</v>
      </c>
      <c r="AV252" s="10" t="s">
        <v>88</v>
      </c>
      <c r="AW252" s="10" t="s">
        <v>36</v>
      </c>
      <c r="AX252" s="10" t="s">
        <v>81</v>
      </c>
      <c r="AY252" s="120" t="s">
        <v>151</v>
      </c>
    </row>
    <row r="253" spans="1:65" s="11" customFormat="1" ht="11.25" x14ac:dyDescent="0.2">
      <c r="B253" s="124"/>
      <c r="C253" s="157"/>
      <c r="D253" s="150" t="s">
        <v>164</v>
      </c>
      <c r="E253" s="158" t="s">
        <v>1</v>
      </c>
      <c r="F253" s="159" t="s">
        <v>808</v>
      </c>
      <c r="G253" s="157"/>
      <c r="H253" s="160">
        <v>0.13300000000000001</v>
      </c>
      <c r="L253" s="124"/>
      <c r="M253" s="126"/>
      <c r="N253" s="127"/>
      <c r="O253" s="127"/>
      <c r="P253" s="127"/>
      <c r="Q253" s="127"/>
      <c r="R253" s="127"/>
      <c r="S253" s="127"/>
      <c r="T253" s="128"/>
      <c r="AT253" s="125" t="s">
        <v>164</v>
      </c>
      <c r="AU253" s="125" t="s">
        <v>90</v>
      </c>
      <c r="AV253" s="11" t="s">
        <v>90</v>
      </c>
      <c r="AW253" s="11" t="s">
        <v>36</v>
      </c>
      <c r="AX253" s="11" t="s">
        <v>81</v>
      </c>
      <c r="AY253" s="125" t="s">
        <v>151</v>
      </c>
    </row>
    <row r="254" spans="1:65" s="10" customFormat="1" ht="11.25" x14ac:dyDescent="0.2">
      <c r="B254" s="119"/>
      <c r="C254" s="154"/>
      <c r="D254" s="150" t="s">
        <v>164</v>
      </c>
      <c r="E254" s="155" t="s">
        <v>1</v>
      </c>
      <c r="F254" s="156" t="s">
        <v>809</v>
      </c>
      <c r="G254" s="154"/>
      <c r="H254" s="155" t="s">
        <v>1</v>
      </c>
      <c r="L254" s="119"/>
      <c r="M254" s="121"/>
      <c r="N254" s="122"/>
      <c r="O254" s="122"/>
      <c r="P254" s="122"/>
      <c r="Q254" s="122"/>
      <c r="R254" s="122"/>
      <c r="S254" s="122"/>
      <c r="T254" s="123"/>
      <c r="AT254" s="120" t="s">
        <v>164</v>
      </c>
      <c r="AU254" s="120" t="s">
        <v>90</v>
      </c>
      <c r="AV254" s="10" t="s">
        <v>88</v>
      </c>
      <c r="AW254" s="10" t="s">
        <v>36</v>
      </c>
      <c r="AX254" s="10" t="s">
        <v>81</v>
      </c>
      <c r="AY254" s="120" t="s">
        <v>151</v>
      </c>
    </row>
    <row r="255" spans="1:65" s="10" customFormat="1" ht="11.25" x14ac:dyDescent="0.2">
      <c r="B255" s="119"/>
      <c r="C255" s="154"/>
      <c r="D255" s="150" t="s">
        <v>164</v>
      </c>
      <c r="E255" s="155" t="s">
        <v>1</v>
      </c>
      <c r="F255" s="156" t="s">
        <v>810</v>
      </c>
      <c r="G255" s="154"/>
      <c r="H255" s="155" t="s">
        <v>1</v>
      </c>
      <c r="L255" s="119"/>
      <c r="M255" s="121"/>
      <c r="N255" s="122"/>
      <c r="O255" s="122"/>
      <c r="P255" s="122"/>
      <c r="Q255" s="122"/>
      <c r="R255" s="122"/>
      <c r="S255" s="122"/>
      <c r="T255" s="123"/>
      <c r="AT255" s="120" t="s">
        <v>164</v>
      </c>
      <c r="AU255" s="120" t="s">
        <v>90</v>
      </c>
      <c r="AV255" s="10" t="s">
        <v>88</v>
      </c>
      <c r="AW255" s="10" t="s">
        <v>36</v>
      </c>
      <c r="AX255" s="10" t="s">
        <v>81</v>
      </c>
      <c r="AY255" s="120" t="s">
        <v>151</v>
      </c>
    </row>
    <row r="256" spans="1:65" s="11" customFormat="1" ht="11.25" x14ac:dyDescent="0.2">
      <c r="B256" s="124"/>
      <c r="C256" s="157"/>
      <c r="D256" s="150" t="s">
        <v>164</v>
      </c>
      <c r="E256" s="158" t="s">
        <v>1</v>
      </c>
      <c r="F256" s="159" t="s">
        <v>811</v>
      </c>
      <c r="G256" s="157"/>
      <c r="H256" s="160">
        <v>0.21299999999999999</v>
      </c>
      <c r="L256" s="124"/>
      <c r="M256" s="126"/>
      <c r="N256" s="127"/>
      <c r="O256" s="127"/>
      <c r="P256" s="127"/>
      <c r="Q256" s="127"/>
      <c r="R256" s="127"/>
      <c r="S256" s="127"/>
      <c r="T256" s="128"/>
      <c r="AT256" s="125" t="s">
        <v>164</v>
      </c>
      <c r="AU256" s="125" t="s">
        <v>90</v>
      </c>
      <c r="AV256" s="11" t="s">
        <v>90</v>
      </c>
      <c r="AW256" s="11" t="s">
        <v>36</v>
      </c>
      <c r="AX256" s="11" t="s">
        <v>81</v>
      </c>
      <c r="AY256" s="125" t="s">
        <v>151</v>
      </c>
    </row>
    <row r="257" spans="1:65" s="10" customFormat="1" ht="11.25" x14ac:dyDescent="0.2">
      <c r="B257" s="119"/>
      <c r="C257" s="154"/>
      <c r="D257" s="150" t="s">
        <v>164</v>
      </c>
      <c r="E257" s="155" t="s">
        <v>1</v>
      </c>
      <c r="F257" s="156" t="s">
        <v>812</v>
      </c>
      <c r="G257" s="154"/>
      <c r="H257" s="155" t="s">
        <v>1</v>
      </c>
      <c r="L257" s="119"/>
      <c r="M257" s="121"/>
      <c r="N257" s="122"/>
      <c r="O257" s="122"/>
      <c r="P257" s="122"/>
      <c r="Q257" s="122"/>
      <c r="R257" s="122"/>
      <c r="S257" s="122"/>
      <c r="T257" s="123"/>
      <c r="AT257" s="120" t="s">
        <v>164</v>
      </c>
      <c r="AU257" s="120" t="s">
        <v>90</v>
      </c>
      <c r="AV257" s="10" t="s">
        <v>88</v>
      </c>
      <c r="AW257" s="10" t="s">
        <v>36</v>
      </c>
      <c r="AX257" s="10" t="s">
        <v>81</v>
      </c>
      <c r="AY257" s="120" t="s">
        <v>151</v>
      </c>
    </row>
    <row r="258" spans="1:65" s="10" customFormat="1" ht="11.25" x14ac:dyDescent="0.2">
      <c r="B258" s="119"/>
      <c r="C258" s="154"/>
      <c r="D258" s="150" t="s">
        <v>164</v>
      </c>
      <c r="E258" s="155" t="s">
        <v>1</v>
      </c>
      <c r="F258" s="156" t="s">
        <v>813</v>
      </c>
      <c r="G258" s="154"/>
      <c r="H258" s="155" t="s">
        <v>1</v>
      </c>
      <c r="L258" s="119"/>
      <c r="M258" s="121"/>
      <c r="N258" s="122"/>
      <c r="O258" s="122"/>
      <c r="P258" s="122"/>
      <c r="Q258" s="122"/>
      <c r="R258" s="122"/>
      <c r="S258" s="122"/>
      <c r="T258" s="123"/>
      <c r="AT258" s="120" t="s">
        <v>164</v>
      </c>
      <c r="AU258" s="120" t="s">
        <v>90</v>
      </c>
      <c r="AV258" s="10" t="s">
        <v>88</v>
      </c>
      <c r="AW258" s="10" t="s">
        <v>36</v>
      </c>
      <c r="AX258" s="10" t="s">
        <v>81</v>
      </c>
      <c r="AY258" s="120" t="s">
        <v>151</v>
      </c>
    </row>
    <row r="259" spans="1:65" s="11" customFormat="1" ht="11.25" x14ac:dyDescent="0.2">
      <c r="B259" s="124"/>
      <c r="C259" s="157"/>
      <c r="D259" s="150" t="s">
        <v>164</v>
      </c>
      <c r="E259" s="158" t="s">
        <v>1</v>
      </c>
      <c r="F259" s="159" t="s">
        <v>814</v>
      </c>
      <c r="G259" s="157"/>
      <c r="H259" s="160">
        <v>0.22</v>
      </c>
      <c r="L259" s="124"/>
      <c r="M259" s="126"/>
      <c r="N259" s="127"/>
      <c r="O259" s="127"/>
      <c r="P259" s="127"/>
      <c r="Q259" s="127"/>
      <c r="R259" s="127"/>
      <c r="S259" s="127"/>
      <c r="T259" s="128"/>
      <c r="AT259" s="125" t="s">
        <v>164</v>
      </c>
      <c r="AU259" s="125" t="s">
        <v>90</v>
      </c>
      <c r="AV259" s="11" t="s">
        <v>90</v>
      </c>
      <c r="AW259" s="11" t="s">
        <v>36</v>
      </c>
      <c r="AX259" s="11" t="s">
        <v>81</v>
      </c>
      <c r="AY259" s="125" t="s">
        <v>151</v>
      </c>
    </row>
    <row r="260" spans="1:65" s="12" customFormat="1" ht="11.25" x14ac:dyDescent="0.2">
      <c r="B260" s="129"/>
      <c r="C260" s="161"/>
      <c r="D260" s="150" t="s">
        <v>164</v>
      </c>
      <c r="E260" s="162" t="s">
        <v>1</v>
      </c>
      <c r="F260" s="163" t="s">
        <v>167</v>
      </c>
      <c r="G260" s="161"/>
      <c r="H260" s="164">
        <v>0.56599999999999995</v>
      </c>
      <c r="L260" s="129"/>
      <c r="M260" s="131"/>
      <c r="N260" s="132"/>
      <c r="O260" s="132"/>
      <c r="P260" s="132"/>
      <c r="Q260" s="132"/>
      <c r="R260" s="132"/>
      <c r="S260" s="132"/>
      <c r="T260" s="133"/>
      <c r="AT260" s="130" t="s">
        <v>164</v>
      </c>
      <c r="AU260" s="130" t="s">
        <v>90</v>
      </c>
      <c r="AV260" s="12" t="s">
        <v>158</v>
      </c>
      <c r="AW260" s="12" t="s">
        <v>36</v>
      </c>
      <c r="AX260" s="12" t="s">
        <v>88</v>
      </c>
      <c r="AY260" s="130" t="s">
        <v>151</v>
      </c>
    </row>
    <row r="261" spans="1:65" s="3" customFormat="1" ht="22.9" customHeight="1" x14ac:dyDescent="0.2">
      <c r="B261" s="100"/>
      <c r="C261" s="140"/>
      <c r="D261" s="141" t="s">
        <v>80</v>
      </c>
      <c r="E261" s="143" t="s">
        <v>158</v>
      </c>
      <c r="F261" s="143" t="s">
        <v>550</v>
      </c>
      <c r="G261" s="140"/>
      <c r="H261" s="140"/>
      <c r="J261" s="109">
        <f>BK261</f>
        <v>0</v>
      </c>
      <c r="L261" s="100"/>
      <c r="M261" s="103"/>
      <c r="N261" s="104"/>
      <c r="O261" s="104"/>
      <c r="P261" s="105">
        <f>SUM(P262:P363)</f>
        <v>0</v>
      </c>
      <c r="Q261" s="104"/>
      <c r="R261" s="105">
        <f>SUM(R262:R363)</f>
        <v>280.45967966000001</v>
      </c>
      <c r="S261" s="104"/>
      <c r="T261" s="106">
        <f>SUM(T262:T363)</f>
        <v>0</v>
      </c>
      <c r="AR261" s="101" t="s">
        <v>150</v>
      </c>
      <c r="AT261" s="107" t="s">
        <v>80</v>
      </c>
      <c r="AU261" s="107" t="s">
        <v>88</v>
      </c>
      <c r="AY261" s="101" t="s">
        <v>151</v>
      </c>
      <c r="BK261" s="108">
        <f>SUM(BK262:BK363)</f>
        <v>0</v>
      </c>
    </row>
    <row r="262" spans="1:65" s="34" customFormat="1" ht="24.2" customHeight="1" x14ac:dyDescent="0.2">
      <c r="A262" s="9"/>
      <c r="B262" s="4"/>
      <c r="C262" s="144" t="s">
        <v>278</v>
      </c>
      <c r="D262" s="144" t="s">
        <v>153</v>
      </c>
      <c r="E262" s="145" t="s">
        <v>551</v>
      </c>
      <c r="F262" s="146" t="s">
        <v>552</v>
      </c>
      <c r="G262" s="147" t="s">
        <v>156</v>
      </c>
      <c r="H262" s="148">
        <v>60.88</v>
      </c>
      <c r="I262" s="6"/>
      <c r="J262" s="7">
        <f>ROUND(I262*H262,2)</f>
        <v>0</v>
      </c>
      <c r="K262" s="5" t="s">
        <v>242</v>
      </c>
      <c r="L262" s="4"/>
      <c r="M262" s="8" t="s">
        <v>1</v>
      </c>
      <c r="N262" s="110" t="s">
        <v>46</v>
      </c>
      <c r="O262" s="111"/>
      <c r="P262" s="112">
        <f>O262*H262</f>
        <v>0</v>
      </c>
      <c r="Q262" s="112">
        <v>0</v>
      </c>
      <c r="R262" s="112">
        <f>Q262*H262</f>
        <v>0</v>
      </c>
      <c r="S262" s="112">
        <v>0</v>
      </c>
      <c r="T262" s="113">
        <f>S262*H262</f>
        <v>0</v>
      </c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R262" s="114" t="s">
        <v>158</v>
      </c>
      <c r="AT262" s="114" t="s">
        <v>153</v>
      </c>
      <c r="AU262" s="114" t="s">
        <v>90</v>
      </c>
      <c r="AY262" s="23" t="s">
        <v>151</v>
      </c>
      <c r="BE262" s="115">
        <f>IF(N262="základní",J262,0)</f>
        <v>0</v>
      </c>
      <c r="BF262" s="115">
        <f>IF(N262="snížená",J262,0)</f>
        <v>0</v>
      </c>
      <c r="BG262" s="115">
        <f>IF(N262="zákl. přenesená",J262,0)</f>
        <v>0</v>
      </c>
      <c r="BH262" s="115">
        <f>IF(N262="sníž. přenesená",J262,0)</f>
        <v>0</v>
      </c>
      <c r="BI262" s="115">
        <f>IF(N262="nulová",J262,0)</f>
        <v>0</v>
      </c>
      <c r="BJ262" s="23" t="s">
        <v>88</v>
      </c>
      <c r="BK262" s="115">
        <f>ROUND(I262*H262,2)</f>
        <v>0</v>
      </c>
      <c r="BL262" s="23" t="s">
        <v>158</v>
      </c>
      <c r="BM262" s="114" t="s">
        <v>815</v>
      </c>
    </row>
    <row r="263" spans="1:65" s="34" customFormat="1" ht="19.5" x14ac:dyDescent="0.2">
      <c r="A263" s="9"/>
      <c r="B263" s="4"/>
      <c r="C263" s="149"/>
      <c r="D263" s="150" t="s">
        <v>160</v>
      </c>
      <c r="E263" s="149"/>
      <c r="F263" s="151" t="s">
        <v>554</v>
      </c>
      <c r="G263" s="149"/>
      <c r="H263" s="149"/>
      <c r="I263" s="9"/>
      <c r="J263" s="9"/>
      <c r="K263" s="9"/>
      <c r="L263" s="4"/>
      <c r="M263" s="116"/>
      <c r="N263" s="117"/>
      <c r="O263" s="111"/>
      <c r="P263" s="111"/>
      <c r="Q263" s="111"/>
      <c r="R263" s="111"/>
      <c r="S263" s="111"/>
      <c r="T263" s="118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T263" s="23" t="s">
        <v>160</v>
      </c>
      <c r="AU263" s="23" t="s">
        <v>90</v>
      </c>
    </row>
    <row r="264" spans="1:65" s="10" customFormat="1" ht="11.25" x14ac:dyDescent="0.2">
      <c r="B264" s="119"/>
      <c r="C264" s="154"/>
      <c r="D264" s="150" t="s">
        <v>164</v>
      </c>
      <c r="E264" s="155" t="s">
        <v>1</v>
      </c>
      <c r="F264" s="156" t="s">
        <v>816</v>
      </c>
      <c r="G264" s="154"/>
      <c r="H264" s="155" t="s">
        <v>1</v>
      </c>
      <c r="L264" s="119"/>
      <c r="M264" s="121"/>
      <c r="N264" s="122"/>
      <c r="O264" s="122"/>
      <c r="P264" s="122"/>
      <c r="Q264" s="122"/>
      <c r="R264" s="122"/>
      <c r="S264" s="122"/>
      <c r="T264" s="123"/>
      <c r="AT264" s="120" t="s">
        <v>164</v>
      </c>
      <c r="AU264" s="120" t="s">
        <v>90</v>
      </c>
      <c r="AV264" s="10" t="s">
        <v>88</v>
      </c>
      <c r="AW264" s="10" t="s">
        <v>36</v>
      </c>
      <c r="AX264" s="10" t="s">
        <v>81</v>
      </c>
      <c r="AY264" s="120" t="s">
        <v>151</v>
      </c>
    </row>
    <row r="265" spans="1:65" s="10" customFormat="1" ht="11.25" x14ac:dyDescent="0.2">
      <c r="B265" s="119"/>
      <c r="C265" s="154"/>
      <c r="D265" s="150" t="s">
        <v>164</v>
      </c>
      <c r="E265" s="155" t="s">
        <v>1</v>
      </c>
      <c r="F265" s="156" t="s">
        <v>817</v>
      </c>
      <c r="G265" s="154"/>
      <c r="H265" s="155" t="s">
        <v>1</v>
      </c>
      <c r="L265" s="119"/>
      <c r="M265" s="121"/>
      <c r="N265" s="122"/>
      <c r="O265" s="122"/>
      <c r="P265" s="122"/>
      <c r="Q265" s="122"/>
      <c r="R265" s="122"/>
      <c r="S265" s="122"/>
      <c r="T265" s="123"/>
      <c r="AT265" s="120" t="s">
        <v>164</v>
      </c>
      <c r="AU265" s="120" t="s">
        <v>90</v>
      </c>
      <c r="AV265" s="10" t="s">
        <v>88</v>
      </c>
      <c r="AW265" s="10" t="s">
        <v>36</v>
      </c>
      <c r="AX265" s="10" t="s">
        <v>81</v>
      </c>
      <c r="AY265" s="120" t="s">
        <v>151</v>
      </c>
    </row>
    <row r="266" spans="1:65" s="11" customFormat="1" ht="11.25" x14ac:dyDescent="0.2">
      <c r="B266" s="124"/>
      <c r="C266" s="157"/>
      <c r="D266" s="150" t="s">
        <v>164</v>
      </c>
      <c r="E266" s="158" t="s">
        <v>1</v>
      </c>
      <c r="F266" s="159" t="s">
        <v>818</v>
      </c>
      <c r="G266" s="157"/>
      <c r="H266" s="160">
        <v>33.74</v>
      </c>
      <c r="L266" s="124"/>
      <c r="M266" s="126"/>
      <c r="N266" s="127"/>
      <c r="O266" s="127"/>
      <c r="P266" s="127"/>
      <c r="Q266" s="127"/>
      <c r="R266" s="127"/>
      <c r="S266" s="127"/>
      <c r="T266" s="128"/>
      <c r="AT266" s="125" t="s">
        <v>164</v>
      </c>
      <c r="AU266" s="125" t="s">
        <v>90</v>
      </c>
      <c r="AV266" s="11" t="s">
        <v>90</v>
      </c>
      <c r="AW266" s="11" t="s">
        <v>36</v>
      </c>
      <c r="AX266" s="11" t="s">
        <v>81</v>
      </c>
      <c r="AY266" s="125" t="s">
        <v>151</v>
      </c>
    </row>
    <row r="267" spans="1:65" s="10" customFormat="1" ht="11.25" x14ac:dyDescent="0.2">
      <c r="B267" s="119"/>
      <c r="C267" s="154"/>
      <c r="D267" s="150" t="s">
        <v>164</v>
      </c>
      <c r="E267" s="155" t="s">
        <v>1</v>
      </c>
      <c r="F267" s="156" t="s">
        <v>819</v>
      </c>
      <c r="G267" s="154"/>
      <c r="H267" s="155" t="s">
        <v>1</v>
      </c>
      <c r="L267" s="119"/>
      <c r="M267" s="121"/>
      <c r="N267" s="122"/>
      <c r="O267" s="122"/>
      <c r="P267" s="122"/>
      <c r="Q267" s="122"/>
      <c r="R267" s="122"/>
      <c r="S267" s="122"/>
      <c r="T267" s="123"/>
      <c r="AT267" s="120" t="s">
        <v>164</v>
      </c>
      <c r="AU267" s="120" t="s">
        <v>90</v>
      </c>
      <c r="AV267" s="10" t="s">
        <v>88</v>
      </c>
      <c r="AW267" s="10" t="s">
        <v>36</v>
      </c>
      <c r="AX267" s="10" t="s">
        <v>81</v>
      </c>
      <c r="AY267" s="120" t="s">
        <v>151</v>
      </c>
    </row>
    <row r="268" spans="1:65" s="11" customFormat="1" ht="11.25" x14ac:dyDescent="0.2">
      <c r="B268" s="124"/>
      <c r="C268" s="157"/>
      <c r="D268" s="150" t="s">
        <v>164</v>
      </c>
      <c r="E268" s="158" t="s">
        <v>1</v>
      </c>
      <c r="F268" s="159" t="s">
        <v>820</v>
      </c>
      <c r="G268" s="157"/>
      <c r="H268" s="160">
        <v>27.14</v>
      </c>
      <c r="L268" s="124"/>
      <c r="M268" s="126"/>
      <c r="N268" s="127"/>
      <c r="O268" s="127"/>
      <c r="P268" s="127"/>
      <c r="Q268" s="127"/>
      <c r="R268" s="127"/>
      <c r="S268" s="127"/>
      <c r="T268" s="128"/>
      <c r="AT268" s="125" t="s">
        <v>164</v>
      </c>
      <c r="AU268" s="125" t="s">
        <v>90</v>
      </c>
      <c r="AV268" s="11" t="s">
        <v>90</v>
      </c>
      <c r="AW268" s="11" t="s">
        <v>36</v>
      </c>
      <c r="AX268" s="11" t="s">
        <v>81</v>
      </c>
      <c r="AY268" s="125" t="s">
        <v>151</v>
      </c>
    </row>
    <row r="269" spans="1:65" s="12" customFormat="1" ht="11.25" x14ac:dyDescent="0.2">
      <c r="B269" s="129"/>
      <c r="C269" s="161"/>
      <c r="D269" s="150" t="s">
        <v>164</v>
      </c>
      <c r="E269" s="162" t="s">
        <v>1</v>
      </c>
      <c r="F269" s="163" t="s">
        <v>167</v>
      </c>
      <c r="G269" s="161"/>
      <c r="H269" s="164">
        <v>60.88</v>
      </c>
      <c r="L269" s="129"/>
      <c r="M269" s="131"/>
      <c r="N269" s="132"/>
      <c r="O269" s="132"/>
      <c r="P269" s="132"/>
      <c r="Q269" s="132"/>
      <c r="R269" s="132"/>
      <c r="S269" s="132"/>
      <c r="T269" s="133"/>
      <c r="AT269" s="130" t="s">
        <v>164</v>
      </c>
      <c r="AU269" s="130" t="s">
        <v>90</v>
      </c>
      <c r="AV269" s="12" t="s">
        <v>158</v>
      </c>
      <c r="AW269" s="12" t="s">
        <v>36</v>
      </c>
      <c r="AX269" s="12" t="s">
        <v>88</v>
      </c>
      <c r="AY269" s="130" t="s">
        <v>151</v>
      </c>
    </row>
    <row r="270" spans="1:65" s="34" customFormat="1" ht="33" customHeight="1" x14ac:dyDescent="0.2">
      <c r="A270" s="9"/>
      <c r="B270" s="4"/>
      <c r="C270" s="144" t="s">
        <v>288</v>
      </c>
      <c r="D270" s="144" t="s">
        <v>153</v>
      </c>
      <c r="E270" s="145" t="s">
        <v>557</v>
      </c>
      <c r="F270" s="146" t="s">
        <v>558</v>
      </c>
      <c r="G270" s="147" t="s">
        <v>233</v>
      </c>
      <c r="H270" s="148">
        <v>3.5539999999999998</v>
      </c>
      <c r="I270" s="6"/>
      <c r="J270" s="7">
        <f>ROUND(I270*H270,2)</f>
        <v>0</v>
      </c>
      <c r="K270" s="5" t="s">
        <v>157</v>
      </c>
      <c r="L270" s="4"/>
      <c r="M270" s="8" t="s">
        <v>1</v>
      </c>
      <c r="N270" s="110" t="s">
        <v>46</v>
      </c>
      <c r="O270" s="111"/>
      <c r="P270" s="112">
        <f>O270*H270</f>
        <v>0</v>
      </c>
      <c r="Q270" s="112">
        <v>0</v>
      </c>
      <c r="R270" s="112">
        <f>Q270*H270</f>
        <v>0</v>
      </c>
      <c r="S270" s="112">
        <v>0</v>
      </c>
      <c r="T270" s="113">
        <f>S270*H270</f>
        <v>0</v>
      </c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R270" s="114" t="s">
        <v>158</v>
      </c>
      <c r="AT270" s="114" t="s">
        <v>153</v>
      </c>
      <c r="AU270" s="114" t="s">
        <v>90</v>
      </c>
      <c r="AY270" s="23" t="s">
        <v>151</v>
      </c>
      <c r="BE270" s="115">
        <f>IF(N270="základní",J270,0)</f>
        <v>0</v>
      </c>
      <c r="BF270" s="115">
        <f>IF(N270="snížená",J270,0)</f>
        <v>0</v>
      </c>
      <c r="BG270" s="115">
        <f>IF(N270="zákl. přenesená",J270,0)</f>
        <v>0</v>
      </c>
      <c r="BH270" s="115">
        <f>IF(N270="sníž. přenesená",J270,0)</f>
        <v>0</v>
      </c>
      <c r="BI270" s="115">
        <f>IF(N270="nulová",J270,0)</f>
        <v>0</v>
      </c>
      <c r="BJ270" s="23" t="s">
        <v>88</v>
      </c>
      <c r="BK270" s="115">
        <f>ROUND(I270*H270,2)</f>
        <v>0</v>
      </c>
      <c r="BL270" s="23" t="s">
        <v>158</v>
      </c>
      <c r="BM270" s="114" t="s">
        <v>821</v>
      </c>
    </row>
    <row r="271" spans="1:65" s="34" customFormat="1" ht="29.25" x14ac:dyDescent="0.2">
      <c r="A271" s="9"/>
      <c r="B271" s="4"/>
      <c r="C271" s="149"/>
      <c r="D271" s="150" t="s">
        <v>160</v>
      </c>
      <c r="E271" s="149"/>
      <c r="F271" s="151" t="s">
        <v>560</v>
      </c>
      <c r="G271" s="149"/>
      <c r="H271" s="149"/>
      <c r="I271" s="9"/>
      <c r="J271" s="9"/>
      <c r="K271" s="9"/>
      <c r="L271" s="4"/>
      <c r="M271" s="116"/>
      <c r="N271" s="117"/>
      <c r="O271" s="111"/>
      <c r="P271" s="111"/>
      <c r="Q271" s="111"/>
      <c r="R271" s="111"/>
      <c r="S271" s="111"/>
      <c r="T271" s="118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T271" s="23" t="s">
        <v>160</v>
      </c>
      <c r="AU271" s="23" t="s">
        <v>90</v>
      </c>
    </row>
    <row r="272" spans="1:65" s="34" customFormat="1" ht="11.25" x14ac:dyDescent="0.2">
      <c r="A272" s="9"/>
      <c r="B272" s="4"/>
      <c r="C272" s="149"/>
      <c r="D272" s="152" t="s">
        <v>162</v>
      </c>
      <c r="E272" s="149"/>
      <c r="F272" s="153" t="s">
        <v>561</v>
      </c>
      <c r="G272" s="149"/>
      <c r="H272" s="149"/>
      <c r="I272" s="9"/>
      <c r="J272" s="9"/>
      <c r="K272" s="9"/>
      <c r="L272" s="4"/>
      <c r="M272" s="116"/>
      <c r="N272" s="117"/>
      <c r="O272" s="111"/>
      <c r="P272" s="111"/>
      <c r="Q272" s="111"/>
      <c r="R272" s="111"/>
      <c r="S272" s="111"/>
      <c r="T272" s="118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T272" s="23" t="s">
        <v>162</v>
      </c>
      <c r="AU272" s="23" t="s">
        <v>90</v>
      </c>
    </row>
    <row r="273" spans="1:65" s="10" customFormat="1" ht="11.25" x14ac:dyDescent="0.2">
      <c r="B273" s="119"/>
      <c r="C273" s="154"/>
      <c r="D273" s="150" t="s">
        <v>164</v>
      </c>
      <c r="E273" s="155" t="s">
        <v>1</v>
      </c>
      <c r="F273" s="156" t="s">
        <v>767</v>
      </c>
      <c r="G273" s="154"/>
      <c r="H273" s="155" t="s">
        <v>1</v>
      </c>
      <c r="L273" s="119"/>
      <c r="M273" s="121"/>
      <c r="N273" s="122"/>
      <c r="O273" s="122"/>
      <c r="P273" s="122"/>
      <c r="Q273" s="122"/>
      <c r="R273" s="122"/>
      <c r="S273" s="122"/>
      <c r="T273" s="123"/>
      <c r="AT273" s="120" t="s">
        <v>164</v>
      </c>
      <c r="AU273" s="120" t="s">
        <v>90</v>
      </c>
      <c r="AV273" s="10" t="s">
        <v>88</v>
      </c>
      <c r="AW273" s="10" t="s">
        <v>36</v>
      </c>
      <c r="AX273" s="10" t="s">
        <v>81</v>
      </c>
      <c r="AY273" s="120" t="s">
        <v>151</v>
      </c>
    </row>
    <row r="274" spans="1:65" s="10" customFormat="1" ht="11.25" x14ac:dyDescent="0.2">
      <c r="B274" s="119"/>
      <c r="C274" s="154"/>
      <c r="D274" s="150" t="s">
        <v>164</v>
      </c>
      <c r="E274" s="155" t="s">
        <v>1</v>
      </c>
      <c r="F274" s="156" t="s">
        <v>822</v>
      </c>
      <c r="G274" s="154"/>
      <c r="H274" s="155" t="s">
        <v>1</v>
      </c>
      <c r="L274" s="119"/>
      <c r="M274" s="121"/>
      <c r="N274" s="122"/>
      <c r="O274" s="122"/>
      <c r="P274" s="122"/>
      <c r="Q274" s="122"/>
      <c r="R274" s="122"/>
      <c r="S274" s="122"/>
      <c r="T274" s="123"/>
      <c r="AT274" s="120" t="s">
        <v>164</v>
      </c>
      <c r="AU274" s="120" t="s">
        <v>90</v>
      </c>
      <c r="AV274" s="10" t="s">
        <v>88</v>
      </c>
      <c r="AW274" s="10" t="s">
        <v>36</v>
      </c>
      <c r="AX274" s="10" t="s">
        <v>81</v>
      </c>
      <c r="AY274" s="120" t="s">
        <v>151</v>
      </c>
    </row>
    <row r="275" spans="1:65" s="10" customFormat="1" ht="11.25" x14ac:dyDescent="0.2">
      <c r="B275" s="119"/>
      <c r="C275" s="154"/>
      <c r="D275" s="150" t="s">
        <v>164</v>
      </c>
      <c r="E275" s="155" t="s">
        <v>1</v>
      </c>
      <c r="F275" s="156" t="s">
        <v>823</v>
      </c>
      <c r="G275" s="154"/>
      <c r="H275" s="155" t="s">
        <v>1</v>
      </c>
      <c r="L275" s="119"/>
      <c r="M275" s="121"/>
      <c r="N275" s="122"/>
      <c r="O275" s="122"/>
      <c r="P275" s="122"/>
      <c r="Q275" s="122"/>
      <c r="R275" s="122"/>
      <c r="S275" s="122"/>
      <c r="T275" s="123"/>
      <c r="AT275" s="120" t="s">
        <v>164</v>
      </c>
      <c r="AU275" s="120" t="s">
        <v>90</v>
      </c>
      <c r="AV275" s="10" t="s">
        <v>88</v>
      </c>
      <c r="AW275" s="10" t="s">
        <v>36</v>
      </c>
      <c r="AX275" s="10" t="s">
        <v>81</v>
      </c>
      <c r="AY275" s="120" t="s">
        <v>151</v>
      </c>
    </row>
    <row r="276" spans="1:65" s="11" customFormat="1" ht="11.25" x14ac:dyDescent="0.2">
      <c r="B276" s="124"/>
      <c r="C276" s="157"/>
      <c r="D276" s="150" t="s">
        <v>164</v>
      </c>
      <c r="E276" s="158" t="s">
        <v>1</v>
      </c>
      <c r="F276" s="159" t="s">
        <v>824</v>
      </c>
      <c r="G276" s="157"/>
      <c r="H276" s="160">
        <v>0.53500000000000003</v>
      </c>
      <c r="L276" s="124"/>
      <c r="M276" s="126"/>
      <c r="N276" s="127"/>
      <c r="O276" s="127"/>
      <c r="P276" s="127"/>
      <c r="Q276" s="127"/>
      <c r="R276" s="127"/>
      <c r="S276" s="127"/>
      <c r="T276" s="128"/>
      <c r="AT276" s="125" t="s">
        <v>164</v>
      </c>
      <c r="AU276" s="125" t="s">
        <v>90</v>
      </c>
      <c r="AV276" s="11" t="s">
        <v>90</v>
      </c>
      <c r="AW276" s="11" t="s">
        <v>36</v>
      </c>
      <c r="AX276" s="11" t="s">
        <v>81</v>
      </c>
      <c r="AY276" s="125" t="s">
        <v>151</v>
      </c>
    </row>
    <row r="277" spans="1:65" s="10" customFormat="1" ht="11.25" x14ac:dyDescent="0.2">
      <c r="B277" s="119"/>
      <c r="C277" s="154"/>
      <c r="D277" s="150" t="s">
        <v>164</v>
      </c>
      <c r="E277" s="155" t="s">
        <v>1</v>
      </c>
      <c r="F277" s="156" t="s">
        <v>825</v>
      </c>
      <c r="G277" s="154"/>
      <c r="H277" s="155" t="s">
        <v>1</v>
      </c>
      <c r="L277" s="119"/>
      <c r="M277" s="121"/>
      <c r="N277" s="122"/>
      <c r="O277" s="122"/>
      <c r="P277" s="122"/>
      <c r="Q277" s="122"/>
      <c r="R277" s="122"/>
      <c r="S277" s="122"/>
      <c r="T277" s="123"/>
      <c r="AT277" s="120" t="s">
        <v>164</v>
      </c>
      <c r="AU277" s="120" t="s">
        <v>90</v>
      </c>
      <c r="AV277" s="10" t="s">
        <v>88</v>
      </c>
      <c r="AW277" s="10" t="s">
        <v>36</v>
      </c>
      <c r="AX277" s="10" t="s">
        <v>81</v>
      </c>
      <c r="AY277" s="120" t="s">
        <v>151</v>
      </c>
    </row>
    <row r="278" spans="1:65" s="10" customFormat="1" ht="11.25" x14ac:dyDescent="0.2">
      <c r="B278" s="119"/>
      <c r="C278" s="154"/>
      <c r="D278" s="150" t="s">
        <v>164</v>
      </c>
      <c r="E278" s="155" t="s">
        <v>1</v>
      </c>
      <c r="F278" s="156" t="s">
        <v>826</v>
      </c>
      <c r="G278" s="154"/>
      <c r="H278" s="155" t="s">
        <v>1</v>
      </c>
      <c r="L278" s="119"/>
      <c r="M278" s="121"/>
      <c r="N278" s="122"/>
      <c r="O278" s="122"/>
      <c r="P278" s="122"/>
      <c r="Q278" s="122"/>
      <c r="R278" s="122"/>
      <c r="S278" s="122"/>
      <c r="T278" s="123"/>
      <c r="AT278" s="120" t="s">
        <v>164</v>
      </c>
      <c r="AU278" s="120" t="s">
        <v>90</v>
      </c>
      <c r="AV278" s="10" t="s">
        <v>88</v>
      </c>
      <c r="AW278" s="10" t="s">
        <v>36</v>
      </c>
      <c r="AX278" s="10" t="s">
        <v>81</v>
      </c>
      <c r="AY278" s="120" t="s">
        <v>151</v>
      </c>
    </row>
    <row r="279" spans="1:65" s="11" customFormat="1" ht="11.25" x14ac:dyDescent="0.2">
      <c r="B279" s="124"/>
      <c r="C279" s="157"/>
      <c r="D279" s="150" t="s">
        <v>164</v>
      </c>
      <c r="E279" s="158" t="s">
        <v>1</v>
      </c>
      <c r="F279" s="159" t="s">
        <v>827</v>
      </c>
      <c r="G279" s="157"/>
      <c r="H279" s="160">
        <v>0.65100000000000002</v>
      </c>
      <c r="L279" s="124"/>
      <c r="M279" s="126"/>
      <c r="N279" s="127"/>
      <c r="O279" s="127"/>
      <c r="P279" s="127"/>
      <c r="Q279" s="127"/>
      <c r="R279" s="127"/>
      <c r="S279" s="127"/>
      <c r="T279" s="128"/>
      <c r="AT279" s="125" t="s">
        <v>164</v>
      </c>
      <c r="AU279" s="125" t="s">
        <v>90</v>
      </c>
      <c r="AV279" s="11" t="s">
        <v>90</v>
      </c>
      <c r="AW279" s="11" t="s">
        <v>36</v>
      </c>
      <c r="AX279" s="11" t="s">
        <v>81</v>
      </c>
      <c r="AY279" s="125" t="s">
        <v>151</v>
      </c>
    </row>
    <row r="280" spans="1:65" s="10" customFormat="1" ht="11.25" x14ac:dyDescent="0.2">
      <c r="B280" s="119"/>
      <c r="C280" s="154"/>
      <c r="D280" s="150" t="s">
        <v>164</v>
      </c>
      <c r="E280" s="155" t="s">
        <v>1</v>
      </c>
      <c r="F280" s="156" t="s">
        <v>792</v>
      </c>
      <c r="G280" s="154"/>
      <c r="H280" s="155" t="s">
        <v>1</v>
      </c>
      <c r="L280" s="119"/>
      <c r="M280" s="121"/>
      <c r="N280" s="122"/>
      <c r="O280" s="122"/>
      <c r="P280" s="122"/>
      <c r="Q280" s="122"/>
      <c r="R280" s="122"/>
      <c r="S280" s="122"/>
      <c r="T280" s="123"/>
      <c r="AT280" s="120" t="s">
        <v>164</v>
      </c>
      <c r="AU280" s="120" t="s">
        <v>90</v>
      </c>
      <c r="AV280" s="10" t="s">
        <v>88</v>
      </c>
      <c r="AW280" s="10" t="s">
        <v>36</v>
      </c>
      <c r="AX280" s="10" t="s">
        <v>81</v>
      </c>
      <c r="AY280" s="120" t="s">
        <v>151</v>
      </c>
    </row>
    <row r="281" spans="1:65" s="10" customFormat="1" ht="11.25" x14ac:dyDescent="0.2">
      <c r="B281" s="119"/>
      <c r="C281" s="154"/>
      <c r="D281" s="150" t="s">
        <v>164</v>
      </c>
      <c r="E281" s="155" t="s">
        <v>1</v>
      </c>
      <c r="F281" s="156" t="s">
        <v>828</v>
      </c>
      <c r="G281" s="154"/>
      <c r="H281" s="155" t="s">
        <v>1</v>
      </c>
      <c r="L281" s="119"/>
      <c r="M281" s="121"/>
      <c r="N281" s="122"/>
      <c r="O281" s="122"/>
      <c r="P281" s="122"/>
      <c r="Q281" s="122"/>
      <c r="R281" s="122"/>
      <c r="S281" s="122"/>
      <c r="T281" s="123"/>
      <c r="AT281" s="120" t="s">
        <v>164</v>
      </c>
      <c r="AU281" s="120" t="s">
        <v>90</v>
      </c>
      <c r="AV281" s="10" t="s">
        <v>88</v>
      </c>
      <c r="AW281" s="10" t="s">
        <v>36</v>
      </c>
      <c r="AX281" s="10" t="s">
        <v>81</v>
      </c>
      <c r="AY281" s="120" t="s">
        <v>151</v>
      </c>
    </row>
    <row r="282" spans="1:65" s="11" customFormat="1" ht="11.25" x14ac:dyDescent="0.2">
      <c r="B282" s="124"/>
      <c r="C282" s="157"/>
      <c r="D282" s="150" t="s">
        <v>164</v>
      </c>
      <c r="E282" s="158" t="s">
        <v>1</v>
      </c>
      <c r="F282" s="159" t="s">
        <v>829</v>
      </c>
      <c r="G282" s="157"/>
      <c r="H282" s="160">
        <v>2.3679999999999999</v>
      </c>
      <c r="L282" s="124"/>
      <c r="M282" s="126"/>
      <c r="N282" s="127"/>
      <c r="O282" s="127"/>
      <c r="P282" s="127"/>
      <c r="Q282" s="127"/>
      <c r="R282" s="127"/>
      <c r="S282" s="127"/>
      <c r="T282" s="128"/>
      <c r="AT282" s="125" t="s">
        <v>164</v>
      </c>
      <c r="AU282" s="125" t="s">
        <v>90</v>
      </c>
      <c r="AV282" s="11" t="s">
        <v>90</v>
      </c>
      <c r="AW282" s="11" t="s">
        <v>36</v>
      </c>
      <c r="AX282" s="11" t="s">
        <v>81</v>
      </c>
      <c r="AY282" s="125" t="s">
        <v>151</v>
      </c>
    </row>
    <row r="283" spans="1:65" s="12" customFormat="1" ht="11.25" x14ac:dyDescent="0.2">
      <c r="B283" s="129"/>
      <c r="C283" s="161"/>
      <c r="D283" s="150" t="s">
        <v>164</v>
      </c>
      <c r="E283" s="162" t="s">
        <v>1</v>
      </c>
      <c r="F283" s="163" t="s">
        <v>167</v>
      </c>
      <c r="G283" s="161"/>
      <c r="H283" s="164">
        <v>3.5539999999999998</v>
      </c>
      <c r="L283" s="129"/>
      <c r="M283" s="131"/>
      <c r="N283" s="132"/>
      <c r="O283" s="132"/>
      <c r="P283" s="132"/>
      <c r="Q283" s="132"/>
      <c r="R283" s="132"/>
      <c r="S283" s="132"/>
      <c r="T283" s="133"/>
      <c r="AT283" s="130" t="s">
        <v>164</v>
      </c>
      <c r="AU283" s="130" t="s">
        <v>90</v>
      </c>
      <c r="AV283" s="12" t="s">
        <v>158</v>
      </c>
      <c r="AW283" s="12" t="s">
        <v>36</v>
      </c>
      <c r="AX283" s="12" t="s">
        <v>88</v>
      </c>
      <c r="AY283" s="130" t="s">
        <v>151</v>
      </c>
    </row>
    <row r="284" spans="1:65" s="34" customFormat="1" ht="33" customHeight="1" x14ac:dyDescent="0.2">
      <c r="A284" s="9"/>
      <c r="B284" s="4"/>
      <c r="C284" s="144" t="s">
        <v>296</v>
      </c>
      <c r="D284" s="144" t="s">
        <v>153</v>
      </c>
      <c r="E284" s="145" t="s">
        <v>830</v>
      </c>
      <c r="F284" s="146" t="s">
        <v>831</v>
      </c>
      <c r="G284" s="147" t="s">
        <v>233</v>
      </c>
      <c r="H284" s="148">
        <v>5.8140000000000001</v>
      </c>
      <c r="I284" s="6"/>
      <c r="J284" s="7">
        <f>ROUND(I284*H284,2)</f>
        <v>0</v>
      </c>
      <c r="K284" s="5" t="s">
        <v>157</v>
      </c>
      <c r="L284" s="4"/>
      <c r="M284" s="8" t="s">
        <v>1</v>
      </c>
      <c r="N284" s="110" t="s">
        <v>46</v>
      </c>
      <c r="O284" s="111"/>
      <c r="P284" s="112">
        <f>O284*H284</f>
        <v>0</v>
      </c>
      <c r="Q284" s="112">
        <v>2.25</v>
      </c>
      <c r="R284" s="112">
        <f>Q284*H284</f>
        <v>13.0815</v>
      </c>
      <c r="S284" s="112">
        <v>0</v>
      </c>
      <c r="T284" s="113">
        <f>S284*H284</f>
        <v>0</v>
      </c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R284" s="114" t="s">
        <v>158</v>
      </c>
      <c r="AT284" s="114" t="s">
        <v>153</v>
      </c>
      <c r="AU284" s="114" t="s">
        <v>90</v>
      </c>
      <c r="AY284" s="23" t="s">
        <v>151</v>
      </c>
      <c r="BE284" s="115">
        <f>IF(N284="základní",J284,0)</f>
        <v>0</v>
      </c>
      <c r="BF284" s="115">
        <f>IF(N284="snížená",J284,0)</f>
        <v>0</v>
      </c>
      <c r="BG284" s="115">
        <f>IF(N284="zákl. přenesená",J284,0)</f>
        <v>0</v>
      </c>
      <c r="BH284" s="115">
        <f>IF(N284="sníž. přenesená",J284,0)</f>
        <v>0</v>
      </c>
      <c r="BI284" s="115">
        <f>IF(N284="nulová",J284,0)</f>
        <v>0</v>
      </c>
      <c r="BJ284" s="23" t="s">
        <v>88</v>
      </c>
      <c r="BK284" s="115">
        <f>ROUND(I284*H284,2)</f>
        <v>0</v>
      </c>
      <c r="BL284" s="23" t="s">
        <v>158</v>
      </c>
      <c r="BM284" s="114" t="s">
        <v>832</v>
      </c>
    </row>
    <row r="285" spans="1:65" s="34" customFormat="1" ht="29.25" x14ac:dyDescent="0.2">
      <c r="A285" s="9"/>
      <c r="B285" s="4"/>
      <c r="C285" s="149"/>
      <c r="D285" s="150" t="s">
        <v>160</v>
      </c>
      <c r="E285" s="149"/>
      <c r="F285" s="151" t="s">
        <v>833</v>
      </c>
      <c r="G285" s="149"/>
      <c r="H285" s="149"/>
      <c r="I285" s="9"/>
      <c r="J285" s="9"/>
      <c r="K285" s="9"/>
      <c r="L285" s="4"/>
      <c r="M285" s="116"/>
      <c r="N285" s="117"/>
      <c r="O285" s="111"/>
      <c r="P285" s="111"/>
      <c r="Q285" s="111"/>
      <c r="R285" s="111"/>
      <c r="S285" s="111"/>
      <c r="T285" s="118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T285" s="23" t="s">
        <v>160</v>
      </c>
      <c r="AU285" s="23" t="s">
        <v>90</v>
      </c>
    </row>
    <row r="286" spans="1:65" s="34" customFormat="1" ht="11.25" x14ac:dyDescent="0.2">
      <c r="A286" s="9"/>
      <c r="B286" s="4"/>
      <c r="C286" s="149"/>
      <c r="D286" s="152" t="s">
        <v>162</v>
      </c>
      <c r="E286" s="149"/>
      <c r="F286" s="153" t="s">
        <v>834</v>
      </c>
      <c r="G286" s="149"/>
      <c r="H286" s="149"/>
      <c r="I286" s="9"/>
      <c r="J286" s="9"/>
      <c r="K286" s="9"/>
      <c r="L286" s="4"/>
      <c r="M286" s="116"/>
      <c r="N286" s="117"/>
      <c r="O286" s="111"/>
      <c r="P286" s="111"/>
      <c r="Q286" s="111"/>
      <c r="R286" s="111"/>
      <c r="S286" s="111"/>
      <c r="T286" s="118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T286" s="23" t="s">
        <v>162</v>
      </c>
      <c r="AU286" s="23" t="s">
        <v>90</v>
      </c>
    </row>
    <row r="287" spans="1:65" s="10" customFormat="1" ht="11.25" x14ac:dyDescent="0.2">
      <c r="B287" s="119"/>
      <c r="C287" s="154"/>
      <c r="D287" s="150" t="s">
        <v>164</v>
      </c>
      <c r="E287" s="155" t="s">
        <v>1</v>
      </c>
      <c r="F287" s="156" t="s">
        <v>767</v>
      </c>
      <c r="G287" s="154"/>
      <c r="H287" s="155" t="s">
        <v>1</v>
      </c>
      <c r="L287" s="119"/>
      <c r="M287" s="121"/>
      <c r="N287" s="122"/>
      <c r="O287" s="122"/>
      <c r="P287" s="122"/>
      <c r="Q287" s="122"/>
      <c r="R287" s="122"/>
      <c r="S287" s="122"/>
      <c r="T287" s="123"/>
      <c r="AT287" s="120" t="s">
        <v>164</v>
      </c>
      <c r="AU287" s="120" t="s">
        <v>90</v>
      </c>
      <c r="AV287" s="10" t="s">
        <v>88</v>
      </c>
      <c r="AW287" s="10" t="s">
        <v>36</v>
      </c>
      <c r="AX287" s="10" t="s">
        <v>81</v>
      </c>
      <c r="AY287" s="120" t="s">
        <v>151</v>
      </c>
    </row>
    <row r="288" spans="1:65" s="10" customFormat="1" ht="11.25" x14ac:dyDescent="0.2">
      <c r="B288" s="119"/>
      <c r="C288" s="154"/>
      <c r="D288" s="150" t="s">
        <v>164</v>
      </c>
      <c r="E288" s="155" t="s">
        <v>1</v>
      </c>
      <c r="F288" s="156" t="s">
        <v>835</v>
      </c>
      <c r="G288" s="154"/>
      <c r="H288" s="155" t="s">
        <v>1</v>
      </c>
      <c r="L288" s="119"/>
      <c r="M288" s="121"/>
      <c r="N288" s="122"/>
      <c r="O288" s="122"/>
      <c r="P288" s="122"/>
      <c r="Q288" s="122"/>
      <c r="R288" s="122"/>
      <c r="S288" s="122"/>
      <c r="T288" s="123"/>
      <c r="AT288" s="120" t="s">
        <v>164</v>
      </c>
      <c r="AU288" s="120" t="s">
        <v>90</v>
      </c>
      <c r="AV288" s="10" t="s">
        <v>88</v>
      </c>
      <c r="AW288" s="10" t="s">
        <v>36</v>
      </c>
      <c r="AX288" s="10" t="s">
        <v>81</v>
      </c>
      <c r="AY288" s="120" t="s">
        <v>151</v>
      </c>
    </row>
    <row r="289" spans="1:65" s="10" customFormat="1" ht="11.25" x14ac:dyDescent="0.2">
      <c r="B289" s="119"/>
      <c r="C289" s="154"/>
      <c r="D289" s="150" t="s">
        <v>164</v>
      </c>
      <c r="E289" s="155" t="s">
        <v>1</v>
      </c>
      <c r="F289" s="156" t="s">
        <v>836</v>
      </c>
      <c r="G289" s="154"/>
      <c r="H289" s="155" t="s">
        <v>1</v>
      </c>
      <c r="L289" s="119"/>
      <c r="M289" s="121"/>
      <c r="N289" s="122"/>
      <c r="O289" s="122"/>
      <c r="P289" s="122"/>
      <c r="Q289" s="122"/>
      <c r="R289" s="122"/>
      <c r="S289" s="122"/>
      <c r="T289" s="123"/>
      <c r="AT289" s="120" t="s">
        <v>164</v>
      </c>
      <c r="AU289" s="120" t="s">
        <v>90</v>
      </c>
      <c r="AV289" s="10" t="s">
        <v>88</v>
      </c>
      <c r="AW289" s="10" t="s">
        <v>36</v>
      </c>
      <c r="AX289" s="10" t="s">
        <v>81</v>
      </c>
      <c r="AY289" s="120" t="s">
        <v>151</v>
      </c>
    </row>
    <row r="290" spans="1:65" s="11" customFormat="1" ht="11.25" x14ac:dyDescent="0.2">
      <c r="B290" s="124"/>
      <c r="C290" s="157"/>
      <c r="D290" s="150" t="s">
        <v>164</v>
      </c>
      <c r="E290" s="158" t="s">
        <v>1</v>
      </c>
      <c r="F290" s="159" t="s">
        <v>837</v>
      </c>
      <c r="G290" s="157"/>
      <c r="H290" s="160">
        <v>5.8140000000000001</v>
      </c>
      <c r="L290" s="124"/>
      <c r="M290" s="126"/>
      <c r="N290" s="127"/>
      <c r="O290" s="127"/>
      <c r="P290" s="127"/>
      <c r="Q290" s="127"/>
      <c r="R290" s="127"/>
      <c r="S290" s="127"/>
      <c r="T290" s="128"/>
      <c r="AT290" s="125" t="s">
        <v>164</v>
      </c>
      <c r="AU290" s="125" t="s">
        <v>90</v>
      </c>
      <c r="AV290" s="11" t="s">
        <v>90</v>
      </c>
      <c r="AW290" s="11" t="s">
        <v>36</v>
      </c>
      <c r="AX290" s="11" t="s">
        <v>81</v>
      </c>
      <c r="AY290" s="125" t="s">
        <v>151</v>
      </c>
    </row>
    <row r="291" spans="1:65" s="12" customFormat="1" ht="11.25" x14ac:dyDescent="0.2">
      <c r="B291" s="129"/>
      <c r="C291" s="161"/>
      <c r="D291" s="150" t="s">
        <v>164</v>
      </c>
      <c r="E291" s="162" t="s">
        <v>1</v>
      </c>
      <c r="F291" s="163" t="s">
        <v>167</v>
      </c>
      <c r="G291" s="161"/>
      <c r="H291" s="164">
        <v>5.8140000000000001</v>
      </c>
      <c r="L291" s="129"/>
      <c r="M291" s="131"/>
      <c r="N291" s="132"/>
      <c r="O291" s="132"/>
      <c r="P291" s="132"/>
      <c r="Q291" s="132"/>
      <c r="R291" s="132"/>
      <c r="S291" s="132"/>
      <c r="T291" s="133"/>
      <c r="AT291" s="130" t="s">
        <v>164</v>
      </c>
      <c r="AU291" s="130" t="s">
        <v>90</v>
      </c>
      <c r="AV291" s="12" t="s">
        <v>158</v>
      </c>
      <c r="AW291" s="12" t="s">
        <v>36</v>
      </c>
      <c r="AX291" s="12" t="s">
        <v>88</v>
      </c>
      <c r="AY291" s="130" t="s">
        <v>151</v>
      </c>
    </row>
    <row r="292" spans="1:65" s="34" customFormat="1" ht="24.2" customHeight="1" x14ac:dyDescent="0.2">
      <c r="A292" s="9"/>
      <c r="B292" s="4"/>
      <c r="C292" s="144" t="s">
        <v>305</v>
      </c>
      <c r="D292" s="144" t="s">
        <v>153</v>
      </c>
      <c r="E292" s="145" t="s">
        <v>838</v>
      </c>
      <c r="F292" s="146" t="s">
        <v>839</v>
      </c>
      <c r="G292" s="147" t="s">
        <v>233</v>
      </c>
      <c r="H292" s="148">
        <v>12.115</v>
      </c>
      <c r="I292" s="6"/>
      <c r="J292" s="7">
        <f>ROUND(I292*H292,2)</f>
        <v>0</v>
      </c>
      <c r="K292" s="5" t="s">
        <v>157</v>
      </c>
      <c r="L292" s="4"/>
      <c r="M292" s="8" t="s">
        <v>1</v>
      </c>
      <c r="N292" s="110" t="s">
        <v>46</v>
      </c>
      <c r="O292" s="111"/>
      <c r="P292" s="112">
        <f>O292*H292</f>
        <v>0</v>
      </c>
      <c r="Q292" s="112">
        <v>2.25</v>
      </c>
      <c r="R292" s="112">
        <f>Q292*H292</f>
        <v>27.258749999999999</v>
      </c>
      <c r="S292" s="112">
        <v>0</v>
      </c>
      <c r="T292" s="113">
        <f>S292*H292</f>
        <v>0</v>
      </c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R292" s="114" t="s">
        <v>158</v>
      </c>
      <c r="AT292" s="114" t="s">
        <v>153</v>
      </c>
      <c r="AU292" s="114" t="s">
        <v>90</v>
      </c>
      <c r="AY292" s="23" t="s">
        <v>151</v>
      </c>
      <c r="BE292" s="115">
        <f>IF(N292="základní",J292,0)</f>
        <v>0</v>
      </c>
      <c r="BF292" s="115">
        <f>IF(N292="snížená",J292,0)</f>
        <v>0</v>
      </c>
      <c r="BG292" s="115">
        <f>IF(N292="zákl. přenesená",J292,0)</f>
        <v>0</v>
      </c>
      <c r="BH292" s="115">
        <f>IF(N292="sníž. přenesená",J292,0)</f>
        <v>0</v>
      </c>
      <c r="BI292" s="115">
        <f>IF(N292="nulová",J292,0)</f>
        <v>0</v>
      </c>
      <c r="BJ292" s="23" t="s">
        <v>88</v>
      </c>
      <c r="BK292" s="115">
        <f>ROUND(I292*H292,2)</f>
        <v>0</v>
      </c>
      <c r="BL292" s="23" t="s">
        <v>158</v>
      </c>
      <c r="BM292" s="114" t="s">
        <v>840</v>
      </c>
    </row>
    <row r="293" spans="1:65" s="34" customFormat="1" ht="19.5" x14ac:dyDescent="0.2">
      <c r="A293" s="9"/>
      <c r="B293" s="4"/>
      <c r="C293" s="149"/>
      <c r="D293" s="150" t="s">
        <v>160</v>
      </c>
      <c r="E293" s="149"/>
      <c r="F293" s="151" t="s">
        <v>841</v>
      </c>
      <c r="G293" s="149"/>
      <c r="H293" s="149"/>
      <c r="I293" s="9"/>
      <c r="J293" s="9"/>
      <c r="K293" s="9"/>
      <c r="L293" s="4"/>
      <c r="M293" s="116"/>
      <c r="N293" s="117"/>
      <c r="O293" s="111"/>
      <c r="P293" s="111"/>
      <c r="Q293" s="111"/>
      <c r="R293" s="111"/>
      <c r="S293" s="111"/>
      <c r="T293" s="118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T293" s="23" t="s">
        <v>160</v>
      </c>
      <c r="AU293" s="23" t="s">
        <v>90</v>
      </c>
    </row>
    <row r="294" spans="1:65" s="34" customFormat="1" ht="11.25" x14ac:dyDescent="0.2">
      <c r="A294" s="9"/>
      <c r="B294" s="4"/>
      <c r="C294" s="149"/>
      <c r="D294" s="152" t="s">
        <v>162</v>
      </c>
      <c r="E294" s="149"/>
      <c r="F294" s="153" t="s">
        <v>842</v>
      </c>
      <c r="G294" s="149"/>
      <c r="H294" s="149"/>
      <c r="I294" s="9"/>
      <c r="J294" s="9"/>
      <c r="K294" s="9"/>
      <c r="L294" s="4"/>
      <c r="M294" s="116"/>
      <c r="N294" s="117"/>
      <c r="O294" s="111"/>
      <c r="P294" s="111"/>
      <c r="Q294" s="111"/>
      <c r="R294" s="111"/>
      <c r="S294" s="111"/>
      <c r="T294" s="118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T294" s="23" t="s">
        <v>162</v>
      </c>
      <c r="AU294" s="23" t="s">
        <v>90</v>
      </c>
    </row>
    <row r="295" spans="1:65" s="10" customFormat="1" ht="11.25" x14ac:dyDescent="0.2">
      <c r="B295" s="119"/>
      <c r="C295" s="154"/>
      <c r="D295" s="150" t="s">
        <v>164</v>
      </c>
      <c r="E295" s="155" t="s">
        <v>1</v>
      </c>
      <c r="F295" s="156" t="s">
        <v>767</v>
      </c>
      <c r="G295" s="154"/>
      <c r="H295" s="155" t="s">
        <v>1</v>
      </c>
      <c r="L295" s="119"/>
      <c r="M295" s="121"/>
      <c r="N295" s="122"/>
      <c r="O295" s="122"/>
      <c r="P295" s="122"/>
      <c r="Q295" s="122"/>
      <c r="R295" s="122"/>
      <c r="S295" s="122"/>
      <c r="T295" s="123"/>
      <c r="AT295" s="120" t="s">
        <v>164</v>
      </c>
      <c r="AU295" s="120" t="s">
        <v>90</v>
      </c>
      <c r="AV295" s="10" t="s">
        <v>88</v>
      </c>
      <c r="AW295" s="10" t="s">
        <v>36</v>
      </c>
      <c r="AX295" s="10" t="s">
        <v>81</v>
      </c>
      <c r="AY295" s="120" t="s">
        <v>151</v>
      </c>
    </row>
    <row r="296" spans="1:65" s="10" customFormat="1" ht="11.25" x14ac:dyDescent="0.2">
      <c r="B296" s="119"/>
      <c r="C296" s="154"/>
      <c r="D296" s="150" t="s">
        <v>164</v>
      </c>
      <c r="E296" s="155" t="s">
        <v>1</v>
      </c>
      <c r="F296" s="156" t="s">
        <v>843</v>
      </c>
      <c r="G296" s="154"/>
      <c r="H296" s="155" t="s">
        <v>1</v>
      </c>
      <c r="L296" s="119"/>
      <c r="M296" s="121"/>
      <c r="N296" s="122"/>
      <c r="O296" s="122"/>
      <c r="P296" s="122"/>
      <c r="Q296" s="122"/>
      <c r="R296" s="122"/>
      <c r="S296" s="122"/>
      <c r="T296" s="123"/>
      <c r="AT296" s="120" t="s">
        <v>164</v>
      </c>
      <c r="AU296" s="120" t="s">
        <v>90</v>
      </c>
      <c r="AV296" s="10" t="s">
        <v>88</v>
      </c>
      <c r="AW296" s="10" t="s">
        <v>36</v>
      </c>
      <c r="AX296" s="10" t="s">
        <v>81</v>
      </c>
      <c r="AY296" s="120" t="s">
        <v>151</v>
      </c>
    </row>
    <row r="297" spans="1:65" s="10" customFormat="1" ht="11.25" x14ac:dyDescent="0.2">
      <c r="B297" s="119"/>
      <c r="C297" s="154"/>
      <c r="D297" s="150" t="s">
        <v>164</v>
      </c>
      <c r="E297" s="155" t="s">
        <v>1</v>
      </c>
      <c r="F297" s="156" t="s">
        <v>844</v>
      </c>
      <c r="G297" s="154"/>
      <c r="H297" s="155" t="s">
        <v>1</v>
      </c>
      <c r="L297" s="119"/>
      <c r="M297" s="121"/>
      <c r="N297" s="122"/>
      <c r="O297" s="122"/>
      <c r="P297" s="122"/>
      <c r="Q297" s="122"/>
      <c r="R297" s="122"/>
      <c r="S297" s="122"/>
      <c r="T297" s="123"/>
      <c r="AT297" s="120" t="s">
        <v>164</v>
      </c>
      <c r="AU297" s="120" t="s">
        <v>90</v>
      </c>
      <c r="AV297" s="10" t="s">
        <v>88</v>
      </c>
      <c r="AW297" s="10" t="s">
        <v>36</v>
      </c>
      <c r="AX297" s="10" t="s">
        <v>81</v>
      </c>
      <c r="AY297" s="120" t="s">
        <v>151</v>
      </c>
    </row>
    <row r="298" spans="1:65" s="11" customFormat="1" ht="11.25" x14ac:dyDescent="0.2">
      <c r="B298" s="124"/>
      <c r="C298" s="157"/>
      <c r="D298" s="150" t="s">
        <v>164</v>
      </c>
      <c r="E298" s="158" t="s">
        <v>1</v>
      </c>
      <c r="F298" s="159" t="s">
        <v>845</v>
      </c>
      <c r="G298" s="157"/>
      <c r="H298" s="160">
        <v>4.3150000000000004</v>
      </c>
      <c r="L298" s="124"/>
      <c r="M298" s="126"/>
      <c r="N298" s="127"/>
      <c r="O298" s="127"/>
      <c r="P298" s="127"/>
      <c r="Q298" s="127"/>
      <c r="R298" s="127"/>
      <c r="S298" s="127"/>
      <c r="T298" s="128"/>
      <c r="AT298" s="125" t="s">
        <v>164</v>
      </c>
      <c r="AU298" s="125" t="s">
        <v>90</v>
      </c>
      <c r="AV298" s="11" t="s">
        <v>90</v>
      </c>
      <c r="AW298" s="11" t="s">
        <v>36</v>
      </c>
      <c r="AX298" s="11" t="s">
        <v>81</v>
      </c>
      <c r="AY298" s="125" t="s">
        <v>151</v>
      </c>
    </row>
    <row r="299" spans="1:65" s="10" customFormat="1" ht="11.25" x14ac:dyDescent="0.2">
      <c r="B299" s="119"/>
      <c r="C299" s="154"/>
      <c r="D299" s="150" t="s">
        <v>164</v>
      </c>
      <c r="E299" s="155" t="s">
        <v>1</v>
      </c>
      <c r="F299" s="156" t="s">
        <v>846</v>
      </c>
      <c r="G299" s="154"/>
      <c r="H299" s="155" t="s">
        <v>1</v>
      </c>
      <c r="L299" s="119"/>
      <c r="M299" s="121"/>
      <c r="N299" s="122"/>
      <c r="O299" s="122"/>
      <c r="P299" s="122"/>
      <c r="Q299" s="122"/>
      <c r="R299" s="122"/>
      <c r="S299" s="122"/>
      <c r="T299" s="123"/>
      <c r="AT299" s="120" t="s">
        <v>164</v>
      </c>
      <c r="AU299" s="120" t="s">
        <v>90</v>
      </c>
      <c r="AV299" s="10" t="s">
        <v>88</v>
      </c>
      <c r="AW299" s="10" t="s">
        <v>36</v>
      </c>
      <c r="AX299" s="10" t="s">
        <v>81</v>
      </c>
      <c r="AY299" s="120" t="s">
        <v>151</v>
      </c>
    </row>
    <row r="300" spans="1:65" s="11" customFormat="1" ht="11.25" x14ac:dyDescent="0.2">
      <c r="B300" s="124"/>
      <c r="C300" s="157"/>
      <c r="D300" s="150" t="s">
        <v>164</v>
      </c>
      <c r="E300" s="158" t="s">
        <v>1</v>
      </c>
      <c r="F300" s="159" t="s">
        <v>847</v>
      </c>
      <c r="G300" s="157"/>
      <c r="H300" s="160">
        <v>7.8</v>
      </c>
      <c r="L300" s="124"/>
      <c r="M300" s="126"/>
      <c r="N300" s="127"/>
      <c r="O300" s="127"/>
      <c r="P300" s="127"/>
      <c r="Q300" s="127"/>
      <c r="R300" s="127"/>
      <c r="S300" s="127"/>
      <c r="T300" s="128"/>
      <c r="AT300" s="125" t="s">
        <v>164</v>
      </c>
      <c r="AU300" s="125" t="s">
        <v>90</v>
      </c>
      <c r="AV300" s="11" t="s">
        <v>90</v>
      </c>
      <c r="AW300" s="11" t="s">
        <v>36</v>
      </c>
      <c r="AX300" s="11" t="s">
        <v>81</v>
      </c>
      <c r="AY300" s="125" t="s">
        <v>151</v>
      </c>
    </row>
    <row r="301" spans="1:65" s="12" customFormat="1" ht="11.25" x14ac:dyDescent="0.2">
      <c r="B301" s="129"/>
      <c r="C301" s="161"/>
      <c r="D301" s="150" t="s">
        <v>164</v>
      </c>
      <c r="E301" s="162" t="s">
        <v>1</v>
      </c>
      <c r="F301" s="163" t="s">
        <v>167</v>
      </c>
      <c r="G301" s="161"/>
      <c r="H301" s="164">
        <v>12.115</v>
      </c>
      <c r="L301" s="129"/>
      <c r="M301" s="131"/>
      <c r="N301" s="132"/>
      <c r="O301" s="132"/>
      <c r="P301" s="132"/>
      <c r="Q301" s="132"/>
      <c r="R301" s="132"/>
      <c r="S301" s="132"/>
      <c r="T301" s="133"/>
      <c r="AT301" s="130" t="s">
        <v>164</v>
      </c>
      <c r="AU301" s="130" t="s">
        <v>90</v>
      </c>
      <c r="AV301" s="12" t="s">
        <v>158</v>
      </c>
      <c r="AW301" s="12" t="s">
        <v>36</v>
      </c>
      <c r="AX301" s="12" t="s">
        <v>88</v>
      </c>
      <c r="AY301" s="130" t="s">
        <v>151</v>
      </c>
    </row>
    <row r="302" spans="1:65" s="34" customFormat="1" ht="24.2" customHeight="1" x14ac:dyDescent="0.2">
      <c r="A302" s="9"/>
      <c r="B302" s="4"/>
      <c r="C302" s="144" t="s">
        <v>7</v>
      </c>
      <c r="D302" s="144" t="s">
        <v>153</v>
      </c>
      <c r="E302" s="145" t="s">
        <v>570</v>
      </c>
      <c r="F302" s="146" t="s">
        <v>571</v>
      </c>
      <c r="G302" s="147" t="s">
        <v>233</v>
      </c>
      <c r="H302" s="148">
        <v>4.3109999999999999</v>
      </c>
      <c r="I302" s="6"/>
      <c r="J302" s="7">
        <f>ROUND(I302*H302,2)</f>
        <v>0</v>
      </c>
      <c r="K302" s="5" t="s">
        <v>157</v>
      </c>
      <c r="L302" s="4"/>
      <c r="M302" s="8" t="s">
        <v>1</v>
      </c>
      <c r="N302" s="110" t="s">
        <v>46</v>
      </c>
      <c r="O302" s="111"/>
      <c r="P302" s="112">
        <f>O302*H302</f>
        <v>0</v>
      </c>
      <c r="Q302" s="112">
        <v>2.0874999999999999</v>
      </c>
      <c r="R302" s="112">
        <f>Q302*H302</f>
        <v>8.9992124999999987</v>
      </c>
      <c r="S302" s="112">
        <v>0</v>
      </c>
      <c r="T302" s="113">
        <f>S302*H302</f>
        <v>0</v>
      </c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R302" s="114" t="s">
        <v>158</v>
      </c>
      <c r="AT302" s="114" t="s">
        <v>153</v>
      </c>
      <c r="AU302" s="114" t="s">
        <v>90</v>
      </c>
      <c r="AY302" s="23" t="s">
        <v>151</v>
      </c>
      <c r="BE302" s="115">
        <f>IF(N302="základní",J302,0)</f>
        <v>0</v>
      </c>
      <c r="BF302" s="115">
        <f>IF(N302="snížená",J302,0)</f>
        <v>0</v>
      </c>
      <c r="BG302" s="115">
        <f>IF(N302="zákl. přenesená",J302,0)</f>
        <v>0</v>
      </c>
      <c r="BH302" s="115">
        <f>IF(N302="sníž. přenesená",J302,0)</f>
        <v>0</v>
      </c>
      <c r="BI302" s="115">
        <f>IF(N302="nulová",J302,0)</f>
        <v>0</v>
      </c>
      <c r="BJ302" s="23" t="s">
        <v>88</v>
      </c>
      <c r="BK302" s="115">
        <f>ROUND(I302*H302,2)</f>
        <v>0</v>
      </c>
      <c r="BL302" s="23" t="s">
        <v>158</v>
      </c>
      <c r="BM302" s="114" t="s">
        <v>848</v>
      </c>
    </row>
    <row r="303" spans="1:65" s="34" customFormat="1" ht="19.5" x14ac:dyDescent="0.2">
      <c r="A303" s="9"/>
      <c r="B303" s="4"/>
      <c r="C303" s="149"/>
      <c r="D303" s="150" t="s">
        <v>160</v>
      </c>
      <c r="E303" s="149"/>
      <c r="F303" s="151" t="s">
        <v>573</v>
      </c>
      <c r="G303" s="149"/>
      <c r="H303" s="149"/>
      <c r="I303" s="9"/>
      <c r="J303" s="9"/>
      <c r="K303" s="9"/>
      <c r="L303" s="4"/>
      <c r="M303" s="116"/>
      <c r="N303" s="117"/>
      <c r="O303" s="111"/>
      <c r="P303" s="111"/>
      <c r="Q303" s="111"/>
      <c r="R303" s="111"/>
      <c r="S303" s="111"/>
      <c r="T303" s="118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T303" s="23" t="s">
        <v>160</v>
      </c>
      <c r="AU303" s="23" t="s">
        <v>90</v>
      </c>
    </row>
    <row r="304" spans="1:65" s="34" customFormat="1" ht="11.25" x14ac:dyDescent="0.2">
      <c r="A304" s="9"/>
      <c r="B304" s="4"/>
      <c r="C304" s="149"/>
      <c r="D304" s="152" t="s">
        <v>162</v>
      </c>
      <c r="E304" s="149"/>
      <c r="F304" s="153" t="s">
        <v>574</v>
      </c>
      <c r="G304" s="149"/>
      <c r="H304" s="149"/>
      <c r="I304" s="9"/>
      <c r="J304" s="9"/>
      <c r="K304" s="9"/>
      <c r="L304" s="4"/>
      <c r="M304" s="116"/>
      <c r="N304" s="117"/>
      <c r="O304" s="111"/>
      <c r="P304" s="111"/>
      <c r="Q304" s="111"/>
      <c r="R304" s="111"/>
      <c r="S304" s="111"/>
      <c r="T304" s="118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T304" s="23" t="s">
        <v>162</v>
      </c>
      <c r="AU304" s="23" t="s">
        <v>90</v>
      </c>
    </row>
    <row r="305" spans="1:65" s="10" customFormat="1" ht="11.25" x14ac:dyDescent="0.2">
      <c r="B305" s="119"/>
      <c r="C305" s="154"/>
      <c r="D305" s="150" t="s">
        <v>164</v>
      </c>
      <c r="E305" s="155" t="s">
        <v>1</v>
      </c>
      <c r="F305" s="156" t="s">
        <v>767</v>
      </c>
      <c r="G305" s="154"/>
      <c r="H305" s="155" t="s">
        <v>1</v>
      </c>
      <c r="L305" s="119"/>
      <c r="M305" s="121"/>
      <c r="N305" s="122"/>
      <c r="O305" s="122"/>
      <c r="P305" s="122"/>
      <c r="Q305" s="122"/>
      <c r="R305" s="122"/>
      <c r="S305" s="122"/>
      <c r="T305" s="123"/>
      <c r="AT305" s="120" t="s">
        <v>164</v>
      </c>
      <c r="AU305" s="120" t="s">
        <v>90</v>
      </c>
      <c r="AV305" s="10" t="s">
        <v>88</v>
      </c>
      <c r="AW305" s="10" t="s">
        <v>36</v>
      </c>
      <c r="AX305" s="10" t="s">
        <v>81</v>
      </c>
      <c r="AY305" s="120" t="s">
        <v>151</v>
      </c>
    </row>
    <row r="306" spans="1:65" s="10" customFormat="1" ht="11.25" x14ac:dyDescent="0.2">
      <c r="B306" s="119"/>
      <c r="C306" s="154"/>
      <c r="D306" s="150" t="s">
        <v>164</v>
      </c>
      <c r="E306" s="155" t="s">
        <v>1</v>
      </c>
      <c r="F306" s="156" t="s">
        <v>849</v>
      </c>
      <c r="G306" s="154"/>
      <c r="H306" s="155" t="s">
        <v>1</v>
      </c>
      <c r="L306" s="119"/>
      <c r="M306" s="121"/>
      <c r="N306" s="122"/>
      <c r="O306" s="122"/>
      <c r="P306" s="122"/>
      <c r="Q306" s="122"/>
      <c r="R306" s="122"/>
      <c r="S306" s="122"/>
      <c r="T306" s="123"/>
      <c r="AT306" s="120" t="s">
        <v>164</v>
      </c>
      <c r="AU306" s="120" t="s">
        <v>90</v>
      </c>
      <c r="AV306" s="10" t="s">
        <v>88</v>
      </c>
      <c r="AW306" s="10" t="s">
        <v>36</v>
      </c>
      <c r="AX306" s="10" t="s">
        <v>81</v>
      </c>
      <c r="AY306" s="120" t="s">
        <v>151</v>
      </c>
    </row>
    <row r="307" spans="1:65" s="10" customFormat="1" ht="11.25" x14ac:dyDescent="0.2">
      <c r="B307" s="119"/>
      <c r="C307" s="154"/>
      <c r="D307" s="150" t="s">
        <v>164</v>
      </c>
      <c r="E307" s="155" t="s">
        <v>1</v>
      </c>
      <c r="F307" s="156" t="s">
        <v>850</v>
      </c>
      <c r="G307" s="154"/>
      <c r="H307" s="155" t="s">
        <v>1</v>
      </c>
      <c r="L307" s="119"/>
      <c r="M307" s="121"/>
      <c r="N307" s="122"/>
      <c r="O307" s="122"/>
      <c r="P307" s="122"/>
      <c r="Q307" s="122"/>
      <c r="R307" s="122"/>
      <c r="S307" s="122"/>
      <c r="T307" s="123"/>
      <c r="AT307" s="120" t="s">
        <v>164</v>
      </c>
      <c r="AU307" s="120" t="s">
        <v>90</v>
      </c>
      <c r="AV307" s="10" t="s">
        <v>88</v>
      </c>
      <c r="AW307" s="10" t="s">
        <v>36</v>
      </c>
      <c r="AX307" s="10" t="s">
        <v>81</v>
      </c>
      <c r="AY307" s="120" t="s">
        <v>151</v>
      </c>
    </row>
    <row r="308" spans="1:65" s="11" customFormat="1" ht="11.25" x14ac:dyDescent="0.2">
      <c r="B308" s="124"/>
      <c r="C308" s="157"/>
      <c r="D308" s="150" t="s">
        <v>164</v>
      </c>
      <c r="E308" s="158" t="s">
        <v>1</v>
      </c>
      <c r="F308" s="159" t="s">
        <v>851</v>
      </c>
      <c r="G308" s="157"/>
      <c r="H308" s="160">
        <v>4.3109999999999999</v>
      </c>
      <c r="L308" s="124"/>
      <c r="M308" s="126"/>
      <c r="N308" s="127"/>
      <c r="O308" s="127"/>
      <c r="P308" s="127"/>
      <c r="Q308" s="127"/>
      <c r="R308" s="127"/>
      <c r="S308" s="127"/>
      <c r="T308" s="128"/>
      <c r="AT308" s="125" t="s">
        <v>164</v>
      </c>
      <c r="AU308" s="125" t="s">
        <v>90</v>
      </c>
      <c r="AV308" s="11" t="s">
        <v>90</v>
      </c>
      <c r="AW308" s="11" t="s">
        <v>36</v>
      </c>
      <c r="AX308" s="11" t="s">
        <v>81</v>
      </c>
      <c r="AY308" s="125" t="s">
        <v>151</v>
      </c>
    </row>
    <row r="309" spans="1:65" s="12" customFormat="1" ht="11.25" x14ac:dyDescent="0.2">
      <c r="B309" s="129"/>
      <c r="C309" s="161"/>
      <c r="D309" s="150" t="s">
        <v>164</v>
      </c>
      <c r="E309" s="162" t="s">
        <v>1</v>
      </c>
      <c r="F309" s="163" t="s">
        <v>167</v>
      </c>
      <c r="G309" s="161"/>
      <c r="H309" s="164">
        <v>4.3109999999999999</v>
      </c>
      <c r="L309" s="129"/>
      <c r="M309" s="131"/>
      <c r="N309" s="132"/>
      <c r="O309" s="132"/>
      <c r="P309" s="132"/>
      <c r="Q309" s="132"/>
      <c r="R309" s="132"/>
      <c r="S309" s="132"/>
      <c r="T309" s="133"/>
      <c r="AT309" s="130" t="s">
        <v>164</v>
      </c>
      <c r="AU309" s="130" t="s">
        <v>90</v>
      </c>
      <c r="AV309" s="12" t="s">
        <v>158</v>
      </c>
      <c r="AW309" s="12" t="s">
        <v>36</v>
      </c>
      <c r="AX309" s="12" t="s">
        <v>88</v>
      </c>
      <c r="AY309" s="130" t="s">
        <v>151</v>
      </c>
    </row>
    <row r="310" spans="1:65" s="34" customFormat="1" ht="21.75" customHeight="1" x14ac:dyDescent="0.2">
      <c r="A310" s="9"/>
      <c r="B310" s="4"/>
      <c r="C310" s="144" t="s">
        <v>320</v>
      </c>
      <c r="D310" s="144" t="s">
        <v>153</v>
      </c>
      <c r="E310" s="145" t="s">
        <v>852</v>
      </c>
      <c r="F310" s="146" t="s">
        <v>853</v>
      </c>
      <c r="G310" s="147" t="s">
        <v>156</v>
      </c>
      <c r="H310" s="148">
        <v>70.087000000000003</v>
      </c>
      <c r="I310" s="6"/>
      <c r="J310" s="7">
        <f>ROUND(I310*H310,2)</f>
        <v>0</v>
      </c>
      <c r="K310" s="5" t="s">
        <v>157</v>
      </c>
      <c r="L310" s="4"/>
      <c r="M310" s="8" t="s">
        <v>1</v>
      </c>
      <c r="N310" s="110" t="s">
        <v>46</v>
      </c>
      <c r="O310" s="111"/>
      <c r="P310" s="112">
        <f>O310*H310</f>
        <v>0</v>
      </c>
      <c r="Q310" s="112">
        <v>2.7999999999999998E-4</v>
      </c>
      <c r="R310" s="112">
        <f>Q310*H310</f>
        <v>1.962436E-2</v>
      </c>
      <c r="S310" s="112">
        <v>0</v>
      </c>
      <c r="T310" s="113">
        <f>S310*H310</f>
        <v>0</v>
      </c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R310" s="114" t="s">
        <v>158</v>
      </c>
      <c r="AT310" s="114" t="s">
        <v>153</v>
      </c>
      <c r="AU310" s="114" t="s">
        <v>90</v>
      </c>
      <c r="AY310" s="23" t="s">
        <v>151</v>
      </c>
      <c r="BE310" s="115">
        <f>IF(N310="základní",J310,0)</f>
        <v>0</v>
      </c>
      <c r="BF310" s="115">
        <f>IF(N310="snížená",J310,0)</f>
        <v>0</v>
      </c>
      <c r="BG310" s="115">
        <f>IF(N310="zákl. přenesená",J310,0)</f>
        <v>0</v>
      </c>
      <c r="BH310" s="115">
        <f>IF(N310="sníž. přenesená",J310,0)</f>
        <v>0</v>
      </c>
      <c r="BI310" s="115">
        <f>IF(N310="nulová",J310,0)</f>
        <v>0</v>
      </c>
      <c r="BJ310" s="23" t="s">
        <v>88</v>
      </c>
      <c r="BK310" s="115">
        <f>ROUND(I310*H310,2)</f>
        <v>0</v>
      </c>
      <c r="BL310" s="23" t="s">
        <v>158</v>
      </c>
      <c r="BM310" s="114" t="s">
        <v>854</v>
      </c>
    </row>
    <row r="311" spans="1:65" s="34" customFormat="1" ht="29.25" x14ac:dyDescent="0.2">
      <c r="A311" s="9"/>
      <c r="B311" s="4"/>
      <c r="C311" s="149"/>
      <c r="D311" s="150" t="s">
        <v>160</v>
      </c>
      <c r="E311" s="149"/>
      <c r="F311" s="151" t="s">
        <v>855</v>
      </c>
      <c r="G311" s="149"/>
      <c r="H311" s="149"/>
      <c r="I311" s="9"/>
      <c r="J311" s="9"/>
      <c r="K311" s="9"/>
      <c r="L311" s="4"/>
      <c r="M311" s="116"/>
      <c r="N311" s="117"/>
      <c r="O311" s="111"/>
      <c r="P311" s="111"/>
      <c r="Q311" s="111"/>
      <c r="R311" s="111"/>
      <c r="S311" s="111"/>
      <c r="T311" s="118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T311" s="23" t="s">
        <v>160</v>
      </c>
      <c r="AU311" s="23" t="s">
        <v>90</v>
      </c>
    </row>
    <row r="312" spans="1:65" s="34" customFormat="1" ht="11.25" x14ac:dyDescent="0.2">
      <c r="A312" s="9"/>
      <c r="B312" s="4"/>
      <c r="C312" s="149"/>
      <c r="D312" s="152" t="s">
        <v>162</v>
      </c>
      <c r="E312" s="149"/>
      <c r="F312" s="153" t="s">
        <v>856</v>
      </c>
      <c r="G312" s="149"/>
      <c r="H312" s="149"/>
      <c r="I312" s="9"/>
      <c r="J312" s="9"/>
      <c r="K312" s="9"/>
      <c r="L312" s="4"/>
      <c r="M312" s="116"/>
      <c r="N312" s="117"/>
      <c r="O312" s="111"/>
      <c r="P312" s="111"/>
      <c r="Q312" s="111"/>
      <c r="R312" s="111"/>
      <c r="S312" s="111"/>
      <c r="T312" s="118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T312" s="23" t="s">
        <v>162</v>
      </c>
      <c r="AU312" s="23" t="s">
        <v>90</v>
      </c>
    </row>
    <row r="313" spans="1:65" s="10" customFormat="1" ht="11.25" x14ac:dyDescent="0.2">
      <c r="B313" s="119"/>
      <c r="C313" s="154"/>
      <c r="D313" s="150" t="s">
        <v>164</v>
      </c>
      <c r="E313" s="155" t="s">
        <v>1</v>
      </c>
      <c r="F313" s="156" t="s">
        <v>767</v>
      </c>
      <c r="G313" s="154"/>
      <c r="H313" s="155" t="s">
        <v>1</v>
      </c>
      <c r="L313" s="119"/>
      <c r="M313" s="121"/>
      <c r="N313" s="122"/>
      <c r="O313" s="122"/>
      <c r="P313" s="122"/>
      <c r="Q313" s="122"/>
      <c r="R313" s="122"/>
      <c r="S313" s="122"/>
      <c r="T313" s="123"/>
      <c r="AT313" s="120" t="s">
        <v>164</v>
      </c>
      <c r="AU313" s="120" t="s">
        <v>90</v>
      </c>
      <c r="AV313" s="10" t="s">
        <v>88</v>
      </c>
      <c r="AW313" s="10" t="s">
        <v>36</v>
      </c>
      <c r="AX313" s="10" t="s">
        <v>81</v>
      </c>
      <c r="AY313" s="120" t="s">
        <v>151</v>
      </c>
    </row>
    <row r="314" spans="1:65" s="10" customFormat="1" ht="11.25" x14ac:dyDescent="0.2">
      <c r="B314" s="119"/>
      <c r="C314" s="154"/>
      <c r="D314" s="150" t="s">
        <v>164</v>
      </c>
      <c r="E314" s="155" t="s">
        <v>1</v>
      </c>
      <c r="F314" s="156" t="s">
        <v>819</v>
      </c>
      <c r="G314" s="154"/>
      <c r="H314" s="155" t="s">
        <v>1</v>
      </c>
      <c r="L314" s="119"/>
      <c r="M314" s="121"/>
      <c r="N314" s="122"/>
      <c r="O314" s="122"/>
      <c r="P314" s="122"/>
      <c r="Q314" s="122"/>
      <c r="R314" s="122"/>
      <c r="S314" s="122"/>
      <c r="T314" s="123"/>
      <c r="AT314" s="120" t="s">
        <v>164</v>
      </c>
      <c r="AU314" s="120" t="s">
        <v>90</v>
      </c>
      <c r="AV314" s="10" t="s">
        <v>88</v>
      </c>
      <c r="AW314" s="10" t="s">
        <v>36</v>
      </c>
      <c r="AX314" s="10" t="s">
        <v>81</v>
      </c>
      <c r="AY314" s="120" t="s">
        <v>151</v>
      </c>
    </row>
    <row r="315" spans="1:65" s="11" customFormat="1" ht="11.25" x14ac:dyDescent="0.2">
      <c r="B315" s="124"/>
      <c r="C315" s="157"/>
      <c r="D315" s="150" t="s">
        <v>164</v>
      </c>
      <c r="E315" s="158" t="s">
        <v>1</v>
      </c>
      <c r="F315" s="159" t="s">
        <v>857</v>
      </c>
      <c r="G315" s="157"/>
      <c r="H315" s="160">
        <v>26.17</v>
      </c>
      <c r="L315" s="124"/>
      <c r="M315" s="126"/>
      <c r="N315" s="127"/>
      <c r="O315" s="127"/>
      <c r="P315" s="127"/>
      <c r="Q315" s="127"/>
      <c r="R315" s="127"/>
      <c r="S315" s="127"/>
      <c r="T315" s="128"/>
      <c r="AT315" s="125" t="s">
        <v>164</v>
      </c>
      <c r="AU315" s="125" t="s">
        <v>90</v>
      </c>
      <c r="AV315" s="11" t="s">
        <v>90</v>
      </c>
      <c r="AW315" s="11" t="s">
        <v>36</v>
      </c>
      <c r="AX315" s="11" t="s">
        <v>81</v>
      </c>
      <c r="AY315" s="125" t="s">
        <v>151</v>
      </c>
    </row>
    <row r="316" spans="1:65" s="11" customFormat="1" ht="11.25" x14ac:dyDescent="0.2">
      <c r="B316" s="124"/>
      <c r="C316" s="157"/>
      <c r="D316" s="150" t="s">
        <v>164</v>
      </c>
      <c r="E316" s="158" t="s">
        <v>1</v>
      </c>
      <c r="F316" s="159" t="s">
        <v>858</v>
      </c>
      <c r="G316" s="157"/>
      <c r="H316" s="160">
        <v>23.19</v>
      </c>
      <c r="L316" s="124"/>
      <c r="M316" s="126"/>
      <c r="N316" s="127"/>
      <c r="O316" s="127"/>
      <c r="P316" s="127"/>
      <c r="Q316" s="127"/>
      <c r="R316" s="127"/>
      <c r="S316" s="127"/>
      <c r="T316" s="128"/>
      <c r="AT316" s="125" t="s">
        <v>164</v>
      </c>
      <c r="AU316" s="125" t="s">
        <v>90</v>
      </c>
      <c r="AV316" s="11" t="s">
        <v>90</v>
      </c>
      <c r="AW316" s="11" t="s">
        <v>36</v>
      </c>
      <c r="AX316" s="11" t="s">
        <v>81</v>
      </c>
      <c r="AY316" s="125" t="s">
        <v>151</v>
      </c>
    </row>
    <row r="317" spans="1:65" s="17" customFormat="1" ht="11.25" x14ac:dyDescent="0.2">
      <c r="B317" s="171"/>
      <c r="C317" s="176"/>
      <c r="D317" s="150" t="s">
        <v>164</v>
      </c>
      <c r="E317" s="177" t="s">
        <v>1</v>
      </c>
      <c r="F317" s="178" t="s">
        <v>411</v>
      </c>
      <c r="G317" s="176"/>
      <c r="H317" s="179">
        <v>49.36</v>
      </c>
      <c r="L317" s="171"/>
      <c r="M317" s="173"/>
      <c r="N317" s="174"/>
      <c r="O317" s="174"/>
      <c r="P317" s="174"/>
      <c r="Q317" s="174"/>
      <c r="R317" s="174"/>
      <c r="S317" s="174"/>
      <c r="T317" s="175"/>
      <c r="AT317" s="172" t="s">
        <v>164</v>
      </c>
      <c r="AU317" s="172" t="s">
        <v>90</v>
      </c>
      <c r="AV317" s="17" t="s">
        <v>177</v>
      </c>
      <c r="AW317" s="17" t="s">
        <v>36</v>
      </c>
      <c r="AX317" s="17" t="s">
        <v>81</v>
      </c>
      <c r="AY317" s="172" t="s">
        <v>151</v>
      </c>
    </row>
    <row r="318" spans="1:65" s="10" customFormat="1" ht="11.25" x14ac:dyDescent="0.2">
      <c r="B318" s="119"/>
      <c r="C318" s="154"/>
      <c r="D318" s="150" t="s">
        <v>164</v>
      </c>
      <c r="E318" s="155" t="s">
        <v>1</v>
      </c>
      <c r="F318" s="156" t="s">
        <v>843</v>
      </c>
      <c r="G318" s="154"/>
      <c r="H318" s="155" t="s">
        <v>1</v>
      </c>
      <c r="L318" s="119"/>
      <c r="M318" s="121"/>
      <c r="N318" s="122"/>
      <c r="O318" s="122"/>
      <c r="P318" s="122"/>
      <c r="Q318" s="122"/>
      <c r="R318" s="122"/>
      <c r="S318" s="122"/>
      <c r="T318" s="123"/>
      <c r="AT318" s="120" t="s">
        <v>164</v>
      </c>
      <c r="AU318" s="120" t="s">
        <v>90</v>
      </c>
      <c r="AV318" s="10" t="s">
        <v>88</v>
      </c>
      <c r="AW318" s="10" t="s">
        <v>36</v>
      </c>
      <c r="AX318" s="10" t="s">
        <v>81</v>
      </c>
      <c r="AY318" s="120" t="s">
        <v>151</v>
      </c>
    </row>
    <row r="319" spans="1:65" s="11" customFormat="1" ht="11.25" x14ac:dyDescent="0.2">
      <c r="B319" s="124"/>
      <c r="C319" s="157"/>
      <c r="D319" s="150" t="s">
        <v>164</v>
      </c>
      <c r="E319" s="158" t="s">
        <v>1</v>
      </c>
      <c r="F319" s="159" t="s">
        <v>859</v>
      </c>
      <c r="G319" s="157"/>
      <c r="H319" s="160">
        <v>20.727</v>
      </c>
      <c r="L319" s="124"/>
      <c r="M319" s="126"/>
      <c r="N319" s="127"/>
      <c r="O319" s="127"/>
      <c r="P319" s="127"/>
      <c r="Q319" s="127"/>
      <c r="R319" s="127"/>
      <c r="S319" s="127"/>
      <c r="T319" s="128"/>
      <c r="AT319" s="125" t="s">
        <v>164</v>
      </c>
      <c r="AU319" s="125" t="s">
        <v>90</v>
      </c>
      <c r="AV319" s="11" t="s">
        <v>90</v>
      </c>
      <c r="AW319" s="11" t="s">
        <v>36</v>
      </c>
      <c r="AX319" s="11" t="s">
        <v>81</v>
      </c>
      <c r="AY319" s="125" t="s">
        <v>151</v>
      </c>
    </row>
    <row r="320" spans="1:65" s="12" customFormat="1" ht="11.25" x14ac:dyDescent="0.2">
      <c r="B320" s="129"/>
      <c r="C320" s="161"/>
      <c r="D320" s="150" t="s">
        <v>164</v>
      </c>
      <c r="E320" s="162" t="s">
        <v>1</v>
      </c>
      <c r="F320" s="163" t="s">
        <v>167</v>
      </c>
      <c r="G320" s="161"/>
      <c r="H320" s="164">
        <v>70.087000000000003</v>
      </c>
      <c r="L320" s="129"/>
      <c r="M320" s="131"/>
      <c r="N320" s="132"/>
      <c r="O320" s="132"/>
      <c r="P320" s="132"/>
      <c r="Q320" s="132"/>
      <c r="R320" s="132"/>
      <c r="S320" s="132"/>
      <c r="T320" s="133"/>
      <c r="AT320" s="130" t="s">
        <v>164</v>
      </c>
      <c r="AU320" s="130" t="s">
        <v>90</v>
      </c>
      <c r="AV320" s="12" t="s">
        <v>158</v>
      </c>
      <c r="AW320" s="12" t="s">
        <v>36</v>
      </c>
      <c r="AX320" s="12" t="s">
        <v>88</v>
      </c>
      <c r="AY320" s="130" t="s">
        <v>151</v>
      </c>
    </row>
    <row r="321" spans="1:65" s="34" customFormat="1" ht="24.2" customHeight="1" x14ac:dyDescent="0.2">
      <c r="A321" s="9"/>
      <c r="B321" s="4"/>
      <c r="C321" s="166" t="s">
        <v>326</v>
      </c>
      <c r="D321" s="166" t="s">
        <v>327</v>
      </c>
      <c r="E321" s="167" t="s">
        <v>860</v>
      </c>
      <c r="F321" s="168" t="s">
        <v>861</v>
      </c>
      <c r="G321" s="169" t="s">
        <v>156</v>
      </c>
      <c r="H321" s="170">
        <v>84.103999999999999</v>
      </c>
      <c r="I321" s="14"/>
      <c r="J321" s="15">
        <f>ROUND(I321*H321,2)</f>
        <v>0</v>
      </c>
      <c r="K321" s="13" t="s">
        <v>157</v>
      </c>
      <c r="L321" s="134"/>
      <c r="M321" s="16" t="s">
        <v>1</v>
      </c>
      <c r="N321" s="135" t="s">
        <v>46</v>
      </c>
      <c r="O321" s="111"/>
      <c r="P321" s="112">
        <f>O321*H321</f>
        <v>0</v>
      </c>
      <c r="Q321" s="112">
        <v>5.9999999999999995E-4</v>
      </c>
      <c r="R321" s="112">
        <f>Q321*H321</f>
        <v>5.0462399999999998E-2</v>
      </c>
      <c r="S321" s="112">
        <v>0</v>
      </c>
      <c r="T321" s="113">
        <f>S321*H321</f>
        <v>0</v>
      </c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R321" s="114" t="s">
        <v>209</v>
      </c>
      <c r="AT321" s="114" t="s">
        <v>327</v>
      </c>
      <c r="AU321" s="114" t="s">
        <v>90</v>
      </c>
      <c r="AY321" s="23" t="s">
        <v>151</v>
      </c>
      <c r="BE321" s="115">
        <f>IF(N321="základní",J321,0)</f>
        <v>0</v>
      </c>
      <c r="BF321" s="115">
        <f>IF(N321="snížená",J321,0)</f>
        <v>0</v>
      </c>
      <c r="BG321" s="115">
        <f>IF(N321="zákl. přenesená",J321,0)</f>
        <v>0</v>
      </c>
      <c r="BH321" s="115">
        <f>IF(N321="sníž. přenesená",J321,0)</f>
        <v>0</v>
      </c>
      <c r="BI321" s="115">
        <f>IF(N321="nulová",J321,0)</f>
        <v>0</v>
      </c>
      <c r="BJ321" s="23" t="s">
        <v>88</v>
      </c>
      <c r="BK321" s="115">
        <f>ROUND(I321*H321,2)</f>
        <v>0</v>
      </c>
      <c r="BL321" s="23" t="s">
        <v>158</v>
      </c>
      <c r="BM321" s="114" t="s">
        <v>862</v>
      </c>
    </row>
    <row r="322" spans="1:65" s="34" customFormat="1" ht="19.5" x14ac:dyDescent="0.2">
      <c r="A322" s="9"/>
      <c r="B322" s="4"/>
      <c r="C322" s="149"/>
      <c r="D322" s="150" t="s">
        <v>160</v>
      </c>
      <c r="E322" s="149"/>
      <c r="F322" s="151" t="s">
        <v>861</v>
      </c>
      <c r="G322" s="149"/>
      <c r="H322" s="149"/>
      <c r="I322" s="9"/>
      <c r="J322" s="9"/>
      <c r="K322" s="9"/>
      <c r="L322" s="4"/>
      <c r="M322" s="116"/>
      <c r="N322" s="117"/>
      <c r="O322" s="111"/>
      <c r="P322" s="111"/>
      <c r="Q322" s="111"/>
      <c r="R322" s="111"/>
      <c r="S322" s="111"/>
      <c r="T322" s="118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T322" s="23" t="s">
        <v>160</v>
      </c>
      <c r="AU322" s="23" t="s">
        <v>90</v>
      </c>
    </row>
    <row r="323" spans="1:65" s="11" customFormat="1" ht="11.25" x14ac:dyDescent="0.2">
      <c r="B323" s="124"/>
      <c r="C323" s="157"/>
      <c r="D323" s="150" t="s">
        <v>164</v>
      </c>
      <c r="E323" s="157"/>
      <c r="F323" s="159" t="s">
        <v>863</v>
      </c>
      <c r="G323" s="157"/>
      <c r="H323" s="160">
        <v>84.103999999999999</v>
      </c>
      <c r="L323" s="124"/>
      <c r="M323" s="126"/>
      <c r="N323" s="127"/>
      <c r="O323" s="127"/>
      <c r="P323" s="127"/>
      <c r="Q323" s="127"/>
      <c r="R323" s="127"/>
      <c r="S323" s="127"/>
      <c r="T323" s="128"/>
      <c r="AT323" s="125" t="s">
        <v>164</v>
      </c>
      <c r="AU323" s="125" t="s">
        <v>90</v>
      </c>
      <c r="AV323" s="11" t="s">
        <v>90</v>
      </c>
      <c r="AW323" s="11" t="s">
        <v>3</v>
      </c>
      <c r="AX323" s="11" t="s">
        <v>88</v>
      </c>
      <c r="AY323" s="125" t="s">
        <v>151</v>
      </c>
    </row>
    <row r="324" spans="1:65" s="34" customFormat="1" ht="24.2" customHeight="1" x14ac:dyDescent="0.2">
      <c r="A324" s="9"/>
      <c r="B324" s="4"/>
      <c r="C324" s="144" t="s">
        <v>333</v>
      </c>
      <c r="D324" s="144" t="s">
        <v>153</v>
      </c>
      <c r="E324" s="145" t="s">
        <v>864</v>
      </c>
      <c r="F324" s="146" t="s">
        <v>865</v>
      </c>
      <c r="G324" s="147" t="s">
        <v>233</v>
      </c>
      <c r="H324" s="148">
        <v>20.059999999999999</v>
      </c>
      <c r="I324" s="6"/>
      <c r="J324" s="7">
        <f>ROUND(I324*H324,2)</f>
        <v>0</v>
      </c>
      <c r="K324" s="5" t="s">
        <v>157</v>
      </c>
      <c r="L324" s="4"/>
      <c r="M324" s="8" t="s">
        <v>1</v>
      </c>
      <c r="N324" s="110" t="s">
        <v>46</v>
      </c>
      <c r="O324" s="111"/>
      <c r="P324" s="112">
        <f>O324*H324</f>
        <v>0</v>
      </c>
      <c r="Q324" s="112">
        <v>2.4340799999999998</v>
      </c>
      <c r="R324" s="112">
        <f>Q324*H324</f>
        <v>48.827644799999995</v>
      </c>
      <c r="S324" s="112">
        <v>0</v>
      </c>
      <c r="T324" s="113">
        <f>S324*H324</f>
        <v>0</v>
      </c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R324" s="114" t="s">
        <v>158</v>
      </c>
      <c r="AT324" s="114" t="s">
        <v>153</v>
      </c>
      <c r="AU324" s="114" t="s">
        <v>90</v>
      </c>
      <c r="AY324" s="23" t="s">
        <v>151</v>
      </c>
      <c r="BE324" s="115">
        <f>IF(N324="základní",J324,0)</f>
        <v>0</v>
      </c>
      <c r="BF324" s="115">
        <f>IF(N324="snížená",J324,0)</f>
        <v>0</v>
      </c>
      <c r="BG324" s="115">
        <f>IF(N324="zákl. přenesená",J324,0)</f>
        <v>0</v>
      </c>
      <c r="BH324" s="115">
        <f>IF(N324="sníž. přenesená",J324,0)</f>
        <v>0</v>
      </c>
      <c r="BI324" s="115">
        <f>IF(N324="nulová",J324,0)</f>
        <v>0</v>
      </c>
      <c r="BJ324" s="23" t="s">
        <v>88</v>
      </c>
      <c r="BK324" s="115">
        <f>ROUND(I324*H324,2)</f>
        <v>0</v>
      </c>
      <c r="BL324" s="23" t="s">
        <v>158</v>
      </c>
      <c r="BM324" s="114" t="s">
        <v>866</v>
      </c>
    </row>
    <row r="325" spans="1:65" s="34" customFormat="1" ht="19.5" x14ac:dyDescent="0.2">
      <c r="A325" s="9"/>
      <c r="B325" s="4"/>
      <c r="C325" s="149"/>
      <c r="D325" s="150" t="s">
        <v>160</v>
      </c>
      <c r="E325" s="149"/>
      <c r="F325" s="151" t="s">
        <v>867</v>
      </c>
      <c r="G325" s="149"/>
      <c r="H325" s="149"/>
      <c r="I325" s="9"/>
      <c r="J325" s="9"/>
      <c r="K325" s="9"/>
      <c r="L325" s="4"/>
      <c r="M325" s="116"/>
      <c r="N325" s="117"/>
      <c r="O325" s="111"/>
      <c r="P325" s="111"/>
      <c r="Q325" s="111"/>
      <c r="R325" s="111"/>
      <c r="S325" s="111"/>
      <c r="T325" s="118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T325" s="23" t="s">
        <v>160</v>
      </c>
      <c r="AU325" s="23" t="s">
        <v>90</v>
      </c>
    </row>
    <row r="326" spans="1:65" s="34" customFormat="1" ht="11.25" x14ac:dyDescent="0.2">
      <c r="A326" s="9"/>
      <c r="B326" s="4"/>
      <c r="C326" s="149"/>
      <c r="D326" s="152" t="s">
        <v>162</v>
      </c>
      <c r="E326" s="149"/>
      <c r="F326" s="153" t="s">
        <v>868</v>
      </c>
      <c r="G326" s="149"/>
      <c r="H326" s="149"/>
      <c r="I326" s="9"/>
      <c r="J326" s="9"/>
      <c r="K326" s="9"/>
      <c r="L326" s="4"/>
      <c r="M326" s="116"/>
      <c r="N326" s="117"/>
      <c r="O326" s="111"/>
      <c r="P326" s="111"/>
      <c r="Q326" s="111"/>
      <c r="R326" s="111"/>
      <c r="S326" s="111"/>
      <c r="T326" s="118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T326" s="23" t="s">
        <v>162</v>
      </c>
      <c r="AU326" s="23" t="s">
        <v>90</v>
      </c>
    </row>
    <row r="327" spans="1:65" s="10" customFormat="1" ht="11.25" x14ac:dyDescent="0.2">
      <c r="B327" s="119"/>
      <c r="C327" s="154"/>
      <c r="D327" s="150" t="s">
        <v>164</v>
      </c>
      <c r="E327" s="155" t="s">
        <v>1</v>
      </c>
      <c r="F327" s="156" t="s">
        <v>869</v>
      </c>
      <c r="G327" s="154"/>
      <c r="H327" s="155" t="s">
        <v>1</v>
      </c>
      <c r="L327" s="119"/>
      <c r="M327" s="121"/>
      <c r="N327" s="122"/>
      <c r="O327" s="122"/>
      <c r="P327" s="122"/>
      <c r="Q327" s="122"/>
      <c r="R327" s="122"/>
      <c r="S327" s="122"/>
      <c r="T327" s="123"/>
      <c r="AT327" s="120" t="s">
        <v>164</v>
      </c>
      <c r="AU327" s="120" t="s">
        <v>90</v>
      </c>
      <c r="AV327" s="10" t="s">
        <v>88</v>
      </c>
      <c r="AW327" s="10" t="s">
        <v>36</v>
      </c>
      <c r="AX327" s="10" t="s">
        <v>81</v>
      </c>
      <c r="AY327" s="120" t="s">
        <v>151</v>
      </c>
    </row>
    <row r="328" spans="1:65" s="11" customFormat="1" ht="11.25" x14ac:dyDescent="0.2">
      <c r="B328" s="124"/>
      <c r="C328" s="157"/>
      <c r="D328" s="150" t="s">
        <v>164</v>
      </c>
      <c r="E328" s="158" t="s">
        <v>1</v>
      </c>
      <c r="F328" s="159" t="s">
        <v>728</v>
      </c>
      <c r="G328" s="157"/>
      <c r="H328" s="160">
        <v>20.059999999999999</v>
      </c>
      <c r="L328" s="124"/>
      <c r="M328" s="126"/>
      <c r="N328" s="127"/>
      <c r="O328" s="127"/>
      <c r="P328" s="127"/>
      <c r="Q328" s="127"/>
      <c r="R328" s="127"/>
      <c r="S328" s="127"/>
      <c r="T328" s="128"/>
      <c r="AT328" s="125" t="s">
        <v>164</v>
      </c>
      <c r="AU328" s="125" t="s">
        <v>90</v>
      </c>
      <c r="AV328" s="11" t="s">
        <v>90</v>
      </c>
      <c r="AW328" s="11" t="s">
        <v>36</v>
      </c>
      <c r="AX328" s="11" t="s">
        <v>81</v>
      </c>
      <c r="AY328" s="125" t="s">
        <v>151</v>
      </c>
    </row>
    <row r="329" spans="1:65" s="12" customFormat="1" ht="11.25" x14ac:dyDescent="0.2">
      <c r="B329" s="129"/>
      <c r="C329" s="161"/>
      <c r="D329" s="150" t="s">
        <v>164</v>
      </c>
      <c r="E329" s="162" t="s">
        <v>1</v>
      </c>
      <c r="F329" s="163" t="s">
        <v>167</v>
      </c>
      <c r="G329" s="161"/>
      <c r="H329" s="164">
        <v>20.059999999999999</v>
      </c>
      <c r="L329" s="129"/>
      <c r="M329" s="131"/>
      <c r="N329" s="132"/>
      <c r="O329" s="132"/>
      <c r="P329" s="132"/>
      <c r="Q329" s="132"/>
      <c r="R329" s="132"/>
      <c r="S329" s="132"/>
      <c r="T329" s="133"/>
      <c r="AT329" s="130" t="s">
        <v>164</v>
      </c>
      <c r="AU329" s="130" t="s">
        <v>90</v>
      </c>
      <c r="AV329" s="12" t="s">
        <v>158</v>
      </c>
      <c r="AW329" s="12" t="s">
        <v>36</v>
      </c>
      <c r="AX329" s="12" t="s">
        <v>88</v>
      </c>
      <c r="AY329" s="130" t="s">
        <v>151</v>
      </c>
    </row>
    <row r="330" spans="1:65" s="34" customFormat="1" ht="24.2" customHeight="1" x14ac:dyDescent="0.2">
      <c r="A330" s="9"/>
      <c r="B330" s="4"/>
      <c r="C330" s="144" t="s">
        <v>343</v>
      </c>
      <c r="D330" s="144" t="s">
        <v>153</v>
      </c>
      <c r="E330" s="145" t="s">
        <v>585</v>
      </c>
      <c r="F330" s="146" t="s">
        <v>586</v>
      </c>
      <c r="G330" s="147" t="s">
        <v>156</v>
      </c>
      <c r="H330" s="148">
        <v>25.2</v>
      </c>
      <c r="I330" s="6"/>
      <c r="J330" s="7">
        <f>ROUND(I330*H330,2)</f>
        <v>0</v>
      </c>
      <c r="K330" s="5" t="s">
        <v>157</v>
      </c>
      <c r="L330" s="4"/>
      <c r="M330" s="8" t="s">
        <v>1</v>
      </c>
      <c r="N330" s="110" t="s">
        <v>46</v>
      </c>
      <c r="O330" s="111"/>
      <c r="P330" s="112">
        <f>O330*H330</f>
        <v>0</v>
      </c>
      <c r="Q330" s="112">
        <v>0</v>
      </c>
      <c r="R330" s="112">
        <f>Q330*H330</f>
        <v>0</v>
      </c>
      <c r="S330" s="112">
        <v>0</v>
      </c>
      <c r="T330" s="113">
        <f>S330*H330</f>
        <v>0</v>
      </c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R330" s="114" t="s">
        <v>158</v>
      </c>
      <c r="AT330" s="114" t="s">
        <v>153</v>
      </c>
      <c r="AU330" s="114" t="s">
        <v>90</v>
      </c>
      <c r="AY330" s="23" t="s">
        <v>151</v>
      </c>
      <c r="BE330" s="115">
        <f>IF(N330="základní",J330,0)</f>
        <v>0</v>
      </c>
      <c r="BF330" s="115">
        <f>IF(N330="snížená",J330,0)</f>
        <v>0</v>
      </c>
      <c r="BG330" s="115">
        <f>IF(N330="zákl. přenesená",J330,0)</f>
        <v>0</v>
      </c>
      <c r="BH330" s="115">
        <f>IF(N330="sníž. přenesená",J330,0)</f>
        <v>0</v>
      </c>
      <c r="BI330" s="115">
        <f>IF(N330="nulová",J330,0)</f>
        <v>0</v>
      </c>
      <c r="BJ330" s="23" t="s">
        <v>88</v>
      </c>
      <c r="BK330" s="115">
        <f>ROUND(I330*H330,2)</f>
        <v>0</v>
      </c>
      <c r="BL330" s="23" t="s">
        <v>158</v>
      </c>
      <c r="BM330" s="114" t="s">
        <v>870</v>
      </c>
    </row>
    <row r="331" spans="1:65" s="34" customFormat="1" ht="29.25" x14ac:dyDescent="0.2">
      <c r="A331" s="9"/>
      <c r="B331" s="4"/>
      <c r="C331" s="149"/>
      <c r="D331" s="150" t="s">
        <v>160</v>
      </c>
      <c r="E331" s="149"/>
      <c r="F331" s="151" t="s">
        <v>588</v>
      </c>
      <c r="G331" s="149"/>
      <c r="H331" s="149"/>
      <c r="I331" s="9"/>
      <c r="J331" s="9"/>
      <c r="K331" s="9"/>
      <c r="L331" s="4"/>
      <c r="M331" s="116"/>
      <c r="N331" s="117"/>
      <c r="O331" s="111"/>
      <c r="P331" s="111"/>
      <c r="Q331" s="111"/>
      <c r="R331" s="111"/>
      <c r="S331" s="111"/>
      <c r="T331" s="118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T331" s="23" t="s">
        <v>160</v>
      </c>
      <c r="AU331" s="23" t="s">
        <v>90</v>
      </c>
    </row>
    <row r="332" spans="1:65" s="34" customFormat="1" ht="11.25" x14ac:dyDescent="0.2">
      <c r="A332" s="9"/>
      <c r="B332" s="4"/>
      <c r="C332" s="149"/>
      <c r="D332" s="152" t="s">
        <v>162</v>
      </c>
      <c r="E332" s="149"/>
      <c r="F332" s="153" t="s">
        <v>589</v>
      </c>
      <c r="G332" s="149"/>
      <c r="H332" s="149"/>
      <c r="I332" s="9"/>
      <c r="J332" s="9"/>
      <c r="K332" s="9"/>
      <c r="L332" s="4"/>
      <c r="M332" s="116"/>
      <c r="N332" s="117"/>
      <c r="O332" s="111"/>
      <c r="P332" s="111"/>
      <c r="Q332" s="111"/>
      <c r="R332" s="111"/>
      <c r="S332" s="111"/>
      <c r="T332" s="118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T332" s="23" t="s">
        <v>162</v>
      </c>
      <c r="AU332" s="23" t="s">
        <v>90</v>
      </c>
    </row>
    <row r="333" spans="1:65" s="10" customFormat="1" ht="11.25" x14ac:dyDescent="0.2">
      <c r="B333" s="119"/>
      <c r="C333" s="154"/>
      <c r="D333" s="150" t="s">
        <v>164</v>
      </c>
      <c r="E333" s="155" t="s">
        <v>1</v>
      </c>
      <c r="F333" s="156" t="s">
        <v>871</v>
      </c>
      <c r="G333" s="154"/>
      <c r="H333" s="155" t="s">
        <v>1</v>
      </c>
      <c r="L333" s="119"/>
      <c r="M333" s="121"/>
      <c r="N333" s="122"/>
      <c r="O333" s="122"/>
      <c r="P333" s="122"/>
      <c r="Q333" s="122"/>
      <c r="R333" s="122"/>
      <c r="S333" s="122"/>
      <c r="T333" s="123"/>
      <c r="AT333" s="120" t="s">
        <v>164</v>
      </c>
      <c r="AU333" s="120" t="s">
        <v>90</v>
      </c>
      <c r="AV333" s="10" t="s">
        <v>88</v>
      </c>
      <c r="AW333" s="10" t="s">
        <v>36</v>
      </c>
      <c r="AX333" s="10" t="s">
        <v>81</v>
      </c>
      <c r="AY333" s="120" t="s">
        <v>151</v>
      </c>
    </row>
    <row r="334" spans="1:65" s="11" customFormat="1" ht="11.25" x14ac:dyDescent="0.2">
      <c r="B334" s="124"/>
      <c r="C334" s="157"/>
      <c r="D334" s="150" t="s">
        <v>164</v>
      </c>
      <c r="E334" s="158" t="s">
        <v>1</v>
      </c>
      <c r="F334" s="159" t="s">
        <v>872</v>
      </c>
      <c r="G334" s="157"/>
      <c r="H334" s="160">
        <v>25.2</v>
      </c>
      <c r="L334" s="124"/>
      <c r="M334" s="126"/>
      <c r="N334" s="127"/>
      <c r="O334" s="127"/>
      <c r="P334" s="127"/>
      <c r="Q334" s="127"/>
      <c r="R334" s="127"/>
      <c r="S334" s="127"/>
      <c r="T334" s="128"/>
      <c r="AT334" s="125" t="s">
        <v>164</v>
      </c>
      <c r="AU334" s="125" t="s">
        <v>90</v>
      </c>
      <c r="AV334" s="11" t="s">
        <v>90</v>
      </c>
      <c r="AW334" s="11" t="s">
        <v>36</v>
      </c>
      <c r="AX334" s="11" t="s">
        <v>81</v>
      </c>
      <c r="AY334" s="125" t="s">
        <v>151</v>
      </c>
    </row>
    <row r="335" spans="1:65" s="12" customFormat="1" ht="11.25" x14ac:dyDescent="0.2">
      <c r="B335" s="129"/>
      <c r="C335" s="161"/>
      <c r="D335" s="150" t="s">
        <v>164</v>
      </c>
      <c r="E335" s="162" t="s">
        <v>1</v>
      </c>
      <c r="F335" s="163" t="s">
        <v>167</v>
      </c>
      <c r="G335" s="161"/>
      <c r="H335" s="164">
        <v>25.2</v>
      </c>
      <c r="L335" s="129"/>
      <c r="M335" s="131"/>
      <c r="N335" s="132"/>
      <c r="O335" s="132"/>
      <c r="P335" s="132"/>
      <c r="Q335" s="132"/>
      <c r="R335" s="132"/>
      <c r="S335" s="132"/>
      <c r="T335" s="133"/>
      <c r="AT335" s="130" t="s">
        <v>164</v>
      </c>
      <c r="AU335" s="130" t="s">
        <v>90</v>
      </c>
      <c r="AV335" s="12" t="s">
        <v>158</v>
      </c>
      <c r="AW335" s="12" t="s">
        <v>36</v>
      </c>
      <c r="AX335" s="12" t="s">
        <v>88</v>
      </c>
      <c r="AY335" s="130" t="s">
        <v>151</v>
      </c>
    </row>
    <row r="336" spans="1:65" s="34" customFormat="1" ht="37.9" customHeight="1" x14ac:dyDescent="0.2">
      <c r="A336" s="9"/>
      <c r="B336" s="4"/>
      <c r="C336" s="144" t="s">
        <v>346</v>
      </c>
      <c r="D336" s="144" t="s">
        <v>153</v>
      </c>
      <c r="E336" s="145" t="s">
        <v>873</v>
      </c>
      <c r="F336" s="146" t="s">
        <v>874</v>
      </c>
      <c r="G336" s="147" t="s">
        <v>233</v>
      </c>
      <c r="H336" s="148">
        <v>61.405999999999999</v>
      </c>
      <c r="I336" s="6"/>
      <c r="J336" s="7">
        <f>ROUND(I336*H336,2)</f>
        <v>0</v>
      </c>
      <c r="K336" s="5" t="s">
        <v>157</v>
      </c>
      <c r="L336" s="4"/>
      <c r="M336" s="8" t="s">
        <v>1</v>
      </c>
      <c r="N336" s="110" t="s">
        <v>46</v>
      </c>
      <c r="O336" s="111"/>
      <c r="P336" s="112">
        <f>O336*H336</f>
        <v>0</v>
      </c>
      <c r="Q336" s="112">
        <v>1.8480000000000001</v>
      </c>
      <c r="R336" s="112">
        <f>Q336*H336</f>
        <v>113.47828800000001</v>
      </c>
      <c r="S336" s="112">
        <v>0</v>
      </c>
      <c r="T336" s="113">
        <f>S336*H336</f>
        <v>0</v>
      </c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R336" s="114" t="s">
        <v>158</v>
      </c>
      <c r="AT336" s="114" t="s">
        <v>153</v>
      </c>
      <c r="AU336" s="114" t="s">
        <v>90</v>
      </c>
      <c r="AY336" s="23" t="s">
        <v>151</v>
      </c>
      <c r="BE336" s="115">
        <f>IF(N336="základní",J336,0)</f>
        <v>0</v>
      </c>
      <c r="BF336" s="115">
        <f>IF(N336="snížená",J336,0)</f>
        <v>0</v>
      </c>
      <c r="BG336" s="115">
        <f>IF(N336="zákl. přenesená",J336,0)</f>
        <v>0</v>
      </c>
      <c r="BH336" s="115">
        <f>IF(N336="sníž. přenesená",J336,0)</f>
        <v>0</v>
      </c>
      <c r="BI336" s="115">
        <f>IF(N336="nulová",J336,0)</f>
        <v>0</v>
      </c>
      <c r="BJ336" s="23" t="s">
        <v>88</v>
      </c>
      <c r="BK336" s="115">
        <f>ROUND(I336*H336,2)</f>
        <v>0</v>
      </c>
      <c r="BL336" s="23" t="s">
        <v>158</v>
      </c>
      <c r="BM336" s="114" t="s">
        <v>875</v>
      </c>
    </row>
    <row r="337" spans="1:65" s="34" customFormat="1" ht="39" x14ac:dyDescent="0.2">
      <c r="A337" s="9"/>
      <c r="B337" s="4"/>
      <c r="C337" s="149"/>
      <c r="D337" s="150" t="s">
        <v>160</v>
      </c>
      <c r="E337" s="149"/>
      <c r="F337" s="151" t="s">
        <v>876</v>
      </c>
      <c r="G337" s="149"/>
      <c r="H337" s="149"/>
      <c r="I337" s="9"/>
      <c r="J337" s="9"/>
      <c r="K337" s="9"/>
      <c r="L337" s="4"/>
      <c r="M337" s="116"/>
      <c r="N337" s="117"/>
      <c r="O337" s="111"/>
      <c r="P337" s="111"/>
      <c r="Q337" s="111"/>
      <c r="R337" s="111"/>
      <c r="S337" s="111"/>
      <c r="T337" s="118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T337" s="23" t="s">
        <v>160</v>
      </c>
      <c r="AU337" s="23" t="s">
        <v>90</v>
      </c>
    </row>
    <row r="338" spans="1:65" s="34" customFormat="1" ht="11.25" x14ac:dyDescent="0.2">
      <c r="A338" s="9"/>
      <c r="B338" s="4"/>
      <c r="C338" s="149"/>
      <c r="D338" s="152" t="s">
        <v>162</v>
      </c>
      <c r="E338" s="149"/>
      <c r="F338" s="153" t="s">
        <v>877</v>
      </c>
      <c r="G338" s="149"/>
      <c r="H338" s="149"/>
      <c r="I338" s="9"/>
      <c r="J338" s="9"/>
      <c r="K338" s="9"/>
      <c r="L338" s="4"/>
      <c r="M338" s="116"/>
      <c r="N338" s="117"/>
      <c r="O338" s="111"/>
      <c r="P338" s="111"/>
      <c r="Q338" s="111"/>
      <c r="R338" s="111"/>
      <c r="S338" s="111"/>
      <c r="T338" s="118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T338" s="23" t="s">
        <v>162</v>
      </c>
      <c r="AU338" s="23" t="s">
        <v>90</v>
      </c>
    </row>
    <row r="339" spans="1:65" s="10" customFormat="1" ht="11.25" x14ac:dyDescent="0.2">
      <c r="B339" s="119"/>
      <c r="C339" s="154"/>
      <c r="D339" s="150" t="s">
        <v>164</v>
      </c>
      <c r="E339" s="155" t="s">
        <v>1</v>
      </c>
      <c r="F339" s="156" t="s">
        <v>767</v>
      </c>
      <c r="G339" s="154"/>
      <c r="H339" s="155" t="s">
        <v>1</v>
      </c>
      <c r="L339" s="119"/>
      <c r="M339" s="121"/>
      <c r="N339" s="122"/>
      <c r="O339" s="122"/>
      <c r="P339" s="122"/>
      <c r="Q339" s="122"/>
      <c r="R339" s="122"/>
      <c r="S339" s="122"/>
      <c r="T339" s="123"/>
      <c r="AT339" s="120" t="s">
        <v>164</v>
      </c>
      <c r="AU339" s="120" t="s">
        <v>90</v>
      </c>
      <c r="AV339" s="10" t="s">
        <v>88</v>
      </c>
      <c r="AW339" s="10" t="s">
        <v>36</v>
      </c>
      <c r="AX339" s="10" t="s">
        <v>81</v>
      </c>
      <c r="AY339" s="120" t="s">
        <v>151</v>
      </c>
    </row>
    <row r="340" spans="1:65" s="10" customFormat="1" ht="11.25" x14ac:dyDescent="0.2">
      <c r="B340" s="119"/>
      <c r="C340" s="154"/>
      <c r="D340" s="150" t="s">
        <v>164</v>
      </c>
      <c r="E340" s="155" t="s">
        <v>1</v>
      </c>
      <c r="F340" s="156" t="s">
        <v>819</v>
      </c>
      <c r="G340" s="154"/>
      <c r="H340" s="155" t="s">
        <v>1</v>
      </c>
      <c r="L340" s="119"/>
      <c r="M340" s="121"/>
      <c r="N340" s="122"/>
      <c r="O340" s="122"/>
      <c r="P340" s="122"/>
      <c r="Q340" s="122"/>
      <c r="R340" s="122"/>
      <c r="S340" s="122"/>
      <c r="T340" s="123"/>
      <c r="AT340" s="120" t="s">
        <v>164</v>
      </c>
      <c r="AU340" s="120" t="s">
        <v>90</v>
      </c>
      <c r="AV340" s="10" t="s">
        <v>88</v>
      </c>
      <c r="AW340" s="10" t="s">
        <v>36</v>
      </c>
      <c r="AX340" s="10" t="s">
        <v>81</v>
      </c>
      <c r="AY340" s="120" t="s">
        <v>151</v>
      </c>
    </row>
    <row r="341" spans="1:65" s="10" customFormat="1" ht="11.25" x14ac:dyDescent="0.2">
      <c r="B341" s="119"/>
      <c r="C341" s="154"/>
      <c r="D341" s="150" t="s">
        <v>164</v>
      </c>
      <c r="E341" s="155" t="s">
        <v>1</v>
      </c>
      <c r="F341" s="156" t="s">
        <v>878</v>
      </c>
      <c r="G341" s="154"/>
      <c r="H341" s="155" t="s">
        <v>1</v>
      </c>
      <c r="L341" s="119"/>
      <c r="M341" s="121"/>
      <c r="N341" s="122"/>
      <c r="O341" s="122"/>
      <c r="P341" s="122"/>
      <c r="Q341" s="122"/>
      <c r="R341" s="122"/>
      <c r="S341" s="122"/>
      <c r="T341" s="123"/>
      <c r="AT341" s="120" t="s">
        <v>164</v>
      </c>
      <c r="AU341" s="120" t="s">
        <v>90</v>
      </c>
      <c r="AV341" s="10" t="s">
        <v>88</v>
      </c>
      <c r="AW341" s="10" t="s">
        <v>36</v>
      </c>
      <c r="AX341" s="10" t="s">
        <v>81</v>
      </c>
      <c r="AY341" s="120" t="s">
        <v>151</v>
      </c>
    </row>
    <row r="342" spans="1:65" s="11" customFormat="1" ht="11.25" x14ac:dyDescent="0.2">
      <c r="B342" s="124"/>
      <c r="C342" s="157"/>
      <c r="D342" s="150" t="s">
        <v>164</v>
      </c>
      <c r="E342" s="158" t="s">
        <v>1</v>
      </c>
      <c r="F342" s="159" t="s">
        <v>879</v>
      </c>
      <c r="G342" s="157"/>
      <c r="H342" s="160">
        <v>39.488</v>
      </c>
      <c r="L342" s="124"/>
      <c r="M342" s="126"/>
      <c r="N342" s="127"/>
      <c r="O342" s="127"/>
      <c r="P342" s="127"/>
      <c r="Q342" s="127"/>
      <c r="R342" s="127"/>
      <c r="S342" s="127"/>
      <c r="T342" s="128"/>
      <c r="AT342" s="125" t="s">
        <v>164</v>
      </c>
      <c r="AU342" s="125" t="s">
        <v>90</v>
      </c>
      <c r="AV342" s="11" t="s">
        <v>90</v>
      </c>
      <c r="AW342" s="11" t="s">
        <v>36</v>
      </c>
      <c r="AX342" s="11" t="s">
        <v>81</v>
      </c>
      <c r="AY342" s="125" t="s">
        <v>151</v>
      </c>
    </row>
    <row r="343" spans="1:65" s="10" customFormat="1" ht="11.25" x14ac:dyDescent="0.2">
      <c r="B343" s="119"/>
      <c r="C343" s="154"/>
      <c r="D343" s="150" t="s">
        <v>164</v>
      </c>
      <c r="E343" s="155" t="s">
        <v>1</v>
      </c>
      <c r="F343" s="156" t="s">
        <v>880</v>
      </c>
      <c r="G343" s="154"/>
      <c r="H343" s="155" t="s">
        <v>1</v>
      </c>
      <c r="L343" s="119"/>
      <c r="M343" s="121"/>
      <c r="N343" s="122"/>
      <c r="O343" s="122"/>
      <c r="P343" s="122"/>
      <c r="Q343" s="122"/>
      <c r="R343" s="122"/>
      <c r="S343" s="122"/>
      <c r="T343" s="123"/>
      <c r="AT343" s="120" t="s">
        <v>164</v>
      </c>
      <c r="AU343" s="120" t="s">
        <v>90</v>
      </c>
      <c r="AV343" s="10" t="s">
        <v>88</v>
      </c>
      <c r="AW343" s="10" t="s">
        <v>36</v>
      </c>
      <c r="AX343" s="10" t="s">
        <v>81</v>
      </c>
      <c r="AY343" s="120" t="s">
        <v>151</v>
      </c>
    </row>
    <row r="344" spans="1:65" s="10" customFormat="1" ht="11.25" x14ac:dyDescent="0.2">
      <c r="B344" s="119"/>
      <c r="C344" s="154"/>
      <c r="D344" s="150" t="s">
        <v>164</v>
      </c>
      <c r="E344" s="155" t="s">
        <v>1</v>
      </c>
      <c r="F344" s="156" t="s">
        <v>881</v>
      </c>
      <c r="G344" s="154"/>
      <c r="H344" s="155" t="s">
        <v>1</v>
      </c>
      <c r="L344" s="119"/>
      <c r="M344" s="121"/>
      <c r="N344" s="122"/>
      <c r="O344" s="122"/>
      <c r="P344" s="122"/>
      <c r="Q344" s="122"/>
      <c r="R344" s="122"/>
      <c r="S344" s="122"/>
      <c r="T344" s="123"/>
      <c r="AT344" s="120" t="s">
        <v>164</v>
      </c>
      <c r="AU344" s="120" t="s">
        <v>90</v>
      </c>
      <c r="AV344" s="10" t="s">
        <v>88</v>
      </c>
      <c r="AW344" s="10" t="s">
        <v>36</v>
      </c>
      <c r="AX344" s="10" t="s">
        <v>81</v>
      </c>
      <c r="AY344" s="120" t="s">
        <v>151</v>
      </c>
    </row>
    <row r="345" spans="1:65" s="11" customFormat="1" ht="11.25" x14ac:dyDescent="0.2">
      <c r="B345" s="124"/>
      <c r="C345" s="157"/>
      <c r="D345" s="150" t="s">
        <v>164</v>
      </c>
      <c r="E345" s="158" t="s">
        <v>1</v>
      </c>
      <c r="F345" s="159" t="s">
        <v>882</v>
      </c>
      <c r="G345" s="157"/>
      <c r="H345" s="160">
        <v>21.917999999999999</v>
      </c>
      <c r="L345" s="124"/>
      <c r="M345" s="126"/>
      <c r="N345" s="127"/>
      <c r="O345" s="127"/>
      <c r="P345" s="127"/>
      <c r="Q345" s="127"/>
      <c r="R345" s="127"/>
      <c r="S345" s="127"/>
      <c r="T345" s="128"/>
      <c r="AT345" s="125" t="s">
        <v>164</v>
      </c>
      <c r="AU345" s="125" t="s">
        <v>90</v>
      </c>
      <c r="AV345" s="11" t="s">
        <v>90</v>
      </c>
      <c r="AW345" s="11" t="s">
        <v>36</v>
      </c>
      <c r="AX345" s="11" t="s">
        <v>81</v>
      </c>
      <c r="AY345" s="125" t="s">
        <v>151</v>
      </c>
    </row>
    <row r="346" spans="1:65" s="12" customFormat="1" ht="11.25" x14ac:dyDescent="0.2">
      <c r="B346" s="129"/>
      <c r="C346" s="161"/>
      <c r="D346" s="150" t="s">
        <v>164</v>
      </c>
      <c r="E346" s="162" t="s">
        <v>1</v>
      </c>
      <c r="F346" s="163" t="s">
        <v>167</v>
      </c>
      <c r="G346" s="161"/>
      <c r="H346" s="164">
        <v>61.405999999999999</v>
      </c>
      <c r="L346" s="129"/>
      <c r="M346" s="131"/>
      <c r="N346" s="132"/>
      <c r="O346" s="132"/>
      <c r="P346" s="132"/>
      <c r="Q346" s="132"/>
      <c r="R346" s="132"/>
      <c r="S346" s="132"/>
      <c r="T346" s="133"/>
      <c r="AT346" s="130" t="s">
        <v>164</v>
      </c>
      <c r="AU346" s="130" t="s">
        <v>90</v>
      </c>
      <c r="AV346" s="12" t="s">
        <v>158</v>
      </c>
      <c r="AW346" s="12" t="s">
        <v>36</v>
      </c>
      <c r="AX346" s="12" t="s">
        <v>88</v>
      </c>
      <c r="AY346" s="130" t="s">
        <v>151</v>
      </c>
    </row>
    <row r="347" spans="1:65" s="34" customFormat="1" ht="24.2" customHeight="1" x14ac:dyDescent="0.2">
      <c r="A347" s="9"/>
      <c r="B347" s="4"/>
      <c r="C347" s="144" t="s">
        <v>353</v>
      </c>
      <c r="D347" s="144" t="s">
        <v>153</v>
      </c>
      <c r="E347" s="145" t="s">
        <v>591</v>
      </c>
      <c r="F347" s="146" t="s">
        <v>592</v>
      </c>
      <c r="G347" s="147" t="s">
        <v>233</v>
      </c>
      <c r="H347" s="148">
        <v>8.6219999999999999</v>
      </c>
      <c r="I347" s="6"/>
      <c r="J347" s="7">
        <f>ROUND(I347*H347,2)</f>
        <v>0</v>
      </c>
      <c r="K347" s="5" t="s">
        <v>157</v>
      </c>
      <c r="L347" s="4"/>
      <c r="M347" s="8" t="s">
        <v>1</v>
      </c>
      <c r="N347" s="110" t="s">
        <v>46</v>
      </c>
      <c r="O347" s="111"/>
      <c r="P347" s="112">
        <f>O347*H347</f>
        <v>0</v>
      </c>
      <c r="Q347" s="112">
        <v>2.16</v>
      </c>
      <c r="R347" s="112">
        <f>Q347*H347</f>
        <v>18.623520000000003</v>
      </c>
      <c r="S347" s="112">
        <v>0</v>
      </c>
      <c r="T347" s="113">
        <f>S347*H347</f>
        <v>0</v>
      </c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R347" s="114" t="s">
        <v>158</v>
      </c>
      <c r="AT347" s="114" t="s">
        <v>153</v>
      </c>
      <c r="AU347" s="114" t="s">
        <v>90</v>
      </c>
      <c r="AY347" s="23" t="s">
        <v>151</v>
      </c>
      <c r="BE347" s="115">
        <f>IF(N347="základní",J347,0)</f>
        <v>0</v>
      </c>
      <c r="BF347" s="115">
        <f>IF(N347="snížená",J347,0)</f>
        <v>0</v>
      </c>
      <c r="BG347" s="115">
        <f>IF(N347="zákl. přenesená",J347,0)</f>
        <v>0</v>
      </c>
      <c r="BH347" s="115">
        <f>IF(N347="sníž. přenesená",J347,0)</f>
        <v>0</v>
      </c>
      <c r="BI347" s="115">
        <f>IF(N347="nulová",J347,0)</f>
        <v>0</v>
      </c>
      <c r="BJ347" s="23" t="s">
        <v>88</v>
      </c>
      <c r="BK347" s="115">
        <f>ROUND(I347*H347,2)</f>
        <v>0</v>
      </c>
      <c r="BL347" s="23" t="s">
        <v>158</v>
      </c>
      <c r="BM347" s="114" t="s">
        <v>883</v>
      </c>
    </row>
    <row r="348" spans="1:65" s="34" customFormat="1" ht="19.5" x14ac:dyDescent="0.2">
      <c r="A348" s="9"/>
      <c r="B348" s="4"/>
      <c r="C348" s="149"/>
      <c r="D348" s="150" t="s">
        <v>160</v>
      </c>
      <c r="E348" s="149"/>
      <c r="F348" s="151" t="s">
        <v>594</v>
      </c>
      <c r="G348" s="149"/>
      <c r="H348" s="149"/>
      <c r="I348" s="9"/>
      <c r="J348" s="9"/>
      <c r="K348" s="9"/>
      <c r="L348" s="4"/>
      <c r="M348" s="116"/>
      <c r="N348" s="117"/>
      <c r="O348" s="111"/>
      <c r="P348" s="111"/>
      <c r="Q348" s="111"/>
      <c r="R348" s="111"/>
      <c r="S348" s="111"/>
      <c r="T348" s="118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T348" s="23" t="s">
        <v>160</v>
      </c>
      <c r="AU348" s="23" t="s">
        <v>90</v>
      </c>
    </row>
    <row r="349" spans="1:65" s="34" customFormat="1" ht="11.25" x14ac:dyDescent="0.2">
      <c r="A349" s="9"/>
      <c r="B349" s="4"/>
      <c r="C349" s="149"/>
      <c r="D349" s="152" t="s">
        <v>162</v>
      </c>
      <c r="E349" s="149"/>
      <c r="F349" s="153" t="s">
        <v>595</v>
      </c>
      <c r="G349" s="149"/>
      <c r="H349" s="149"/>
      <c r="I349" s="9"/>
      <c r="J349" s="9"/>
      <c r="K349" s="9"/>
      <c r="L349" s="4"/>
      <c r="M349" s="116"/>
      <c r="N349" s="117"/>
      <c r="O349" s="111"/>
      <c r="P349" s="111"/>
      <c r="Q349" s="111"/>
      <c r="R349" s="111"/>
      <c r="S349" s="111"/>
      <c r="T349" s="118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T349" s="23" t="s">
        <v>162</v>
      </c>
      <c r="AU349" s="23" t="s">
        <v>90</v>
      </c>
    </row>
    <row r="350" spans="1:65" s="10" customFormat="1" ht="11.25" x14ac:dyDescent="0.2">
      <c r="B350" s="119"/>
      <c r="C350" s="154"/>
      <c r="D350" s="150" t="s">
        <v>164</v>
      </c>
      <c r="E350" s="155" t="s">
        <v>1</v>
      </c>
      <c r="F350" s="156" t="s">
        <v>767</v>
      </c>
      <c r="G350" s="154"/>
      <c r="H350" s="155" t="s">
        <v>1</v>
      </c>
      <c r="L350" s="119"/>
      <c r="M350" s="121"/>
      <c r="N350" s="122"/>
      <c r="O350" s="122"/>
      <c r="P350" s="122"/>
      <c r="Q350" s="122"/>
      <c r="R350" s="122"/>
      <c r="S350" s="122"/>
      <c r="T350" s="123"/>
      <c r="AT350" s="120" t="s">
        <v>164</v>
      </c>
      <c r="AU350" s="120" t="s">
        <v>90</v>
      </c>
      <c r="AV350" s="10" t="s">
        <v>88</v>
      </c>
      <c r="AW350" s="10" t="s">
        <v>36</v>
      </c>
      <c r="AX350" s="10" t="s">
        <v>81</v>
      </c>
      <c r="AY350" s="120" t="s">
        <v>151</v>
      </c>
    </row>
    <row r="351" spans="1:65" s="10" customFormat="1" ht="11.25" x14ac:dyDescent="0.2">
      <c r="B351" s="119"/>
      <c r="C351" s="154"/>
      <c r="D351" s="150" t="s">
        <v>164</v>
      </c>
      <c r="E351" s="155" t="s">
        <v>1</v>
      </c>
      <c r="F351" s="156" t="s">
        <v>849</v>
      </c>
      <c r="G351" s="154"/>
      <c r="H351" s="155" t="s">
        <v>1</v>
      </c>
      <c r="L351" s="119"/>
      <c r="M351" s="121"/>
      <c r="N351" s="122"/>
      <c r="O351" s="122"/>
      <c r="P351" s="122"/>
      <c r="Q351" s="122"/>
      <c r="R351" s="122"/>
      <c r="S351" s="122"/>
      <c r="T351" s="123"/>
      <c r="AT351" s="120" t="s">
        <v>164</v>
      </c>
      <c r="AU351" s="120" t="s">
        <v>90</v>
      </c>
      <c r="AV351" s="10" t="s">
        <v>88</v>
      </c>
      <c r="AW351" s="10" t="s">
        <v>36</v>
      </c>
      <c r="AX351" s="10" t="s">
        <v>81</v>
      </c>
      <c r="AY351" s="120" t="s">
        <v>151</v>
      </c>
    </row>
    <row r="352" spans="1:65" s="10" customFormat="1" ht="11.25" x14ac:dyDescent="0.2">
      <c r="B352" s="119"/>
      <c r="C352" s="154"/>
      <c r="D352" s="150" t="s">
        <v>164</v>
      </c>
      <c r="E352" s="155" t="s">
        <v>1</v>
      </c>
      <c r="F352" s="156" t="s">
        <v>884</v>
      </c>
      <c r="G352" s="154"/>
      <c r="H352" s="155" t="s">
        <v>1</v>
      </c>
      <c r="L352" s="119"/>
      <c r="M352" s="121"/>
      <c r="N352" s="122"/>
      <c r="O352" s="122"/>
      <c r="P352" s="122"/>
      <c r="Q352" s="122"/>
      <c r="R352" s="122"/>
      <c r="S352" s="122"/>
      <c r="T352" s="123"/>
      <c r="AT352" s="120" t="s">
        <v>164</v>
      </c>
      <c r="AU352" s="120" t="s">
        <v>90</v>
      </c>
      <c r="AV352" s="10" t="s">
        <v>88</v>
      </c>
      <c r="AW352" s="10" t="s">
        <v>36</v>
      </c>
      <c r="AX352" s="10" t="s">
        <v>81</v>
      </c>
      <c r="AY352" s="120" t="s">
        <v>151</v>
      </c>
    </row>
    <row r="353" spans="1:65" s="11" customFormat="1" ht="11.25" x14ac:dyDescent="0.2">
      <c r="B353" s="124"/>
      <c r="C353" s="157"/>
      <c r="D353" s="150" t="s">
        <v>164</v>
      </c>
      <c r="E353" s="158" t="s">
        <v>1</v>
      </c>
      <c r="F353" s="159" t="s">
        <v>885</v>
      </c>
      <c r="G353" s="157"/>
      <c r="H353" s="160">
        <v>8.6219999999999999</v>
      </c>
      <c r="L353" s="124"/>
      <c r="M353" s="126"/>
      <c r="N353" s="127"/>
      <c r="O353" s="127"/>
      <c r="P353" s="127"/>
      <c r="Q353" s="127"/>
      <c r="R353" s="127"/>
      <c r="S353" s="127"/>
      <c r="T353" s="128"/>
      <c r="AT353" s="125" t="s">
        <v>164</v>
      </c>
      <c r="AU353" s="125" t="s">
        <v>90</v>
      </c>
      <c r="AV353" s="11" t="s">
        <v>90</v>
      </c>
      <c r="AW353" s="11" t="s">
        <v>36</v>
      </c>
      <c r="AX353" s="11" t="s">
        <v>81</v>
      </c>
      <c r="AY353" s="125" t="s">
        <v>151</v>
      </c>
    </row>
    <row r="354" spans="1:65" s="12" customFormat="1" ht="11.25" x14ac:dyDescent="0.2">
      <c r="B354" s="129"/>
      <c r="C354" s="161"/>
      <c r="D354" s="150" t="s">
        <v>164</v>
      </c>
      <c r="E354" s="162" t="s">
        <v>1</v>
      </c>
      <c r="F354" s="163" t="s">
        <v>167</v>
      </c>
      <c r="G354" s="161"/>
      <c r="H354" s="164">
        <v>8.6219999999999999</v>
      </c>
      <c r="L354" s="129"/>
      <c r="M354" s="131"/>
      <c r="N354" s="132"/>
      <c r="O354" s="132"/>
      <c r="P354" s="132"/>
      <c r="Q354" s="132"/>
      <c r="R354" s="132"/>
      <c r="S354" s="132"/>
      <c r="T354" s="133"/>
      <c r="AT354" s="130" t="s">
        <v>164</v>
      </c>
      <c r="AU354" s="130" t="s">
        <v>90</v>
      </c>
      <c r="AV354" s="12" t="s">
        <v>158</v>
      </c>
      <c r="AW354" s="12" t="s">
        <v>36</v>
      </c>
      <c r="AX354" s="12" t="s">
        <v>88</v>
      </c>
      <c r="AY354" s="130" t="s">
        <v>151</v>
      </c>
    </row>
    <row r="355" spans="1:65" s="34" customFormat="1" ht="24.2" customHeight="1" x14ac:dyDescent="0.2">
      <c r="A355" s="9"/>
      <c r="B355" s="4"/>
      <c r="C355" s="144" t="s">
        <v>359</v>
      </c>
      <c r="D355" s="144" t="s">
        <v>153</v>
      </c>
      <c r="E355" s="145" t="s">
        <v>598</v>
      </c>
      <c r="F355" s="146" t="s">
        <v>599</v>
      </c>
      <c r="G355" s="147" t="s">
        <v>156</v>
      </c>
      <c r="H355" s="148">
        <v>60.88</v>
      </c>
      <c r="I355" s="6"/>
      <c r="J355" s="7">
        <f>ROUND(I355*H355,2)</f>
        <v>0</v>
      </c>
      <c r="K355" s="5" t="s">
        <v>157</v>
      </c>
      <c r="L355" s="4"/>
      <c r="M355" s="8" t="s">
        <v>1</v>
      </c>
      <c r="N355" s="110" t="s">
        <v>46</v>
      </c>
      <c r="O355" s="111"/>
      <c r="P355" s="112">
        <f>O355*H355</f>
        <v>0</v>
      </c>
      <c r="Q355" s="112">
        <v>0.82326999999999995</v>
      </c>
      <c r="R355" s="112">
        <f>Q355*H355</f>
        <v>50.1206776</v>
      </c>
      <c r="S355" s="112">
        <v>0</v>
      </c>
      <c r="T355" s="113">
        <f>S355*H355</f>
        <v>0</v>
      </c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R355" s="114" t="s">
        <v>158</v>
      </c>
      <c r="AT355" s="114" t="s">
        <v>153</v>
      </c>
      <c r="AU355" s="114" t="s">
        <v>90</v>
      </c>
      <c r="AY355" s="23" t="s">
        <v>151</v>
      </c>
      <c r="BE355" s="115">
        <f>IF(N355="základní",J355,0)</f>
        <v>0</v>
      </c>
      <c r="BF355" s="115">
        <f>IF(N355="snížená",J355,0)</f>
        <v>0</v>
      </c>
      <c r="BG355" s="115">
        <f>IF(N355="zákl. přenesená",J355,0)</f>
        <v>0</v>
      </c>
      <c r="BH355" s="115">
        <f>IF(N355="sníž. přenesená",J355,0)</f>
        <v>0</v>
      </c>
      <c r="BI355" s="115">
        <f>IF(N355="nulová",J355,0)</f>
        <v>0</v>
      </c>
      <c r="BJ355" s="23" t="s">
        <v>88</v>
      </c>
      <c r="BK355" s="115">
        <f>ROUND(I355*H355,2)</f>
        <v>0</v>
      </c>
      <c r="BL355" s="23" t="s">
        <v>158</v>
      </c>
      <c r="BM355" s="114" t="s">
        <v>886</v>
      </c>
    </row>
    <row r="356" spans="1:65" s="34" customFormat="1" ht="19.5" x14ac:dyDescent="0.2">
      <c r="A356" s="9"/>
      <c r="B356" s="4"/>
      <c r="C356" s="149"/>
      <c r="D356" s="150" t="s">
        <v>160</v>
      </c>
      <c r="E356" s="149"/>
      <c r="F356" s="151" t="s">
        <v>601</v>
      </c>
      <c r="G356" s="149"/>
      <c r="H356" s="149"/>
      <c r="I356" s="9"/>
      <c r="J356" s="9"/>
      <c r="K356" s="9"/>
      <c r="L356" s="4"/>
      <c r="M356" s="116"/>
      <c r="N356" s="117"/>
      <c r="O356" s="111"/>
      <c r="P356" s="111"/>
      <c r="Q356" s="111"/>
      <c r="R356" s="111"/>
      <c r="S356" s="111"/>
      <c r="T356" s="118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T356" s="23" t="s">
        <v>160</v>
      </c>
      <c r="AU356" s="23" t="s">
        <v>90</v>
      </c>
    </row>
    <row r="357" spans="1:65" s="34" customFormat="1" ht="11.25" x14ac:dyDescent="0.2">
      <c r="A357" s="9"/>
      <c r="B357" s="4"/>
      <c r="C357" s="149"/>
      <c r="D357" s="152" t="s">
        <v>162</v>
      </c>
      <c r="E357" s="149"/>
      <c r="F357" s="153" t="s">
        <v>602</v>
      </c>
      <c r="G357" s="149"/>
      <c r="H357" s="149"/>
      <c r="I357" s="9"/>
      <c r="J357" s="9"/>
      <c r="K357" s="9"/>
      <c r="L357" s="4"/>
      <c r="M357" s="116"/>
      <c r="N357" s="117"/>
      <c r="O357" s="111"/>
      <c r="P357" s="111"/>
      <c r="Q357" s="111"/>
      <c r="R357" s="111"/>
      <c r="S357" s="111"/>
      <c r="T357" s="118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T357" s="23" t="s">
        <v>162</v>
      </c>
      <c r="AU357" s="23" t="s">
        <v>90</v>
      </c>
    </row>
    <row r="358" spans="1:65" s="10" customFormat="1" ht="11.25" x14ac:dyDescent="0.2">
      <c r="B358" s="119"/>
      <c r="C358" s="154"/>
      <c r="D358" s="150" t="s">
        <v>164</v>
      </c>
      <c r="E358" s="155" t="s">
        <v>1</v>
      </c>
      <c r="F358" s="156" t="s">
        <v>816</v>
      </c>
      <c r="G358" s="154"/>
      <c r="H358" s="155" t="s">
        <v>1</v>
      </c>
      <c r="L358" s="119"/>
      <c r="M358" s="121"/>
      <c r="N358" s="122"/>
      <c r="O358" s="122"/>
      <c r="P358" s="122"/>
      <c r="Q358" s="122"/>
      <c r="R358" s="122"/>
      <c r="S358" s="122"/>
      <c r="T358" s="123"/>
      <c r="AT358" s="120" t="s">
        <v>164</v>
      </c>
      <c r="AU358" s="120" t="s">
        <v>90</v>
      </c>
      <c r="AV358" s="10" t="s">
        <v>88</v>
      </c>
      <c r="AW358" s="10" t="s">
        <v>36</v>
      </c>
      <c r="AX358" s="10" t="s">
        <v>81</v>
      </c>
      <c r="AY358" s="120" t="s">
        <v>151</v>
      </c>
    </row>
    <row r="359" spans="1:65" s="10" customFormat="1" ht="11.25" x14ac:dyDescent="0.2">
      <c r="B359" s="119"/>
      <c r="C359" s="154"/>
      <c r="D359" s="150" t="s">
        <v>164</v>
      </c>
      <c r="E359" s="155" t="s">
        <v>1</v>
      </c>
      <c r="F359" s="156" t="s">
        <v>817</v>
      </c>
      <c r="G359" s="154"/>
      <c r="H359" s="155" t="s">
        <v>1</v>
      </c>
      <c r="L359" s="119"/>
      <c r="M359" s="121"/>
      <c r="N359" s="122"/>
      <c r="O359" s="122"/>
      <c r="P359" s="122"/>
      <c r="Q359" s="122"/>
      <c r="R359" s="122"/>
      <c r="S359" s="122"/>
      <c r="T359" s="123"/>
      <c r="AT359" s="120" t="s">
        <v>164</v>
      </c>
      <c r="AU359" s="120" t="s">
        <v>90</v>
      </c>
      <c r="AV359" s="10" t="s">
        <v>88</v>
      </c>
      <c r="AW359" s="10" t="s">
        <v>36</v>
      </c>
      <c r="AX359" s="10" t="s">
        <v>81</v>
      </c>
      <c r="AY359" s="120" t="s">
        <v>151</v>
      </c>
    </row>
    <row r="360" spans="1:65" s="11" customFormat="1" ht="11.25" x14ac:dyDescent="0.2">
      <c r="B360" s="124"/>
      <c r="C360" s="157"/>
      <c r="D360" s="150" t="s">
        <v>164</v>
      </c>
      <c r="E360" s="158" t="s">
        <v>1</v>
      </c>
      <c r="F360" s="159" t="s">
        <v>818</v>
      </c>
      <c r="G360" s="157"/>
      <c r="H360" s="160">
        <v>33.74</v>
      </c>
      <c r="L360" s="124"/>
      <c r="M360" s="126"/>
      <c r="N360" s="127"/>
      <c r="O360" s="127"/>
      <c r="P360" s="127"/>
      <c r="Q360" s="127"/>
      <c r="R360" s="127"/>
      <c r="S360" s="127"/>
      <c r="T360" s="128"/>
      <c r="AT360" s="125" t="s">
        <v>164</v>
      </c>
      <c r="AU360" s="125" t="s">
        <v>90</v>
      </c>
      <c r="AV360" s="11" t="s">
        <v>90</v>
      </c>
      <c r="AW360" s="11" t="s">
        <v>36</v>
      </c>
      <c r="AX360" s="11" t="s">
        <v>81</v>
      </c>
      <c r="AY360" s="125" t="s">
        <v>151</v>
      </c>
    </row>
    <row r="361" spans="1:65" s="10" customFormat="1" ht="11.25" x14ac:dyDescent="0.2">
      <c r="B361" s="119"/>
      <c r="C361" s="154"/>
      <c r="D361" s="150" t="s">
        <v>164</v>
      </c>
      <c r="E361" s="155" t="s">
        <v>1</v>
      </c>
      <c r="F361" s="156" t="s">
        <v>819</v>
      </c>
      <c r="G361" s="154"/>
      <c r="H361" s="155" t="s">
        <v>1</v>
      </c>
      <c r="L361" s="119"/>
      <c r="M361" s="121"/>
      <c r="N361" s="122"/>
      <c r="O361" s="122"/>
      <c r="P361" s="122"/>
      <c r="Q361" s="122"/>
      <c r="R361" s="122"/>
      <c r="S361" s="122"/>
      <c r="T361" s="123"/>
      <c r="AT361" s="120" t="s">
        <v>164</v>
      </c>
      <c r="AU361" s="120" t="s">
        <v>90</v>
      </c>
      <c r="AV361" s="10" t="s">
        <v>88</v>
      </c>
      <c r="AW361" s="10" t="s">
        <v>36</v>
      </c>
      <c r="AX361" s="10" t="s">
        <v>81</v>
      </c>
      <c r="AY361" s="120" t="s">
        <v>151</v>
      </c>
    </row>
    <row r="362" spans="1:65" s="11" customFormat="1" ht="11.25" x14ac:dyDescent="0.2">
      <c r="B362" s="124"/>
      <c r="C362" s="157"/>
      <c r="D362" s="150" t="s">
        <v>164</v>
      </c>
      <c r="E362" s="158" t="s">
        <v>1</v>
      </c>
      <c r="F362" s="159" t="s">
        <v>820</v>
      </c>
      <c r="G362" s="157"/>
      <c r="H362" s="160">
        <v>27.14</v>
      </c>
      <c r="L362" s="124"/>
      <c r="M362" s="126"/>
      <c r="N362" s="127"/>
      <c r="O362" s="127"/>
      <c r="P362" s="127"/>
      <c r="Q362" s="127"/>
      <c r="R362" s="127"/>
      <c r="S362" s="127"/>
      <c r="T362" s="128"/>
      <c r="AT362" s="125" t="s">
        <v>164</v>
      </c>
      <c r="AU362" s="125" t="s">
        <v>90</v>
      </c>
      <c r="AV362" s="11" t="s">
        <v>90</v>
      </c>
      <c r="AW362" s="11" t="s">
        <v>36</v>
      </c>
      <c r="AX362" s="11" t="s">
        <v>81</v>
      </c>
      <c r="AY362" s="125" t="s">
        <v>151</v>
      </c>
    </row>
    <row r="363" spans="1:65" s="12" customFormat="1" ht="11.25" x14ac:dyDescent="0.2">
      <c r="B363" s="129"/>
      <c r="C363" s="161"/>
      <c r="D363" s="150" t="s">
        <v>164</v>
      </c>
      <c r="E363" s="162" t="s">
        <v>1</v>
      </c>
      <c r="F363" s="163" t="s">
        <v>167</v>
      </c>
      <c r="G363" s="161"/>
      <c r="H363" s="164">
        <v>60.88</v>
      </c>
      <c r="L363" s="129"/>
      <c r="M363" s="131"/>
      <c r="N363" s="132"/>
      <c r="O363" s="132"/>
      <c r="P363" s="132"/>
      <c r="Q363" s="132"/>
      <c r="R363" s="132"/>
      <c r="S363" s="132"/>
      <c r="T363" s="133"/>
      <c r="AT363" s="130" t="s">
        <v>164</v>
      </c>
      <c r="AU363" s="130" t="s">
        <v>90</v>
      </c>
      <c r="AV363" s="12" t="s">
        <v>158</v>
      </c>
      <c r="AW363" s="12" t="s">
        <v>36</v>
      </c>
      <c r="AX363" s="12" t="s">
        <v>88</v>
      </c>
      <c r="AY363" s="130" t="s">
        <v>151</v>
      </c>
    </row>
    <row r="364" spans="1:65" s="3" customFormat="1" ht="22.9" customHeight="1" x14ac:dyDescent="0.2">
      <c r="B364" s="100"/>
      <c r="C364" s="140"/>
      <c r="D364" s="141" t="s">
        <v>80</v>
      </c>
      <c r="E364" s="143" t="s">
        <v>216</v>
      </c>
      <c r="F364" s="143" t="s">
        <v>653</v>
      </c>
      <c r="G364" s="140"/>
      <c r="H364" s="140"/>
      <c r="J364" s="109">
        <f>BK364</f>
        <v>0</v>
      </c>
      <c r="L364" s="100"/>
      <c r="M364" s="103"/>
      <c r="N364" s="104"/>
      <c r="O364" s="104"/>
      <c r="P364" s="105">
        <f>SUM(P365:P369)</f>
        <v>0</v>
      </c>
      <c r="Q364" s="104"/>
      <c r="R364" s="105">
        <f>SUM(R365:R369)</f>
        <v>1.4E-2</v>
      </c>
      <c r="S364" s="104"/>
      <c r="T364" s="106">
        <f>SUM(T365:T369)</f>
        <v>0</v>
      </c>
      <c r="AR364" s="101" t="s">
        <v>88</v>
      </c>
      <c r="AT364" s="107" t="s">
        <v>80</v>
      </c>
      <c r="AU364" s="107" t="s">
        <v>88</v>
      </c>
      <c r="AY364" s="101" t="s">
        <v>151</v>
      </c>
      <c r="BK364" s="108">
        <f>SUM(BK365:BK369)</f>
        <v>0</v>
      </c>
    </row>
    <row r="365" spans="1:65" s="34" customFormat="1" ht="21.75" customHeight="1" x14ac:dyDescent="0.2">
      <c r="A365" s="9"/>
      <c r="B365" s="4"/>
      <c r="C365" s="144" t="s">
        <v>368</v>
      </c>
      <c r="D365" s="144" t="s">
        <v>153</v>
      </c>
      <c r="E365" s="145" t="s">
        <v>663</v>
      </c>
      <c r="F365" s="146" t="s">
        <v>664</v>
      </c>
      <c r="G365" s="147" t="s">
        <v>606</v>
      </c>
      <c r="H365" s="148">
        <v>20</v>
      </c>
      <c r="I365" s="6"/>
      <c r="J365" s="7">
        <f>ROUND(I365*H365,2)</f>
        <v>0</v>
      </c>
      <c r="K365" s="5" t="s">
        <v>242</v>
      </c>
      <c r="L365" s="4"/>
      <c r="M365" s="8" t="s">
        <v>1</v>
      </c>
      <c r="N365" s="110" t="s">
        <v>46</v>
      </c>
      <c r="O365" s="111"/>
      <c r="P365" s="112">
        <f>O365*H365</f>
        <v>0</v>
      </c>
      <c r="Q365" s="112">
        <v>6.9999999999999999E-4</v>
      </c>
      <c r="R365" s="112">
        <f>Q365*H365</f>
        <v>1.4E-2</v>
      </c>
      <c r="S365" s="112">
        <v>0</v>
      </c>
      <c r="T365" s="113">
        <f>S365*H365</f>
        <v>0</v>
      </c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R365" s="114" t="s">
        <v>158</v>
      </c>
      <c r="AT365" s="114" t="s">
        <v>153</v>
      </c>
      <c r="AU365" s="114" t="s">
        <v>90</v>
      </c>
      <c r="AY365" s="23" t="s">
        <v>151</v>
      </c>
      <c r="BE365" s="115">
        <f>IF(N365="základní",J365,0)</f>
        <v>0</v>
      </c>
      <c r="BF365" s="115">
        <f>IF(N365="snížená",J365,0)</f>
        <v>0</v>
      </c>
      <c r="BG365" s="115">
        <f>IF(N365="zákl. přenesená",J365,0)</f>
        <v>0</v>
      </c>
      <c r="BH365" s="115">
        <f>IF(N365="sníž. přenesená",J365,0)</f>
        <v>0</v>
      </c>
      <c r="BI365" s="115">
        <f>IF(N365="nulová",J365,0)</f>
        <v>0</v>
      </c>
      <c r="BJ365" s="23" t="s">
        <v>88</v>
      </c>
      <c r="BK365" s="115">
        <f>ROUND(I365*H365,2)</f>
        <v>0</v>
      </c>
      <c r="BL365" s="23" t="s">
        <v>158</v>
      </c>
      <c r="BM365" s="114" t="s">
        <v>887</v>
      </c>
    </row>
    <row r="366" spans="1:65" s="11" customFormat="1" ht="11.25" x14ac:dyDescent="0.2">
      <c r="B366" s="124"/>
      <c r="C366" s="157"/>
      <c r="D366" s="150" t="s">
        <v>164</v>
      </c>
      <c r="E366" s="158" t="s">
        <v>1</v>
      </c>
      <c r="F366" s="159" t="s">
        <v>888</v>
      </c>
      <c r="G366" s="157"/>
      <c r="H366" s="160">
        <v>5.2</v>
      </c>
      <c r="L366" s="124"/>
      <c r="M366" s="126"/>
      <c r="N366" s="127"/>
      <c r="O366" s="127"/>
      <c r="P366" s="127"/>
      <c r="Q366" s="127"/>
      <c r="R366" s="127"/>
      <c r="S366" s="127"/>
      <c r="T366" s="128"/>
      <c r="AT366" s="125" t="s">
        <v>164</v>
      </c>
      <c r="AU366" s="125" t="s">
        <v>90</v>
      </c>
      <c r="AV366" s="11" t="s">
        <v>90</v>
      </c>
      <c r="AW366" s="11" t="s">
        <v>36</v>
      </c>
      <c r="AX366" s="11" t="s">
        <v>81</v>
      </c>
      <c r="AY366" s="125" t="s">
        <v>151</v>
      </c>
    </row>
    <row r="367" spans="1:65" s="11" customFormat="1" ht="11.25" x14ac:dyDescent="0.2">
      <c r="B367" s="124"/>
      <c r="C367" s="157"/>
      <c r="D367" s="150" t="s">
        <v>164</v>
      </c>
      <c r="E367" s="158" t="s">
        <v>1</v>
      </c>
      <c r="F367" s="159" t="s">
        <v>889</v>
      </c>
      <c r="G367" s="157"/>
      <c r="H367" s="160">
        <v>4.4000000000000004</v>
      </c>
      <c r="L367" s="124"/>
      <c r="M367" s="126"/>
      <c r="N367" s="127"/>
      <c r="O367" s="127"/>
      <c r="P367" s="127"/>
      <c r="Q367" s="127"/>
      <c r="R367" s="127"/>
      <c r="S367" s="127"/>
      <c r="T367" s="128"/>
      <c r="AT367" s="125" t="s">
        <v>164</v>
      </c>
      <c r="AU367" s="125" t="s">
        <v>90</v>
      </c>
      <c r="AV367" s="11" t="s">
        <v>90</v>
      </c>
      <c r="AW367" s="11" t="s">
        <v>36</v>
      </c>
      <c r="AX367" s="11" t="s">
        <v>81</v>
      </c>
      <c r="AY367" s="125" t="s">
        <v>151</v>
      </c>
    </row>
    <row r="368" spans="1:65" s="11" customFormat="1" ht="11.25" x14ac:dyDescent="0.2">
      <c r="B368" s="124"/>
      <c r="C368" s="157"/>
      <c r="D368" s="150" t="s">
        <v>164</v>
      </c>
      <c r="E368" s="158" t="s">
        <v>1</v>
      </c>
      <c r="F368" s="159" t="s">
        <v>890</v>
      </c>
      <c r="G368" s="157"/>
      <c r="H368" s="160">
        <v>10.4</v>
      </c>
      <c r="L368" s="124"/>
      <c r="M368" s="126"/>
      <c r="N368" s="127"/>
      <c r="O368" s="127"/>
      <c r="P368" s="127"/>
      <c r="Q368" s="127"/>
      <c r="R368" s="127"/>
      <c r="S368" s="127"/>
      <c r="T368" s="128"/>
      <c r="AT368" s="125" t="s">
        <v>164</v>
      </c>
      <c r="AU368" s="125" t="s">
        <v>90</v>
      </c>
      <c r="AV368" s="11" t="s">
        <v>90</v>
      </c>
      <c r="AW368" s="11" t="s">
        <v>36</v>
      </c>
      <c r="AX368" s="11" t="s">
        <v>81</v>
      </c>
      <c r="AY368" s="125" t="s">
        <v>151</v>
      </c>
    </row>
    <row r="369" spans="1:65" s="12" customFormat="1" ht="11.25" x14ac:dyDescent="0.2">
      <c r="B369" s="129"/>
      <c r="C369" s="161"/>
      <c r="D369" s="150" t="s">
        <v>164</v>
      </c>
      <c r="E369" s="162" t="s">
        <v>1</v>
      </c>
      <c r="F369" s="163" t="s">
        <v>167</v>
      </c>
      <c r="G369" s="161"/>
      <c r="H369" s="164">
        <v>20</v>
      </c>
      <c r="L369" s="129"/>
      <c r="M369" s="131"/>
      <c r="N369" s="132"/>
      <c r="O369" s="132"/>
      <c r="P369" s="132"/>
      <c r="Q369" s="132"/>
      <c r="R369" s="132"/>
      <c r="S369" s="132"/>
      <c r="T369" s="133"/>
      <c r="AT369" s="130" t="s">
        <v>164</v>
      </c>
      <c r="AU369" s="130" t="s">
        <v>90</v>
      </c>
      <c r="AV369" s="12" t="s">
        <v>158</v>
      </c>
      <c r="AW369" s="12" t="s">
        <v>36</v>
      </c>
      <c r="AX369" s="12" t="s">
        <v>88</v>
      </c>
      <c r="AY369" s="130" t="s">
        <v>151</v>
      </c>
    </row>
    <row r="370" spans="1:65" s="3" customFormat="1" ht="22.9" customHeight="1" x14ac:dyDescent="0.2">
      <c r="B370" s="100"/>
      <c r="C370" s="140"/>
      <c r="D370" s="141" t="s">
        <v>80</v>
      </c>
      <c r="E370" s="143" t="s">
        <v>375</v>
      </c>
      <c r="F370" s="143" t="s">
        <v>376</v>
      </c>
      <c r="G370" s="140"/>
      <c r="H370" s="140"/>
      <c r="J370" s="109">
        <f>BK370</f>
        <v>0</v>
      </c>
      <c r="L370" s="100"/>
      <c r="M370" s="103"/>
      <c r="N370" s="104"/>
      <c r="O370" s="104"/>
      <c r="P370" s="105">
        <f>SUM(P371:P373)</f>
        <v>0</v>
      </c>
      <c r="Q370" s="104"/>
      <c r="R370" s="105">
        <f>SUM(R371:R373)</f>
        <v>0</v>
      </c>
      <c r="S370" s="104"/>
      <c r="T370" s="106">
        <f>SUM(T371:T373)</f>
        <v>0</v>
      </c>
      <c r="AR370" s="101" t="s">
        <v>88</v>
      </c>
      <c r="AT370" s="107" t="s">
        <v>80</v>
      </c>
      <c r="AU370" s="107" t="s">
        <v>88</v>
      </c>
      <c r="AY370" s="101" t="s">
        <v>151</v>
      </c>
      <c r="BK370" s="108">
        <f>SUM(BK371:BK373)</f>
        <v>0</v>
      </c>
    </row>
    <row r="371" spans="1:65" s="34" customFormat="1" ht="16.5" customHeight="1" x14ac:dyDescent="0.2">
      <c r="A371" s="9"/>
      <c r="B371" s="4"/>
      <c r="C371" s="144" t="s">
        <v>377</v>
      </c>
      <c r="D371" s="144" t="s">
        <v>153</v>
      </c>
      <c r="E371" s="145" t="s">
        <v>378</v>
      </c>
      <c r="F371" s="146" t="s">
        <v>379</v>
      </c>
      <c r="G371" s="147" t="s">
        <v>299</v>
      </c>
      <c r="H371" s="148">
        <v>284.99400000000003</v>
      </c>
      <c r="I371" s="6"/>
      <c r="J371" s="7">
        <f>ROUND(I371*H371,2)</f>
        <v>0</v>
      </c>
      <c r="K371" s="5" t="s">
        <v>157</v>
      </c>
      <c r="L371" s="4"/>
      <c r="M371" s="8" t="s">
        <v>1</v>
      </c>
      <c r="N371" s="110" t="s">
        <v>46</v>
      </c>
      <c r="O371" s="111"/>
      <c r="P371" s="112">
        <f>O371*H371</f>
        <v>0</v>
      </c>
      <c r="Q371" s="112">
        <v>0</v>
      </c>
      <c r="R371" s="112">
        <f>Q371*H371</f>
        <v>0</v>
      </c>
      <c r="S371" s="112">
        <v>0</v>
      </c>
      <c r="T371" s="113">
        <f>S371*H371</f>
        <v>0</v>
      </c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R371" s="114" t="s">
        <v>158</v>
      </c>
      <c r="AT371" s="114" t="s">
        <v>153</v>
      </c>
      <c r="AU371" s="114" t="s">
        <v>90</v>
      </c>
      <c r="AY371" s="23" t="s">
        <v>151</v>
      </c>
      <c r="BE371" s="115">
        <f>IF(N371="základní",J371,0)</f>
        <v>0</v>
      </c>
      <c r="BF371" s="115">
        <f>IF(N371="snížená",J371,0)</f>
        <v>0</v>
      </c>
      <c r="BG371" s="115">
        <f>IF(N371="zákl. přenesená",J371,0)</f>
        <v>0</v>
      </c>
      <c r="BH371" s="115">
        <f>IF(N371="sníž. přenesená",J371,0)</f>
        <v>0</v>
      </c>
      <c r="BI371" s="115">
        <f>IF(N371="nulová",J371,0)</f>
        <v>0</v>
      </c>
      <c r="BJ371" s="23" t="s">
        <v>88</v>
      </c>
      <c r="BK371" s="115">
        <f>ROUND(I371*H371,2)</f>
        <v>0</v>
      </c>
      <c r="BL371" s="23" t="s">
        <v>158</v>
      </c>
      <c r="BM371" s="114" t="s">
        <v>891</v>
      </c>
    </row>
    <row r="372" spans="1:65" s="34" customFormat="1" ht="11.25" x14ac:dyDescent="0.2">
      <c r="A372" s="9"/>
      <c r="B372" s="4"/>
      <c r="C372" s="149"/>
      <c r="D372" s="150" t="s">
        <v>160</v>
      </c>
      <c r="E372" s="149"/>
      <c r="F372" s="151" t="s">
        <v>381</v>
      </c>
      <c r="G372" s="149"/>
      <c r="H372" s="149"/>
      <c r="I372" s="9"/>
      <c r="J372" s="9"/>
      <c r="K372" s="9"/>
      <c r="L372" s="4"/>
      <c r="M372" s="116"/>
      <c r="N372" s="117"/>
      <c r="O372" s="111"/>
      <c r="P372" s="111"/>
      <c r="Q372" s="111"/>
      <c r="R372" s="111"/>
      <c r="S372" s="111"/>
      <c r="T372" s="118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T372" s="23" t="s">
        <v>160</v>
      </c>
      <c r="AU372" s="23" t="s">
        <v>90</v>
      </c>
    </row>
    <row r="373" spans="1:65" s="34" customFormat="1" ht="11.25" x14ac:dyDescent="0.2">
      <c r="A373" s="9"/>
      <c r="B373" s="4"/>
      <c r="C373" s="149"/>
      <c r="D373" s="152" t="s">
        <v>162</v>
      </c>
      <c r="E373" s="149"/>
      <c r="F373" s="153" t="s">
        <v>382</v>
      </c>
      <c r="G373" s="149"/>
      <c r="H373" s="149"/>
      <c r="I373" s="9"/>
      <c r="J373" s="9"/>
      <c r="K373" s="9"/>
      <c r="L373" s="4"/>
      <c r="M373" s="136"/>
      <c r="N373" s="137"/>
      <c r="O373" s="138"/>
      <c r="P373" s="138"/>
      <c r="Q373" s="138"/>
      <c r="R373" s="138"/>
      <c r="S373" s="138"/>
      <c r="T373" s="13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T373" s="23" t="s">
        <v>162</v>
      </c>
      <c r="AU373" s="23" t="s">
        <v>90</v>
      </c>
    </row>
    <row r="374" spans="1:65" s="34" customFormat="1" ht="6.95" customHeight="1" x14ac:dyDescent="0.2">
      <c r="A374" s="9"/>
      <c r="B374" s="65"/>
      <c r="C374" s="66"/>
      <c r="D374" s="66"/>
      <c r="E374" s="66"/>
      <c r="F374" s="66"/>
      <c r="G374" s="66"/>
      <c r="H374" s="66"/>
      <c r="I374" s="66"/>
      <c r="J374" s="66"/>
      <c r="K374" s="66"/>
      <c r="L374" s="4"/>
      <c r="M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</row>
  </sheetData>
  <sheetProtection algorithmName="SHA-512" hashValue="ex9ROkvFr9Wh+ebIRi6yezgMtN+n+Q+IS6BzEFoZOdPL/60MiVbWfqD0gwDzWRlshwodVqEgNk2w0Vj3fluoXg==" saltValue="gnUzSsBEDGSG1+Z/nVtVQQ==" spinCount="100000" sheet="1" objects="1" scenarios="1"/>
  <autoFilter ref="C125:K373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hyperlinks>
    <hyperlink ref="F131" r:id="rId1"/>
    <hyperlink ref="F141" r:id="rId2"/>
    <hyperlink ref="F151" r:id="rId3"/>
    <hyperlink ref="F159" r:id="rId4"/>
    <hyperlink ref="F167" r:id="rId5"/>
    <hyperlink ref="F174" r:id="rId6"/>
    <hyperlink ref="F180" r:id="rId7"/>
    <hyperlink ref="F186" r:id="rId8"/>
    <hyperlink ref="F193" r:id="rId9"/>
    <hyperlink ref="F206" r:id="rId10"/>
    <hyperlink ref="F217" r:id="rId11"/>
    <hyperlink ref="F223" r:id="rId12"/>
    <hyperlink ref="F234" r:id="rId13"/>
    <hyperlink ref="F247" r:id="rId14"/>
    <hyperlink ref="F250" r:id="rId15"/>
    <hyperlink ref="F272" r:id="rId16"/>
    <hyperlink ref="F286" r:id="rId17"/>
    <hyperlink ref="F294" r:id="rId18"/>
    <hyperlink ref="F304" r:id="rId19"/>
    <hyperlink ref="F312" r:id="rId20"/>
    <hyperlink ref="F326" r:id="rId21"/>
    <hyperlink ref="F332" r:id="rId22"/>
    <hyperlink ref="F338" r:id="rId23"/>
    <hyperlink ref="F349" r:id="rId24"/>
    <hyperlink ref="F357" r:id="rId25"/>
    <hyperlink ref="F373" r:id="rId26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88"/>
  <sheetViews>
    <sheetView showGridLines="0" topLeftCell="A108" workbookViewId="0">
      <selection activeCell="C127" sqref="C127:H287"/>
    </sheetView>
  </sheetViews>
  <sheetFormatPr defaultRowHeight="15" x14ac:dyDescent="0.2"/>
  <cols>
    <col min="1" max="1" width="8.33203125" style="20" customWidth="1"/>
    <col min="2" max="2" width="1.1640625" style="20" customWidth="1"/>
    <col min="3" max="3" width="4.1640625" style="20" customWidth="1"/>
    <col min="4" max="4" width="4.33203125" style="20" customWidth="1"/>
    <col min="5" max="5" width="17.1640625" style="20" customWidth="1"/>
    <col min="6" max="6" width="50.83203125" style="20" customWidth="1"/>
    <col min="7" max="7" width="7.5" style="20" customWidth="1"/>
    <col min="8" max="8" width="14" style="20" customWidth="1"/>
    <col min="9" max="9" width="15.83203125" style="20" customWidth="1"/>
    <col min="10" max="11" width="22.33203125" style="20" customWidth="1"/>
    <col min="12" max="12" width="9.33203125" style="20" customWidth="1"/>
    <col min="13" max="13" width="10.83203125" style="20" hidden="1" customWidth="1"/>
    <col min="14" max="14" width="9.33203125" style="20" hidden="1"/>
    <col min="15" max="20" width="14.1640625" style="20" hidden="1" customWidth="1"/>
    <col min="21" max="21" width="16.33203125" style="20" hidden="1" customWidth="1"/>
    <col min="22" max="22" width="12.33203125" style="20" customWidth="1"/>
    <col min="23" max="23" width="16.33203125" style="20" customWidth="1"/>
    <col min="24" max="24" width="12.33203125" style="20" customWidth="1"/>
    <col min="25" max="25" width="15" style="20" customWidth="1"/>
    <col min="26" max="26" width="11" style="20" customWidth="1"/>
    <col min="27" max="27" width="15" style="20" customWidth="1"/>
    <col min="28" max="28" width="16.33203125" style="20" customWidth="1"/>
    <col min="29" max="29" width="11" style="20" customWidth="1"/>
    <col min="30" max="30" width="15" style="20" customWidth="1"/>
    <col min="31" max="31" width="16.33203125" style="20" customWidth="1"/>
    <col min="32" max="43" width="9.33203125" style="20"/>
    <col min="44" max="65" width="9.33203125" style="20" hidden="1"/>
    <col min="66" max="16384" width="9.33203125" style="20"/>
  </cols>
  <sheetData>
    <row r="2" spans="1:46" ht="36.950000000000003" customHeight="1" x14ac:dyDescent="0.2">
      <c r="L2" s="21" t="s">
        <v>5</v>
      </c>
      <c r="M2" s="22"/>
      <c r="N2" s="22"/>
      <c r="O2" s="22"/>
      <c r="P2" s="22"/>
      <c r="Q2" s="22"/>
      <c r="R2" s="22"/>
      <c r="S2" s="22"/>
      <c r="T2" s="22"/>
      <c r="U2" s="22"/>
      <c r="V2" s="22"/>
      <c r="AT2" s="23" t="s">
        <v>107</v>
      </c>
    </row>
    <row r="3" spans="1:46" ht="6.95" customHeight="1" x14ac:dyDescent="0.2">
      <c r="B3" s="24"/>
      <c r="C3" s="25"/>
      <c r="D3" s="25"/>
      <c r="E3" s="25"/>
      <c r="F3" s="25"/>
      <c r="G3" s="25"/>
      <c r="H3" s="25"/>
      <c r="I3" s="25"/>
      <c r="J3" s="25"/>
      <c r="K3" s="25"/>
      <c r="L3" s="26"/>
      <c r="AT3" s="23" t="s">
        <v>90</v>
      </c>
    </row>
    <row r="4" spans="1:46" ht="24.95" customHeight="1" x14ac:dyDescent="0.2">
      <c r="B4" s="26"/>
      <c r="D4" s="27" t="s">
        <v>120</v>
      </c>
      <c r="L4" s="26"/>
      <c r="M4" s="28" t="s">
        <v>10</v>
      </c>
      <c r="AT4" s="23" t="s">
        <v>3</v>
      </c>
    </row>
    <row r="5" spans="1:46" ht="6.95" customHeight="1" x14ac:dyDescent="0.2">
      <c r="B5" s="26"/>
      <c r="L5" s="26"/>
    </row>
    <row r="6" spans="1:46" ht="12" customHeight="1" x14ac:dyDescent="0.2">
      <c r="B6" s="26"/>
      <c r="D6" s="29" t="s">
        <v>16</v>
      </c>
      <c r="L6" s="26"/>
    </row>
    <row r="7" spans="1:46" ht="16.5" customHeight="1" x14ac:dyDescent="0.2">
      <c r="B7" s="26"/>
      <c r="E7" s="30" t="str">
        <f>'Rekapitulace stavby'!K6</f>
        <v>MVN Klatovy Luby-Výhořice</v>
      </c>
      <c r="F7" s="31"/>
      <c r="G7" s="31"/>
      <c r="H7" s="31"/>
      <c r="L7" s="26"/>
    </row>
    <row r="8" spans="1:46" ht="12" customHeight="1" x14ac:dyDescent="0.2">
      <c r="B8" s="26"/>
      <c r="D8" s="29" t="s">
        <v>121</v>
      </c>
      <c r="L8" s="26"/>
    </row>
    <row r="9" spans="1:46" s="34" customFormat="1" ht="16.5" customHeight="1" x14ac:dyDescent="0.2">
      <c r="A9" s="9"/>
      <c r="B9" s="4"/>
      <c r="C9" s="9"/>
      <c r="D9" s="9"/>
      <c r="E9" s="30" t="s">
        <v>122</v>
      </c>
      <c r="F9" s="32"/>
      <c r="G9" s="32"/>
      <c r="H9" s="32"/>
      <c r="I9" s="9"/>
      <c r="J9" s="9"/>
      <c r="K9" s="9"/>
      <c r="L9" s="33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</row>
    <row r="10" spans="1:46" s="34" customFormat="1" ht="12" customHeight="1" x14ac:dyDescent="0.2">
      <c r="A10" s="9"/>
      <c r="B10" s="4"/>
      <c r="C10" s="9"/>
      <c r="D10" s="29" t="s">
        <v>123</v>
      </c>
      <c r="E10" s="9"/>
      <c r="F10" s="9"/>
      <c r="G10" s="9"/>
      <c r="H10" s="9"/>
      <c r="I10" s="9"/>
      <c r="J10" s="9"/>
      <c r="K10" s="9"/>
      <c r="L10" s="33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</row>
    <row r="11" spans="1:46" s="34" customFormat="1" ht="16.5" customHeight="1" x14ac:dyDescent="0.2">
      <c r="A11" s="9"/>
      <c r="B11" s="4"/>
      <c r="C11" s="9"/>
      <c r="D11" s="9"/>
      <c r="E11" s="35" t="s">
        <v>892</v>
      </c>
      <c r="F11" s="32"/>
      <c r="G11" s="32"/>
      <c r="H11" s="32"/>
      <c r="I11" s="9"/>
      <c r="J11" s="9"/>
      <c r="K11" s="9"/>
      <c r="L11" s="33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 spans="1:46" s="34" customFormat="1" ht="11.25" x14ac:dyDescent="0.2">
      <c r="A12" s="9"/>
      <c r="B12" s="4"/>
      <c r="C12" s="9"/>
      <c r="D12" s="9"/>
      <c r="E12" s="9"/>
      <c r="F12" s="9"/>
      <c r="G12" s="9"/>
      <c r="H12" s="9"/>
      <c r="I12" s="9"/>
      <c r="J12" s="9"/>
      <c r="K12" s="9"/>
      <c r="L12" s="33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</row>
    <row r="13" spans="1:46" s="34" customFormat="1" ht="12" customHeight="1" x14ac:dyDescent="0.2">
      <c r="A13" s="9"/>
      <c r="B13" s="4"/>
      <c r="C13" s="9"/>
      <c r="D13" s="29" t="s">
        <v>18</v>
      </c>
      <c r="E13" s="9"/>
      <c r="F13" s="36" t="s">
        <v>1</v>
      </c>
      <c r="G13" s="9"/>
      <c r="H13" s="9"/>
      <c r="I13" s="29" t="s">
        <v>19</v>
      </c>
      <c r="J13" s="36" t="s">
        <v>1</v>
      </c>
      <c r="K13" s="9"/>
      <c r="L13" s="33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</row>
    <row r="14" spans="1:46" s="34" customFormat="1" ht="12" customHeight="1" x14ac:dyDescent="0.2">
      <c r="A14" s="9"/>
      <c r="B14" s="4"/>
      <c r="C14" s="9"/>
      <c r="D14" s="29" t="s">
        <v>20</v>
      </c>
      <c r="E14" s="9"/>
      <c r="F14" s="36" t="s">
        <v>21</v>
      </c>
      <c r="G14" s="9"/>
      <c r="H14" s="9"/>
      <c r="I14" s="29" t="s">
        <v>22</v>
      </c>
      <c r="J14" s="37" t="str">
        <f>'Rekapitulace stavby'!AN8</f>
        <v>31. 7. 2025</v>
      </c>
      <c r="K14" s="9"/>
      <c r="L14" s="33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</row>
    <row r="15" spans="1:46" s="34" customFormat="1" ht="10.9" customHeight="1" x14ac:dyDescent="0.2">
      <c r="A15" s="9"/>
      <c r="B15" s="4"/>
      <c r="C15" s="9"/>
      <c r="D15" s="9"/>
      <c r="E15" s="9"/>
      <c r="F15" s="9"/>
      <c r="G15" s="9"/>
      <c r="H15" s="9"/>
      <c r="I15" s="9"/>
      <c r="J15" s="9"/>
      <c r="K15" s="9"/>
      <c r="L15" s="33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</row>
    <row r="16" spans="1:46" s="34" customFormat="1" ht="12" customHeight="1" x14ac:dyDescent="0.2">
      <c r="A16" s="9"/>
      <c r="B16" s="4"/>
      <c r="C16" s="9"/>
      <c r="D16" s="29" t="s">
        <v>24</v>
      </c>
      <c r="E16" s="9"/>
      <c r="F16" s="9"/>
      <c r="G16" s="9"/>
      <c r="H16" s="9"/>
      <c r="I16" s="29" t="s">
        <v>25</v>
      </c>
      <c r="J16" s="36" t="s">
        <v>26</v>
      </c>
      <c r="K16" s="9"/>
      <c r="L16" s="33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</row>
    <row r="17" spans="1:31" s="34" customFormat="1" ht="18" customHeight="1" x14ac:dyDescent="0.2">
      <c r="A17" s="9"/>
      <c r="B17" s="4"/>
      <c r="C17" s="9"/>
      <c r="D17" s="9"/>
      <c r="E17" s="36" t="s">
        <v>27</v>
      </c>
      <c r="F17" s="9"/>
      <c r="G17" s="9"/>
      <c r="H17" s="9"/>
      <c r="I17" s="29" t="s">
        <v>28</v>
      </c>
      <c r="J17" s="36" t="s">
        <v>29</v>
      </c>
      <c r="K17" s="9"/>
      <c r="L17" s="33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</row>
    <row r="18" spans="1:31" s="34" customFormat="1" ht="6.95" customHeight="1" x14ac:dyDescent="0.2">
      <c r="A18" s="9"/>
      <c r="B18" s="4"/>
      <c r="C18" s="9"/>
      <c r="D18" s="9"/>
      <c r="E18" s="9"/>
      <c r="F18" s="9"/>
      <c r="G18" s="9"/>
      <c r="H18" s="9"/>
      <c r="I18" s="9"/>
      <c r="J18" s="9"/>
      <c r="K18" s="9"/>
      <c r="L18" s="33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</row>
    <row r="19" spans="1:31" s="34" customFormat="1" ht="12" customHeight="1" x14ac:dyDescent="0.2">
      <c r="A19" s="9"/>
      <c r="B19" s="4"/>
      <c r="C19" s="9"/>
      <c r="D19" s="29" t="s">
        <v>30</v>
      </c>
      <c r="E19" s="9"/>
      <c r="F19" s="9"/>
      <c r="G19" s="9"/>
      <c r="H19" s="9"/>
      <c r="I19" s="29" t="s">
        <v>25</v>
      </c>
      <c r="J19" s="1" t="str">
        <f>'Rekapitulace stavby'!AN13</f>
        <v>Vyplň údaj</v>
      </c>
      <c r="K19" s="9"/>
      <c r="L19" s="33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</row>
    <row r="20" spans="1:31" s="34" customFormat="1" ht="18" customHeight="1" x14ac:dyDescent="0.2">
      <c r="A20" s="9"/>
      <c r="B20" s="4"/>
      <c r="C20" s="9"/>
      <c r="D20" s="9"/>
      <c r="E20" s="19" t="str">
        <f>'Rekapitulace stavby'!E14</f>
        <v>Vyplň údaj</v>
      </c>
      <c r="F20" s="38"/>
      <c r="G20" s="38"/>
      <c r="H20" s="38"/>
      <c r="I20" s="29" t="s">
        <v>28</v>
      </c>
      <c r="J20" s="1" t="str">
        <f>'Rekapitulace stavby'!AN14</f>
        <v>Vyplň údaj</v>
      </c>
      <c r="K20" s="9"/>
      <c r="L20" s="33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</row>
    <row r="21" spans="1:31" s="34" customFormat="1" ht="6.95" customHeight="1" x14ac:dyDescent="0.2">
      <c r="A21" s="9"/>
      <c r="B21" s="4"/>
      <c r="C21" s="9"/>
      <c r="D21" s="9"/>
      <c r="E21" s="9"/>
      <c r="F21" s="9"/>
      <c r="G21" s="9"/>
      <c r="H21" s="9"/>
      <c r="I21" s="9"/>
      <c r="J21" s="9"/>
      <c r="K21" s="9"/>
      <c r="L21" s="33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</row>
    <row r="22" spans="1:31" s="34" customFormat="1" ht="12" customHeight="1" x14ac:dyDescent="0.2">
      <c r="A22" s="9"/>
      <c r="B22" s="4"/>
      <c r="C22" s="9"/>
      <c r="D22" s="29" t="s">
        <v>32</v>
      </c>
      <c r="E22" s="9"/>
      <c r="F22" s="9"/>
      <c r="G22" s="9"/>
      <c r="H22" s="9"/>
      <c r="I22" s="29" t="s">
        <v>25</v>
      </c>
      <c r="J22" s="36" t="s">
        <v>33</v>
      </c>
      <c r="K22" s="9"/>
      <c r="L22" s="33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</row>
    <row r="23" spans="1:31" s="34" customFormat="1" ht="18" customHeight="1" x14ac:dyDescent="0.2">
      <c r="A23" s="9"/>
      <c r="B23" s="4"/>
      <c r="C23" s="9"/>
      <c r="D23" s="9"/>
      <c r="E23" s="36" t="s">
        <v>34</v>
      </c>
      <c r="F23" s="9"/>
      <c r="G23" s="9"/>
      <c r="H23" s="9"/>
      <c r="I23" s="29" t="s">
        <v>28</v>
      </c>
      <c r="J23" s="36" t="s">
        <v>35</v>
      </c>
      <c r="K23" s="9"/>
      <c r="L23" s="33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</row>
    <row r="24" spans="1:31" s="34" customFormat="1" ht="6.95" customHeight="1" x14ac:dyDescent="0.2">
      <c r="A24" s="9"/>
      <c r="B24" s="4"/>
      <c r="C24" s="9"/>
      <c r="D24" s="9"/>
      <c r="E24" s="9"/>
      <c r="F24" s="9"/>
      <c r="G24" s="9"/>
      <c r="H24" s="9"/>
      <c r="I24" s="9"/>
      <c r="J24" s="9"/>
      <c r="K24" s="9"/>
      <c r="L24" s="33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</row>
    <row r="25" spans="1:31" s="34" customFormat="1" ht="12" customHeight="1" x14ac:dyDescent="0.2">
      <c r="A25" s="9"/>
      <c r="B25" s="4"/>
      <c r="C25" s="9"/>
      <c r="D25" s="29" t="s">
        <v>37</v>
      </c>
      <c r="E25" s="9"/>
      <c r="F25" s="9"/>
      <c r="G25" s="9"/>
      <c r="H25" s="9"/>
      <c r="I25" s="29" t="s">
        <v>25</v>
      </c>
      <c r="J25" s="36" t="str">
        <f>IF('Rekapitulace stavby'!AN19="","",'Rekapitulace stavby'!AN19)</f>
        <v/>
      </c>
      <c r="K25" s="9"/>
      <c r="L25" s="33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</row>
    <row r="26" spans="1:31" s="34" customFormat="1" ht="18" customHeight="1" x14ac:dyDescent="0.2">
      <c r="A26" s="9"/>
      <c r="B26" s="4"/>
      <c r="C26" s="9"/>
      <c r="D26" s="9"/>
      <c r="E26" s="36" t="str">
        <f>IF('Rekapitulace stavby'!E20="","",'Rekapitulace stavby'!E20)</f>
        <v xml:space="preserve"> </v>
      </c>
      <c r="F26" s="9"/>
      <c r="G26" s="9"/>
      <c r="H26" s="9"/>
      <c r="I26" s="29" t="s">
        <v>28</v>
      </c>
      <c r="J26" s="36" t="str">
        <f>IF('Rekapitulace stavby'!AN20="","",'Rekapitulace stavby'!AN20)</f>
        <v/>
      </c>
      <c r="K26" s="9"/>
      <c r="L26" s="33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</row>
    <row r="27" spans="1:31" s="34" customFormat="1" ht="6.95" customHeight="1" x14ac:dyDescent="0.2">
      <c r="A27" s="9"/>
      <c r="B27" s="4"/>
      <c r="C27" s="9"/>
      <c r="D27" s="9"/>
      <c r="E27" s="9"/>
      <c r="F27" s="9"/>
      <c r="G27" s="9"/>
      <c r="H27" s="9"/>
      <c r="I27" s="9"/>
      <c r="J27" s="9"/>
      <c r="K27" s="9"/>
      <c r="L27" s="33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</row>
    <row r="28" spans="1:31" s="34" customFormat="1" ht="12" customHeight="1" x14ac:dyDescent="0.2">
      <c r="A28" s="9"/>
      <c r="B28" s="4"/>
      <c r="C28" s="9"/>
      <c r="D28" s="29" t="s">
        <v>39</v>
      </c>
      <c r="E28" s="9"/>
      <c r="F28" s="9"/>
      <c r="G28" s="9"/>
      <c r="H28" s="9"/>
      <c r="I28" s="9"/>
      <c r="J28" s="9"/>
      <c r="K28" s="9"/>
      <c r="L28" s="33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</row>
    <row r="29" spans="1:31" s="43" customFormat="1" ht="16.5" customHeight="1" x14ac:dyDescent="0.2">
      <c r="A29" s="39"/>
      <c r="B29" s="40"/>
      <c r="C29" s="39"/>
      <c r="D29" s="39"/>
      <c r="E29" s="41" t="s">
        <v>1</v>
      </c>
      <c r="F29" s="41"/>
      <c r="G29" s="41"/>
      <c r="H29" s="41"/>
      <c r="I29" s="39"/>
      <c r="J29" s="39"/>
      <c r="K29" s="39"/>
      <c r="L29" s="42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pans="1:31" s="34" customFormat="1" ht="6.95" customHeight="1" x14ac:dyDescent="0.2">
      <c r="A30" s="9"/>
      <c r="B30" s="4"/>
      <c r="C30" s="9"/>
      <c r="D30" s="9"/>
      <c r="E30" s="9"/>
      <c r="F30" s="9"/>
      <c r="G30" s="9"/>
      <c r="H30" s="9"/>
      <c r="I30" s="9"/>
      <c r="J30" s="9"/>
      <c r="K30" s="9"/>
      <c r="L30" s="33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</row>
    <row r="31" spans="1:31" s="34" customFormat="1" ht="6.95" customHeight="1" x14ac:dyDescent="0.2">
      <c r="A31" s="9"/>
      <c r="B31" s="4"/>
      <c r="C31" s="9"/>
      <c r="D31" s="44"/>
      <c r="E31" s="44"/>
      <c r="F31" s="44"/>
      <c r="G31" s="44"/>
      <c r="H31" s="44"/>
      <c r="I31" s="44"/>
      <c r="J31" s="44"/>
      <c r="K31" s="44"/>
      <c r="L31" s="33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</row>
    <row r="32" spans="1:31" s="34" customFormat="1" ht="25.35" customHeight="1" x14ac:dyDescent="0.2">
      <c r="A32" s="9"/>
      <c r="B32" s="4"/>
      <c r="C32" s="9"/>
      <c r="D32" s="45" t="s">
        <v>41</v>
      </c>
      <c r="E32" s="9"/>
      <c r="F32" s="9"/>
      <c r="G32" s="9"/>
      <c r="H32" s="9"/>
      <c r="I32" s="9"/>
      <c r="J32" s="46">
        <f>ROUND(J126, 2)</f>
        <v>0</v>
      </c>
      <c r="K32" s="9"/>
      <c r="L32" s="33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</row>
    <row r="33" spans="1:31" s="34" customFormat="1" ht="6.95" customHeight="1" x14ac:dyDescent="0.2">
      <c r="A33" s="9"/>
      <c r="B33" s="4"/>
      <c r="C33" s="9"/>
      <c r="D33" s="44"/>
      <c r="E33" s="44"/>
      <c r="F33" s="44"/>
      <c r="G33" s="44"/>
      <c r="H33" s="44"/>
      <c r="I33" s="44"/>
      <c r="J33" s="44"/>
      <c r="K33" s="44"/>
      <c r="L33" s="33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</row>
    <row r="34" spans="1:31" s="34" customFormat="1" ht="14.45" customHeight="1" x14ac:dyDescent="0.2">
      <c r="A34" s="9"/>
      <c r="B34" s="4"/>
      <c r="C34" s="9"/>
      <c r="D34" s="9"/>
      <c r="E34" s="9"/>
      <c r="F34" s="47" t="s">
        <v>43</v>
      </c>
      <c r="G34" s="9"/>
      <c r="H34" s="9"/>
      <c r="I34" s="47" t="s">
        <v>42</v>
      </c>
      <c r="J34" s="47" t="s">
        <v>44</v>
      </c>
      <c r="K34" s="9"/>
      <c r="L34" s="33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</row>
    <row r="35" spans="1:31" s="34" customFormat="1" ht="14.45" customHeight="1" x14ac:dyDescent="0.2">
      <c r="A35" s="9"/>
      <c r="B35" s="4"/>
      <c r="C35" s="9"/>
      <c r="D35" s="48" t="s">
        <v>45</v>
      </c>
      <c r="E35" s="29" t="s">
        <v>46</v>
      </c>
      <c r="F35" s="49">
        <f>ROUND((SUM(BE126:BE287)),  2)</f>
        <v>0</v>
      </c>
      <c r="G35" s="9"/>
      <c r="H35" s="9"/>
      <c r="I35" s="50">
        <v>0.21</v>
      </c>
      <c r="J35" s="49">
        <f>ROUND(((SUM(BE126:BE287))*I35),  2)</f>
        <v>0</v>
      </c>
      <c r="K35" s="9"/>
      <c r="L35" s="33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</row>
    <row r="36" spans="1:31" s="34" customFormat="1" ht="14.45" customHeight="1" x14ac:dyDescent="0.2">
      <c r="A36" s="9"/>
      <c r="B36" s="4"/>
      <c r="C36" s="9"/>
      <c r="D36" s="9"/>
      <c r="E36" s="29" t="s">
        <v>47</v>
      </c>
      <c r="F36" s="49">
        <f>ROUND((SUM(BF126:BF287)),  2)</f>
        <v>0</v>
      </c>
      <c r="G36" s="9"/>
      <c r="H36" s="9"/>
      <c r="I36" s="50">
        <v>0.12</v>
      </c>
      <c r="J36" s="49">
        <f>ROUND(((SUM(BF126:BF287))*I36),  2)</f>
        <v>0</v>
      </c>
      <c r="K36" s="9"/>
      <c r="L36" s="33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</row>
    <row r="37" spans="1:31" s="34" customFormat="1" ht="14.45" hidden="1" customHeight="1" x14ac:dyDescent="0.2">
      <c r="A37" s="9"/>
      <c r="B37" s="4"/>
      <c r="C37" s="9"/>
      <c r="D37" s="9"/>
      <c r="E37" s="29" t="s">
        <v>48</v>
      </c>
      <c r="F37" s="49">
        <f>ROUND((SUM(BG126:BG287)),  2)</f>
        <v>0</v>
      </c>
      <c r="G37" s="9"/>
      <c r="H37" s="9"/>
      <c r="I37" s="50">
        <v>0.21</v>
      </c>
      <c r="J37" s="49">
        <f>0</f>
        <v>0</v>
      </c>
      <c r="K37" s="9"/>
      <c r="L37" s="33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</row>
    <row r="38" spans="1:31" s="34" customFormat="1" ht="14.45" hidden="1" customHeight="1" x14ac:dyDescent="0.2">
      <c r="A38" s="9"/>
      <c r="B38" s="4"/>
      <c r="C38" s="9"/>
      <c r="D38" s="9"/>
      <c r="E38" s="29" t="s">
        <v>49</v>
      </c>
      <c r="F38" s="49">
        <f>ROUND((SUM(BH126:BH287)),  2)</f>
        <v>0</v>
      </c>
      <c r="G38" s="9"/>
      <c r="H38" s="9"/>
      <c r="I38" s="50">
        <v>0.12</v>
      </c>
      <c r="J38" s="49">
        <f>0</f>
        <v>0</v>
      </c>
      <c r="K38" s="9"/>
      <c r="L38" s="33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</row>
    <row r="39" spans="1:31" s="34" customFormat="1" ht="14.45" hidden="1" customHeight="1" x14ac:dyDescent="0.2">
      <c r="A39" s="9"/>
      <c r="B39" s="4"/>
      <c r="C39" s="9"/>
      <c r="D39" s="9"/>
      <c r="E39" s="29" t="s">
        <v>50</v>
      </c>
      <c r="F39" s="49">
        <f>ROUND((SUM(BI126:BI287)),  2)</f>
        <v>0</v>
      </c>
      <c r="G39" s="9"/>
      <c r="H39" s="9"/>
      <c r="I39" s="50">
        <v>0</v>
      </c>
      <c r="J39" s="49">
        <f>0</f>
        <v>0</v>
      </c>
      <c r="K39" s="9"/>
      <c r="L39" s="33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</row>
    <row r="40" spans="1:31" s="34" customFormat="1" ht="6.95" customHeight="1" x14ac:dyDescent="0.2">
      <c r="A40" s="9"/>
      <c r="B40" s="4"/>
      <c r="C40" s="9"/>
      <c r="D40" s="9"/>
      <c r="E40" s="9"/>
      <c r="F40" s="9"/>
      <c r="G40" s="9"/>
      <c r="H40" s="9"/>
      <c r="I40" s="9"/>
      <c r="J40" s="9"/>
      <c r="K40" s="9"/>
      <c r="L40" s="33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</row>
    <row r="41" spans="1:31" s="34" customFormat="1" ht="25.35" customHeight="1" x14ac:dyDescent="0.2">
      <c r="A41" s="9"/>
      <c r="B41" s="4"/>
      <c r="C41" s="51"/>
      <c r="D41" s="52" t="s">
        <v>51</v>
      </c>
      <c r="E41" s="53"/>
      <c r="F41" s="53"/>
      <c r="G41" s="54" t="s">
        <v>52</v>
      </c>
      <c r="H41" s="55" t="s">
        <v>53</v>
      </c>
      <c r="I41" s="53"/>
      <c r="J41" s="56">
        <f>SUM(J32:J39)</f>
        <v>0</v>
      </c>
      <c r="K41" s="57"/>
      <c r="L41" s="33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</row>
    <row r="42" spans="1:31" s="34" customFormat="1" ht="14.45" customHeight="1" x14ac:dyDescent="0.2">
      <c r="A42" s="9"/>
      <c r="B42" s="4"/>
      <c r="C42" s="9"/>
      <c r="D42" s="9"/>
      <c r="E42" s="9"/>
      <c r="F42" s="9"/>
      <c r="G42" s="9"/>
      <c r="H42" s="9"/>
      <c r="I42" s="9"/>
      <c r="J42" s="9"/>
      <c r="K42" s="9"/>
      <c r="L42" s="33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</row>
    <row r="43" spans="1:31" ht="14.45" customHeight="1" x14ac:dyDescent="0.2">
      <c r="B43" s="26"/>
      <c r="L43" s="26"/>
    </row>
    <row r="44" spans="1:31" ht="14.45" customHeight="1" x14ac:dyDescent="0.2">
      <c r="B44" s="26"/>
      <c r="L44" s="26"/>
    </row>
    <row r="45" spans="1:31" ht="14.45" customHeight="1" x14ac:dyDescent="0.2">
      <c r="B45" s="26"/>
      <c r="L45" s="26"/>
    </row>
    <row r="46" spans="1:31" ht="14.45" customHeight="1" x14ac:dyDescent="0.2">
      <c r="B46" s="26"/>
      <c r="L46" s="26"/>
    </row>
    <row r="47" spans="1:31" ht="14.45" customHeight="1" x14ac:dyDescent="0.2">
      <c r="B47" s="26"/>
      <c r="L47" s="26"/>
    </row>
    <row r="48" spans="1:31" ht="14.45" customHeight="1" x14ac:dyDescent="0.2">
      <c r="B48" s="26"/>
      <c r="L48" s="26"/>
    </row>
    <row r="49" spans="1:31" ht="14.45" customHeight="1" x14ac:dyDescent="0.2">
      <c r="B49" s="26"/>
      <c r="L49" s="26"/>
    </row>
    <row r="50" spans="1:31" s="34" customFormat="1" ht="14.45" customHeight="1" x14ac:dyDescent="0.2">
      <c r="B50" s="33"/>
      <c r="D50" s="58" t="s">
        <v>54</v>
      </c>
      <c r="E50" s="59"/>
      <c r="F50" s="59"/>
      <c r="G50" s="58" t="s">
        <v>55</v>
      </c>
      <c r="H50" s="59"/>
      <c r="I50" s="59"/>
      <c r="J50" s="59"/>
      <c r="K50" s="59"/>
      <c r="L50" s="33"/>
    </row>
    <row r="51" spans="1:31" ht="11.25" x14ac:dyDescent="0.2">
      <c r="B51" s="26"/>
      <c r="L51" s="26"/>
    </row>
    <row r="52" spans="1:31" ht="11.25" x14ac:dyDescent="0.2">
      <c r="B52" s="26"/>
      <c r="L52" s="26"/>
    </row>
    <row r="53" spans="1:31" ht="11.25" x14ac:dyDescent="0.2">
      <c r="B53" s="26"/>
      <c r="L53" s="26"/>
    </row>
    <row r="54" spans="1:31" ht="11.25" x14ac:dyDescent="0.2">
      <c r="B54" s="26"/>
      <c r="L54" s="26"/>
    </row>
    <row r="55" spans="1:31" ht="11.25" x14ac:dyDescent="0.2">
      <c r="B55" s="26"/>
      <c r="L55" s="26"/>
    </row>
    <row r="56" spans="1:31" ht="11.25" x14ac:dyDescent="0.2">
      <c r="B56" s="26"/>
      <c r="L56" s="26"/>
    </row>
    <row r="57" spans="1:31" ht="11.25" x14ac:dyDescent="0.2">
      <c r="B57" s="26"/>
      <c r="L57" s="26"/>
    </row>
    <row r="58" spans="1:31" ht="11.25" x14ac:dyDescent="0.2">
      <c r="B58" s="26"/>
      <c r="L58" s="26"/>
    </row>
    <row r="59" spans="1:31" ht="11.25" x14ac:dyDescent="0.2">
      <c r="B59" s="26"/>
      <c r="L59" s="26"/>
    </row>
    <row r="60" spans="1:31" ht="11.25" x14ac:dyDescent="0.2">
      <c r="B60" s="26"/>
      <c r="L60" s="26"/>
    </row>
    <row r="61" spans="1:31" s="34" customFormat="1" ht="12.75" x14ac:dyDescent="0.2">
      <c r="A61" s="9"/>
      <c r="B61" s="4"/>
      <c r="C61" s="9"/>
      <c r="D61" s="60" t="s">
        <v>56</v>
      </c>
      <c r="E61" s="61"/>
      <c r="F61" s="62" t="s">
        <v>57</v>
      </c>
      <c r="G61" s="60" t="s">
        <v>56</v>
      </c>
      <c r="H61" s="61"/>
      <c r="I61" s="61"/>
      <c r="J61" s="63" t="s">
        <v>57</v>
      </c>
      <c r="K61" s="61"/>
      <c r="L61" s="33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pans="1:31" ht="11.25" x14ac:dyDescent="0.2">
      <c r="B62" s="26"/>
      <c r="L62" s="26"/>
    </row>
    <row r="63" spans="1:31" ht="11.25" x14ac:dyDescent="0.2">
      <c r="B63" s="26"/>
      <c r="L63" s="26"/>
    </row>
    <row r="64" spans="1:31" ht="11.25" x14ac:dyDescent="0.2">
      <c r="B64" s="26"/>
      <c r="L64" s="26"/>
    </row>
    <row r="65" spans="1:31" s="34" customFormat="1" ht="12.75" x14ac:dyDescent="0.2">
      <c r="A65" s="9"/>
      <c r="B65" s="4"/>
      <c r="C65" s="9"/>
      <c r="D65" s="58" t="s">
        <v>58</v>
      </c>
      <c r="E65" s="64"/>
      <c r="F65" s="64"/>
      <c r="G65" s="58" t="s">
        <v>59</v>
      </c>
      <c r="H65" s="64"/>
      <c r="I65" s="64"/>
      <c r="J65" s="64"/>
      <c r="K65" s="64"/>
      <c r="L65" s="33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pans="1:31" ht="11.25" x14ac:dyDescent="0.2">
      <c r="B66" s="26"/>
      <c r="L66" s="26"/>
    </row>
    <row r="67" spans="1:31" ht="11.25" x14ac:dyDescent="0.2">
      <c r="B67" s="26"/>
      <c r="L67" s="26"/>
    </row>
    <row r="68" spans="1:31" ht="11.25" x14ac:dyDescent="0.2">
      <c r="B68" s="26"/>
      <c r="L68" s="26"/>
    </row>
    <row r="69" spans="1:31" ht="11.25" x14ac:dyDescent="0.2">
      <c r="B69" s="26"/>
      <c r="L69" s="26"/>
    </row>
    <row r="70" spans="1:31" ht="11.25" x14ac:dyDescent="0.2">
      <c r="B70" s="26"/>
      <c r="L70" s="26"/>
    </row>
    <row r="71" spans="1:31" ht="11.25" x14ac:dyDescent="0.2">
      <c r="B71" s="26"/>
      <c r="L71" s="26"/>
    </row>
    <row r="72" spans="1:31" ht="11.25" x14ac:dyDescent="0.2">
      <c r="B72" s="26"/>
      <c r="L72" s="26"/>
    </row>
    <row r="73" spans="1:31" ht="11.25" x14ac:dyDescent="0.2">
      <c r="B73" s="26"/>
      <c r="L73" s="26"/>
    </row>
    <row r="74" spans="1:31" ht="11.25" x14ac:dyDescent="0.2">
      <c r="B74" s="26"/>
      <c r="L74" s="26"/>
    </row>
    <row r="75" spans="1:31" ht="11.25" x14ac:dyDescent="0.2">
      <c r="B75" s="26"/>
      <c r="L75" s="26"/>
    </row>
    <row r="76" spans="1:31" s="34" customFormat="1" ht="12.75" x14ac:dyDescent="0.2">
      <c r="A76" s="9"/>
      <c r="B76" s="4"/>
      <c r="C76" s="9"/>
      <c r="D76" s="60" t="s">
        <v>56</v>
      </c>
      <c r="E76" s="61"/>
      <c r="F76" s="62" t="s">
        <v>57</v>
      </c>
      <c r="G76" s="60" t="s">
        <v>56</v>
      </c>
      <c r="H76" s="61"/>
      <c r="I76" s="61"/>
      <c r="J76" s="63" t="s">
        <v>57</v>
      </c>
      <c r="K76" s="61"/>
      <c r="L76" s="33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</row>
    <row r="77" spans="1:31" s="34" customFormat="1" ht="14.45" customHeight="1" x14ac:dyDescent="0.2">
      <c r="A77" s="9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33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</row>
    <row r="81" spans="1:31" s="34" customFormat="1" ht="6.95" customHeight="1" x14ac:dyDescent="0.2">
      <c r="A81" s="9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33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</row>
    <row r="82" spans="1:31" s="34" customFormat="1" ht="24.95" customHeight="1" x14ac:dyDescent="0.2">
      <c r="A82" s="9"/>
      <c r="B82" s="4"/>
      <c r="C82" s="27" t="s">
        <v>126</v>
      </c>
      <c r="D82" s="9"/>
      <c r="E82" s="9"/>
      <c r="F82" s="9"/>
      <c r="G82" s="9"/>
      <c r="H82" s="9"/>
      <c r="I82" s="9"/>
      <c r="J82" s="9"/>
      <c r="K82" s="9"/>
      <c r="L82" s="33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</row>
    <row r="83" spans="1:31" s="34" customFormat="1" ht="6.95" customHeight="1" x14ac:dyDescent="0.2">
      <c r="A83" s="9"/>
      <c r="B83" s="4"/>
      <c r="C83" s="9"/>
      <c r="D83" s="9"/>
      <c r="E83" s="9"/>
      <c r="F83" s="9"/>
      <c r="G83" s="9"/>
      <c r="H83" s="9"/>
      <c r="I83" s="9"/>
      <c r="J83" s="9"/>
      <c r="K83" s="9"/>
      <c r="L83" s="33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</row>
    <row r="84" spans="1:31" s="34" customFormat="1" ht="12" customHeight="1" x14ac:dyDescent="0.2">
      <c r="A84" s="9"/>
      <c r="B84" s="4"/>
      <c r="C84" s="29" t="s">
        <v>16</v>
      </c>
      <c r="D84" s="9"/>
      <c r="E84" s="9"/>
      <c r="F84" s="9"/>
      <c r="G84" s="9"/>
      <c r="H84" s="9"/>
      <c r="I84" s="9"/>
      <c r="J84" s="9"/>
      <c r="K84" s="9"/>
      <c r="L84" s="33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</row>
    <row r="85" spans="1:31" s="34" customFormat="1" ht="16.5" customHeight="1" x14ac:dyDescent="0.2">
      <c r="A85" s="9"/>
      <c r="B85" s="4"/>
      <c r="C85" s="9"/>
      <c r="D85" s="9"/>
      <c r="E85" s="30" t="str">
        <f>E7</f>
        <v>MVN Klatovy Luby-Výhořice</v>
      </c>
      <c r="F85" s="31"/>
      <c r="G85" s="31"/>
      <c r="H85" s="31"/>
      <c r="I85" s="9"/>
      <c r="J85" s="9"/>
      <c r="K85" s="9"/>
      <c r="L85" s="33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</row>
    <row r="86" spans="1:31" ht="12" customHeight="1" x14ac:dyDescent="0.2">
      <c r="B86" s="26"/>
      <c r="C86" s="29" t="s">
        <v>121</v>
      </c>
      <c r="L86" s="26"/>
    </row>
    <row r="87" spans="1:31" s="34" customFormat="1" ht="16.5" customHeight="1" x14ac:dyDescent="0.2">
      <c r="A87" s="9"/>
      <c r="B87" s="4"/>
      <c r="C87" s="9"/>
      <c r="D87" s="9"/>
      <c r="E87" s="30" t="s">
        <v>122</v>
      </c>
      <c r="F87" s="32"/>
      <c r="G87" s="32"/>
      <c r="H87" s="32"/>
      <c r="I87" s="9"/>
      <c r="J87" s="9"/>
      <c r="K87" s="9"/>
      <c r="L87" s="33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</row>
    <row r="88" spans="1:31" s="34" customFormat="1" ht="12" customHeight="1" x14ac:dyDescent="0.2">
      <c r="A88" s="9"/>
      <c r="B88" s="4"/>
      <c r="C88" s="29" t="s">
        <v>123</v>
      </c>
      <c r="D88" s="9"/>
      <c r="E88" s="9"/>
      <c r="F88" s="9"/>
      <c r="G88" s="9"/>
      <c r="H88" s="9"/>
      <c r="I88" s="9"/>
      <c r="J88" s="9"/>
      <c r="K88" s="9"/>
      <c r="L88" s="33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</row>
    <row r="89" spans="1:31" s="34" customFormat="1" ht="16.5" customHeight="1" x14ac:dyDescent="0.2">
      <c r="A89" s="9"/>
      <c r="B89" s="4"/>
      <c r="C89" s="9"/>
      <c r="D89" s="9"/>
      <c r="E89" s="35" t="str">
        <f>E11</f>
        <v>SO 01.5 - Boční hráz s komunikací</v>
      </c>
      <c r="F89" s="32"/>
      <c r="G89" s="32"/>
      <c r="H89" s="32"/>
      <c r="I89" s="9"/>
      <c r="J89" s="9"/>
      <c r="K89" s="9"/>
      <c r="L89" s="33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</row>
    <row r="90" spans="1:31" s="34" customFormat="1" ht="6.95" customHeight="1" x14ac:dyDescent="0.2">
      <c r="A90" s="9"/>
      <c r="B90" s="4"/>
      <c r="C90" s="9"/>
      <c r="D90" s="9"/>
      <c r="E90" s="9"/>
      <c r="F90" s="9"/>
      <c r="G90" s="9"/>
      <c r="H90" s="9"/>
      <c r="I90" s="9"/>
      <c r="J90" s="9"/>
      <c r="K90" s="9"/>
      <c r="L90" s="33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</row>
    <row r="91" spans="1:31" s="34" customFormat="1" ht="12" customHeight="1" x14ac:dyDescent="0.2">
      <c r="A91" s="9"/>
      <c r="B91" s="4"/>
      <c r="C91" s="29" t="s">
        <v>20</v>
      </c>
      <c r="D91" s="9"/>
      <c r="E91" s="9"/>
      <c r="F91" s="36" t="str">
        <f>F14</f>
        <v>k.ú. Luby</v>
      </c>
      <c r="G91" s="9"/>
      <c r="H91" s="9"/>
      <c r="I91" s="29" t="s">
        <v>22</v>
      </c>
      <c r="J91" s="37" t="str">
        <f>IF(J14="","",J14)</f>
        <v>31. 7. 2025</v>
      </c>
      <c r="K91" s="9"/>
      <c r="L91" s="33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</row>
    <row r="92" spans="1:31" s="34" customFormat="1" ht="6.95" customHeight="1" x14ac:dyDescent="0.2">
      <c r="A92" s="9"/>
      <c r="B92" s="4"/>
      <c r="C92" s="9"/>
      <c r="D92" s="9"/>
      <c r="E92" s="9"/>
      <c r="F92" s="9"/>
      <c r="G92" s="9"/>
      <c r="H92" s="9"/>
      <c r="I92" s="9"/>
      <c r="J92" s="9"/>
      <c r="K92" s="9"/>
      <c r="L92" s="33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</row>
    <row r="93" spans="1:31" s="34" customFormat="1" ht="25.7" customHeight="1" x14ac:dyDescent="0.2">
      <c r="A93" s="9"/>
      <c r="B93" s="4"/>
      <c r="C93" s="29" t="s">
        <v>24</v>
      </c>
      <c r="D93" s="9"/>
      <c r="E93" s="9"/>
      <c r="F93" s="36" t="str">
        <f>E17</f>
        <v>Městský úřad Klatovy - odbor životního prostředí</v>
      </c>
      <c r="G93" s="9"/>
      <c r="H93" s="9"/>
      <c r="I93" s="29" t="s">
        <v>32</v>
      </c>
      <c r="J93" s="69" t="str">
        <f>E23</f>
        <v>Hydropro Engineering s.r.o.</v>
      </c>
      <c r="K93" s="9"/>
      <c r="L93" s="33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</row>
    <row r="94" spans="1:31" s="34" customFormat="1" ht="15.2" customHeight="1" x14ac:dyDescent="0.2">
      <c r="A94" s="9"/>
      <c r="B94" s="4"/>
      <c r="C94" s="29" t="s">
        <v>30</v>
      </c>
      <c r="D94" s="9"/>
      <c r="E94" s="9"/>
      <c r="F94" s="36" t="str">
        <f>IF(E20="","",E20)</f>
        <v>Vyplň údaj</v>
      </c>
      <c r="G94" s="9"/>
      <c r="H94" s="9"/>
      <c r="I94" s="29" t="s">
        <v>37</v>
      </c>
      <c r="J94" s="69" t="str">
        <f>E26</f>
        <v xml:space="preserve"> </v>
      </c>
      <c r="K94" s="9"/>
      <c r="L94" s="33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</row>
    <row r="95" spans="1:31" s="34" customFormat="1" ht="10.35" customHeight="1" x14ac:dyDescent="0.2">
      <c r="A95" s="9"/>
      <c r="B95" s="4"/>
      <c r="C95" s="9"/>
      <c r="D95" s="9"/>
      <c r="E95" s="9"/>
      <c r="F95" s="9"/>
      <c r="G95" s="9"/>
      <c r="H95" s="9"/>
      <c r="I95" s="9"/>
      <c r="J95" s="9"/>
      <c r="K95" s="9"/>
      <c r="L95" s="33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pans="1:31" s="34" customFormat="1" ht="29.25" customHeight="1" x14ac:dyDescent="0.2">
      <c r="A96" s="9"/>
      <c r="B96" s="4"/>
      <c r="C96" s="70" t="s">
        <v>127</v>
      </c>
      <c r="D96" s="51"/>
      <c r="E96" s="51"/>
      <c r="F96" s="51"/>
      <c r="G96" s="51"/>
      <c r="H96" s="51"/>
      <c r="I96" s="51"/>
      <c r="J96" s="71" t="s">
        <v>128</v>
      </c>
      <c r="K96" s="51"/>
      <c r="L96" s="33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pans="1:47" s="34" customFormat="1" ht="10.35" customHeight="1" x14ac:dyDescent="0.2">
      <c r="A97" s="9"/>
      <c r="B97" s="4"/>
      <c r="C97" s="9"/>
      <c r="D97" s="9"/>
      <c r="E97" s="9"/>
      <c r="F97" s="9"/>
      <c r="G97" s="9"/>
      <c r="H97" s="9"/>
      <c r="I97" s="9"/>
      <c r="J97" s="9"/>
      <c r="K97" s="9"/>
      <c r="L97" s="3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pans="1:47" s="34" customFormat="1" ht="22.9" customHeight="1" x14ac:dyDescent="0.2">
      <c r="A98" s="9"/>
      <c r="B98" s="4"/>
      <c r="C98" s="72" t="s">
        <v>129</v>
      </c>
      <c r="D98" s="9"/>
      <c r="E98" s="9"/>
      <c r="F98" s="9"/>
      <c r="G98" s="9"/>
      <c r="H98" s="9"/>
      <c r="I98" s="9"/>
      <c r="J98" s="46">
        <f>J126</f>
        <v>0</v>
      </c>
      <c r="K98" s="9"/>
      <c r="L98" s="33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U98" s="23" t="s">
        <v>130</v>
      </c>
    </row>
    <row r="99" spans="1:47" s="73" customFormat="1" ht="24.95" customHeight="1" x14ac:dyDescent="0.2">
      <c r="B99" s="74"/>
      <c r="D99" s="75" t="s">
        <v>131</v>
      </c>
      <c r="E99" s="76"/>
      <c r="F99" s="76"/>
      <c r="G99" s="76"/>
      <c r="H99" s="76"/>
      <c r="I99" s="76"/>
      <c r="J99" s="77">
        <f>J127</f>
        <v>0</v>
      </c>
      <c r="L99" s="74"/>
    </row>
    <row r="100" spans="1:47" s="78" customFormat="1" ht="19.899999999999999" customHeight="1" x14ac:dyDescent="0.2">
      <c r="B100" s="79"/>
      <c r="D100" s="80" t="s">
        <v>132</v>
      </c>
      <c r="E100" s="81"/>
      <c r="F100" s="81"/>
      <c r="G100" s="81"/>
      <c r="H100" s="81"/>
      <c r="I100" s="81"/>
      <c r="J100" s="82">
        <f>J128</f>
        <v>0</v>
      </c>
      <c r="L100" s="79"/>
    </row>
    <row r="101" spans="1:47" s="78" customFormat="1" ht="19.899999999999999" customHeight="1" x14ac:dyDescent="0.2">
      <c r="B101" s="79"/>
      <c r="D101" s="80" t="s">
        <v>435</v>
      </c>
      <c r="E101" s="81"/>
      <c r="F101" s="81"/>
      <c r="G101" s="81"/>
      <c r="H101" s="81"/>
      <c r="I101" s="81"/>
      <c r="J101" s="82">
        <f>J213</f>
        <v>0</v>
      </c>
      <c r="L101" s="79"/>
    </row>
    <row r="102" spans="1:47" s="78" customFormat="1" ht="19.899999999999999" customHeight="1" x14ac:dyDescent="0.2">
      <c r="B102" s="79"/>
      <c r="D102" s="80" t="s">
        <v>893</v>
      </c>
      <c r="E102" s="81"/>
      <c r="F102" s="81"/>
      <c r="G102" s="81"/>
      <c r="H102" s="81"/>
      <c r="I102" s="81"/>
      <c r="J102" s="82">
        <f>J228</f>
        <v>0</v>
      </c>
      <c r="L102" s="79"/>
    </row>
    <row r="103" spans="1:47" s="78" customFormat="1" ht="19.899999999999999" customHeight="1" x14ac:dyDescent="0.2">
      <c r="B103" s="79"/>
      <c r="D103" s="80" t="s">
        <v>437</v>
      </c>
      <c r="E103" s="81"/>
      <c r="F103" s="81"/>
      <c r="G103" s="81"/>
      <c r="H103" s="81"/>
      <c r="I103" s="81"/>
      <c r="J103" s="82">
        <f>J266</f>
        <v>0</v>
      </c>
      <c r="L103" s="79"/>
    </row>
    <row r="104" spans="1:47" s="78" customFormat="1" ht="19.899999999999999" customHeight="1" x14ac:dyDescent="0.2">
      <c r="B104" s="79"/>
      <c r="D104" s="80" t="s">
        <v>134</v>
      </c>
      <c r="E104" s="81"/>
      <c r="F104" s="81"/>
      <c r="G104" s="81"/>
      <c r="H104" s="81"/>
      <c r="I104" s="81"/>
      <c r="J104" s="82">
        <f>J279</f>
        <v>0</v>
      </c>
      <c r="L104" s="79"/>
    </row>
    <row r="105" spans="1:47" s="34" customFormat="1" ht="21.75" customHeight="1" x14ac:dyDescent="0.2">
      <c r="A105" s="9"/>
      <c r="B105" s="4"/>
      <c r="C105" s="9"/>
      <c r="D105" s="9"/>
      <c r="E105" s="9"/>
      <c r="F105" s="9"/>
      <c r="G105" s="9"/>
      <c r="H105" s="9"/>
      <c r="I105" s="9"/>
      <c r="J105" s="9"/>
      <c r="K105" s="9"/>
      <c r="L105" s="33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pans="1:47" s="34" customFormat="1" ht="6.95" customHeight="1" x14ac:dyDescent="0.2">
      <c r="A106" s="9"/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33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10" spans="1:47" s="34" customFormat="1" ht="6.95" customHeight="1" x14ac:dyDescent="0.2">
      <c r="A110" s="9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33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pans="1:47" s="34" customFormat="1" ht="24.95" customHeight="1" x14ac:dyDescent="0.2">
      <c r="A111" s="9"/>
      <c r="B111" s="4"/>
      <c r="C111" s="27" t="s">
        <v>135</v>
      </c>
      <c r="D111" s="9"/>
      <c r="E111" s="9"/>
      <c r="F111" s="9"/>
      <c r="G111" s="9"/>
      <c r="H111" s="9"/>
      <c r="I111" s="9"/>
      <c r="J111" s="9"/>
      <c r="K111" s="9"/>
      <c r="L111" s="33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pans="1:47" s="34" customFormat="1" ht="6.95" customHeight="1" x14ac:dyDescent="0.2">
      <c r="A112" s="9"/>
      <c r="B112" s="4"/>
      <c r="C112" s="9"/>
      <c r="D112" s="9"/>
      <c r="E112" s="9"/>
      <c r="F112" s="9"/>
      <c r="G112" s="9"/>
      <c r="H112" s="9"/>
      <c r="I112" s="9"/>
      <c r="J112" s="9"/>
      <c r="K112" s="9"/>
      <c r="L112" s="33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spans="1:63" s="34" customFormat="1" ht="12" customHeight="1" x14ac:dyDescent="0.2">
      <c r="A113" s="9"/>
      <c r="B113" s="4"/>
      <c r="C113" s="29" t="s">
        <v>16</v>
      </c>
      <c r="D113" s="9"/>
      <c r="E113" s="9"/>
      <c r="F113" s="9"/>
      <c r="G113" s="9"/>
      <c r="H113" s="9"/>
      <c r="I113" s="9"/>
      <c r="J113" s="9"/>
      <c r="K113" s="9"/>
      <c r="L113" s="33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pans="1:63" s="34" customFormat="1" ht="16.5" customHeight="1" x14ac:dyDescent="0.2">
      <c r="A114" s="9"/>
      <c r="B114" s="4"/>
      <c r="C114" s="9"/>
      <c r="D114" s="9"/>
      <c r="E114" s="30" t="str">
        <f>E7</f>
        <v>MVN Klatovy Luby-Výhořice</v>
      </c>
      <c r="F114" s="31"/>
      <c r="G114" s="31"/>
      <c r="H114" s="31"/>
      <c r="I114" s="9"/>
      <c r="J114" s="9"/>
      <c r="K114" s="9"/>
      <c r="L114" s="33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</row>
    <row r="115" spans="1:63" ht="12" customHeight="1" x14ac:dyDescent="0.2">
      <c r="B115" s="26"/>
      <c r="C115" s="29" t="s">
        <v>121</v>
      </c>
      <c r="L115" s="26"/>
    </row>
    <row r="116" spans="1:63" s="34" customFormat="1" ht="16.5" customHeight="1" x14ac:dyDescent="0.2">
      <c r="A116" s="9"/>
      <c r="B116" s="4"/>
      <c r="C116" s="9"/>
      <c r="D116" s="9"/>
      <c r="E116" s="30" t="s">
        <v>122</v>
      </c>
      <c r="F116" s="32"/>
      <c r="G116" s="32"/>
      <c r="H116" s="32"/>
      <c r="I116" s="9"/>
      <c r="J116" s="9"/>
      <c r="K116" s="9"/>
      <c r="L116" s="33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</row>
    <row r="117" spans="1:63" s="34" customFormat="1" ht="12" customHeight="1" x14ac:dyDescent="0.2">
      <c r="A117" s="9"/>
      <c r="B117" s="4"/>
      <c r="C117" s="29" t="s">
        <v>123</v>
      </c>
      <c r="D117" s="9"/>
      <c r="E117" s="9"/>
      <c r="F117" s="9"/>
      <c r="G117" s="9"/>
      <c r="H117" s="9"/>
      <c r="I117" s="9"/>
      <c r="J117" s="9"/>
      <c r="K117" s="9"/>
      <c r="L117" s="33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</row>
    <row r="118" spans="1:63" s="34" customFormat="1" ht="16.5" customHeight="1" x14ac:dyDescent="0.2">
      <c r="A118" s="9"/>
      <c r="B118" s="4"/>
      <c r="C118" s="9"/>
      <c r="D118" s="9"/>
      <c r="E118" s="35" t="str">
        <f>E11</f>
        <v>SO 01.5 - Boční hráz s komunikací</v>
      </c>
      <c r="F118" s="32"/>
      <c r="G118" s="32"/>
      <c r="H118" s="32"/>
      <c r="I118" s="9"/>
      <c r="J118" s="9"/>
      <c r="K118" s="9"/>
      <c r="L118" s="33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</row>
    <row r="119" spans="1:63" s="34" customFormat="1" ht="6.95" customHeight="1" x14ac:dyDescent="0.2">
      <c r="A119" s="9"/>
      <c r="B119" s="4"/>
      <c r="C119" s="9"/>
      <c r="D119" s="9"/>
      <c r="E119" s="9"/>
      <c r="F119" s="9"/>
      <c r="G119" s="9"/>
      <c r="H119" s="9"/>
      <c r="I119" s="9"/>
      <c r="J119" s="9"/>
      <c r="K119" s="9"/>
      <c r="L119" s="33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</row>
    <row r="120" spans="1:63" s="34" customFormat="1" ht="12" customHeight="1" x14ac:dyDescent="0.2">
      <c r="A120" s="9"/>
      <c r="B120" s="4"/>
      <c r="C120" s="29" t="s">
        <v>20</v>
      </c>
      <c r="D120" s="9"/>
      <c r="E120" s="9"/>
      <c r="F120" s="36" t="str">
        <f>F14</f>
        <v>k.ú. Luby</v>
      </c>
      <c r="G120" s="9"/>
      <c r="H120" s="9"/>
      <c r="I120" s="29" t="s">
        <v>22</v>
      </c>
      <c r="J120" s="37" t="str">
        <f>IF(J14="","",J14)</f>
        <v>31. 7. 2025</v>
      </c>
      <c r="K120" s="9"/>
      <c r="L120" s="33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</row>
    <row r="121" spans="1:63" s="34" customFormat="1" ht="6.95" customHeight="1" x14ac:dyDescent="0.2">
      <c r="A121" s="9"/>
      <c r="B121" s="4"/>
      <c r="C121" s="9"/>
      <c r="D121" s="9"/>
      <c r="E121" s="9"/>
      <c r="F121" s="9"/>
      <c r="G121" s="9"/>
      <c r="H121" s="9"/>
      <c r="I121" s="9"/>
      <c r="J121" s="9"/>
      <c r="K121" s="9"/>
      <c r="L121" s="33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</row>
    <row r="122" spans="1:63" s="34" customFormat="1" ht="25.7" customHeight="1" x14ac:dyDescent="0.2">
      <c r="A122" s="9"/>
      <c r="B122" s="4"/>
      <c r="C122" s="29" t="s">
        <v>24</v>
      </c>
      <c r="D122" s="9"/>
      <c r="E122" s="9"/>
      <c r="F122" s="36" t="str">
        <f>E17</f>
        <v>Městský úřad Klatovy - odbor životního prostředí</v>
      </c>
      <c r="G122" s="9"/>
      <c r="H122" s="9"/>
      <c r="I122" s="29" t="s">
        <v>32</v>
      </c>
      <c r="J122" s="69" t="str">
        <f>E23</f>
        <v>Hydropro Engineering s.r.o.</v>
      </c>
      <c r="K122" s="9"/>
      <c r="L122" s="33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</row>
    <row r="123" spans="1:63" s="34" customFormat="1" ht="15.2" customHeight="1" x14ac:dyDescent="0.2">
      <c r="A123" s="9"/>
      <c r="B123" s="4"/>
      <c r="C123" s="29" t="s">
        <v>30</v>
      </c>
      <c r="D123" s="9"/>
      <c r="E123" s="9"/>
      <c r="F123" s="36" t="str">
        <f>IF(E20="","",E20)</f>
        <v>Vyplň údaj</v>
      </c>
      <c r="G123" s="9"/>
      <c r="H123" s="9"/>
      <c r="I123" s="29" t="s">
        <v>37</v>
      </c>
      <c r="J123" s="69" t="str">
        <f>E26</f>
        <v xml:space="preserve"> </v>
      </c>
      <c r="K123" s="9"/>
      <c r="L123" s="33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</row>
    <row r="124" spans="1:63" s="34" customFormat="1" ht="10.35" customHeight="1" x14ac:dyDescent="0.2">
      <c r="A124" s="9"/>
      <c r="B124" s="4"/>
      <c r="C124" s="9"/>
      <c r="D124" s="9"/>
      <c r="E124" s="9"/>
      <c r="F124" s="9"/>
      <c r="G124" s="9"/>
      <c r="H124" s="9"/>
      <c r="I124" s="9"/>
      <c r="J124" s="9"/>
      <c r="K124" s="9"/>
      <c r="L124" s="33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</row>
    <row r="125" spans="1:63" s="92" customFormat="1" ht="29.25" customHeight="1" x14ac:dyDescent="0.2">
      <c r="A125" s="83"/>
      <c r="B125" s="84"/>
      <c r="C125" s="85" t="s">
        <v>136</v>
      </c>
      <c r="D125" s="86" t="s">
        <v>66</v>
      </c>
      <c r="E125" s="86" t="s">
        <v>62</v>
      </c>
      <c r="F125" s="86" t="s">
        <v>63</v>
      </c>
      <c r="G125" s="86" t="s">
        <v>137</v>
      </c>
      <c r="H125" s="86" t="s">
        <v>138</v>
      </c>
      <c r="I125" s="86" t="s">
        <v>139</v>
      </c>
      <c r="J125" s="86" t="s">
        <v>128</v>
      </c>
      <c r="K125" s="87" t="s">
        <v>140</v>
      </c>
      <c r="L125" s="88"/>
      <c r="M125" s="89" t="s">
        <v>1</v>
      </c>
      <c r="N125" s="90" t="s">
        <v>45</v>
      </c>
      <c r="O125" s="90" t="s">
        <v>141</v>
      </c>
      <c r="P125" s="90" t="s">
        <v>142</v>
      </c>
      <c r="Q125" s="90" t="s">
        <v>143</v>
      </c>
      <c r="R125" s="90" t="s">
        <v>144</v>
      </c>
      <c r="S125" s="90" t="s">
        <v>145</v>
      </c>
      <c r="T125" s="91" t="s">
        <v>146</v>
      </c>
      <c r="U125" s="83"/>
      <c r="V125" s="83"/>
      <c r="W125" s="83"/>
      <c r="X125" s="83"/>
      <c r="Y125" s="83"/>
      <c r="Z125" s="83"/>
      <c r="AA125" s="83"/>
      <c r="AB125" s="83"/>
      <c r="AC125" s="83"/>
      <c r="AD125" s="83"/>
      <c r="AE125" s="83"/>
    </row>
    <row r="126" spans="1:63" s="34" customFormat="1" ht="22.9" customHeight="1" x14ac:dyDescent="0.25">
      <c r="A126" s="9"/>
      <c r="B126" s="4"/>
      <c r="C126" s="93" t="s">
        <v>147</v>
      </c>
      <c r="D126" s="9"/>
      <c r="E126" s="9"/>
      <c r="F126" s="9"/>
      <c r="G126" s="9"/>
      <c r="H126" s="9"/>
      <c r="I126" s="9"/>
      <c r="J126" s="94">
        <f>BK126</f>
        <v>0</v>
      </c>
      <c r="K126" s="9"/>
      <c r="L126" s="4"/>
      <c r="M126" s="95"/>
      <c r="N126" s="96"/>
      <c r="O126" s="44"/>
      <c r="P126" s="97">
        <f>P127</f>
        <v>0</v>
      </c>
      <c r="Q126" s="44"/>
      <c r="R126" s="97">
        <f>R127</f>
        <v>528.29167929999994</v>
      </c>
      <c r="S126" s="44"/>
      <c r="T126" s="98">
        <f>T127</f>
        <v>0</v>
      </c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T126" s="23" t="s">
        <v>80</v>
      </c>
      <c r="AU126" s="23" t="s">
        <v>130</v>
      </c>
      <c r="BK126" s="99">
        <f>BK127</f>
        <v>0</v>
      </c>
    </row>
    <row r="127" spans="1:63" s="3" customFormat="1" ht="25.9" customHeight="1" x14ac:dyDescent="0.2">
      <c r="B127" s="100"/>
      <c r="C127" s="140"/>
      <c r="D127" s="141" t="s">
        <v>80</v>
      </c>
      <c r="E127" s="142" t="s">
        <v>148</v>
      </c>
      <c r="F127" s="142" t="s">
        <v>149</v>
      </c>
      <c r="G127" s="140"/>
      <c r="H127" s="140"/>
      <c r="J127" s="102">
        <f>BK127</f>
        <v>0</v>
      </c>
      <c r="L127" s="100"/>
      <c r="M127" s="103"/>
      <c r="N127" s="104"/>
      <c r="O127" s="104"/>
      <c r="P127" s="105">
        <f>P128+P213+P228+P266+P279</f>
        <v>0</v>
      </c>
      <c r="Q127" s="104"/>
      <c r="R127" s="105">
        <f>R128+R213+R228+R266+R279</f>
        <v>528.29167929999994</v>
      </c>
      <c r="S127" s="104"/>
      <c r="T127" s="106">
        <f>T128+T213+T228+T266+T279</f>
        <v>0</v>
      </c>
      <c r="AR127" s="101" t="s">
        <v>150</v>
      </c>
      <c r="AT127" s="107" t="s">
        <v>80</v>
      </c>
      <c r="AU127" s="107" t="s">
        <v>81</v>
      </c>
      <c r="AY127" s="101" t="s">
        <v>151</v>
      </c>
      <c r="BK127" s="108">
        <f>BK128+BK213+BK228+BK266+BK279</f>
        <v>0</v>
      </c>
    </row>
    <row r="128" spans="1:63" s="3" customFormat="1" ht="22.9" customHeight="1" x14ac:dyDescent="0.2">
      <c r="B128" s="100"/>
      <c r="C128" s="140"/>
      <c r="D128" s="141" t="s">
        <v>80</v>
      </c>
      <c r="E128" s="143" t="s">
        <v>88</v>
      </c>
      <c r="F128" s="143" t="s">
        <v>152</v>
      </c>
      <c r="G128" s="140"/>
      <c r="H128" s="140"/>
      <c r="J128" s="109">
        <f>BK128</f>
        <v>0</v>
      </c>
      <c r="L128" s="100"/>
      <c r="M128" s="103"/>
      <c r="N128" s="104"/>
      <c r="O128" s="104"/>
      <c r="P128" s="105">
        <f>SUM(P129:P212)</f>
        <v>0</v>
      </c>
      <c r="Q128" s="104"/>
      <c r="R128" s="105">
        <f>SUM(R129:R212)</f>
        <v>0.21409</v>
      </c>
      <c r="S128" s="104"/>
      <c r="T128" s="106">
        <f>SUM(T129:T212)</f>
        <v>0</v>
      </c>
      <c r="AR128" s="101" t="s">
        <v>150</v>
      </c>
      <c r="AT128" s="107" t="s">
        <v>80</v>
      </c>
      <c r="AU128" s="107" t="s">
        <v>88</v>
      </c>
      <c r="AY128" s="101" t="s">
        <v>151</v>
      </c>
      <c r="BK128" s="108">
        <f>SUM(BK129:BK212)</f>
        <v>0</v>
      </c>
    </row>
    <row r="129" spans="1:65" s="34" customFormat="1" ht="37.9" customHeight="1" x14ac:dyDescent="0.2">
      <c r="A129" s="9"/>
      <c r="B129" s="4"/>
      <c r="C129" s="144" t="s">
        <v>88</v>
      </c>
      <c r="D129" s="144" t="s">
        <v>153</v>
      </c>
      <c r="E129" s="145" t="s">
        <v>245</v>
      </c>
      <c r="F129" s="146" t="s">
        <v>246</v>
      </c>
      <c r="G129" s="147" t="s">
        <v>233</v>
      </c>
      <c r="H129" s="148">
        <v>2391.0819999999999</v>
      </c>
      <c r="I129" s="6"/>
      <c r="J129" s="7">
        <f>ROUND(I129*H129,2)</f>
        <v>0</v>
      </c>
      <c r="K129" s="5" t="s">
        <v>157</v>
      </c>
      <c r="L129" s="4"/>
      <c r="M129" s="8" t="s">
        <v>1</v>
      </c>
      <c r="N129" s="110" t="s">
        <v>46</v>
      </c>
      <c r="O129" s="111"/>
      <c r="P129" s="112">
        <f>O129*H129</f>
        <v>0</v>
      </c>
      <c r="Q129" s="112">
        <v>0</v>
      </c>
      <c r="R129" s="112">
        <f>Q129*H129</f>
        <v>0</v>
      </c>
      <c r="S129" s="112">
        <v>0</v>
      </c>
      <c r="T129" s="113">
        <f>S129*H129</f>
        <v>0</v>
      </c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R129" s="114" t="s">
        <v>158</v>
      </c>
      <c r="AT129" s="114" t="s">
        <v>153</v>
      </c>
      <c r="AU129" s="114" t="s">
        <v>90</v>
      </c>
      <c r="AY129" s="23" t="s">
        <v>151</v>
      </c>
      <c r="BE129" s="115">
        <f>IF(N129="základní",J129,0)</f>
        <v>0</v>
      </c>
      <c r="BF129" s="115">
        <f>IF(N129="snížená",J129,0)</f>
        <v>0</v>
      </c>
      <c r="BG129" s="115">
        <f>IF(N129="zákl. přenesená",J129,0)</f>
        <v>0</v>
      </c>
      <c r="BH129" s="115">
        <f>IF(N129="sníž. přenesená",J129,0)</f>
        <v>0</v>
      </c>
      <c r="BI129" s="115">
        <f>IF(N129="nulová",J129,0)</f>
        <v>0</v>
      </c>
      <c r="BJ129" s="23" t="s">
        <v>88</v>
      </c>
      <c r="BK129" s="115">
        <f>ROUND(I129*H129,2)</f>
        <v>0</v>
      </c>
      <c r="BL129" s="23" t="s">
        <v>158</v>
      </c>
      <c r="BM129" s="114" t="s">
        <v>894</v>
      </c>
    </row>
    <row r="130" spans="1:65" s="34" customFormat="1" ht="39" x14ac:dyDescent="0.2">
      <c r="A130" s="9"/>
      <c r="B130" s="4"/>
      <c r="C130" s="149"/>
      <c r="D130" s="150" t="s">
        <v>160</v>
      </c>
      <c r="E130" s="149"/>
      <c r="F130" s="151" t="s">
        <v>248</v>
      </c>
      <c r="G130" s="149"/>
      <c r="H130" s="149"/>
      <c r="I130" s="9"/>
      <c r="J130" s="9"/>
      <c r="K130" s="9"/>
      <c r="L130" s="4"/>
      <c r="M130" s="116"/>
      <c r="N130" s="117"/>
      <c r="O130" s="111"/>
      <c r="P130" s="111"/>
      <c r="Q130" s="111"/>
      <c r="R130" s="111"/>
      <c r="S130" s="111"/>
      <c r="T130" s="118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T130" s="23" t="s">
        <v>160</v>
      </c>
      <c r="AU130" s="23" t="s">
        <v>90</v>
      </c>
    </row>
    <row r="131" spans="1:65" s="34" customFormat="1" ht="11.25" x14ac:dyDescent="0.2">
      <c r="A131" s="9"/>
      <c r="B131" s="4"/>
      <c r="C131" s="149"/>
      <c r="D131" s="152" t="s">
        <v>162</v>
      </c>
      <c r="E131" s="149"/>
      <c r="F131" s="153" t="s">
        <v>249</v>
      </c>
      <c r="G131" s="149"/>
      <c r="H131" s="149"/>
      <c r="I131" s="9"/>
      <c r="J131" s="9"/>
      <c r="K131" s="9"/>
      <c r="L131" s="4"/>
      <c r="M131" s="116"/>
      <c r="N131" s="117"/>
      <c r="O131" s="111"/>
      <c r="P131" s="111"/>
      <c r="Q131" s="111"/>
      <c r="R131" s="111"/>
      <c r="S131" s="111"/>
      <c r="T131" s="118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T131" s="23" t="s">
        <v>162</v>
      </c>
      <c r="AU131" s="23" t="s">
        <v>90</v>
      </c>
    </row>
    <row r="132" spans="1:65" s="10" customFormat="1" ht="11.25" x14ac:dyDescent="0.2">
      <c r="B132" s="119"/>
      <c r="C132" s="154"/>
      <c r="D132" s="150" t="s">
        <v>164</v>
      </c>
      <c r="E132" s="155" t="s">
        <v>1</v>
      </c>
      <c r="F132" s="156" t="s">
        <v>895</v>
      </c>
      <c r="G132" s="154"/>
      <c r="H132" s="155" t="s">
        <v>1</v>
      </c>
      <c r="L132" s="119"/>
      <c r="M132" s="121"/>
      <c r="N132" s="122"/>
      <c r="O132" s="122"/>
      <c r="P132" s="122"/>
      <c r="Q132" s="122"/>
      <c r="R132" s="122"/>
      <c r="S132" s="122"/>
      <c r="T132" s="123"/>
      <c r="AT132" s="120" t="s">
        <v>164</v>
      </c>
      <c r="AU132" s="120" t="s">
        <v>90</v>
      </c>
      <c r="AV132" s="10" t="s">
        <v>88</v>
      </c>
      <c r="AW132" s="10" t="s">
        <v>36</v>
      </c>
      <c r="AX132" s="10" t="s">
        <v>81</v>
      </c>
      <c r="AY132" s="120" t="s">
        <v>151</v>
      </c>
    </row>
    <row r="133" spans="1:65" s="11" customFormat="1" ht="11.25" x14ac:dyDescent="0.2">
      <c r="B133" s="124"/>
      <c r="C133" s="157"/>
      <c r="D133" s="150" t="s">
        <v>164</v>
      </c>
      <c r="E133" s="158" t="s">
        <v>1</v>
      </c>
      <c r="F133" s="159" t="s">
        <v>896</v>
      </c>
      <c r="G133" s="157"/>
      <c r="H133" s="160">
        <v>2291.88</v>
      </c>
      <c r="L133" s="124"/>
      <c r="M133" s="126"/>
      <c r="N133" s="127"/>
      <c r="O133" s="127"/>
      <c r="P133" s="127"/>
      <c r="Q133" s="127"/>
      <c r="R133" s="127"/>
      <c r="S133" s="127"/>
      <c r="T133" s="128"/>
      <c r="AT133" s="125" t="s">
        <v>164</v>
      </c>
      <c r="AU133" s="125" t="s">
        <v>90</v>
      </c>
      <c r="AV133" s="11" t="s">
        <v>90</v>
      </c>
      <c r="AW133" s="11" t="s">
        <v>36</v>
      </c>
      <c r="AX133" s="11" t="s">
        <v>81</v>
      </c>
      <c r="AY133" s="125" t="s">
        <v>151</v>
      </c>
    </row>
    <row r="134" spans="1:65" s="10" customFormat="1" ht="22.5" x14ac:dyDescent="0.2">
      <c r="B134" s="119"/>
      <c r="C134" s="154"/>
      <c r="D134" s="150" t="s">
        <v>164</v>
      </c>
      <c r="E134" s="155" t="s">
        <v>1</v>
      </c>
      <c r="F134" s="156" t="s">
        <v>252</v>
      </c>
      <c r="G134" s="154"/>
      <c r="H134" s="155" t="s">
        <v>1</v>
      </c>
      <c r="L134" s="119"/>
      <c r="M134" s="121"/>
      <c r="N134" s="122"/>
      <c r="O134" s="122"/>
      <c r="P134" s="122"/>
      <c r="Q134" s="122"/>
      <c r="R134" s="122"/>
      <c r="S134" s="122"/>
      <c r="T134" s="123"/>
      <c r="AT134" s="120" t="s">
        <v>164</v>
      </c>
      <c r="AU134" s="120" t="s">
        <v>90</v>
      </c>
      <c r="AV134" s="10" t="s">
        <v>88</v>
      </c>
      <c r="AW134" s="10" t="s">
        <v>36</v>
      </c>
      <c r="AX134" s="10" t="s">
        <v>81</v>
      </c>
      <c r="AY134" s="120" t="s">
        <v>151</v>
      </c>
    </row>
    <row r="135" spans="1:65" s="11" customFormat="1" ht="11.25" x14ac:dyDescent="0.2">
      <c r="B135" s="124"/>
      <c r="C135" s="157"/>
      <c r="D135" s="150" t="s">
        <v>164</v>
      </c>
      <c r="E135" s="158" t="s">
        <v>1</v>
      </c>
      <c r="F135" s="159" t="s">
        <v>897</v>
      </c>
      <c r="G135" s="157"/>
      <c r="H135" s="160">
        <v>99.201999999999998</v>
      </c>
      <c r="L135" s="124"/>
      <c r="M135" s="126"/>
      <c r="N135" s="127"/>
      <c r="O135" s="127"/>
      <c r="P135" s="127"/>
      <c r="Q135" s="127"/>
      <c r="R135" s="127"/>
      <c r="S135" s="127"/>
      <c r="T135" s="128"/>
      <c r="AT135" s="125" t="s">
        <v>164</v>
      </c>
      <c r="AU135" s="125" t="s">
        <v>90</v>
      </c>
      <c r="AV135" s="11" t="s">
        <v>90</v>
      </c>
      <c r="AW135" s="11" t="s">
        <v>36</v>
      </c>
      <c r="AX135" s="11" t="s">
        <v>81</v>
      </c>
      <c r="AY135" s="125" t="s">
        <v>151</v>
      </c>
    </row>
    <row r="136" spans="1:65" s="12" customFormat="1" ht="11.25" x14ac:dyDescent="0.2">
      <c r="B136" s="129"/>
      <c r="C136" s="161"/>
      <c r="D136" s="150" t="s">
        <v>164</v>
      </c>
      <c r="E136" s="162" t="s">
        <v>1</v>
      </c>
      <c r="F136" s="163" t="s">
        <v>167</v>
      </c>
      <c r="G136" s="161"/>
      <c r="H136" s="164">
        <v>2391.0820000000003</v>
      </c>
      <c r="L136" s="129"/>
      <c r="M136" s="131"/>
      <c r="N136" s="132"/>
      <c r="O136" s="132"/>
      <c r="P136" s="132"/>
      <c r="Q136" s="132"/>
      <c r="R136" s="132"/>
      <c r="S136" s="132"/>
      <c r="T136" s="133"/>
      <c r="AT136" s="130" t="s">
        <v>164</v>
      </c>
      <c r="AU136" s="130" t="s">
        <v>90</v>
      </c>
      <c r="AV136" s="12" t="s">
        <v>158</v>
      </c>
      <c r="AW136" s="12" t="s">
        <v>36</v>
      </c>
      <c r="AX136" s="12" t="s">
        <v>88</v>
      </c>
      <c r="AY136" s="130" t="s">
        <v>151</v>
      </c>
    </row>
    <row r="137" spans="1:65" s="34" customFormat="1" ht="24.2" customHeight="1" x14ac:dyDescent="0.2">
      <c r="A137" s="9"/>
      <c r="B137" s="4"/>
      <c r="C137" s="144" t="s">
        <v>90</v>
      </c>
      <c r="D137" s="144" t="s">
        <v>153</v>
      </c>
      <c r="E137" s="145" t="s">
        <v>263</v>
      </c>
      <c r="F137" s="146" t="s">
        <v>264</v>
      </c>
      <c r="G137" s="147" t="s">
        <v>233</v>
      </c>
      <c r="H137" s="148">
        <v>2391.0819999999999</v>
      </c>
      <c r="I137" s="6"/>
      <c r="J137" s="7">
        <f>ROUND(I137*H137,2)</f>
        <v>0</v>
      </c>
      <c r="K137" s="5" t="s">
        <v>157</v>
      </c>
      <c r="L137" s="4"/>
      <c r="M137" s="8" t="s">
        <v>1</v>
      </c>
      <c r="N137" s="110" t="s">
        <v>46</v>
      </c>
      <c r="O137" s="111"/>
      <c r="P137" s="112">
        <f>O137*H137</f>
        <v>0</v>
      </c>
      <c r="Q137" s="112">
        <v>0</v>
      </c>
      <c r="R137" s="112">
        <f>Q137*H137</f>
        <v>0</v>
      </c>
      <c r="S137" s="112">
        <v>0</v>
      </c>
      <c r="T137" s="113">
        <f>S137*H137</f>
        <v>0</v>
      </c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R137" s="114" t="s">
        <v>158</v>
      </c>
      <c r="AT137" s="114" t="s">
        <v>153</v>
      </c>
      <c r="AU137" s="114" t="s">
        <v>90</v>
      </c>
      <c r="AY137" s="23" t="s">
        <v>151</v>
      </c>
      <c r="BE137" s="115">
        <f>IF(N137="základní",J137,0)</f>
        <v>0</v>
      </c>
      <c r="BF137" s="115">
        <f>IF(N137="snížená",J137,0)</f>
        <v>0</v>
      </c>
      <c r="BG137" s="115">
        <f>IF(N137="zákl. přenesená",J137,0)</f>
        <v>0</v>
      </c>
      <c r="BH137" s="115">
        <f>IF(N137="sníž. přenesená",J137,0)</f>
        <v>0</v>
      </c>
      <c r="BI137" s="115">
        <f>IF(N137="nulová",J137,0)</f>
        <v>0</v>
      </c>
      <c r="BJ137" s="23" t="s">
        <v>88</v>
      </c>
      <c r="BK137" s="115">
        <f>ROUND(I137*H137,2)</f>
        <v>0</v>
      </c>
      <c r="BL137" s="23" t="s">
        <v>158</v>
      </c>
      <c r="BM137" s="114" t="s">
        <v>898</v>
      </c>
    </row>
    <row r="138" spans="1:65" s="34" customFormat="1" ht="29.25" x14ac:dyDescent="0.2">
      <c r="A138" s="9"/>
      <c r="B138" s="4"/>
      <c r="C138" s="149"/>
      <c r="D138" s="150" t="s">
        <v>160</v>
      </c>
      <c r="E138" s="149"/>
      <c r="F138" s="151" t="s">
        <v>266</v>
      </c>
      <c r="G138" s="149"/>
      <c r="H138" s="149"/>
      <c r="I138" s="9"/>
      <c r="J138" s="9"/>
      <c r="K138" s="9"/>
      <c r="L138" s="4"/>
      <c r="M138" s="116"/>
      <c r="N138" s="117"/>
      <c r="O138" s="111"/>
      <c r="P138" s="111"/>
      <c r="Q138" s="111"/>
      <c r="R138" s="111"/>
      <c r="S138" s="111"/>
      <c r="T138" s="118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T138" s="23" t="s">
        <v>160</v>
      </c>
      <c r="AU138" s="23" t="s">
        <v>90</v>
      </c>
    </row>
    <row r="139" spans="1:65" s="34" customFormat="1" ht="11.25" x14ac:dyDescent="0.2">
      <c r="A139" s="9"/>
      <c r="B139" s="4"/>
      <c r="C139" s="149"/>
      <c r="D139" s="152" t="s">
        <v>162</v>
      </c>
      <c r="E139" s="149"/>
      <c r="F139" s="153" t="s">
        <v>267</v>
      </c>
      <c r="G139" s="149"/>
      <c r="H139" s="149"/>
      <c r="I139" s="9"/>
      <c r="J139" s="9"/>
      <c r="K139" s="9"/>
      <c r="L139" s="4"/>
      <c r="M139" s="116"/>
      <c r="N139" s="117"/>
      <c r="O139" s="111"/>
      <c r="P139" s="111"/>
      <c r="Q139" s="111"/>
      <c r="R139" s="111"/>
      <c r="S139" s="111"/>
      <c r="T139" s="118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T139" s="23" t="s">
        <v>162</v>
      </c>
      <c r="AU139" s="23" t="s">
        <v>90</v>
      </c>
    </row>
    <row r="140" spans="1:65" s="10" customFormat="1" ht="11.25" x14ac:dyDescent="0.2">
      <c r="B140" s="119"/>
      <c r="C140" s="154"/>
      <c r="D140" s="150" t="s">
        <v>164</v>
      </c>
      <c r="E140" s="155" t="s">
        <v>1</v>
      </c>
      <c r="F140" s="156" t="s">
        <v>268</v>
      </c>
      <c r="G140" s="154"/>
      <c r="H140" s="155" t="s">
        <v>1</v>
      </c>
      <c r="L140" s="119"/>
      <c r="M140" s="121"/>
      <c r="N140" s="122"/>
      <c r="O140" s="122"/>
      <c r="P140" s="122"/>
      <c r="Q140" s="122"/>
      <c r="R140" s="122"/>
      <c r="S140" s="122"/>
      <c r="T140" s="123"/>
      <c r="AT140" s="120" t="s">
        <v>164</v>
      </c>
      <c r="AU140" s="120" t="s">
        <v>90</v>
      </c>
      <c r="AV140" s="10" t="s">
        <v>88</v>
      </c>
      <c r="AW140" s="10" t="s">
        <v>36</v>
      </c>
      <c r="AX140" s="10" t="s">
        <v>81</v>
      </c>
      <c r="AY140" s="120" t="s">
        <v>151</v>
      </c>
    </row>
    <row r="141" spans="1:65" s="11" customFormat="1" ht="11.25" x14ac:dyDescent="0.2">
      <c r="B141" s="124"/>
      <c r="C141" s="157"/>
      <c r="D141" s="150" t="s">
        <v>164</v>
      </c>
      <c r="E141" s="158" t="s">
        <v>1</v>
      </c>
      <c r="F141" s="159" t="s">
        <v>896</v>
      </c>
      <c r="G141" s="157"/>
      <c r="H141" s="160">
        <v>2291.88</v>
      </c>
      <c r="L141" s="124"/>
      <c r="M141" s="126"/>
      <c r="N141" s="127"/>
      <c r="O141" s="127"/>
      <c r="P141" s="127"/>
      <c r="Q141" s="127"/>
      <c r="R141" s="127"/>
      <c r="S141" s="127"/>
      <c r="T141" s="128"/>
      <c r="AT141" s="125" t="s">
        <v>164</v>
      </c>
      <c r="AU141" s="125" t="s">
        <v>90</v>
      </c>
      <c r="AV141" s="11" t="s">
        <v>90</v>
      </c>
      <c r="AW141" s="11" t="s">
        <v>36</v>
      </c>
      <c r="AX141" s="11" t="s">
        <v>81</v>
      </c>
      <c r="AY141" s="125" t="s">
        <v>151</v>
      </c>
    </row>
    <row r="142" spans="1:65" s="10" customFormat="1" ht="11.25" x14ac:dyDescent="0.2">
      <c r="B142" s="119"/>
      <c r="C142" s="154"/>
      <c r="D142" s="150" t="s">
        <v>164</v>
      </c>
      <c r="E142" s="155" t="s">
        <v>1</v>
      </c>
      <c r="F142" s="156" t="s">
        <v>746</v>
      </c>
      <c r="G142" s="154"/>
      <c r="H142" s="155" t="s">
        <v>1</v>
      </c>
      <c r="L142" s="119"/>
      <c r="M142" s="121"/>
      <c r="N142" s="122"/>
      <c r="O142" s="122"/>
      <c r="P142" s="122"/>
      <c r="Q142" s="122"/>
      <c r="R142" s="122"/>
      <c r="S142" s="122"/>
      <c r="T142" s="123"/>
      <c r="AT142" s="120" t="s">
        <v>164</v>
      </c>
      <c r="AU142" s="120" t="s">
        <v>90</v>
      </c>
      <c r="AV142" s="10" t="s">
        <v>88</v>
      </c>
      <c r="AW142" s="10" t="s">
        <v>36</v>
      </c>
      <c r="AX142" s="10" t="s">
        <v>81</v>
      </c>
      <c r="AY142" s="120" t="s">
        <v>151</v>
      </c>
    </row>
    <row r="143" spans="1:65" s="11" customFormat="1" ht="11.25" x14ac:dyDescent="0.2">
      <c r="B143" s="124"/>
      <c r="C143" s="157"/>
      <c r="D143" s="150" t="s">
        <v>164</v>
      </c>
      <c r="E143" s="158" t="s">
        <v>1</v>
      </c>
      <c r="F143" s="159" t="s">
        <v>897</v>
      </c>
      <c r="G143" s="157"/>
      <c r="H143" s="160">
        <v>99.201999999999998</v>
      </c>
      <c r="L143" s="124"/>
      <c r="M143" s="126"/>
      <c r="N143" s="127"/>
      <c r="O143" s="127"/>
      <c r="P143" s="127"/>
      <c r="Q143" s="127"/>
      <c r="R143" s="127"/>
      <c r="S143" s="127"/>
      <c r="T143" s="128"/>
      <c r="AT143" s="125" t="s">
        <v>164</v>
      </c>
      <c r="AU143" s="125" t="s">
        <v>90</v>
      </c>
      <c r="AV143" s="11" t="s">
        <v>90</v>
      </c>
      <c r="AW143" s="11" t="s">
        <v>36</v>
      </c>
      <c r="AX143" s="11" t="s">
        <v>81</v>
      </c>
      <c r="AY143" s="125" t="s">
        <v>151</v>
      </c>
    </row>
    <row r="144" spans="1:65" s="12" customFormat="1" ht="11.25" x14ac:dyDescent="0.2">
      <c r="B144" s="129"/>
      <c r="C144" s="161"/>
      <c r="D144" s="150" t="s">
        <v>164</v>
      </c>
      <c r="E144" s="162" t="s">
        <v>1</v>
      </c>
      <c r="F144" s="163" t="s">
        <v>167</v>
      </c>
      <c r="G144" s="161"/>
      <c r="H144" s="164">
        <v>2391.0820000000003</v>
      </c>
      <c r="L144" s="129"/>
      <c r="M144" s="131"/>
      <c r="N144" s="132"/>
      <c r="O144" s="132"/>
      <c r="P144" s="132"/>
      <c r="Q144" s="132"/>
      <c r="R144" s="132"/>
      <c r="S144" s="132"/>
      <c r="T144" s="133"/>
      <c r="AT144" s="130" t="s">
        <v>164</v>
      </c>
      <c r="AU144" s="130" t="s">
        <v>90</v>
      </c>
      <c r="AV144" s="12" t="s">
        <v>158</v>
      </c>
      <c r="AW144" s="12" t="s">
        <v>36</v>
      </c>
      <c r="AX144" s="12" t="s">
        <v>88</v>
      </c>
      <c r="AY144" s="130" t="s">
        <v>151</v>
      </c>
    </row>
    <row r="145" spans="1:65" s="34" customFormat="1" ht="37.9" customHeight="1" x14ac:dyDescent="0.2">
      <c r="A145" s="9"/>
      <c r="B145" s="4"/>
      <c r="C145" s="144" t="s">
        <v>177</v>
      </c>
      <c r="D145" s="144" t="s">
        <v>153</v>
      </c>
      <c r="E145" s="145" t="s">
        <v>271</v>
      </c>
      <c r="F145" s="146" t="s">
        <v>272</v>
      </c>
      <c r="G145" s="147" t="s">
        <v>233</v>
      </c>
      <c r="H145" s="148">
        <v>2291.88</v>
      </c>
      <c r="I145" s="6"/>
      <c r="J145" s="7">
        <f>ROUND(I145*H145,2)</f>
        <v>0</v>
      </c>
      <c r="K145" s="5" t="s">
        <v>157</v>
      </c>
      <c r="L145" s="4"/>
      <c r="M145" s="8" t="s">
        <v>1</v>
      </c>
      <c r="N145" s="110" t="s">
        <v>46</v>
      </c>
      <c r="O145" s="111"/>
      <c r="P145" s="112">
        <f>O145*H145</f>
        <v>0</v>
      </c>
      <c r="Q145" s="112">
        <v>0</v>
      </c>
      <c r="R145" s="112">
        <f>Q145*H145</f>
        <v>0</v>
      </c>
      <c r="S145" s="112">
        <v>0</v>
      </c>
      <c r="T145" s="113">
        <f>S145*H145</f>
        <v>0</v>
      </c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R145" s="114" t="s">
        <v>158</v>
      </c>
      <c r="AT145" s="114" t="s">
        <v>153</v>
      </c>
      <c r="AU145" s="114" t="s">
        <v>90</v>
      </c>
      <c r="AY145" s="23" t="s">
        <v>151</v>
      </c>
      <c r="BE145" s="115">
        <f>IF(N145="základní",J145,0)</f>
        <v>0</v>
      </c>
      <c r="BF145" s="115">
        <f>IF(N145="snížená",J145,0)</f>
        <v>0</v>
      </c>
      <c r="BG145" s="115">
        <f>IF(N145="zákl. přenesená",J145,0)</f>
        <v>0</v>
      </c>
      <c r="BH145" s="115">
        <f>IF(N145="sníž. přenesená",J145,0)</f>
        <v>0</v>
      </c>
      <c r="BI145" s="115">
        <f>IF(N145="nulová",J145,0)</f>
        <v>0</v>
      </c>
      <c r="BJ145" s="23" t="s">
        <v>88</v>
      </c>
      <c r="BK145" s="115">
        <f>ROUND(I145*H145,2)</f>
        <v>0</v>
      </c>
      <c r="BL145" s="23" t="s">
        <v>158</v>
      </c>
      <c r="BM145" s="114" t="s">
        <v>899</v>
      </c>
    </row>
    <row r="146" spans="1:65" s="34" customFormat="1" ht="39" x14ac:dyDescent="0.2">
      <c r="A146" s="9"/>
      <c r="B146" s="4"/>
      <c r="C146" s="149"/>
      <c r="D146" s="150" t="s">
        <v>160</v>
      </c>
      <c r="E146" s="149"/>
      <c r="F146" s="151" t="s">
        <v>274</v>
      </c>
      <c r="G146" s="149"/>
      <c r="H146" s="149"/>
      <c r="I146" s="9"/>
      <c r="J146" s="9"/>
      <c r="K146" s="9"/>
      <c r="L146" s="4"/>
      <c r="M146" s="116"/>
      <c r="N146" s="117"/>
      <c r="O146" s="111"/>
      <c r="P146" s="111"/>
      <c r="Q146" s="111"/>
      <c r="R146" s="111"/>
      <c r="S146" s="111"/>
      <c r="T146" s="118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T146" s="23" t="s">
        <v>160</v>
      </c>
      <c r="AU146" s="23" t="s">
        <v>90</v>
      </c>
    </row>
    <row r="147" spans="1:65" s="34" customFormat="1" ht="11.25" x14ac:dyDescent="0.2">
      <c r="A147" s="9"/>
      <c r="B147" s="4"/>
      <c r="C147" s="149"/>
      <c r="D147" s="152" t="s">
        <v>162</v>
      </c>
      <c r="E147" s="149"/>
      <c r="F147" s="153" t="s">
        <v>275</v>
      </c>
      <c r="G147" s="149"/>
      <c r="H147" s="149"/>
      <c r="I147" s="9"/>
      <c r="J147" s="9"/>
      <c r="K147" s="9"/>
      <c r="L147" s="4"/>
      <c r="M147" s="116"/>
      <c r="N147" s="117"/>
      <c r="O147" s="111"/>
      <c r="P147" s="111"/>
      <c r="Q147" s="111"/>
      <c r="R147" s="111"/>
      <c r="S147" s="111"/>
      <c r="T147" s="118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T147" s="23" t="s">
        <v>162</v>
      </c>
      <c r="AU147" s="23" t="s">
        <v>90</v>
      </c>
    </row>
    <row r="148" spans="1:65" s="10" customFormat="1" ht="11.25" x14ac:dyDescent="0.2">
      <c r="B148" s="119"/>
      <c r="C148" s="154"/>
      <c r="D148" s="150" t="s">
        <v>164</v>
      </c>
      <c r="E148" s="155" t="s">
        <v>1</v>
      </c>
      <c r="F148" s="156" t="s">
        <v>900</v>
      </c>
      <c r="G148" s="154"/>
      <c r="H148" s="155" t="s">
        <v>1</v>
      </c>
      <c r="L148" s="119"/>
      <c r="M148" s="121"/>
      <c r="N148" s="122"/>
      <c r="O148" s="122"/>
      <c r="P148" s="122"/>
      <c r="Q148" s="122"/>
      <c r="R148" s="122"/>
      <c r="S148" s="122"/>
      <c r="T148" s="123"/>
      <c r="AT148" s="120" t="s">
        <v>164</v>
      </c>
      <c r="AU148" s="120" t="s">
        <v>90</v>
      </c>
      <c r="AV148" s="10" t="s">
        <v>88</v>
      </c>
      <c r="AW148" s="10" t="s">
        <v>36</v>
      </c>
      <c r="AX148" s="10" t="s">
        <v>81</v>
      </c>
      <c r="AY148" s="120" t="s">
        <v>151</v>
      </c>
    </row>
    <row r="149" spans="1:65" s="10" customFormat="1" ht="22.5" x14ac:dyDescent="0.2">
      <c r="B149" s="119"/>
      <c r="C149" s="154"/>
      <c r="D149" s="150" t="s">
        <v>164</v>
      </c>
      <c r="E149" s="155" t="s">
        <v>1</v>
      </c>
      <c r="F149" s="156" t="s">
        <v>901</v>
      </c>
      <c r="G149" s="154"/>
      <c r="H149" s="155" t="s">
        <v>1</v>
      </c>
      <c r="L149" s="119"/>
      <c r="M149" s="121"/>
      <c r="N149" s="122"/>
      <c r="O149" s="122"/>
      <c r="P149" s="122"/>
      <c r="Q149" s="122"/>
      <c r="R149" s="122"/>
      <c r="S149" s="122"/>
      <c r="T149" s="123"/>
      <c r="AT149" s="120" t="s">
        <v>164</v>
      </c>
      <c r="AU149" s="120" t="s">
        <v>90</v>
      </c>
      <c r="AV149" s="10" t="s">
        <v>88</v>
      </c>
      <c r="AW149" s="10" t="s">
        <v>36</v>
      </c>
      <c r="AX149" s="10" t="s">
        <v>81</v>
      </c>
      <c r="AY149" s="120" t="s">
        <v>151</v>
      </c>
    </row>
    <row r="150" spans="1:65" s="11" customFormat="1" ht="11.25" x14ac:dyDescent="0.2">
      <c r="B150" s="124"/>
      <c r="C150" s="157"/>
      <c r="D150" s="150" t="s">
        <v>164</v>
      </c>
      <c r="E150" s="158" t="s">
        <v>1</v>
      </c>
      <c r="F150" s="159" t="s">
        <v>896</v>
      </c>
      <c r="G150" s="157"/>
      <c r="H150" s="160">
        <v>2291.88</v>
      </c>
      <c r="L150" s="124"/>
      <c r="M150" s="126"/>
      <c r="N150" s="127"/>
      <c r="O150" s="127"/>
      <c r="P150" s="127"/>
      <c r="Q150" s="127"/>
      <c r="R150" s="127"/>
      <c r="S150" s="127"/>
      <c r="T150" s="128"/>
      <c r="AT150" s="125" t="s">
        <v>164</v>
      </c>
      <c r="AU150" s="125" t="s">
        <v>90</v>
      </c>
      <c r="AV150" s="11" t="s">
        <v>90</v>
      </c>
      <c r="AW150" s="11" t="s">
        <v>36</v>
      </c>
      <c r="AX150" s="11" t="s">
        <v>81</v>
      </c>
      <c r="AY150" s="125" t="s">
        <v>151</v>
      </c>
    </row>
    <row r="151" spans="1:65" s="12" customFormat="1" ht="11.25" x14ac:dyDescent="0.2">
      <c r="B151" s="129"/>
      <c r="C151" s="161"/>
      <c r="D151" s="150" t="s">
        <v>164</v>
      </c>
      <c r="E151" s="162" t="s">
        <v>1</v>
      </c>
      <c r="F151" s="163" t="s">
        <v>167</v>
      </c>
      <c r="G151" s="161"/>
      <c r="H151" s="164">
        <v>2291.88</v>
      </c>
      <c r="L151" s="129"/>
      <c r="M151" s="131"/>
      <c r="N151" s="132"/>
      <c r="O151" s="132"/>
      <c r="P151" s="132"/>
      <c r="Q151" s="132"/>
      <c r="R151" s="132"/>
      <c r="S151" s="132"/>
      <c r="T151" s="133"/>
      <c r="AT151" s="130" t="s">
        <v>164</v>
      </c>
      <c r="AU151" s="130" t="s">
        <v>90</v>
      </c>
      <c r="AV151" s="12" t="s">
        <v>158</v>
      </c>
      <c r="AW151" s="12" t="s">
        <v>36</v>
      </c>
      <c r="AX151" s="12" t="s">
        <v>88</v>
      </c>
      <c r="AY151" s="130" t="s">
        <v>151</v>
      </c>
    </row>
    <row r="152" spans="1:65" s="34" customFormat="1" ht="24.2" customHeight="1" x14ac:dyDescent="0.2">
      <c r="A152" s="9"/>
      <c r="B152" s="4"/>
      <c r="C152" s="144" t="s">
        <v>158</v>
      </c>
      <c r="D152" s="144" t="s">
        <v>153</v>
      </c>
      <c r="E152" s="145" t="s">
        <v>279</v>
      </c>
      <c r="F152" s="146" t="s">
        <v>280</v>
      </c>
      <c r="G152" s="147" t="s">
        <v>156</v>
      </c>
      <c r="H152" s="148">
        <v>1405.58</v>
      </c>
      <c r="I152" s="6"/>
      <c r="J152" s="7">
        <f>ROUND(I152*H152,2)</f>
        <v>0</v>
      </c>
      <c r="K152" s="5" t="s">
        <v>157</v>
      </c>
      <c r="L152" s="4"/>
      <c r="M152" s="8" t="s">
        <v>1</v>
      </c>
      <c r="N152" s="110" t="s">
        <v>46</v>
      </c>
      <c r="O152" s="111"/>
      <c r="P152" s="112">
        <f>O152*H152</f>
        <v>0</v>
      </c>
      <c r="Q152" s="112">
        <v>0</v>
      </c>
      <c r="R152" s="112">
        <f>Q152*H152</f>
        <v>0</v>
      </c>
      <c r="S152" s="112">
        <v>0</v>
      </c>
      <c r="T152" s="113">
        <f>S152*H152</f>
        <v>0</v>
      </c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R152" s="114" t="s">
        <v>158</v>
      </c>
      <c r="AT152" s="114" t="s">
        <v>153</v>
      </c>
      <c r="AU152" s="114" t="s">
        <v>90</v>
      </c>
      <c r="AY152" s="23" t="s">
        <v>151</v>
      </c>
      <c r="BE152" s="115">
        <f>IF(N152="základní",J152,0)</f>
        <v>0</v>
      </c>
      <c r="BF152" s="115">
        <f>IF(N152="snížená",J152,0)</f>
        <v>0</v>
      </c>
      <c r="BG152" s="115">
        <f>IF(N152="zákl. přenesená",J152,0)</f>
        <v>0</v>
      </c>
      <c r="BH152" s="115">
        <f>IF(N152="sníž. přenesená",J152,0)</f>
        <v>0</v>
      </c>
      <c r="BI152" s="115">
        <f>IF(N152="nulová",J152,0)</f>
        <v>0</v>
      </c>
      <c r="BJ152" s="23" t="s">
        <v>88</v>
      </c>
      <c r="BK152" s="115">
        <f>ROUND(I152*H152,2)</f>
        <v>0</v>
      </c>
      <c r="BL152" s="23" t="s">
        <v>158</v>
      </c>
      <c r="BM152" s="114" t="s">
        <v>902</v>
      </c>
    </row>
    <row r="153" spans="1:65" s="34" customFormat="1" ht="19.5" x14ac:dyDescent="0.2">
      <c r="A153" s="9"/>
      <c r="B153" s="4"/>
      <c r="C153" s="149"/>
      <c r="D153" s="150" t="s">
        <v>160</v>
      </c>
      <c r="E153" s="149"/>
      <c r="F153" s="151" t="s">
        <v>282</v>
      </c>
      <c r="G153" s="149"/>
      <c r="H153" s="149"/>
      <c r="I153" s="9"/>
      <c r="J153" s="9"/>
      <c r="K153" s="9"/>
      <c r="L153" s="4"/>
      <c r="M153" s="116"/>
      <c r="N153" s="117"/>
      <c r="O153" s="111"/>
      <c r="P153" s="111"/>
      <c r="Q153" s="111"/>
      <c r="R153" s="111"/>
      <c r="S153" s="111"/>
      <c r="T153" s="118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T153" s="23" t="s">
        <v>160</v>
      </c>
      <c r="AU153" s="23" t="s">
        <v>90</v>
      </c>
    </row>
    <row r="154" spans="1:65" s="34" customFormat="1" ht="11.25" x14ac:dyDescent="0.2">
      <c r="A154" s="9"/>
      <c r="B154" s="4"/>
      <c r="C154" s="149"/>
      <c r="D154" s="152" t="s">
        <v>162</v>
      </c>
      <c r="E154" s="149"/>
      <c r="F154" s="153" t="s">
        <v>283</v>
      </c>
      <c r="G154" s="149"/>
      <c r="H154" s="149"/>
      <c r="I154" s="9"/>
      <c r="J154" s="9"/>
      <c r="K154" s="9"/>
      <c r="L154" s="4"/>
      <c r="M154" s="116"/>
      <c r="N154" s="117"/>
      <c r="O154" s="111"/>
      <c r="P154" s="111"/>
      <c r="Q154" s="111"/>
      <c r="R154" s="111"/>
      <c r="S154" s="111"/>
      <c r="T154" s="118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T154" s="23" t="s">
        <v>162</v>
      </c>
      <c r="AU154" s="23" t="s">
        <v>90</v>
      </c>
    </row>
    <row r="155" spans="1:65" s="10" customFormat="1" ht="11.25" x14ac:dyDescent="0.2">
      <c r="B155" s="119"/>
      <c r="C155" s="154"/>
      <c r="D155" s="150" t="s">
        <v>164</v>
      </c>
      <c r="E155" s="155" t="s">
        <v>1</v>
      </c>
      <c r="F155" s="156" t="s">
        <v>900</v>
      </c>
      <c r="G155" s="154"/>
      <c r="H155" s="155" t="s">
        <v>1</v>
      </c>
      <c r="L155" s="119"/>
      <c r="M155" s="121"/>
      <c r="N155" s="122"/>
      <c r="O155" s="122"/>
      <c r="P155" s="122"/>
      <c r="Q155" s="122"/>
      <c r="R155" s="122"/>
      <c r="S155" s="122"/>
      <c r="T155" s="123"/>
      <c r="AT155" s="120" t="s">
        <v>164</v>
      </c>
      <c r="AU155" s="120" t="s">
        <v>90</v>
      </c>
      <c r="AV155" s="10" t="s">
        <v>88</v>
      </c>
      <c r="AW155" s="10" t="s">
        <v>36</v>
      </c>
      <c r="AX155" s="10" t="s">
        <v>81</v>
      </c>
      <c r="AY155" s="120" t="s">
        <v>151</v>
      </c>
    </row>
    <row r="156" spans="1:65" s="10" customFormat="1" ht="11.25" x14ac:dyDescent="0.2">
      <c r="B156" s="119"/>
      <c r="C156" s="154"/>
      <c r="D156" s="150" t="s">
        <v>164</v>
      </c>
      <c r="E156" s="155" t="s">
        <v>1</v>
      </c>
      <c r="F156" s="156" t="s">
        <v>903</v>
      </c>
      <c r="G156" s="154"/>
      <c r="H156" s="155" t="s">
        <v>1</v>
      </c>
      <c r="L156" s="119"/>
      <c r="M156" s="121"/>
      <c r="N156" s="122"/>
      <c r="O156" s="122"/>
      <c r="P156" s="122"/>
      <c r="Q156" s="122"/>
      <c r="R156" s="122"/>
      <c r="S156" s="122"/>
      <c r="T156" s="123"/>
      <c r="AT156" s="120" t="s">
        <v>164</v>
      </c>
      <c r="AU156" s="120" t="s">
        <v>90</v>
      </c>
      <c r="AV156" s="10" t="s">
        <v>88</v>
      </c>
      <c r="AW156" s="10" t="s">
        <v>36</v>
      </c>
      <c r="AX156" s="10" t="s">
        <v>81</v>
      </c>
      <c r="AY156" s="120" t="s">
        <v>151</v>
      </c>
    </row>
    <row r="157" spans="1:65" s="11" customFormat="1" ht="11.25" x14ac:dyDescent="0.2">
      <c r="B157" s="124"/>
      <c r="C157" s="157"/>
      <c r="D157" s="150" t="s">
        <v>164</v>
      </c>
      <c r="E157" s="158" t="s">
        <v>1</v>
      </c>
      <c r="F157" s="159" t="s">
        <v>904</v>
      </c>
      <c r="G157" s="157"/>
      <c r="H157" s="160">
        <v>1166.8699999999999</v>
      </c>
      <c r="L157" s="124"/>
      <c r="M157" s="126"/>
      <c r="N157" s="127"/>
      <c r="O157" s="127"/>
      <c r="P157" s="127"/>
      <c r="Q157" s="127"/>
      <c r="R157" s="127"/>
      <c r="S157" s="127"/>
      <c r="T157" s="128"/>
      <c r="AT157" s="125" t="s">
        <v>164</v>
      </c>
      <c r="AU157" s="125" t="s">
        <v>90</v>
      </c>
      <c r="AV157" s="11" t="s">
        <v>90</v>
      </c>
      <c r="AW157" s="11" t="s">
        <v>36</v>
      </c>
      <c r="AX157" s="11" t="s">
        <v>81</v>
      </c>
      <c r="AY157" s="125" t="s">
        <v>151</v>
      </c>
    </row>
    <row r="158" spans="1:65" s="10" customFormat="1" ht="11.25" x14ac:dyDescent="0.2">
      <c r="B158" s="119"/>
      <c r="C158" s="154"/>
      <c r="D158" s="150" t="s">
        <v>164</v>
      </c>
      <c r="E158" s="155" t="s">
        <v>1</v>
      </c>
      <c r="F158" s="156" t="s">
        <v>905</v>
      </c>
      <c r="G158" s="154"/>
      <c r="H158" s="155" t="s">
        <v>1</v>
      </c>
      <c r="L158" s="119"/>
      <c r="M158" s="121"/>
      <c r="N158" s="122"/>
      <c r="O158" s="122"/>
      <c r="P158" s="122"/>
      <c r="Q158" s="122"/>
      <c r="R158" s="122"/>
      <c r="S158" s="122"/>
      <c r="T158" s="123"/>
      <c r="AT158" s="120" t="s">
        <v>164</v>
      </c>
      <c r="AU158" s="120" t="s">
        <v>90</v>
      </c>
      <c r="AV158" s="10" t="s">
        <v>88</v>
      </c>
      <c r="AW158" s="10" t="s">
        <v>36</v>
      </c>
      <c r="AX158" s="10" t="s">
        <v>81</v>
      </c>
      <c r="AY158" s="120" t="s">
        <v>151</v>
      </c>
    </row>
    <row r="159" spans="1:65" s="11" customFormat="1" ht="11.25" x14ac:dyDescent="0.2">
      <c r="B159" s="124"/>
      <c r="C159" s="157"/>
      <c r="D159" s="150" t="s">
        <v>164</v>
      </c>
      <c r="E159" s="158" t="s">
        <v>1</v>
      </c>
      <c r="F159" s="159" t="s">
        <v>906</v>
      </c>
      <c r="G159" s="157"/>
      <c r="H159" s="160">
        <v>238.71</v>
      </c>
      <c r="L159" s="124"/>
      <c r="M159" s="126"/>
      <c r="N159" s="127"/>
      <c r="O159" s="127"/>
      <c r="P159" s="127"/>
      <c r="Q159" s="127"/>
      <c r="R159" s="127"/>
      <c r="S159" s="127"/>
      <c r="T159" s="128"/>
      <c r="AT159" s="125" t="s">
        <v>164</v>
      </c>
      <c r="AU159" s="125" t="s">
        <v>90</v>
      </c>
      <c r="AV159" s="11" t="s">
        <v>90</v>
      </c>
      <c r="AW159" s="11" t="s">
        <v>36</v>
      </c>
      <c r="AX159" s="11" t="s">
        <v>81</v>
      </c>
      <c r="AY159" s="125" t="s">
        <v>151</v>
      </c>
    </row>
    <row r="160" spans="1:65" s="12" customFormat="1" ht="11.25" x14ac:dyDescent="0.2">
      <c r="B160" s="129"/>
      <c r="C160" s="161"/>
      <c r="D160" s="150" t="s">
        <v>164</v>
      </c>
      <c r="E160" s="162" t="s">
        <v>1</v>
      </c>
      <c r="F160" s="163" t="s">
        <v>167</v>
      </c>
      <c r="G160" s="161"/>
      <c r="H160" s="164">
        <v>1405.58</v>
      </c>
      <c r="L160" s="129"/>
      <c r="M160" s="131"/>
      <c r="N160" s="132"/>
      <c r="O160" s="132"/>
      <c r="P160" s="132"/>
      <c r="Q160" s="132"/>
      <c r="R160" s="132"/>
      <c r="S160" s="132"/>
      <c r="T160" s="133"/>
      <c r="AT160" s="130" t="s">
        <v>164</v>
      </c>
      <c r="AU160" s="130" t="s">
        <v>90</v>
      </c>
      <c r="AV160" s="12" t="s">
        <v>158</v>
      </c>
      <c r="AW160" s="12" t="s">
        <v>36</v>
      </c>
      <c r="AX160" s="12" t="s">
        <v>88</v>
      </c>
      <c r="AY160" s="130" t="s">
        <v>151</v>
      </c>
    </row>
    <row r="161" spans="1:65" s="34" customFormat="1" ht="24.2" customHeight="1" x14ac:dyDescent="0.2">
      <c r="A161" s="9"/>
      <c r="B161" s="4"/>
      <c r="C161" s="144" t="s">
        <v>150</v>
      </c>
      <c r="D161" s="144" t="s">
        <v>153</v>
      </c>
      <c r="E161" s="145" t="s">
        <v>289</v>
      </c>
      <c r="F161" s="146" t="s">
        <v>290</v>
      </c>
      <c r="G161" s="147" t="s">
        <v>156</v>
      </c>
      <c r="H161" s="148">
        <v>1819.02</v>
      </c>
      <c r="I161" s="6"/>
      <c r="J161" s="7">
        <f>ROUND(I161*H161,2)</f>
        <v>0</v>
      </c>
      <c r="K161" s="5" t="s">
        <v>157</v>
      </c>
      <c r="L161" s="4"/>
      <c r="M161" s="8" t="s">
        <v>1</v>
      </c>
      <c r="N161" s="110" t="s">
        <v>46</v>
      </c>
      <c r="O161" s="111"/>
      <c r="P161" s="112">
        <f>O161*H161</f>
        <v>0</v>
      </c>
      <c r="Q161" s="112">
        <v>0</v>
      </c>
      <c r="R161" s="112">
        <f>Q161*H161</f>
        <v>0</v>
      </c>
      <c r="S161" s="112">
        <v>0</v>
      </c>
      <c r="T161" s="113">
        <f>S161*H161</f>
        <v>0</v>
      </c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R161" s="114" t="s">
        <v>158</v>
      </c>
      <c r="AT161" s="114" t="s">
        <v>153</v>
      </c>
      <c r="AU161" s="114" t="s">
        <v>90</v>
      </c>
      <c r="AY161" s="23" t="s">
        <v>151</v>
      </c>
      <c r="BE161" s="115">
        <f>IF(N161="základní",J161,0)</f>
        <v>0</v>
      </c>
      <c r="BF161" s="115">
        <f>IF(N161="snížená",J161,0)</f>
        <v>0</v>
      </c>
      <c r="BG161" s="115">
        <f>IF(N161="zákl. přenesená",J161,0)</f>
        <v>0</v>
      </c>
      <c r="BH161" s="115">
        <f>IF(N161="sníž. přenesená",J161,0)</f>
        <v>0</v>
      </c>
      <c r="BI161" s="115">
        <f>IF(N161="nulová",J161,0)</f>
        <v>0</v>
      </c>
      <c r="BJ161" s="23" t="s">
        <v>88</v>
      </c>
      <c r="BK161" s="115">
        <f>ROUND(I161*H161,2)</f>
        <v>0</v>
      </c>
      <c r="BL161" s="23" t="s">
        <v>158</v>
      </c>
      <c r="BM161" s="114" t="s">
        <v>907</v>
      </c>
    </row>
    <row r="162" spans="1:65" s="34" customFormat="1" ht="19.5" x14ac:dyDescent="0.2">
      <c r="A162" s="9"/>
      <c r="B162" s="4"/>
      <c r="C162" s="149"/>
      <c r="D162" s="150" t="s">
        <v>160</v>
      </c>
      <c r="E162" s="149"/>
      <c r="F162" s="151" t="s">
        <v>292</v>
      </c>
      <c r="G162" s="149"/>
      <c r="H162" s="149"/>
      <c r="I162" s="9"/>
      <c r="J162" s="9"/>
      <c r="K162" s="9"/>
      <c r="L162" s="4"/>
      <c r="M162" s="116"/>
      <c r="N162" s="117"/>
      <c r="O162" s="111"/>
      <c r="P162" s="111"/>
      <c r="Q162" s="111"/>
      <c r="R162" s="111"/>
      <c r="S162" s="111"/>
      <c r="T162" s="118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T162" s="23" t="s">
        <v>160</v>
      </c>
      <c r="AU162" s="23" t="s">
        <v>90</v>
      </c>
    </row>
    <row r="163" spans="1:65" s="34" customFormat="1" ht="11.25" x14ac:dyDescent="0.2">
      <c r="A163" s="9"/>
      <c r="B163" s="4"/>
      <c r="C163" s="149"/>
      <c r="D163" s="152" t="s">
        <v>162</v>
      </c>
      <c r="E163" s="149"/>
      <c r="F163" s="153" t="s">
        <v>293</v>
      </c>
      <c r="G163" s="149"/>
      <c r="H163" s="149"/>
      <c r="I163" s="9"/>
      <c r="J163" s="9"/>
      <c r="K163" s="9"/>
      <c r="L163" s="4"/>
      <c r="M163" s="116"/>
      <c r="N163" s="117"/>
      <c r="O163" s="111"/>
      <c r="P163" s="111"/>
      <c r="Q163" s="111"/>
      <c r="R163" s="111"/>
      <c r="S163" s="111"/>
      <c r="T163" s="118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T163" s="23" t="s">
        <v>162</v>
      </c>
      <c r="AU163" s="23" t="s">
        <v>90</v>
      </c>
    </row>
    <row r="164" spans="1:65" s="10" customFormat="1" ht="11.25" x14ac:dyDescent="0.2">
      <c r="B164" s="119"/>
      <c r="C164" s="154"/>
      <c r="D164" s="150" t="s">
        <v>164</v>
      </c>
      <c r="E164" s="155" t="s">
        <v>1</v>
      </c>
      <c r="F164" s="156" t="s">
        <v>900</v>
      </c>
      <c r="G164" s="154"/>
      <c r="H164" s="155" t="s">
        <v>1</v>
      </c>
      <c r="L164" s="119"/>
      <c r="M164" s="121"/>
      <c r="N164" s="122"/>
      <c r="O164" s="122"/>
      <c r="P164" s="122"/>
      <c r="Q164" s="122"/>
      <c r="R164" s="122"/>
      <c r="S164" s="122"/>
      <c r="T164" s="123"/>
      <c r="AT164" s="120" t="s">
        <v>164</v>
      </c>
      <c r="AU164" s="120" t="s">
        <v>90</v>
      </c>
      <c r="AV164" s="10" t="s">
        <v>88</v>
      </c>
      <c r="AW164" s="10" t="s">
        <v>36</v>
      </c>
      <c r="AX164" s="10" t="s">
        <v>81</v>
      </c>
      <c r="AY164" s="120" t="s">
        <v>151</v>
      </c>
    </row>
    <row r="165" spans="1:65" s="10" customFormat="1" ht="11.25" x14ac:dyDescent="0.2">
      <c r="B165" s="119"/>
      <c r="C165" s="154"/>
      <c r="D165" s="150" t="s">
        <v>164</v>
      </c>
      <c r="E165" s="155" t="s">
        <v>1</v>
      </c>
      <c r="F165" s="156" t="s">
        <v>294</v>
      </c>
      <c r="G165" s="154"/>
      <c r="H165" s="155" t="s">
        <v>1</v>
      </c>
      <c r="L165" s="119"/>
      <c r="M165" s="121"/>
      <c r="N165" s="122"/>
      <c r="O165" s="122"/>
      <c r="P165" s="122"/>
      <c r="Q165" s="122"/>
      <c r="R165" s="122"/>
      <c r="S165" s="122"/>
      <c r="T165" s="123"/>
      <c r="AT165" s="120" t="s">
        <v>164</v>
      </c>
      <c r="AU165" s="120" t="s">
        <v>90</v>
      </c>
      <c r="AV165" s="10" t="s">
        <v>88</v>
      </c>
      <c r="AW165" s="10" t="s">
        <v>36</v>
      </c>
      <c r="AX165" s="10" t="s">
        <v>81</v>
      </c>
      <c r="AY165" s="120" t="s">
        <v>151</v>
      </c>
    </row>
    <row r="166" spans="1:65" s="11" customFormat="1" ht="11.25" x14ac:dyDescent="0.2">
      <c r="B166" s="124"/>
      <c r="C166" s="157"/>
      <c r="D166" s="150" t="s">
        <v>164</v>
      </c>
      <c r="E166" s="158" t="s">
        <v>1</v>
      </c>
      <c r="F166" s="159" t="s">
        <v>908</v>
      </c>
      <c r="G166" s="157"/>
      <c r="H166" s="160">
        <v>1819.02</v>
      </c>
      <c r="L166" s="124"/>
      <c r="M166" s="126"/>
      <c r="N166" s="127"/>
      <c r="O166" s="127"/>
      <c r="P166" s="127"/>
      <c r="Q166" s="127"/>
      <c r="R166" s="127"/>
      <c r="S166" s="127"/>
      <c r="T166" s="128"/>
      <c r="AT166" s="125" t="s">
        <v>164</v>
      </c>
      <c r="AU166" s="125" t="s">
        <v>90</v>
      </c>
      <c r="AV166" s="11" t="s">
        <v>90</v>
      </c>
      <c r="AW166" s="11" t="s">
        <v>36</v>
      </c>
      <c r="AX166" s="11" t="s">
        <v>81</v>
      </c>
      <c r="AY166" s="125" t="s">
        <v>151</v>
      </c>
    </row>
    <row r="167" spans="1:65" s="12" customFormat="1" ht="11.25" x14ac:dyDescent="0.2">
      <c r="B167" s="129"/>
      <c r="C167" s="161"/>
      <c r="D167" s="150" t="s">
        <v>164</v>
      </c>
      <c r="E167" s="162" t="s">
        <v>1</v>
      </c>
      <c r="F167" s="163" t="s">
        <v>167</v>
      </c>
      <c r="G167" s="161"/>
      <c r="H167" s="164">
        <v>1819.02</v>
      </c>
      <c r="L167" s="129"/>
      <c r="M167" s="131"/>
      <c r="N167" s="132"/>
      <c r="O167" s="132"/>
      <c r="P167" s="132"/>
      <c r="Q167" s="132"/>
      <c r="R167" s="132"/>
      <c r="S167" s="132"/>
      <c r="T167" s="133"/>
      <c r="AT167" s="130" t="s">
        <v>164</v>
      </c>
      <c r="AU167" s="130" t="s">
        <v>90</v>
      </c>
      <c r="AV167" s="12" t="s">
        <v>158</v>
      </c>
      <c r="AW167" s="12" t="s">
        <v>36</v>
      </c>
      <c r="AX167" s="12" t="s">
        <v>88</v>
      </c>
      <c r="AY167" s="130" t="s">
        <v>151</v>
      </c>
    </row>
    <row r="168" spans="1:65" s="34" customFormat="1" ht="24.2" customHeight="1" x14ac:dyDescent="0.2">
      <c r="A168" s="9"/>
      <c r="B168" s="4"/>
      <c r="C168" s="144" t="s">
        <v>196</v>
      </c>
      <c r="D168" s="144" t="s">
        <v>153</v>
      </c>
      <c r="E168" s="145" t="s">
        <v>334</v>
      </c>
      <c r="F168" s="146" t="s">
        <v>335</v>
      </c>
      <c r="G168" s="147" t="s">
        <v>156</v>
      </c>
      <c r="H168" s="148">
        <v>992.02</v>
      </c>
      <c r="I168" s="6"/>
      <c r="J168" s="7">
        <f>ROUND(I168*H168,2)</f>
        <v>0</v>
      </c>
      <c r="K168" s="5" t="s">
        <v>157</v>
      </c>
      <c r="L168" s="4"/>
      <c r="M168" s="8" t="s">
        <v>1</v>
      </c>
      <c r="N168" s="110" t="s">
        <v>46</v>
      </c>
      <c r="O168" s="111"/>
      <c r="P168" s="112">
        <f>O168*H168</f>
        <v>0</v>
      </c>
      <c r="Q168" s="112">
        <v>0</v>
      </c>
      <c r="R168" s="112">
        <f>Q168*H168</f>
        <v>0</v>
      </c>
      <c r="S168" s="112">
        <v>0</v>
      </c>
      <c r="T168" s="113">
        <f>S168*H168</f>
        <v>0</v>
      </c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R168" s="114" t="s">
        <v>158</v>
      </c>
      <c r="AT168" s="114" t="s">
        <v>153</v>
      </c>
      <c r="AU168" s="114" t="s">
        <v>90</v>
      </c>
      <c r="AY168" s="23" t="s">
        <v>151</v>
      </c>
      <c r="BE168" s="115">
        <f>IF(N168="základní",J168,0)</f>
        <v>0</v>
      </c>
      <c r="BF168" s="115">
        <f>IF(N168="snížená",J168,0)</f>
        <v>0</v>
      </c>
      <c r="BG168" s="115">
        <f>IF(N168="zákl. přenesená",J168,0)</f>
        <v>0</v>
      </c>
      <c r="BH168" s="115">
        <f>IF(N168="sníž. přenesená",J168,0)</f>
        <v>0</v>
      </c>
      <c r="BI168" s="115">
        <f>IF(N168="nulová",J168,0)</f>
        <v>0</v>
      </c>
      <c r="BJ168" s="23" t="s">
        <v>88</v>
      </c>
      <c r="BK168" s="115">
        <f>ROUND(I168*H168,2)</f>
        <v>0</v>
      </c>
      <c r="BL168" s="23" t="s">
        <v>158</v>
      </c>
      <c r="BM168" s="114" t="s">
        <v>909</v>
      </c>
    </row>
    <row r="169" spans="1:65" s="34" customFormat="1" ht="19.5" x14ac:dyDescent="0.2">
      <c r="A169" s="9"/>
      <c r="B169" s="4"/>
      <c r="C169" s="149"/>
      <c r="D169" s="150" t="s">
        <v>160</v>
      </c>
      <c r="E169" s="149"/>
      <c r="F169" s="151" t="s">
        <v>337</v>
      </c>
      <c r="G169" s="149"/>
      <c r="H169" s="149"/>
      <c r="I169" s="9"/>
      <c r="J169" s="9"/>
      <c r="K169" s="9"/>
      <c r="L169" s="4"/>
      <c r="M169" s="116"/>
      <c r="N169" s="117"/>
      <c r="O169" s="111"/>
      <c r="P169" s="111"/>
      <c r="Q169" s="111"/>
      <c r="R169" s="111"/>
      <c r="S169" s="111"/>
      <c r="T169" s="118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T169" s="23" t="s">
        <v>160</v>
      </c>
      <c r="AU169" s="23" t="s">
        <v>90</v>
      </c>
    </row>
    <row r="170" spans="1:65" s="34" customFormat="1" ht="11.25" x14ac:dyDescent="0.2">
      <c r="A170" s="9"/>
      <c r="B170" s="4"/>
      <c r="C170" s="149"/>
      <c r="D170" s="152" t="s">
        <v>162</v>
      </c>
      <c r="E170" s="149"/>
      <c r="F170" s="153" t="s">
        <v>338</v>
      </c>
      <c r="G170" s="149"/>
      <c r="H170" s="149"/>
      <c r="I170" s="9"/>
      <c r="J170" s="9"/>
      <c r="K170" s="9"/>
      <c r="L170" s="4"/>
      <c r="M170" s="116"/>
      <c r="N170" s="117"/>
      <c r="O170" s="111"/>
      <c r="P170" s="111"/>
      <c r="Q170" s="111"/>
      <c r="R170" s="111"/>
      <c r="S170" s="111"/>
      <c r="T170" s="118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T170" s="23" t="s">
        <v>162</v>
      </c>
      <c r="AU170" s="23" t="s">
        <v>90</v>
      </c>
    </row>
    <row r="171" spans="1:65" s="10" customFormat="1" ht="11.25" x14ac:dyDescent="0.2">
      <c r="B171" s="119"/>
      <c r="C171" s="154"/>
      <c r="D171" s="150" t="s">
        <v>164</v>
      </c>
      <c r="E171" s="155" t="s">
        <v>1</v>
      </c>
      <c r="F171" s="156" t="s">
        <v>900</v>
      </c>
      <c r="G171" s="154"/>
      <c r="H171" s="155" t="s">
        <v>1</v>
      </c>
      <c r="L171" s="119"/>
      <c r="M171" s="121"/>
      <c r="N171" s="122"/>
      <c r="O171" s="122"/>
      <c r="P171" s="122"/>
      <c r="Q171" s="122"/>
      <c r="R171" s="122"/>
      <c r="S171" s="122"/>
      <c r="T171" s="123"/>
      <c r="AT171" s="120" t="s">
        <v>164</v>
      </c>
      <c r="AU171" s="120" t="s">
        <v>90</v>
      </c>
      <c r="AV171" s="10" t="s">
        <v>88</v>
      </c>
      <c r="AW171" s="10" t="s">
        <v>36</v>
      </c>
      <c r="AX171" s="10" t="s">
        <v>81</v>
      </c>
      <c r="AY171" s="120" t="s">
        <v>151</v>
      </c>
    </row>
    <row r="172" spans="1:65" s="10" customFormat="1" ht="11.25" x14ac:dyDescent="0.2">
      <c r="B172" s="119"/>
      <c r="C172" s="154"/>
      <c r="D172" s="150" t="s">
        <v>164</v>
      </c>
      <c r="E172" s="155" t="s">
        <v>1</v>
      </c>
      <c r="F172" s="156" t="s">
        <v>339</v>
      </c>
      <c r="G172" s="154"/>
      <c r="H172" s="155" t="s">
        <v>1</v>
      </c>
      <c r="L172" s="119"/>
      <c r="M172" s="121"/>
      <c r="N172" s="122"/>
      <c r="O172" s="122"/>
      <c r="P172" s="122"/>
      <c r="Q172" s="122"/>
      <c r="R172" s="122"/>
      <c r="S172" s="122"/>
      <c r="T172" s="123"/>
      <c r="AT172" s="120" t="s">
        <v>164</v>
      </c>
      <c r="AU172" s="120" t="s">
        <v>90</v>
      </c>
      <c r="AV172" s="10" t="s">
        <v>88</v>
      </c>
      <c r="AW172" s="10" t="s">
        <v>36</v>
      </c>
      <c r="AX172" s="10" t="s">
        <v>81</v>
      </c>
      <c r="AY172" s="120" t="s">
        <v>151</v>
      </c>
    </row>
    <row r="173" spans="1:65" s="11" customFormat="1" ht="11.25" x14ac:dyDescent="0.2">
      <c r="B173" s="124"/>
      <c r="C173" s="157"/>
      <c r="D173" s="150" t="s">
        <v>164</v>
      </c>
      <c r="E173" s="158" t="s">
        <v>1</v>
      </c>
      <c r="F173" s="159" t="s">
        <v>910</v>
      </c>
      <c r="G173" s="157"/>
      <c r="H173" s="160">
        <v>475.65</v>
      </c>
      <c r="L173" s="124"/>
      <c r="M173" s="126"/>
      <c r="N173" s="127"/>
      <c r="O173" s="127"/>
      <c r="P173" s="127"/>
      <c r="Q173" s="127"/>
      <c r="R173" s="127"/>
      <c r="S173" s="127"/>
      <c r="T173" s="128"/>
      <c r="AT173" s="125" t="s">
        <v>164</v>
      </c>
      <c r="AU173" s="125" t="s">
        <v>90</v>
      </c>
      <c r="AV173" s="11" t="s">
        <v>90</v>
      </c>
      <c r="AW173" s="11" t="s">
        <v>36</v>
      </c>
      <c r="AX173" s="11" t="s">
        <v>81</v>
      </c>
      <c r="AY173" s="125" t="s">
        <v>151</v>
      </c>
    </row>
    <row r="174" spans="1:65" s="10" customFormat="1" ht="11.25" x14ac:dyDescent="0.2">
      <c r="B174" s="119"/>
      <c r="C174" s="154"/>
      <c r="D174" s="150" t="s">
        <v>164</v>
      </c>
      <c r="E174" s="155" t="s">
        <v>1</v>
      </c>
      <c r="F174" s="156" t="s">
        <v>341</v>
      </c>
      <c r="G174" s="154"/>
      <c r="H174" s="155" t="s">
        <v>1</v>
      </c>
      <c r="L174" s="119"/>
      <c r="M174" s="121"/>
      <c r="N174" s="122"/>
      <c r="O174" s="122"/>
      <c r="P174" s="122"/>
      <c r="Q174" s="122"/>
      <c r="R174" s="122"/>
      <c r="S174" s="122"/>
      <c r="T174" s="123"/>
      <c r="AT174" s="120" t="s">
        <v>164</v>
      </c>
      <c r="AU174" s="120" t="s">
        <v>90</v>
      </c>
      <c r="AV174" s="10" t="s">
        <v>88</v>
      </c>
      <c r="AW174" s="10" t="s">
        <v>36</v>
      </c>
      <c r="AX174" s="10" t="s">
        <v>81</v>
      </c>
      <c r="AY174" s="120" t="s">
        <v>151</v>
      </c>
    </row>
    <row r="175" spans="1:65" s="11" customFormat="1" ht="11.25" x14ac:dyDescent="0.2">
      <c r="B175" s="124"/>
      <c r="C175" s="157"/>
      <c r="D175" s="150" t="s">
        <v>164</v>
      </c>
      <c r="E175" s="158" t="s">
        <v>1</v>
      </c>
      <c r="F175" s="159" t="s">
        <v>911</v>
      </c>
      <c r="G175" s="157"/>
      <c r="H175" s="160">
        <v>516.37</v>
      </c>
      <c r="L175" s="124"/>
      <c r="M175" s="126"/>
      <c r="N175" s="127"/>
      <c r="O175" s="127"/>
      <c r="P175" s="127"/>
      <c r="Q175" s="127"/>
      <c r="R175" s="127"/>
      <c r="S175" s="127"/>
      <c r="T175" s="128"/>
      <c r="AT175" s="125" t="s">
        <v>164</v>
      </c>
      <c r="AU175" s="125" t="s">
        <v>90</v>
      </c>
      <c r="AV175" s="11" t="s">
        <v>90</v>
      </c>
      <c r="AW175" s="11" t="s">
        <v>36</v>
      </c>
      <c r="AX175" s="11" t="s">
        <v>81</v>
      </c>
      <c r="AY175" s="125" t="s">
        <v>151</v>
      </c>
    </row>
    <row r="176" spans="1:65" s="12" customFormat="1" ht="11.25" x14ac:dyDescent="0.2">
      <c r="B176" s="129"/>
      <c r="C176" s="161"/>
      <c r="D176" s="150" t="s">
        <v>164</v>
      </c>
      <c r="E176" s="162" t="s">
        <v>1</v>
      </c>
      <c r="F176" s="163" t="s">
        <v>167</v>
      </c>
      <c r="G176" s="161"/>
      <c r="H176" s="164">
        <v>992.02</v>
      </c>
      <c r="L176" s="129"/>
      <c r="M176" s="131"/>
      <c r="N176" s="132"/>
      <c r="O176" s="132"/>
      <c r="P176" s="132"/>
      <c r="Q176" s="132"/>
      <c r="R176" s="132"/>
      <c r="S176" s="132"/>
      <c r="T176" s="133"/>
      <c r="AT176" s="130" t="s">
        <v>164</v>
      </c>
      <c r="AU176" s="130" t="s">
        <v>90</v>
      </c>
      <c r="AV176" s="12" t="s">
        <v>158</v>
      </c>
      <c r="AW176" s="12" t="s">
        <v>36</v>
      </c>
      <c r="AX176" s="12" t="s">
        <v>88</v>
      </c>
      <c r="AY176" s="130" t="s">
        <v>151</v>
      </c>
    </row>
    <row r="177" spans="1:65" s="34" customFormat="1" ht="16.5" customHeight="1" x14ac:dyDescent="0.2">
      <c r="A177" s="9"/>
      <c r="B177" s="4"/>
      <c r="C177" s="166" t="s">
        <v>202</v>
      </c>
      <c r="D177" s="166" t="s">
        <v>327</v>
      </c>
      <c r="E177" s="167" t="s">
        <v>328</v>
      </c>
      <c r="F177" s="168" t="s">
        <v>329</v>
      </c>
      <c r="G177" s="169" t="s">
        <v>330</v>
      </c>
      <c r="H177" s="170">
        <v>19.84</v>
      </c>
      <c r="I177" s="14"/>
      <c r="J177" s="15">
        <f>ROUND(I177*H177,2)</f>
        <v>0</v>
      </c>
      <c r="K177" s="13" t="s">
        <v>157</v>
      </c>
      <c r="L177" s="134"/>
      <c r="M177" s="16" t="s">
        <v>1</v>
      </c>
      <c r="N177" s="135" t="s">
        <v>46</v>
      </c>
      <c r="O177" s="111"/>
      <c r="P177" s="112">
        <f>O177*H177</f>
        <v>0</v>
      </c>
      <c r="Q177" s="112">
        <v>1E-3</v>
      </c>
      <c r="R177" s="112">
        <f>Q177*H177</f>
        <v>1.984E-2</v>
      </c>
      <c r="S177" s="112">
        <v>0</v>
      </c>
      <c r="T177" s="113">
        <f>S177*H177</f>
        <v>0</v>
      </c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R177" s="114" t="s">
        <v>209</v>
      </c>
      <c r="AT177" s="114" t="s">
        <v>327</v>
      </c>
      <c r="AU177" s="114" t="s">
        <v>90</v>
      </c>
      <c r="AY177" s="23" t="s">
        <v>151</v>
      </c>
      <c r="BE177" s="115">
        <f>IF(N177="základní",J177,0)</f>
        <v>0</v>
      </c>
      <c r="BF177" s="115">
        <f>IF(N177="snížená",J177,0)</f>
        <v>0</v>
      </c>
      <c r="BG177" s="115">
        <f>IF(N177="zákl. přenesená",J177,0)</f>
        <v>0</v>
      </c>
      <c r="BH177" s="115">
        <f>IF(N177="sníž. přenesená",J177,0)</f>
        <v>0</v>
      </c>
      <c r="BI177" s="115">
        <f>IF(N177="nulová",J177,0)</f>
        <v>0</v>
      </c>
      <c r="BJ177" s="23" t="s">
        <v>88</v>
      </c>
      <c r="BK177" s="115">
        <f>ROUND(I177*H177,2)</f>
        <v>0</v>
      </c>
      <c r="BL177" s="23" t="s">
        <v>158</v>
      </c>
      <c r="BM177" s="114" t="s">
        <v>912</v>
      </c>
    </row>
    <row r="178" spans="1:65" s="34" customFormat="1" ht="11.25" x14ac:dyDescent="0.2">
      <c r="A178" s="9"/>
      <c r="B178" s="4"/>
      <c r="C178" s="149"/>
      <c r="D178" s="150" t="s">
        <v>160</v>
      </c>
      <c r="E178" s="149"/>
      <c r="F178" s="151" t="s">
        <v>329</v>
      </c>
      <c r="G178" s="149"/>
      <c r="H178" s="149"/>
      <c r="I178" s="9"/>
      <c r="J178" s="9"/>
      <c r="K178" s="9"/>
      <c r="L178" s="4"/>
      <c r="M178" s="116"/>
      <c r="N178" s="117"/>
      <c r="O178" s="111"/>
      <c r="P178" s="111"/>
      <c r="Q178" s="111"/>
      <c r="R178" s="111"/>
      <c r="S178" s="111"/>
      <c r="T178" s="118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T178" s="23" t="s">
        <v>160</v>
      </c>
      <c r="AU178" s="23" t="s">
        <v>90</v>
      </c>
    </row>
    <row r="179" spans="1:65" s="11" customFormat="1" ht="11.25" x14ac:dyDescent="0.2">
      <c r="B179" s="124"/>
      <c r="C179" s="157"/>
      <c r="D179" s="150" t="s">
        <v>164</v>
      </c>
      <c r="E179" s="157"/>
      <c r="F179" s="159" t="s">
        <v>913</v>
      </c>
      <c r="G179" s="157"/>
      <c r="H179" s="160">
        <v>19.84</v>
      </c>
      <c r="L179" s="124"/>
      <c r="M179" s="126"/>
      <c r="N179" s="127"/>
      <c r="O179" s="127"/>
      <c r="P179" s="127"/>
      <c r="Q179" s="127"/>
      <c r="R179" s="127"/>
      <c r="S179" s="127"/>
      <c r="T179" s="128"/>
      <c r="AT179" s="125" t="s">
        <v>164</v>
      </c>
      <c r="AU179" s="125" t="s">
        <v>90</v>
      </c>
      <c r="AV179" s="11" t="s">
        <v>90</v>
      </c>
      <c r="AW179" s="11" t="s">
        <v>3</v>
      </c>
      <c r="AX179" s="11" t="s">
        <v>88</v>
      </c>
      <c r="AY179" s="125" t="s">
        <v>151</v>
      </c>
    </row>
    <row r="180" spans="1:65" s="34" customFormat="1" ht="24.2" customHeight="1" x14ac:dyDescent="0.2">
      <c r="A180" s="9"/>
      <c r="B180" s="4"/>
      <c r="C180" s="144" t="s">
        <v>209</v>
      </c>
      <c r="D180" s="144" t="s">
        <v>153</v>
      </c>
      <c r="E180" s="145" t="s">
        <v>347</v>
      </c>
      <c r="F180" s="146" t="s">
        <v>348</v>
      </c>
      <c r="G180" s="147" t="s">
        <v>156</v>
      </c>
      <c r="H180" s="148">
        <v>380</v>
      </c>
      <c r="I180" s="6"/>
      <c r="J180" s="7">
        <f>ROUND(I180*H180,2)</f>
        <v>0</v>
      </c>
      <c r="K180" s="5" t="s">
        <v>157</v>
      </c>
      <c r="L180" s="4"/>
      <c r="M180" s="8" t="s">
        <v>1</v>
      </c>
      <c r="N180" s="110" t="s">
        <v>46</v>
      </c>
      <c r="O180" s="111"/>
      <c r="P180" s="112">
        <f>O180*H180</f>
        <v>0</v>
      </c>
      <c r="Q180" s="112">
        <v>0</v>
      </c>
      <c r="R180" s="112">
        <f>Q180*H180</f>
        <v>0</v>
      </c>
      <c r="S180" s="112">
        <v>0</v>
      </c>
      <c r="T180" s="113">
        <f>S180*H180</f>
        <v>0</v>
      </c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R180" s="114" t="s">
        <v>158</v>
      </c>
      <c r="AT180" s="114" t="s">
        <v>153</v>
      </c>
      <c r="AU180" s="114" t="s">
        <v>90</v>
      </c>
      <c r="AY180" s="23" t="s">
        <v>151</v>
      </c>
      <c r="BE180" s="115">
        <f>IF(N180="základní",J180,0)</f>
        <v>0</v>
      </c>
      <c r="BF180" s="115">
        <f>IF(N180="snížená",J180,0)</f>
        <v>0</v>
      </c>
      <c r="BG180" s="115">
        <f>IF(N180="zákl. přenesená",J180,0)</f>
        <v>0</v>
      </c>
      <c r="BH180" s="115">
        <f>IF(N180="sníž. přenesená",J180,0)</f>
        <v>0</v>
      </c>
      <c r="BI180" s="115">
        <f>IF(N180="nulová",J180,0)</f>
        <v>0</v>
      </c>
      <c r="BJ180" s="23" t="s">
        <v>88</v>
      </c>
      <c r="BK180" s="115">
        <f>ROUND(I180*H180,2)</f>
        <v>0</v>
      </c>
      <c r="BL180" s="23" t="s">
        <v>158</v>
      </c>
      <c r="BM180" s="114" t="s">
        <v>914</v>
      </c>
    </row>
    <row r="181" spans="1:65" s="34" customFormat="1" ht="19.5" x14ac:dyDescent="0.2">
      <c r="A181" s="9"/>
      <c r="B181" s="4"/>
      <c r="C181" s="149"/>
      <c r="D181" s="150" t="s">
        <v>160</v>
      </c>
      <c r="E181" s="149"/>
      <c r="F181" s="151" t="s">
        <v>350</v>
      </c>
      <c r="G181" s="149"/>
      <c r="H181" s="149"/>
      <c r="I181" s="9"/>
      <c r="J181" s="9"/>
      <c r="K181" s="9"/>
      <c r="L181" s="4"/>
      <c r="M181" s="116"/>
      <c r="N181" s="117"/>
      <c r="O181" s="111"/>
      <c r="P181" s="111"/>
      <c r="Q181" s="111"/>
      <c r="R181" s="111"/>
      <c r="S181" s="111"/>
      <c r="T181" s="118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T181" s="23" t="s">
        <v>160</v>
      </c>
      <c r="AU181" s="23" t="s">
        <v>90</v>
      </c>
    </row>
    <row r="182" spans="1:65" s="34" customFormat="1" ht="11.25" x14ac:dyDescent="0.2">
      <c r="A182" s="9"/>
      <c r="B182" s="4"/>
      <c r="C182" s="149"/>
      <c r="D182" s="152" t="s">
        <v>162</v>
      </c>
      <c r="E182" s="149"/>
      <c r="F182" s="153" t="s">
        <v>351</v>
      </c>
      <c r="G182" s="149"/>
      <c r="H182" s="149"/>
      <c r="I182" s="9"/>
      <c r="J182" s="9"/>
      <c r="K182" s="9"/>
      <c r="L182" s="4"/>
      <c r="M182" s="116"/>
      <c r="N182" s="117"/>
      <c r="O182" s="111"/>
      <c r="P182" s="111"/>
      <c r="Q182" s="111"/>
      <c r="R182" s="111"/>
      <c r="S182" s="111"/>
      <c r="T182" s="118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T182" s="23" t="s">
        <v>162</v>
      </c>
      <c r="AU182" s="23" t="s">
        <v>90</v>
      </c>
    </row>
    <row r="183" spans="1:65" s="10" customFormat="1" ht="11.25" x14ac:dyDescent="0.2">
      <c r="B183" s="119"/>
      <c r="C183" s="154"/>
      <c r="D183" s="150" t="s">
        <v>164</v>
      </c>
      <c r="E183" s="155" t="s">
        <v>1</v>
      </c>
      <c r="F183" s="156" t="s">
        <v>900</v>
      </c>
      <c r="G183" s="154"/>
      <c r="H183" s="155" t="s">
        <v>1</v>
      </c>
      <c r="L183" s="119"/>
      <c r="M183" s="121"/>
      <c r="N183" s="122"/>
      <c r="O183" s="122"/>
      <c r="P183" s="122"/>
      <c r="Q183" s="122"/>
      <c r="R183" s="122"/>
      <c r="S183" s="122"/>
      <c r="T183" s="123"/>
      <c r="AT183" s="120" t="s">
        <v>164</v>
      </c>
      <c r="AU183" s="120" t="s">
        <v>90</v>
      </c>
      <c r="AV183" s="10" t="s">
        <v>88</v>
      </c>
      <c r="AW183" s="10" t="s">
        <v>36</v>
      </c>
      <c r="AX183" s="10" t="s">
        <v>81</v>
      </c>
      <c r="AY183" s="120" t="s">
        <v>151</v>
      </c>
    </row>
    <row r="184" spans="1:65" s="10" customFormat="1" ht="11.25" x14ac:dyDescent="0.2">
      <c r="B184" s="119"/>
      <c r="C184" s="154"/>
      <c r="D184" s="150" t="s">
        <v>164</v>
      </c>
      <c r="E184" s="155" t="s">
        <v>1</v>
      </c>
      <c r="F184" s="156" t="s">
        <v>915</v>
      </c>
      <c r="G184" s="154"/>
      <c r="H184" s="155" t="s">
        <v>1</v>
      </c>
      <c r="L184" s="119"/>
      <c r="M184" s="121"/>
      <c r="N184" s="122"/>
      <c r="O184" s="122"/>
      <c r="P184" s="122"/>
      <c r="Q184" s="122"/>
      <c r="R184" s="122"/>
      <c r="S184" s="122"/>
      <c r="T184" s="123"/>
      <c r="AT184" s="120" t="s">
        <v>164</v>
      </c>
      <c r="AU184" s="120" t="s">
        <v>90</v>
      </c>
      <c r="AV184" s="10" t="s">
        <v>88</v>
      </c>
      <c r="AW184" s="10" t="s">
        <v>36</v>
      </c>
      <c r="AX184" s="10" t="s">
        <v>81</v>
      </c>
      <c r="AY184" s="120" t="s">
        <v>151</v>
      </c>
    </row>
    <row r="185" spans="1:65" s="11" customFormat="1" ht="11.25" x14ac:dyDescent="0.2">
      <c r="B185" s="124"/>
      <c r="C185" s="157"/>
      <c r="D185" s="150" t="s">
        <v>164</v>
      </c>
      <c r="E185" s="158" t="s">
        <v>1</v>
      </c>
      <c r="F185" s="159" t="s">
        <v>916</v>
      </c>
      <c r="G185" s="157"/>
      <c r="H185" s="160">
        <v>380</v>
      </c>
      <c r="L185" s="124"/>
      <c r="M185" s="126"/>
      <c r="N185" s="127"/>
      <c r="O185" s="127"/>
      <c r="P185" s="127"/>
      <c r="Q185" s="127"/>
      <c r="R185" s="127"/>
      <c r="S185" s="127"/>
      <c r="T185" s="128"/>
      <c r="AT185" s="125" t="s">
        <v>164</v>
      </c>
      <c r="AU185" s="125" t="s">
        <v>90</v>
      </c>
      <c r="AV185" s="11" t="s">
        <v>90</v>
      </c>
      <c r="AW185" s="11" t="s">
        <v>36</v>
      </c>
      <c r="AX185" s="11" t="s">
        <v>81</v>
      </c>
      <c r="AY185" s="125" t="s">
        <v>151</v>
      </c>
    </row>
    <row r="186" spans="1:65" s="12" customFormat="1" ht="11.25" x14ac:dyDescent="0.2">
      <c r="B186" s="129"/>
      <c r="C186" s="161"/>
      <c r="D186" s="150" t="s">
        <v>164</v>
      </c>
      <c r="E186" s="162" t="s">
        <v>1</v>
      </c>
      <c r="F186" s="163" t="s">
        <v>167</v>
      </c>
      <c r="G186" s="161"/>
      <c r="H186" s="164">
        <v>380</v>
      </c>
      <c r="L186" s="129"/>
      <c r="M186" s="131"/>
      <c r="N186" s="132"/>
      <c r="O186" s="132"/>
      <c r="P186" s="132"/>
      <c r="Q186" s="132"/>
      <c r="R186" s="132"/>
      <c r="S186" s="132"/>
      <c r="T186" s="133"/>
      <c r="AT186" s="130" t="s">
        <v>164</v>
      </c>
      <c r="AU186" s="130" t="s">
        <v>90</v>
      </c>
      <c r="AV186" s="12" t="s">
        <v>158</v>
      </c>
      <c r="AW186" s="12" t="s">
        <v>36</v>
      </c>
      <c r="AX186" s="12" t="s">
        <v>88</v>
      </c>
      <c r="AY186" s="130" t="s">
        <v>151</v>
      </c>
    </row>
    <row r="187" spans="1:65" s="34" customFormat="1" ht="16.5" customHeight="1" x14ac:dyDescent="0.2">
      <c r="A187" s="9"/>
      <c r="B187" s="4"/>
      <c r="C187" s="144" t="s">
        <v>216</v>
      </c>
      <c r="D187" s="144" t="s">
        <v>153</v>
      </c>
      <c r="E187" s="145" t="s">
        <v>354</v>
      </c>
      <c r="F187" s="146" t="s">
        <v>355</v>
      </c>
      <c r="G187" s="147" t="s">
        <v>156</v>
      </c>
      <c r="H187" s="148">
        <v>1405.58</v>
      </c>
      <c r="I187" s="6"/>
      <c r="J187" s="7">
        <f>ROUND(I187*H187,2)</f>
        <v>0</v>
      </c>
      <c r="K187" s="5" t="s">
        <v>157</v>
      </c>
      <c r="L187" s="4"/>
      <c r="M187" s="8" t="s">
        <v>1</v>
      </c>
      <c r="N187" s="110" t="s">
        <v>46</v>
      </c>
      <c r="O187" s="111"/>
      <c r="P187" s="112">
        <f>O187*H187</f>
        <v>0</v>
      </c>
      <c r="Q187" s="112">
        <v>0</v>
      </c>
      <c r="R187" s="112">
        <f>Q187*H187</f>
        <v>0</v>
      </c>
      <c r="S187" s="112">
        <v>0</v>
      </c>
      <c r="T187" s="113">
        <f>S187*H187</f>
        <v>0</v>
      </c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R187" s="114" t="s">
        <v>158</v>
      </c>
      <c r="AT187" s="114" t="s">
        <v>153</v>
      </c>
      <c r="AU187" s="114" t="s">
        <v>90</v>
      </c>
      <c r="AY187" s="23" t="s">
        <v>151</v>
      </c>
      <c r="BE187" s="115">
        <f>IF(N187="základní",J187,0)</f>
        <v>0</v>
      </c>
      <c r="BF187" s="115">
        <f>IF(N187="snížená",J187,0)</f>
        <v>0</v>
      </c>
      <c r="BG187" s="115">
        <f>IF(N187="zákl. přenesená",J187,0)</f>
        <v>0</v>
      </c>
      <c r="BH187" s="115">
        <f>IF(N187="sníž. přenesená",J187,0)</f>
        <v>0</v>
      </c>
      <c r="BI187" s="115">
        <f>IF(N187="nulová",J187,0)</f>
        <v>0</v>
      </c>
      <c r="BJ187" s="23" t="s">
        <v>88</v>
      </c>
      <c r="BK187" s="115">
        <f>ROUND(I187*H187,2)</f>
        <v>0</v>
      </c>
      <c r="BL187" s="23" t="s">
        <v>158</v>
      </c>
      <c r="BM187" s="114" t="s">
        <v>917</v>
      </c>
    </row>
    <row r="188" spans="1:65" s="34" customFormat="1" ht="29.25" x14ac:dyDescent="0.2">
      <c r="A188" s="9"/>
      <c r="B188" s="4"/>
      <c r="C188" s="149"/>
      <c r="D188" s="150" t="s">
        <v>160</v>
      </c>
      <c r="E188" s="149"/>
      <c r="F188" s="151" t="s">
        <v>357</v>
      </c>
      <c r="G188" s="149"/>
      <c r="H188" s="149"/>
      <c r="I188" s="9"/>
      <c r="J188" s="9"/>
      <c r="K188" s="9"/>
      <c r="L188" s="4"/>
      <c r="M188" s="116"/>
      <c r="N188" s="117"/>
      <c r="O188" s="111"/>
      <c r="P188" s="111"/>
      <c r="Q188" s="111"/>
      <c r="R188" s="111"/>
      <c r="S188" s="111"/>
      <c r="T188" s="118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T188" s="23" t="s">
        <v>160</v>
      </c>
      <c r="AU188" s="23" t="s">
        <v>90</v>
      </c>
    </row>
    <row r="189" spans="1:65" s="34" customFormat="1" ht="11.25" x14ac:dyDescent="0.2">
      <c r="A189" s="9"/>
      <c r="B189" s="4"/>
      <c r="C189" s="149"/>
      <c r="D189" s="152" t="s">
        <v>162</v>
      </c>
      <c r="E189" s="149"/>
      <c r="F189" s="153" t="s">
        <v>358</v>
      </c>
      <c r="G189" s="149"/>
      <c r="H189" s="149"/>
      <c r="I189" s="9"/>
      <c r="J189" s="9"/>
      <c r="K189" s="9"/>
      <c r="L189" s="4"/>
      <c r="M189" s="116"/>
      <c r="N189" s="117"/>
      <c r="O189" s="111"/>
      <c r="P189" s="111"/>
      <c r="Q189" s="111"/>
      <c r="R189" s="111"/>
      <c r="S189" s="111"/>
      <c r="T189" s="118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T189" s="23" t="s">
        <v>162</v>
      </c>
      <c r="AU189" s="23" t="s">
        <v>90</v>
      </c>
    </row>
    <row r="190" spans="1:65" s="10" customFormat="1" ht="11.25" x14ac:dyDescent="0.2">
      <c r="B190" s="119"/>
      <c r="C190" s="154"/>
      <c r="D190" s="150" t="s">
        <v>164</v>
      </c>
      <c r="E190" s="155" t="s">
        <v>1</v>
      </c>
      <c r="F190" s="156" t="s">
        <v>900</v>
      </c>
      <c r="G190" s="154"/>
      <c r="H190" s="155" t="s">
        <v>1</v>
      </c>
      <c r="L190" s="119"/>
      <c r="M190" s="121"/>
      <c r="N190" s="122"/>
      <c r="O190" s="122"/>
      <c r="P190" s="122"/>
      <c r="Q190" s="122"/>
      <c r="R190" s="122"/>
      <c r="S190" s="122"/>
      <c r="T190" s="123"/>
      <c r="AT190" s="120" t="s">
        <v>164</v>
      </c>
      <c r="AU190" s="120" t="s">
        <v>90</v>
      </c>
      <c r="AV190" s="10" t="s">
        <v>88</v>
      </c>
      <c r="AW190" s="10" t="s">
        <v>36</v>
      </c>
      <c r="AX190" s="10" t="s">
        <v>81</v>
      </c>
      <c r="AY190" s="120" t="s">
        <v>151</v>
      </c>
    </row>
    <row r="191" spans="1:65" s="10" customFormat="1" ht="11.25" x14ac:dyDescent="0.2">
      <c r="B191" s="119"/>
      <c r="C191" s="154"/>
      <c r="D191" s="150" t="s">
        <v>164</v>
      </c>
      <c r="E191" s="155" t="s">
        <v>1</v>
      </c>
      <c r="F191" s="156" t="s">
        <v>903</v>
      </c>
      <c r="G191" s="154"/>
      <c r="H191" s="155" t="s">
        <v>1</v>
      </c>
      <c r="L191" s="119"/>
      <c r="M191" s="121"/>
      <c r="N191" s="122"/>
      <c r="O191" s="122"/>
      <c r="P191" s="122"/>
      <c r="Q191" s="122"/>
      <c r="R191" s="122"/>
      <c r="S191" s="122"/>
      <c r="T191" s="123"/>
      <c r="AT191" s="120" t="s">
        <v>164</v>
      </c>
      <c r="AU191" s="120" t="s">
        <v>90</v>
      </c>
      <c r="AV191" s="10" t="s">
        <v>88</v>
      </c>
      <c r="AW191" s="10" t="s">
        <v>36</v>
      </c>
      <c r="AX191" s="10" t="s">
        <v>81</v>
      </c>
      <c r="AY191" s="120" t="s">
        <v>151</v>
      </c>
    </row>
    <row r="192" spans="1:65" s="11" customFormat="1" ht="11.25" x14ac:dyDescent="0.2">
      <c r="B192" s="124"/>
      <c r="C192" s="157"/>
      <c r="D192" s="150" t="s">
        <v>164</v>
      </c>
      <c r="E192" s="158" t="s">
        <v>1</v>
      </c>
      <c r="F192" s="159" t="s">
        <v>904</v>
      </c>
      <c r="G192" s="157"/>
      <c r="H192" s="160">
        <v>1166.8699999999999</v>
      </c>
      <c r="L192" s="124"/>
      <c r="M192" s="126"/>
      <c r="N192" s="127"/>
      <c r="O192" s="127"/>
      <c r="P192" s="127"/>
      <c r="Q192" s="127"/>
      <c r="R192" s="127"/>
      <c r="S192" s="127"/>
      <c r="T192" s="128"/>
      <c r="AT192" s="125" t="s">
        <v>164</v>
      </c>
      <c r="AU192" s="125" t="s">
        <v>90</v>
      </c>
      <c r="AV192" s="11" t="s">
        <v>90</v>
      </c>
      <c r="AW192" s="11" t="s">
        <v>36</v>
      </c>
      <c r="AX192" s="11" t="s">
        <v>81</v>
      </c>
      <c r="AY192" s="125" t="s">
        <v>151</v>
      </c>
    </row>
    <row r="193" spans="1:65" s="10" customFormat="1" ht="11.25" x14ac:dyDescent="0.2">
      <c r="B193" s="119"/>
      <c r="C193" s="154"/>
      <c r="D193" s="150" t="s">
        <v>164</v>
      </c>
      <c r="E193" s="155" t="s">
        <v>1</v>
      </c>
      <c r="F193" s="156" t="s">
        <v>905</v>
      </c>
      <c r="G193" s="154"/>
      <c r="H193" s="155" t="s">
        <v>1</v>
      </c>
      <c r="L193" s="119"/>
      <c r="M193" s="121"/>
      <c r="N193" s="122"/>
      <c r="O193" s="122"/>
      <c r="P193" s="122"/>
      <c r="Q193" s="122"/>
      <c r="R193" s="122"/>
      <c r="S193" s="122"/>
      <c r="T193" s="123"/>
      <c r="AT193" s="120" t="s">
        <v>164</v>
      </c>
      <c r="AU193" s="120" t="s">
        <v>90</v>
      </c>
      <c r="AV193" s="10" t="s">
        <v>88</v>
      </c>
      <c r="AW193" s="10" t="s">
        <v>36</v>
      </c>
      <c r="AX193" s="10" t="s">
        <v>81</v>
      </c>
      <c r="AY193" s="120" t="s">
        <v>151</v>
      </c>
    </row>
    <row r="194" spans="1:65" s="11" customFormat="1" ht="11.25" x14ac:dyDescent="0.2">
      <c r="B194" s="124"/>
      <c r="C194" s="157"/>
      <c r="D194" s="150" t="s">
        <v>164</v>
      </c>
      <c r="E194" s="158" t="s">
        <v>1</v>
      </c>
      <c r="F194" s="159" t="s">
        <v>906</v>
      </c>
      <c r="G194" s="157"/>
      <c r="H194" s="160">
        <v>238.71</v>
      </c>
      <c r="L194" s="124"/>
      <c r="M194" s="126"/>
      <c r="N194" s="127"/>
      <c r="O194" s="127"/>
      <c r="P194" s="127"/>
      <c r="Q194" s="127"/>
      <c r="R194" s="127"/>
      <c r="S194" s="127"/>
      <c r="T194" s="128"/>
      <c r="AT194" s="125" t="s">
        <v>164</v>
      </c>
      <c r="AU194" s="125" t="s">
        <v>90</v>
      </c>
      <c r="AV194" s="11" t="s">
        <v>90</v>
      </c>
      <c r="AW194" s="11" t="s">
        <v>36</v>
      </c>
      <c r="AX194" s="11" t="s">
        <v>81</v>
      </c>
      <c r="AY194" s="125" t="s">
        <v>151</v>
      </c>
    </row>
    <row r="195" spans="1:65" s="12" customFormat="1" ht="11.25" x14ac:dyDescent="0.2">
      <c r="B195" s="129"/>
      <c r="C195" s="161"/>
      <c r="D195" s="150" t="s">
        <v>164</v>
      </c>
      <c r="E195" s="162" t="s">
        <v>1</v>
      </c>
      <c r="F195" s="163" t="s">
        <v>167</v>
      </c>
      <c r="G195" s="161"/>
      <c r="H195" s="164">
        <v>1405.58</v>
      </c>
      <c r="L195" s="129"/>
      <c r="M195" s="131"/>
      <c r="N195" s="132"/>
      <c r="O195" s="132"/>
      <c r="P195" s="132"/>
      <c r="Q195" s="132"/>
      <c r="R195" s="132"/>
      <c r="S195" s="132"/>
      <c r="T195" s="133"/>
      <c r="AT195" s="130" t="s">
        <v>164</v>
      </c>
      <c r="AU195" s="130" t="s">
        <v>90</v>
      </c>
      <c r="AV195" s="12" t="s">
        <v>158</v>
      </c>
      <c r="AW195" s="12" t="s">
        <v>36</v>
      </c>
      <c r="AX195" s="12" t="s">
        <v>88</v>
      </c>
      <c r="AY195" s="130" t="s">
        <v>151</v>
      </c>
    </row>
    <row r="196" spans="1:65" s="34" customFormat="1" ht="24.2" customHeight="1" x14ac:dyDescent="0.2">
      <c r="A196" s="9"/>
      <c r="B196" s="4"/>
      <c r="C196" s="144" t="s">
        <v>222</v>
      </c>
      <c r="D196" s="144" t="s">
        <v>153</v>
      </c>
      <c r="E196" s="145" t="s">
        <v>360</v>
      </c>
      <c r="F196" s="146" t="s">
        <v>361</v>
      </c>
      <c r="G196" s="147" t="s">
        <v>156</v>
      </c>
      <c r="H196" s="148">
        <v>992.02</v>
      </c>
      <c r="I196" s="6"/>
      <c r="J196" s="7">
        <f>ROUND(I196*H196,2)</f>
        <v>0</v>
      </c>
      <c r="K196" s="5" t="s">
        <v>157</v>
      </c>
      <c r="L196" s="4"/>
      <c r="M196" s="8" t="s">
        <v>1</v>
      </c>
      <c r="N196" s="110" t="s">
        <v>46</v>
      </c>
      <c r="O196" s="111"/>
      <c r="P196" s="112">
        <f>O196*H196</f>
        <v>0</v>
      </c>
      <c r="Q196" s="112">
        <v>0</v>
      </c>
      <c r="R196" s="112">
        <f>Q196*H196</f>
        <v>0</v>
      </c>
      <c r="S196" s="112">
        <v>0</v>
      </c>
      <c r="T196" s="113">
        <f>S196*H196</f>
        <v>0</v>
      </c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R196" s="114" t="s">
        <v>158</v>
      </c>
      <c r="AT196" s="114" t="s">
        <v>153</v>
      </c>
      <c r="AU196" s="114" t="s">
        <v>90</v>
      </c>
      <c r="AY196" s="23" t="s">
        <v>151</v>
      </c>
      <c r="BE196" s="115">
        <f>IF(N196="základní",J196,0)</f>
        <v>0</v>
      </c>
      <c r="BF196" s="115">
        <f>IF(N196="snížená",J196,0)</f>
        <v>0</v>
      </c>
      <c r="BG196" s="115">
        <f>IF(N196="zákl. přenesená",J196,0)</f>
        <v>0</v>
      </c>
      <c r="BH196" s="115">
        <f>IF(N196="sníž. přenesená",J196,0)</f>
        <v>0</v>
      </c>
      <c r="BI196" s="115">
        <f>IF(N196="nulová",J196,0)</f>
        <v>0</v>
      </c>
      <c r="BJ196" s="23" t="s">
        <v>88</v>
      </c>
      <c r="BK196" s="115">
        <f>ROUND(I196*H196,2)</f>
        <v>0</v>
      </c>
      <c r="BL196" s="23" t="s">
        <v>158</v>
      </c>
      <c r="BM196" s="114" t="s">
        <v>918</v>
      </c>
    </row>
    <row r="197" spans="1:65" s="34" customFormat="1" ht="19.5" x14ac:dyDescent="0.2">
      <c r="A197" s="9"/>
      <c r="B197" s="4"/>
      <c r="C197" s="149"/>
      <c r="D197" s="150" t="s">
        <v>160</v>
      </c>
      <c r="E197" s="149"/>
      <c r="F197" s="151" t="s">
        <v>363</v>
      </c>
      <c r="G197" s="149"/>
      <c r="H197" s="149"/>
      <c r="I197" s="9"/>
      <c r="J197" s="9"/>
      <c r="K197" s="9"/>
      <c r="L197" s="4"/>
      <c r="M197" s="116"/>
      <c r="N197" s="117"/>
      <c r="O197" s="111"/>
      <c r="P197" s="111"/>
      <c r="Q197" s="111"/>
      <c r="R197" s="111"/>
      <c r="S197" s="111"/>
      <c r="T197" s="118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T197" s="23" t="s">
        <v>160</v>
      </c>
      <c r="AU197" s="23" t="s">
        <v>90</v>
      </c>
    </row>
    <row r="198" spans="1:65" s="34" customFormat="1" ht="11.25" x14ac:dyDescent="0.2">
      <c r="A198" s="9"/>
      <c r="B198" s="4"/>
      <c r="C198" s="149"/>
      <c r="D198" s="152" t="s">
        <v>162</v>
      </c>
      <c r="E198" s="149"/>
      <c r="F198" s="153" t="s">
        <v>364</v>
      </c>
      <c r="G198" s="149"/>
      <c r="H198" s="149"/>
      <c r="I198" s="9"/>
      <c r="J198" s="9"/>
      <c r="K198" s="9"/>
      <c r="L198" s="4"/>
      <c r="M198" s="116"/>
      <c r="N198" s="117"/>
      <c r="O198" s="111"/>
      <c r="P198" s="111"/>
      <c r="Q198" s="111"/>
      <c r="R198" s="111"/>
      <c r="S198" s="111"/>
      <c r="T198" s="118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T198" s="23" t="s">
        <v>162</v>
      </c>
      <c r="AU198" s="23" t="s">
        <v>90</v>
      </c>
    </row>
    <row r="199" spans="1:65" s="10" customFormat="1" ht="11.25" x14ac:dyDescent="0.2">
      <c r="B199" s="119"/>
      <c r="C199" s="154"/>
      <c r="D199" s="150" t="s">
        <v>164</v>
      </c>
      <c r="E199" s="155" t="s">
        <v>1</v>
      </c>
      <c r="F199" s="156" t="s">
        <v>900</v>
      </c>
      <c r="G199" s="154"/>
      <c r="H199" s="155" t="s">
        <v>1</v>
      </c>
      <c r="L199" s="119"/>
      <c r="M199" s="121"/>
      <c r="N199" s="122"/>
      <c r="O199" s="122"/>
      <c r="P199" s="122"/>
      <c r="Q199" s="122"/>
      <c r="R199" s="122"/>
      <c r="S199" s="122"/>
      <c r="T199" s="123"/>
      <c r="AT199" s="120" t="s">
        <v>164</v>
      </c>
      <c r="AU199" s="120" t="s">
        <v>90</v>
      </c>
      <c r="AV199" s="10" t="s">
        <v>88</v>
      </c>
      <c r="AW199" s="10" t="s">
        <v>36</v>
      </c>
      <c r="AX199" s="10" t="s">
        <v>81</v>
      </c>
      <c r="AY199" s="120" t="s">
        <v>151</v>
      </c>
    </row>
    <row r="200" spans="1:65" s="10" customFormat="1" ht="11.25" x14ac:dyDescent="0.2">
      <c r="B200" s="119"/>
      <c r="C200" s="154"/>
      <c r="D200" s="150" t="s">
        <v>164</v>
      </c>
      <c r="E200" s="155" t="s">
        <v>1</v>
      </c>
      <c r="F200" s="156" t="s">
        <v>365</v>
      </c>
      <c r="G200" s="154"/>
      <c r="H200" s="155" t="s">
        <v>1</v>
      </c>
      <c r="L200" s="119"/>
      <c r="M200" s="121"/>
      <c r="N200" s="122"/>
      <c r="O200" s="122"/>
      <c r="P200" s="122"/>
      <c r="Q200" s="122"/>
      <c r="R200" s="122"/>
      <c r="S200" s="122"/>
      <c r="T200" s="123"/>
      <c r="AT200" s="120" t="s">
        <v>164</v>
      </c>
      <c r="AU200" s="120" t="s">
        <v>90</v>
      </c>
      <c r="AV200" s="10" t="s">
        <v>88</v>
      </c>
      <c r="AW200" s="10" t="s">
        <v>36</v>
      </c>
      <c r="AX200" s="10" t="s">
        <v>81</v>
      </c>
      <c r="AY200" s="120" t="s">
        <v>151</v>
      </c>
    </row>
    <row r="201" spans="1:65" s="11" customFormat="1" ht="11.25" x14ac:dyDescent="0.2">
      <c r="B201" s="124"/>
      <c r="C201" s="157"/>
      <c r="D201" s="150" t="s">
        <v>164</v>
      </c>
      <c r="E201" s="158" t="s">
        <v>1</v>
      </c>
      <c r="F201" s="159" t="s">
        <v>910</v>
      </c>
      <c r="G201" s="157"/>
      <c r="H201" s="160">
        <v>475.65</v>
      </c>
      <c r="L201" s="124"/>
      <c r="M201" s="126"/>
      <c r="N201" s="127"/>
      <c r="O201" s="127"/>
      <c r="P201" s="127"/>
      <c r="Q201" s="127"/>
      <c r="R201" s="127"/>
      <c r="S201" s="127"/>
      <c r="T201" s="128"/>
      <c r="AT201" s="125" t="s">
        <v>164</v>
      </c>
      <c r="AU201" s="125" t="s">
        <v>90</v>
      </c>
      <c r="AV201" s="11" t="s">
        <v>90</v>
      </c>
      <c r="AW201" s="11" t="s">
        <v>36</v>
      </c>
      <c r="AX201" s="11" t="s">
        <v>81</v>
      </c>
      <c r="AY201" s="125" t="s">
        <v>151</v>
      </c>
    </row>
    <row r="202" spans="1:65" s="10" customFormat="1" ht="11.25" x14ac:dyDescent="0.2">
      <c r="B202" s="119"/>
      <c r="C202" s="154"/>
      <c r="D202" s="150" t="s">
        <v>164</v>
      </c>
      <c r="E202" s="155" t="s">
        <v>1</v>
      </c>
      <c r="F202" s="156" t="s">
        <v>366</v>
      </c>
      <c r="G202" s="154"/>
      <c r="H202" s="155" t="s">
        <v>1</v>
      </c>
      <c r="L202" s="119"/>
      <c r="M202" s="121"/>
      <c r="N202" s="122"/>
      <c r="O202" s="122"/>
      <c r="P202" s="122"/>
      <c r="Q202" s="122"/>
      <c r="R202" s="122"/>
      <c r="S202" s="122"/>
      <c r="T202" s="123"/>
      <c r="AT202" s="120" t="s">
        <v>164</v>
      </c>
      <c r="AU202" s="120" t="s">
        <v>90</v>
      </c>
      <c r="AV202" s="10" t="s">
        <v>88</v>
      </c>
      <c r="AW202" s="10" t="s">
        <v>36</v>
      </c>
      <c r="AX202" s="10" t="s">
        <v>81</v>
      </c>
      <c r="AY202" s="120" t="s">
        <v>151</v>
      </c>
    </row>
    <row r="203" spans="1:65" s="11" customFormat="1" ht="11.25" x14ac:dyDescent="0.2">
      <c r="B203" s="124"/>
      <c r="C203" s="157"/>
      <c r="D203" s="150" t="s">
        <v>164</v>
      </c>
      <c r="E203" s="158" t="s">
        <v>1</v>
      </c>
      <c r="F203" s="159" t="s">
        <v>911</v>
      </c>
      <c r="G203" s="157"/>
      <c r="H203" s="160">
        <v>516.37</v>
      </c>
      <c r="L203" s="124"/>
      <c r="M203" s="126"/>
      <c r="N203" s="127"/>
      <c r="O203" s="127"/>
      <c r="P203" s="127"/>
      <c r="Q203" s="127"/>
      <c r="R203" s="127"/>
      <c r="S203" s="127"/>
      <c r="T203" s="128"/>
      <c r="AT203" s="125" t="s">
        <v>164</v>
      </c>
      <c r="AU203" s="125" t="s">
        <v>90</v>
      </c>
      <c r="AV203" s="11" t="s">
        <v>90</v>
      </c>
      <c r="AW203" s="11" t="s">
        <v>36</v>
      </c>
      <c r="AX203" s="11" t="s">
        <v>81</v>
      </c>
      <c r="AY203" s="125" t="s">
        <v>151</v>
      </c>
    </row>
    <row r="204" spans="1:65" s="12" customFormat="1" ht="11.25" x14ac:dyDescent="0.2">
      <c r="B204" s="129"/>
      <c r="C204" s="161"/>
      <c r="D204" s="150" t="s">
        <v>164</v>
      </c>
      <c r="E204" s="162" t="s">
        <v>1</v>
      </c>
      <c r="F204" s="163" t="s">
        <v>167</v>
      </c>
      <c r="G204" s="161"/>
      <c r="H204" s="164">
        <v>992.02</v>
      </c>
      <c r="L204" s="129"/>
      <c r="M204" s="131"/>
      <c r="N204" s="132"/>
      <c r="O204" s="132"/>
      <c r="P204" s="132"/>
      <c r="Q204" s="132"/>
      <c r="R204" s="132"/>
      <c r="S204" s="132"/>
      <c r="T204" s="133"/>
      <c r="AT204" s="130" t="s">
        <v>164</v>
      </c>
      <c r="AU204" s="130" t="s">
        <v>90</v>
      </c>
      <c r="AV204" s="12" t="s">
        <v>158</v>
      </c>
      <c r="AW204" s="12" t="s">
        <v>36</v>
      </c>
      <c r="AX204" s="12" t="s">
        <v>88</v>
      </c>
      <c r="AY204" s="130" t="s">
        <v>151</v>
      </c>
    </row>
    <row r="205" spans="1:65" s="34" customFormat="1" ht="16.5" customHeight="1" x14ac:dyDescent="0.2">
      <c r="A205" s="9"/>
      <c r="B205" s="4"/>
      <c r="C205" s="144" t="s">
        <v>230</v>
      </c>
      <c r="D205" s="144" t="s">
        <v>153</v>
      </c>
      <c r="E205" s="145" t="s">
        <v>424</v>
      </c>
      <c r="F205" s="146" t="s">
        <v>425</v>
      </c>
      <c r="G205" s="147" t="s">
        <v>156</v>
      </c>
      <c r="H205" s="148">
        <v>150</v>
      </c>
      <c r="I205" s="6"/>
      <c r="J205" s="7">
        <f>ROUND(I205*H205,2)</f>
        <v>0</v>
      </c>
      <c r="K205" s="5" t="s">
        <v>157</v>
      </c>
      <c r="L205" s="4"/>
      <c r="M205" s="8" t="s">
        <v>1</v>
      </c>
      <c r="N205" s="110" t="s">
        <v>46</v>
      </c>
      <c r="O205" s="111"/>
      <c r="P205" s="112">
        <f>O205*H205</f>
        <v>0</v>
      </c>
      <c r="Q205" s="112">
        <v>1.2700000000000001E-3</v>
      </c>
      <c r="R205" s="112">
        <f>Q205*H205</f>
        <v>0.1905</v>
      </c>
      <c r="S205" s="112">
        <v>0</v>
      </c>
      <c r="T205" s="113">
        <f>S205*H205</f>
        <v>0</v>
      </c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R205" s="114" t="s">
        <v>158</v>
      </c>
      <c r="AT205" s="114" t="s">
        <v>153</v>
      </c>
      <c r="AU205" s="114" t="s">
        <v>90</v>
      </c>
      <c r="AY205" s="23" t="s">
        <v>151</v>
      </c>
      <c r="BE205" s="115">
        <f>IF(N205="základní",J205,0)</f>
        <v>0</v>
      </c>
      <c r="BF205" s="115">
        <f>IF(N205="snížená",J205,0)</f>
        <v>0</v>
      </c>
      <c r="BG205" s="115">
        <f>IF(N205="zákl. přenesená",J205,0)</f>
        <v>0</v>
      </c>
      <c r="BH205" s="115">
        <f>IF(N205="sníž. přenesená",J205,0)</f>
        <v>0</v>
      </c>
      <c r="BI205" s="115">
        <f>IF(N205="nulová",J205,0)</f>
        <v>0</v>
      </c>
      <c r="BJ205" s="23" t="s">
        <v>88</v>
      </c>
      <c r="BK205" s="115">
        <f>ROUND(I205*H205,2)</f>
        <v>0</v>
      </c>
      <c r="BL205" s="23" t="s">
        <v>158</v>
      </c>
      <c r="BM205" s="114" t="s">
        <v>919</v>
      </c>
    </row>
    <row r="206" spans="1:65" s="34" customFormat="1" ht="11.25" x14ac:dyDescent="0.2">
      <c r="A206" s="9"/>
      <c r="B206" s="4"/>
      <c r="C206" s="149"/>
      <c r="D206" s="150" t="s">
        <v>160</v>
      </c>
      <c r="E206" s="149"/>
      <c r="F206" s="151" t="s">
        <v>425</v>
      </c>
      <c r="G206" s="149"/>
      <c r="H206" s="149"/>
      <c r="I206" s="9"/>
      <c r="J206" s="9"/>
      <c r="K206" s="9"/>
      <c r="L206" s="4"/>
      <c r="M206" s="116"/>
      <c r="N206" s="117"/>
      <c r="O206" s="111"/>
      <c r="P206" s="111"/>
      <c r="Q206" s="111"/>
      <c r="R206" s="111"/>
      <c r="S206" s="111"/>
      <c r="T206" s="118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T206" s="23" t="s">
        <v>160</v>
      </c>
      <c r="AU206" s="23" t="s">
        <v>90</v>
      </c>
    </row>
    <row r="207" spans="1:65" s="34" customFormat="1" ht="11.25" x14ac:dyDescent="0.2">
      <c r="A207" s="9"/>
      <c r="B207" s="4"/>
      <c r="C207" s="149"/>
      <c r="D207" s="152" t="s">
        <v>162</v>
      </c>
      <c r="E207" s="149"/>
      <c r="F207" s="153" t="s">
        <v>427</v>
      </c>
      <c r="G207" s="149"/>
      <c r="H207" s="149"/>
      <c r="I207" s="9"/>
      <c r="J207" s="9"/>
      <c r="K207" s="9"/>
      <c r="L207" s="4"/>
      <c r="M207" s="116"/>
      <c r="N207" s="117"/>
      <c r="O207" s="111"/>
      <c r="P207" s="111"/>
      <c r="Q207" s="111"/>
      <c r="R207" s="111"/>
      <c r="S207" s="111"/>
      <c r="T207" s="118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T207" s="23" t="s">
        <v>162</v>
      </c>
      <c r="AU207" s="23" t="s">
        <v>90</v>
      </c>
    </row>
    <row r="208" spans="1:65" s="11" customFormat="1" ht="11.25" x14ac:dyDescent="0.2">
      <c r="B208" s="124"/>
      <c r="C208" s="157"/>
      <c r="D208" s="150" t="s">
        <v>164</v>
      </c>
      <c r="E208" s="158" t="s">
        <v>1</v>
      </c>
      <c r="F208" s="159" t="s">
        <v>920</v>
      </c>
      <c r="G208" s="157"/>
      <c r="H208" s="160">
        <v>150</v>
      </c>
      <c r="L208" s="124"/>
      <c r="M208" s="126"/>
      <c r="N208" s="127"/>
      <c r="O208" s="127"/>
      <c r="P208" s="127"/>
      <c r="Q208" s="127"/>
      <c r="R208" s="127"/>
      <c r="S208" s="127"/>
      <c r="T208" s="128"/>
      <c r="AT208" s="125" t="s">
        <v>164</v>
      </c>
      <c r="AU208" s="125" t="s">
        <v>90</v>
      </c>
      <c r="AV208" s="11" t="s">
        <v>90</v>
      </c>
      <c r="AW208" s="11" t="s">
        <v>36</v>
      </c>
      <c r="AX208" s="11" t="s">
        <v>81</v>
      </c>
      <c r="AY208" s="125" t="s">
        <v>151</v>
      </c>
    </row>
    <row r="209" spans="1:65" s="12" customFormat="1" ht="11.25" x14ac:dyDescent="0.2">
      <c r="B209" s="129"/>
      <c r="C209" s="161"/>
      <c r="D209" s="150" t="s">
        <v>164</v>
      </c>
      <c r="E209" s="162" t="s">
        <v>1</v>
      </c>
      <c r="F209" s="163" t="s">
        <v>167</v>
      </c>
      <c r="G209" s="161"/>
      <c r="H209" s="164">
        <v>150</v>
      </c>
      <c r="L209" s="129"/>
      <c r="M209" s="131"/>
      <c r="N209" s="132"/>
      <c r="O209" s="132"/>
      <c r="P209" s="132"/>
      <c r="Q209" s="132"/>
      <c r="R209" s="132"/>
      <c r="S209" s="132"/>
      <c r="T209" s="133"/>
      <c r="AT209" s="130" t="s">
        <v>164</v>
      </c>
      <c r="AU209" s="130" t="s">
        <v>90</v>
      </c>
      <c r="AV209" s="12" t="s">
        <v>158</v>
      </c>
      <c r="AW209" s="12" t="s">
        <v>36</v>
      </c>
      <c r="AX209" s="12" t="s">
        <v>88</v>
      </c>
      <c r="AY209" s="130" t="s">
        <v>151</v>
      </c>
    </row>
    <row r="210" spans="1:65" s="34" customFormat="1" ht="16.5" customHeight="1" x14ac:dyDescent="0.2">
      <c r="A210" s="9"/>
      <c r="B210" s="4"/>
      <c r="C210" s="166" t="s">
        <v>8</v>
      </c>
      <c r="D210" s="166" t="s">
        <v>327</v>
      </c>
      <c r="E210" s="167" t="s">
        <v>429</v>
      </c>
      <c r="F210" s="168" t="s">
        <v>430</v>
      </c>
      <c r="G210" s="169" t="s">
        <v>330</v>
      </c>
      <c r="H210" s="170">
        <v>3.75</v>
      </c>
      <c r="I210" s="14"/>
      <c r="J210" s="15">
        <f>ROUND(I210*H210,2)</f>
        <v>0</v>
      </c>
      <c r="K210" s="13" t="s">
        <v>157</v>
      </c>
      <c r="L210" s="134"/>
      <c r="M210" s="16" t="s">
        <v>1</v>
      </c>
      <c r="N210" s="135" t="s">
        <v>46</v>
      </c>
      <c r="O210" s="111"/>
      <c r="P210" s="112">
        <f>O210*H210</f>
        <v>0</v>
      </c>
      <c r="Q210" s="112">
        <v>1E-3</v>
      </c>
      <c r="R210" s="112">
        <f>Q210*H210</f>
        <v>3.7499999999999999E-3</v>
      </c>
      <c r="S210" s="112">
        <v>0</v>
      </c>
      <c r="T210" s="113">
        <f>S210*H210</f>
        <v>0</v>
      </c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R210" s="114" t="s">
        <v>209</v>
      </c>
      <c r="AT210" s="114" t="s">
        <v>327</v>
      </c>
      <c r="AU210" s="114" t="s">
        <v>90</v>
      </c>
      <c r="AY210" s="23" t="s">
        <v>151</v>
      </c>
      <c r="BE210" s="115">
        <f>IF(N210="základní",J210,0)</f>
        <v>0</v>
      </c>
      <c r="BF210" s="115">
        <f>IF(N210="snížená",J210,0)</f>
        <v>0</v>
      </c>
      <c r="BG210" s="115">
        <f>IF(N210="zákl. přenesená",J210,0)</f>
        <v>0</v>
      </c>
      <c r="BH210" s="115">
        <f>IF(N210="sníž. přenesená",J210,0)</f>
        <v>0</v>
      </c>
      <c r="BI210" s="115">
        <f>IF(N210="nulová",J210,0)</f>
        <v>0</v>
      </c>
      <c r="BJ210" s="23" t="s">
        <v>88</v>
      </c>
      <c r="BK210" s="115">
        <f>ROUND(I210*H210,2)</f>
        <v>0</v>
      </c>
      <c r="BL210" s="23" t="s">
        <v>158</v>
      </c>
      <c r="BM210" s="114" t="s">
        <v>921</v>
      </c>
    </row>
    <row r="211" spans="1:65" s="34" customFormat="1" ht="11.25" x14ac:dyDescent="0.2">
      <c r="A211" s="9"/>
      <c r="B211" s="4"/>
      <c r="C211" s="149"/>
      <c r="D211" s="150" t="s">
        <v>160</v>
      </c>
      <c r="E211" s="149"/>
      <c r="F211" s="151" t="s">
        <v>430</v>
      </c>
      <c r="G211" s="149"/>
      <c r="H211" s="149"/>
      <c r="I211" s="9"/>
      <c r="J211" s="9"/>
      <c r="K211" s="9"/>
      <c r="L211" s="4"/>
      <c r="M211" s="116"/>
      <c r="N211" s="117"/>
      <c r="O211" s="111"/>
      <c r="P211" s="111"/>
      <c r="Q211" s="111"/>
      <c r="R211" s="111"/>
      <c r="S211" s="111"/>
      <c r="T211" s="118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T211" s="23" t="s">
        <v>160</v>
      </c>
      <c r="AU211" s="23" t="s">
        <v>90</v>
      </c>
    </row>
    <row r="212" spans="1:65" s="11" customFormat="1" ht="11.25" x14ac:dyDescent="0.2">
      <c r="B212" s="124"/>
      <c r="C212" s="157"/>
      <c r="D212" s="150" t="s">
        <v>164</v>
      </c>
      <c r="E212" s="157"/>
      <c r="F212" s="159" t="s">
        <v>922</v>
      </c>
      <c r="G212" s="157"/>
      <c r="H212" s="160">
        <v>3.75</v>
      </c>
      <c r="L212" s="124"/>
      <c r="M212" s="126"/>
      <c r="N212" s="127"/>
      <c r="O212" s="127"/>
      <c r="P212" s="127"/>
      <c r="Q212" s="127"/>
      <c r="R212" s="127"/>
      <c r="S212" s="127"/>
      <c r="T212" s="128"/>
      <c r="AT212" s="125" t="s">
        <v>164</v>
      </c>
      <c r="AU212" s="125" t="s">
        <v>90</v>
      </c>
      <c r="AV212" s="11" t="s">
        <v>90</v>
      </c>
      <c r="AW212" s="11" t="s">
        <v>3</v>
      </c>
      <c r="AX212" s="11" t="s">
        <v>88</v>
      </c>
      <c r="AY212" s="125" t="s">
        <v>151</v>
      </c>
    </row>
    <row r="213" spans="1:65" s="3" customFormat="1" ht="22.9" customHeight="1" x14ac:dyDescent="0.2">
      <c r="B213" s="100"/>
      <c r="C213" s="140"/>
      <c r="D213" s="141" t="s">
        <v>80</v>
      </c>
      <c r="E213" s="143" t="s">
        <v>158</v>
      </c>
      <c r="F213" s="143" t="s">
        <v>550</v>
      </c>
      <c r="G213" s="140"/>
      <c r="H213" s="140"/>
      <c r="J213" s="109">
        <f>BK213</f>
        <v>0</v>
      </c>
      <c r="L213" s="100"/>
      <c r="M213" s="103"/>
      <c r="N213" s="104"/>
      <c r="O213" s="104"/>
      <c r="P213" s="105">
        <f>SUM(P214:P227)</f>
        <v>0</v>
      </c>
      <c r="Q213" s="104"/>
      <c r="R213" s="105">
        <f>SUM(R214:R227)</f>
        <v>120.362112</v>
      </c>
      <c r="S213" s="104"/>
      <c r="T213" s="106">
        <f>SUM(T214:T227)</f>
        <v>0</v>
      </c>
      <c r="AR213" s="101" t="s">
        <v>150</v>
      </c>
      <c r="AT213" s="107" t="s">
        <v>80</v>
      </c>
      <c r="AU213" s="107" t="s">
        <v>88</v>
      </c>
      <c r="AY213" s="101" t="s">
        <v>151</v>
      </c>
      <c r="BK213" s="108">
        <f>SUM(BK214:BK227)</f>
        <v>0</v>
      </c>
    </row>
    <row r="214" spans="1:65" s="34" customFormat="1" ht="24.2" customHeight="1" x14ac:dyDescent="0.2">
      <c r="A214" s="9"/>
      <c r="B214" s="4"/>
      <c r="C214" s="144" t="s">
        <v>244</v>
      </c>
      <c r="D214" s="144" t="s">
        <v>153</v>
      </c>
      <c r="E214" s="145" t="s">
        <v>578</v>
      </c>
      <c r="F214" s="146" t="s">
        <v>579</v>
      </c>
      <c r="G214" s="147" t="s">
        <v>233</v>
      </c>
      <c r="H214" s="148">
        <v>56.4</v>
      </c>
      <c r="I214" s="6"/>
      <c r="J214" s="7">
        <f>ROUND(I214*H214,2)</f>
        <v>0</v>
      </c>
      <c r="K214" s="5" t="s">
        <v>157</v>
      </c>
      <c r="L214" s="4"/>
      <c r="M214" s="8" t="s">
        <v>1</v>
      </c>
      <c r="N214" s="110" t="s">
        <v>46</v>
      </c>
      <c r="O214" s="111"/>
      <c r="P214" s="112">
        <f>O214*H214</f>
        <v>0</v>
      </c>
      <c r="Q214" s="112">
        <v>2.13408</v>
      </c>
      <c r="R214" s="112">
        <f>Q214*H214</f>
        <v>120.362112</v>
      </c>
      <c r="S214" s="112">
        <v>0</v>
      </c>
      <c r="T214" s="113">
        <f>S214*H214</f>
        <v>0</v>
      </c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R214" s="114" t="s">
        <v>158</v>
      </c>
      <c r="AT214" s="114" t="s">
        <v>153</v>
      </c>
      <c r="AU214" s="114" t="s">
        <v>90</v>
      </c>
      <c r="AY214" s="23" t="s">
        <v>151</v>
      </c>
      <c r="BE214" s="115">
        <f>IF(N214="základní",J214,0)</f>
        <v>0</v>
      </c>
      <c r="BF214" s="115">
        <f>IF(N214="snížená",J214,0)</f>
        <v>0</v>
      </c>
      <c r="BG214" s="115">
        <f>IF(N214="zákl. přenesená",J214,0)</f>
        <v>0</v>
      </c>
      <c r="BH214" s="115">
        <f>IF(N214="sníž. přenesená",J214,0)</f>
        <v>0</v>
      </c>
      <c r="BI214" s="115">
        <f>IF(N214="nulová",J214,0)</f>
        <v>0</v>
      </c>
      <c r="BJ214" s="23" t="s">
        <v>88</v>
      </c>
      <c r="BK214" s="115">
        <f>ROUND(I214*H214,2)</f>
        <v>0</v>
      </c>
      <c r="BL214" s="23" t="s">
        <v>158</v>
      </c>
      <c r="BM214" s="114" t="s">
        <v>923</v>
      </c>
    </row>
    <row r="215" spans="1:65" s="34" customFormat="1" ht="19.5" x14ac:dyDescent="0.2">
      <c r="A215" s="9"/>
      <c r="B215" s="4"/>
      <c r="C215" s="149"/>
      <c r="D215" s="150" t="s">
        <v>160</v>
      </c>
      <c r="E215" s="149"/>
      <c r="F215" s="151" t="s">
        <v>581</v>
      </c>
      <c r="G215" s="149"/>
      <c r="H215" s="149"/>
      <c r="I215" s="9"/>
      <c r="J215" s="9"/>
      <c r="K215" s="9"/>
      <c r="L215" s="4"/>
      <c r="M215" s="116"/>
      <c r="N215" s="117"/>
      <c r="O215" s="111"/>
      <c r="P215" s="111"/>
      <c r="Q215" s="111"/>
      <c r="R215" s="111"/>
      <c r="S215" s="111"/>
      <c r="T215" s="118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T215" s="23" t="s">
        <v>160</v>
      </c>
      <c r="AU215" s="23" t="s">
        <v>90</v>
      </c>
    </row>
    <row r="216" spans="1:65" s="34" customFormat="1" ht="11.25" x14ac:dyDescent="0.2">
      <c r="A216" s="9"/>
      <c r="B216" s="4"/>
      <c r="C216" s="149"/>
      <c r="D216" s="152" t="s">
        <v>162</v>
      </c>
      <c r="E216" s="149"/>
      <c r="F216" s="153" t="s">
        <v>582</v>
      </c>
      <c r="G216" s="149"/>
      <c r="H216" s="149"/>
      <c r="I216" s="9"/>
      <c r="J216" s="9"/>
      <c r="K216" s="9"/>
      <c r="L216" s="4"/>
      <c r="M216" s="116"/>
      <c r="N216" s="117"/>
      <c r="O216" s="111"/>
      <c r="P216" s="111"/>
      <c r="Q216" s="111"/>
      <c r="R216" s="111"/>
      <c r="S216" s="111"/>
      <c r="T216" s="118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T216" s="23" t="s">
        <v>162</v>
      </c>
      <c r="AU216" s="23" t="s">
        <v>90</v>
      </c>
    </row>
    <row r="217" spans="1:65" s="10" customFormat="1" ht="11.25" x14ac:dyDescent="0.2">
      <c r="B217" s="119"/>
      <c r="C217" s="154"/>
      <c r="D217" s="150" t="s">
        <v>164</v>
      </c>
      <c r="E217" s="155" t="s">
        <v>1</v>
      </c>
      <c r="F217" s="156" t="s">
        <v>924</v>
      </c>
      <c r="G217" s="154"/>
      <c r="H217" s="155" t="s">
        <v>1</v>
      </c>
      <c r="L217" s="119"/>
      <c r="M217" s="121"/>
      <c r="N217" s="122"/>
      <c r="O217" s="122"/>
      <c r="P217" s="122"/>
      <c r="Q217" s="122"/>
      <c r="R217" s="122"/>
      <c r="S217" s="122"/>
      <c r="T217" s="123"/>
      <c r="AT217" s="120" t="s">
        <v>164</v>
      </c>
      <c r="AU217" s="120" t="s">
        <v>90</v>
      </c>
      <c r="AV217" s="10" t="s">
        <v>88</v>
      </c>
      <c r="AW217" s="10" t="s">
        <v>36</v>
      </c>
      <c r="AX217" s="10" t="s">
        <v>81</v>
      </c>
      <c r="AY217" s="120" t="s">
        <v>151</v>
      </c>
    </row>
    <row r="218" spans="1:65" s="10" customFormat="1" ht="22.5" x14ac:dyDescent="0.2">
      <c r="B218" s="119"/>
      <c r="C218" s="154"/>
      <c r="D218" s="150" t="s">
        <v>164</v>
      </c>
      <c r="E218" s="155" t="s">
        <v>1</v>
      </c>
      <c r="F218" s="156" t="s">
        <v>925</v>
      </c>
      <c r="G218" s="154"/>
      <c r="H218" s="155" t="s">
        <v>1</v>
      </c>
      <c r="L218" s="119"/>
      <c r="M218" s="121"/>
      <c r="N218" s="122"/>
      <c r="O218" s="122"/>
      <c r="P218" s="122"/>
      <c r="Q218" s="122"/>
      <c r="R218" s="122"/>
      <c r="S218" s="122"/>
      <c r="T218" s="123"/>
      <c r="AT218" s="120" t="s">
        <v>164</v>
      </c>
      <c r="AU218" s="120" t="s">
        <v>90</v>
      </c>
      <c r="AV218" s="10" t="s">
        <v>88</v>
      </c>
      <c r="AW218" s="10" t="s">
        <v>36</v>
      </c>
      <c r="AX218" s="10" t="s">
        <v>81</v>
      </c>
      <c r="AY218" s="120" t="s">
        <v>151</v>
      </c>
    </row>
    <row r="219" spans="1:65" s="11" customFormat="1" ht="11.25" x14ac:dyDescent="0.2">
      <c r="B219" s="124"/>
      <c r="C219" s="157"/>
      <c r="D219" s="150" t="s">
        <v>164</v>
      </c>
      <c r="E219" s="158" t="s">
        <v>1</v>
      </c>
      <c r="F219" s="159" t="s">
        <v>926</v>
      </c>
      <c r="G219" s="157"/>
      <c r="H219" s="160">
        <v>56.4</v>
      </c>
      <c r="L219" s="124"/>
      <c r="M219" s="126"/>
      <c r="N219" s="127"/>
      <c r="O219" s="127"/>
      <c r="P219" s="127"/>
      <c r="Q219" s="127"/>
      <c r="R219" s="127"/>
      <c r="S219" s="127"/>
      <c r="T219" s="128"/>
      <c r="AT219" s="125" t="s">
        <v>164</v>
      </c>
      <c r="AU219" s="125" t="s">
        <v>90</v>
      </c>
      <c r="AV219" s="11" t="s">
        <v>90</v>
      </c>
      <c r="AW219" s="11" t="s">
        <v>36</v>
      </c>
      <c r="AX219" s="11" t="s">
        <v>81</v>
      </c>
      <c r="AY219" s="125" t="s">
        <v>151</v>
      </c>
    </row>
    <row r="220" spans="1:65" s="12" customFormat="1" ht="11.25" x14ac:dyDescent="0.2">
      <c r="B220" s="129"/>
      <c r="C220" s="161"/>
      <c r="D220" s="150" t="s">
        <v>164</v>
      </c>
      <c r="E220" s="162" t="s">
        <v>1</v>
      </c>
      <c r="F220" s="163" t="s">
        <v>167</v>
      </c>
      <c r="G220" s="161"/>
      <c r="H220" s="164">
        <v>56.4</v>
      </c>
      <c r="L220" s="129"/>
      <c r="M220" s="131"/>
      <c r="N220" s="132"/>
      <c r="O220" s="132"/>
      <c r="P220" s="132"/>
      <c r="Q220" s="132"/>
      <c r="R220" s="132"/>
      <c r="S220" s="132"/>
      <c r="T220" s="133"/>
      <c r="AT220" s="130" t="s">
        <v>164</v>
      </c>
      <c r="AU220" s="130" t="s">
        <v>90</v>
      </c>
      <c r="AV220" s="12" t="s">
        <v>158</v>
      </c>
      <c r="AW220" s="12" t="s">
        <v>36</v>
      </c>
      <c r="AX220" s="12" t="s">
        <v>88</v>
      </c>
      <c r="AY220" s="130" t="s">
        <v>151</v>
      </c>
    </row>
    <row r="221" spans="1:65" s="34" customFormat="1" ht="24.2" customHeight="1" x14ac:dyDescent="0.2">
      <c r="A221" s="9"/>
      <c r="B221" s="4"/>
      <c r="C221" s="144" t="s">
        <v>254</v>
      </c>
      <c r="D221" s="144" t="s">
        <v>153</v>
      </c>
      <c r="E221" s="145" t="s">
        <v>585</v>
      </c>
      <c r="F221" s="146" t="s">
        <v>586</v>
      </c>
      <c r="G221" s="147" t="s">
        <v>156</v>
      </c>
      <c r="H221" s="148">
        <v>52.2</v>
      </c>
      <c r="I221" s="6"/>
      <c r="J221" s="7">
        <f>ROUND(I221*H221,2)</f>
        <v>0</v>
      </c>
      <c r="K221" s="5" t="s">
        <v>157</v>
      </c>
      <c r="L221" s="4"/>
      <c r="M221" s="8" t="s">
        <v>1</v>
      </c>
      <c r="N221" s="110" t="s">
        <v>46</v>
      </c>
      <c r="O221" s="111"/>
      <c r="P221" s="112">
        <f>O221*H221</f>
        <v>0</v>
      </c>
      <c r="Q221" s="112">
        <v>0</v>
      </c>
      <c r="R221" s="112">
        <f>Q221*H221</f>
        <v>0</v>
      </c>
      <c r="S221" s="112">
        <v>0</v>
      </c>
      <c r="T221" s="113">
        <f>S221*H221</f>
        <v>0</v>
      </c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R221" s="114" t="s">
        <v>158</v>
      </c>
      <c r="AT221" s="114" t="s">
        <v>153</v>
      </c>
      <c r="AU221" s="114" t="s">
        <v>90</v>
      </c>
      <c r="AY221" s="23" t="s">
        <v>151</v>
      </c>
      <c r="BE221" s="115">
        <f>IF(N221="základní",J221,0)</f>
        <v>0</v>
      </c>
      <c r="BF221" s="115">
        <f>IF(N221="snížená",J221,0)</f>
        <v>0</v>
      </c>
      <c r="BG221" s="115">
        <f>IF(N221="zákl. přenesená",J221,0)</f>
        <v>0</v>
      </c>
      <c r="BH221" s="115">
        <f>IF(N221="sníž. přenesená",J221,0)</f>
        <v>0</v>
      </c>
      <c r="BI221" s="115">
        <f>IF(N221="nulová",J221,0)</f>
        <v>0</v>
      </c>
      <c r="BJ221" s="23" t="s">
        <v>88</v>
      </c>
      <c r="BK221" s="115">
        <f>ROUND(I221*H221,2)</f>
        <v>0</v>
      </c>
      <c r="BL221" s="23" t="s">
        <v>158</v>
      </c>
      <c r="BM221" s="114" t="s">
        <v>927</v>
      </c>
    </row>
    <row r="222" spans="1:65" s="34" customFormat="1" ht="29.25" x14ac:dyDescent="0.2">
      <c r="A222" s="9"/>
      <c r="B222" s="4"/>
      <c r="C222" s="149"/>
      <c r="D222" s="150" t="s">
        <v>160</v>
      </c>
      <c r="E222" s="149"/>
      <c r="F222" s="151" t="s">
        <v>588</v>
      </c>
      <c r="G222" s="149"/>
      <c r="H222" s="149"/>
      <c r="I222" s="9"/>
      <c r="J222" s="9"/>
      <c r="K222" s="9"/>
      <c r="L222" s="4"/>
      <c r="M222" s="116"/>
      <c r="N222" s="117"/>
      <c r="O222" s="111"/>
      <c r="P222" s="111"/>
      <c r="Q222" s="111"/>
      <c r="R222" s="111"/>
      <c r="S222" s="111"/>
      <c r="T222" s="118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T222" s="23" t="s">
        <v>160</v>
      </c>
      <c r="AU222" s="23" t="s">
        <v>90</v>
      </c>
    </row>
    <row r="223" spans="1:65" s="34" customFormat="1" ht="11.25" x14ac:dyDescent="0.2">
      <c r="A223" s="9"/>
      <c r="B223" s="4"/>
      <c r="C223" s="149"/>
      <c r="D223" s="152" t="s">
        <v>162</v>
      </c>
      <c r="E223" s="149"/>
      <c r="F223" s="153" t="s">
        <v>589</v>
      </c>
      <c r="G223" s="149"/>
      <c r="H223" s="149"/>
      <c r="I223" s="9"/>
      <c r="J223" s="9"/>
      <c r="K223" s="9"/>
      <c r="L223" s="4"/>
      <c r="M223" s="116"/>
      <c r="N223" s="117"/>
      <c r="O223" s="111"/>
      <c r="P223" s="111"/>
      <c r="Q223" s="111"/>
      <c r="R223" s="111"/>
      <c r="S223" s="111"/>
      <c r="T223" s="118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T223" s="23" t="s">
        <v>162</v>
      </c>
      <c r="AU223" s="23" t="s">
        <v>90</v>
      </c>
    </row>
    <row r="224" spans="1:65" s="10" customFormat="1" ht="11.25" x14ac:dyDescent="0.2">
      <c r="B224" s="119"/>
      <c r="C224" s="154"/>
      <c r="D224" s="150" t="s">
        <v>164</v>
      </c>
      <c r="E224" s="155" t="s">
        <v>1</v>
      </c>
      <c r="F224" s="156" t="s">
        <v>924</v>
      </c>
      <c r="G224" s="154"/>
      <c r="H224" s="155" t="s">
        <v>1</v>
      </c>
      <c r="L224" s="119"/>
      <c r="M224" s="121"/>
      <c r="N224" s="122"/>
      <c r="O224" s="122"/>
      <c r="P224" s="122"/>
      <c r="Q224" s="122"/>
      <c r="R224" s="122"/>
      <c r="S224" s="122"/>
      <c r="T224" s="123"/>
      <c r="AT224" s="120" t="s">
        <v>164</v>
      </c>
      <c r="AU224" s="120" t="s">
        <v>90</v>
      </c>
      <c r="AV224" s="10" t="s">
        <v>88</v>
      </c>
      <c r="AW224" s="10" t="s">
        <v>36</v>
      </c>
      <c r="AX224" s="10" t="s">
        <v>81</v>
      </c>
      <c r="AY224" s="120" t="s">
        <v>151</v>
      </c>
    </row>
    <row r="225" spans="1:65" s="10" customFormat="1" ht="22.5" x14ac:dyDescent="0.2">
      <c r="B225" s="119"/>
      <c r="C225" s="154"/>
      <c r="D225" s="150" t="s">
        <v>164</v>
      </c>
      <c r="E225" s="155" t="s">
        <v>1</v>
      </c>
      <c r="F225" s="156" t="s">
        <v>925</v>
      </c>
      <c r="G225" s="154"/>
      <c r="H225" s="155" t="s">
        <v>1</v>
      </c>
      <c r="L225" s="119"/>
      <c r="M225" s="121"/>
      <c r="N225" s="122"/>
      <c r="O225" s="122"/>
      <c r="P225" s="122"/>
      <c r="Q225" s="122"/>
      <c r="R225" s="122"/>
      <c r="S225" s="122"/>
      <c r="T225" s="123"/>
      <c r="AT225" s="120" t="s">
        <v>164</v>
      </c>
      <c r="AU225" s="120" t="s">
        <v>90</v>
      </c>
      <c r="AV225" s="10" t="s">
        <v>88</v>
      </c>
      <c r="AW225" s="10" t="s">
        <v>36</v>
      </c>
      <c r="AX225" s="10" t="s">
        <v>81</v>
      </c>
      <c r="AY225" s="120" t="s">
        <v>151</v>
      </c>
    </row>
    <row r="226" spans="1:65" s="11" customFormat="1" ht="11.25" x14ac:dyDescent="0.2">
      <c r="B226" s="124"/>
      <c r="C226" s="157"/>
      <c r="D226" s="150" t="s">
        <v>164</v>
      </c>
      <c r="E226" s="158" t="s">
        <v>1</v>
      </c>
      <c r="F226" s="159" t="s">
        <v>928</v>
      </c>
      <c r="G226" s="157"/>
      <c r="H226" s="160">
        <v>52.2</v>
      </c>
      <c r="L226" s="124"/>
      <c r="M226" s="126"/>
      <c r="N226" s="127"/>
      <c r="O226" s="127"/>
      <c r="P226" s="127"/>
      <c r="Q226" s="127"/>
      <c r="R226" s="127"/>
      <c r="S226" s="127"/>
      <c r="T226" s="128"/>
      <c r="AT226" s="125" t="s">
        <v>164</v>
      </c>
      <c r="AU226" s="125" t="s">
        <v>90</v>
      </c>
      <c r="AV226" s="11" t="s">
        <v>90</v>
      </c>
      <c r="AW226" s="11" t="s">
        <v>36</v>
      </c>
      <c r="AX226" s="11" t="s">
        <v>81</v>
      </c>
      <c r="AY226" s="125" t="s">
        <v>151</v>
      </c>
    </row>
    <row r="227" spans="1:65" s="12" customFormat="1" ht="11.25" x14ac:dyDescent="0.2">
      <c r="B227" s="129"/>
      <c r="C227" s="161"/>
      <c r="D227" s="150" t="s">
        <v>164</v>
      </c>
      <c r="E227" s="162" t="s">
        <v>1</v>
      </c>
      <c r="F227" s="163" t="s">
        <v>167</v>
      </c>
      <c r="G227" s="161"/>
      <c r="H227" s="164">
        <v>52.2</v>
      </c>
      <c r="L227" s="129"/>
      <c r="M227" s="131"/>
      <c r="N227" s="132"/>
      <c r="O227" s="132"/>
      <c r="P227" s="132"/>
      <c r="Q227" s="132"/>
      <c r="R227" s="132"/>
      <c r="S227" s="132"/>
      <c r="T227" s="133"/>
      <c r="AT227" s="130" t="s">
        <v>164</v>
      </c>
      <c r="AU227" s="130" t="s">
        <v>90</v>
      </c>
      <c r="AV227" s="12" t="s">
        <v>158</v>
      </c>
      <c r="AW227" s="12" t="s">
        <v>36</v>
      </c>
      <c r="AX227" s="12" t="s">
        <v>88</v>
      </c>
      <c r="AY227" s="130" t="s">
        <v>151</v>
      </c>
    </row>
    <row r="228" spans="1:65" s="3" customFormat="1" ht="22.9" customHeight="1" x14ac:dyDescent="0.2">
      <c r="B228" s="100"/>
      <c r="C228" s="140"/>
      <c r="D228" s="141" t="s">
        <v>80</v>
      </c>
      <c r="E228" s="143" t="s">
        <v>150</v>
      </c>
      <c r="F228" s="143" t="s">
        <v>929</v>
      </c>
      <c r="G228" s="140"/>
      <c r="H228" s="140"/>
      <c r="J228" s="109">
        <f>BK228</f>
        <v>0</v>
      </c>
      <c r="L228" s="100"/>
      <c r="M228" s="103"/>
      <c r="N228" s="104"/>
      <c r="O228" s="104"/>
      <c r="P228" s="105">
        <f>SUM(P229:P265)</f>
        <v>0</v>
      </c>
      <c r="Q228" s="104"/>
      <c r="R228" s="105">
        <f>SUM(R229:R265)</f>
        <v>402.77007730000003</v>
      </c>
      <c r="S228" s="104"/>
      <c r="T228" s="106">
        <f>SUM(T229:T265)</f>
        <v>0</v>
      </c>
      <c r="AR228" s="101" t="s">
        <v>150</v>
      </c>
      <c r="AT228" s="107" t="s">
        <v>80</v>
      </c>
      <c r="AU228" s="107" t="s">
        <v>88</v>
      </c>
      <c r="AY228" s="101" t="s">
        <v>151</v>
      </c>
      <c r="BK228" s="108">
        <f>SUM(BK229:BK265)</f>
        <v>0</v>
      </c>
    </row>
    <row r="229" spans="1:65" s="34" customFormat="1" ht="24.2" customHeight="1" x14ac:dyDescent="0.2">
      <c r="A229" s="9"/>
      <c r="B229" s="4"/>
      <c r="C229" s="144" t="s">
        <v>262</v>
      </c>
      <c r="D229" s="144" t="s">
        <v>153</v>
      </c>
      <c r="E229" s="145" t="s">
        <v>930</v>
      </c>
      <c r="F229" s="146" t="s">
        <v>931</v>
      </c>
      <c r="G229" s="147" t="s">
        <v>156</v>
      </c>
      <c r="H229" s="148">
        <v>387.4</v>
      </c>
      <c r="I229" s="6"/>
      <c r="J229" s="7">
        <f>ROUND(I229*H229,2)</f>
        <v>0</v>
      </c>
      <c r="K229" s="5" t="s">
        <v>157</v>
      </c>
      <c r="L229" s="4"/>
      <c r="M229" s="8" t="s">
        <v>1</v>
      </c>
      <c r="N229" s="110" t="s">
        <v>46</v>
      </c>
      <c r="O229" s="111"/>
      <c r="P229" s="112">
        <f>O229*H229</f>
        <v>0</v>
      </c>
      <c r="Q229" s="112">
        <v>0.115</v>
      </c>
      <c r="R229" s="112">
        <f>Q229*H229</f>
        <v>44.551000000000002</v>
      </c>
      <c r="S229" s="112">
        <v>0</v>
      </c>
      <c r="T229" s="113">
        <f>S229*H229</f>
        <v>0</v>
      </c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R229" s="114" t="s">
        <v>158</v>
      </c>
      <c r="AT229" s="114" t="s">
        <v>153</v>
      </c>
      <c r="AU229" s="114" t="s">
        <v>90</v>
      </c>
      <c r="AY229" s="23" t="s">
        <v>151</v>
      </c>
      <c r="BE229" s="115">
        <f>IF(N229="základní",J229,0)</f>
        <v>0</v>
      </c>
      <c r="BF229" s="115">
        <f>IF(N229="snížená",J229,0)</f>
        <v>0</v>
      </c>
      <c r="BG229" s="115">
        <f>IF(N229="zákl. přenesená",J229,0)</f>
        <v>0</v>
      </c>
      <c r="BH229" s="115">
        <f>IF(N229="sníž. přenesená",J229,0)</f>
        <v>0</v>
      </c>
      <c r="BI229" s="115">
        <f>IF(N229="nulová",J229,0)</f>
        <v>0</v>
      </c>
      <c r="BJ229" s="23" t="s">
        <v>88</v>
      </c>
      <c r="BK229" s="115">
        <f>ROUND(I229*H229,2)</f>
        <v>0</v>
      </c>
      <c r="BL229" s="23" t="s">
        <v>158</v>
      </c>
      <c r="BM229" s="114" t="s">
        <v>932</v>
      </c>
    </row>
    <row r="230" spans="1:65" s="34" customFormat="1" ht="19.5" x14ac:dyDescent="0.2">
      <c r="A230" s="9"/>
      <c r="B230" s="4"/>
      <c r="C230" s="149"/>
      <c r="D230" s="150" t="s">
        <v>160</v>
      </c>
      <c r="E230" s="149"/>
      <c r="F230" s="151" t="s">
        <v>933</v>
      </c>
      <c r="G230" s="149"/>
      <c r="H230" s="149"/>
      <c r="I230" s="9"/>
      <c r="J230" s="9"/>
      <c r="K230" s="9"/>
      <c r="L230" s="4"/>
      <c r="M230" s="116"/>
      <c r="N230" s="117"/>
      <c r="O230" s="111"/>
      <c r="P230" s="111"/>
      <c r="Q230" s="111"/>
      <c r="R230" s="111"/>
      <c r="S230" s="111"/>
      <c r="T230" s="118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T230" s="23" t="s">
        <v>160</v>
      </c>
      <c r="AU230" s="23" t="s">
        <v>90</v>
      </c>
    </row>
    <row r="231" spans="1:65" s="34" customFormat="1" ht="11.25" x14ac:dyDescent="0.2">
      <c r="A231" s="9"/>
      <c r="B231" s="4"/>
      <c r="C231" s="149"/>
      <c r="D231" s="152" t="s">
        <v>162</v>
      </c>
      <c r="E231" s="149"/>
      <c r="F231" s="153" t="s">
        <v>934</v>
      </c>
      <c r="G231" s="149"/>
      <c r="H231" s="149"/>
      <c r="I231" s="9"/>
      <c r="J231" s="9"/>
      <c r="K231" s="9"/>
      <c r="L231" s="4"/>
      <c r="M231" s="116"/>
      <c r="N231" s="117"/>
      <c r="O231" s="111"/>
      <c r="P231" s="111"/>
      <c r="Q231" s="111"/>
      <c r="R231" s="111"/>
      <c r="S231" s="111"/>
      <c r="T231" s="118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T231" s="23" t="s">
        <v>162</v>
      </c>
      <c r="AU231" s="23" t="s">
        <v>90</v>
      </c>
    </row>
    <row r="232" spans="1:65" s="10" customFormat="1" ht="11.25" x14ac:dyDescent="0.2">
      <c r="B232" s="119"/>
      <c r="C232" s="154"/>
      <c r="D232" s="150" t="s">
        <v>164</v>
      </c>
      <c r="E232" s="155" t="s">
        <v>1</v>
      </c>
      <c r="F232" s="156" t="s">
        <v>900</v>
      </c>
      <c r="G232" s="154"/>
      <c r="H232" s="155" t="s">
        <v>1</v>
      </c>
      <c r="L232" s="119"/>
      <c r="M232" s="121"/>
      <c r="N232" s="122"/>
      <c r="O232" s="122"/>
      <c r="P232" s="122"/>
      <c r="Q232" s="122"/>
      <c r="R232" s="122"/>
      <c r="S232" s="122"/>
      <c r="T232" s="123"/>
      <c r="AT232" s="120" t="s">
        <v>164</v>
      </c>
      <c r="AU232" s="120" t="s">
        <v>90</v>
      </c>
      <c r="AV232" s="10" t="s">
        <v>88</v>
      </c>
      <c r="AW232" s="10" t="s">
        <v>36</v>
      </c>
      <c r="AX232" s="10" t="s">
        <v>81</v>
      </c>
      <c r="AY232" s="120" t="s">
        <v>151</v>
      </c>
    </row>
    <row r="233" spans="1:65" s="10" customFormat="1" ht="11.25" x14ac:dyDescent="0.2">
      <c r="B233" s="119"/>
      <c r="C233" s="154"/>
      <c r="D233" s="150" t="s">
        <v>164</v>
      </c>
      <c r="E233" s="155" t="s">
        <v>1</v>
      </c>
      <c r="F233" s="156" t="s">
        <v>935</v>
      </c>
      <c r="G233" s="154"/>
      <c r="H233" s="155" t="s">
        <v>1</v>
      </c>
      <c r="L233" s="119"/>
      <c r="M233" s="121"/>
      <c r="N233" s="122"/>
      <c r="O233" s="122"/>
      <c r="P233" s="122"/>
      <c r="Q233" s="122"/>
      <c r="R233" s="122"/>
      <c r="S233" s="122"/>
      <c r="T233" s="123"/>
      <c r="AT233" s="120" t="s">
        <v>164</v>
      </c>
      <c r="AU233" s="120" t="s">
        <v>90</v>
      </c>
      <c r="AV233" s="10" t="s">
        <v>88</v>
      </c>
      <c r="AW233" s="10" t="s">
        <v>36</v>
      </c>
      <c r="AX233" s="10" t="s">
        <v>81</v>
      </c>
      <c r="AY233" s="120" t="s">
        <v>151</v>
      </c>
    </row>
    <row r="234" spans="1:65" s="11" customFormat="1" ht="11.25" x14ac:dyDescent="0.2">
      <c r="B234" s="124"/>
      <c r="C234" s="157"/>
      <c r="D234" s="150" t="s">
        <v>164</v>
      </c>
      <c r="E234" s="158" t="s">
        <v>1</v>
      </c>
      <c r="F234" s="159" t="s">
        <v>936</v>
      </c>
      <c r="G234" s="157"/>
      <c r="H234" s="160">
        <v>387.4</v>
      </c>
      <c r="L234" s="124"/>
      <c r="M234" s="126"/>
      <c r="N234" s="127"/>
      <c r="O234" s="127"/>
      <c r="P234" s="127"/>
      <c r="Q234" s="127"/>
      <c r="R234" s="127"/>
      <c r="S234" s="127"/>
      <c r="T234" s="128"/>
      <c r="AT234" s="125" t="s">
        <v>164</v>
      </c>
      <c r="AU234" s="125" t="s">
        <v>90</v>
      </c>
      <c r="AV234" s="11" t="s">
        <v>90</v>
      </c>
      <c r="AW234" s="11" t="s">
        <v>36</v>
      </c>
      <c r="AX234" s="11" t="s">
        <v>81</v>
      </c>
      <c r="AY234" s="125" t="s">
        <v>151</v>
      </c>
    </row>
    <row r="235" spans="1:65" s="12" customFormat="1" ht="11.25" x14ac:dyDescent="0.2">
      <c r="B235" s="129"/>
      <c r="C235" s="161"/>
      <c r="D235" s="150" t="s">
        <v>164</v>
      </c>
      <c r="E235" s="162" t="s">
        <v>1</v>
      </c>
      <c r="F235" s="163" t="s">
        <v>167</v>
      </c>
      <c r="G235" s="161"/>
      <c r="H235" s="164">
        <v>387.4</v>
      </c>
      <c r="L235" s="129"/>
      <c r="M235" s="131"/>
      <c r="N235" s="132"/>
      <c r="O235" s="132"/>
      <c r="P235" s="132"/>
      <c r="Q235" s="132"/>
      <c r="R235" s="132"/>
      <c r="S235" s="132"/>
      <c r="T235" s="133"/>
      <c r="AT235" s="130" t="s">
        <v>164</v>
      </c>
      <c r="AU235" s="130" t="s">
        <v>90</v>
      </c>
      <c r="AV235" s="12" t="s">
        <v>158</v>
      </c>
      <c r="AW235" s="12" t="s">
        <v>36</v>
      </c>
      <c r="AX235" s="12" t="s">
        <v>88</v>
      </c>
      <c r="AY235" s="130" t="s">
        <v>151</v>
      </c>
    </row>
    <row r="236" spans="1:65" s="34" customFormat="1" ht="24.2" customHeight="1" x14ac:dyDescent="0.2">
      <c r="A236" s="9"/>
      <c r="B236" s="4"/>
      <c r="C236" s="144" t="s">
        <v>270</v>
      </c>
      <c r="D236" s="144" t="s">
        <v>153</v>
      </c>
      <c r="E236" s="145" t="s">
        <v>937</v>
      </c>
      <c r="F236" s="146" t="s">
        <v>938</v>
      </c>
      <c r="G236" s="147" t="s">
        <v>156</v>
      </c>
      <c r="H236" s="148">
        <v>272.39999999999998</v>
      </c>
      <c r="I236" s="6"/>
      <c r="J236" s="7">
        <f>ROUND(I236*H236,2)</f>
        <v>0</v>
      </c>
      <c r="K236" s="5" t="s">
        <v>242</v>
      </c>
      <c r="L236" s="4"/>
      <c r="M236" s="8" t="s">
        <v>1</v>
      </c>
      <c r="N236" s="110" t="s">
        <v>46</v>
      </c>
      <c r="O236" s="111"/>
      <c r="P236" s="112">
        <f>O236*H236</f>
        <v>0</v>
      </c>
      <c r="Q236" s="112">
        <v>0.23</v>
      </c>
      <c r="R236" s="112">
        <f>Q236*H236</f>
        <v>62.652000000000001</v>
      </c>
      <c r="S236" s="112">
        <v>0</v>
      </c>
      <c r="T236" s="113">
        <f>S236*H236</f>
        <v>0</v>
      </c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R236" s="114" t="s">
        <v>158</v>
      </c>
      <c r="AT236" s="114" t="s">
        <v>153</v>
      </c>
      <c r="AU236" s="114" t="s">
        <v>90</v>
      </c>
      <c r="AY236" s="23" t="s">
        <v>151</v>
      </c>
      <c r="BE236" s="115">
        <f>IF(N236="základní",J236,0)</f>
        <v>0</v>
      </c>
      <c r="BF236" s="115">
        <f>IF(N236="snížená",J236,0)</f>
        <v>0</v>
      </c>
      <c r="BG236" s="115">
        <f>IF(N236="zákl. přenesená",J236,0)</f>
        <v>0</v>
      </c>
      <c r="BH236" s="115">
        <f>IF(N236="sníž. přenesená",J236,0)</f>
        <v>0</v>
      </c>
      <c r="BI236" s="115">
        <f>IF(N236="nulová",J236,0)</f>
        <v>0</v>
      </c>
      <c r="BJ236" s="23" t="s">
        <v>88</v>
      </c>
      <c r="BK236" s="115">
        <f>ROUND(I236*H236,2)</f>
        <v>0</v>
      </c>
      <c r="BL236" s="23" t="s">
        <v>158</v>
      </c>
      <c r="BM236" s="114" t="s">
        <v>939</v>
      </c>
    </row>
    <row r="237" spans="1:65" s="34" customFormat="1" ht="19.5" x14ac:dyDescent="0.2">
      <c r="A237" s="9"/>
      <c r="B237" s="4"/>
      <c r="C237" s="149"/>
      <c r="D237" s="150" t="s">
        <v>160</v>
      </c>
      <c r="E237" s="149"/>
      <c r="F237" s="151" t="s">
        <v>940</v>
      </c>
      <c r="G237" s="149"/>
      <c r="H237" s="149"/>
      <c r="I237" s="9"/>
      <c r="J237" s="9"/>
      <c r="K237" s="9"/>
      <c r="L237" s="4"/>
      <c r="M237" s="116"/>
      <c r="N237" s="117"/>
      <c r="O237" s="111"/>
      <c r="P237" s="111"/>
      <c r="Q237" s="111"/>
      <c r="R237" s="111"/>
      <c r="S237" s="111"/>
      <c r="T237" s="118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T237" s="23" t="s">
        <v>160</v>
      </c>
      <c r="AU237" s="23" t="s">
        <v>90</v>
      </c>
    </row>
    <row r="238" spans="1:65" s="10" customFormat="1" ht="11.25" x14ac:dyDescent="0.2">
      <c r="B238" s="119"/>
      <c r="C238" s="154"/>
      <c r="D238" s="150" t="s">
        <v>164</v>
      </c>
      <c r="E238" s="155" t="s">
        <v>1</v>
      </c>
      <c r="F238" s="156" t="s">
        <v>900</v>
      </c>
      <c r="G238" s="154"/>
      <c r="H238" s="155" t="s">
        <v>1</v>
      </c>
      <c r="L238" s="119"/>
      <c r="M238" s="121"/>
      <c r="N238" s="122"/>
      <c r="O238" s="122"/>
      <c r="P238" s="122"/>
      <c r="Q238" s="122"/>
      <c r="R238" s="122"/>
      <c r="S238" s="122"/>
      <c r="T238" s="123"/>
      <c r="AT238" s="120" t="s">
        <v>164</v>
      </c>
      <c r="AU238" s="120" t="s">
        <v>90</v>
      </c>
      <c r="AV238" s="10" t="s">
        <v>88</v>
      </c>
      <c r="AW238" s="10" t="s">
        <v>36</v>
      </c>
      <c r="AX238" s="10" t="s">
        <v>81</v>
      </c>
      <c r="AY238" s="120" t="s">
        <v>151</v>
      </c>
    </row>
    <row r="239" spans="1:65" s="10" customFormat="1" ht="11.25" x14ac:dyDescent="0.2">
      <c r="B239" s="119"/>
      <c r="C239" s="154"/>
      <c r="D239" s="150" t="s">
        <v>164</v>
      </c>
      <c r="E239" s="155" t="s">
        <v>1</v>
      </c>
      <c r="F239" s="156" t="s">
        <v>935</v>
      </c>
      <c r="G239" s="154"/>
      <c r="H239" s="155" t="s">
        <v>1</v>
      </c>
      <c r="L239" s="119"/>
      <c r="M239" s="121"/>
      <c r="N239" s="122"/>
      <c r="O239" s="122"/>
      <c r="P239" s="122"/>
      <c r="Q239" s="122"/>
      <c r="R239" s="122"/>
      <c r="S239" s="122"/>
      <c r="T239" s="123"/>
      <c r="AT239" s="120" t="s">
        <v>164</v>
      </c>
      <c r="AU239" s="120" t="s">
        <v>90</v>
      </c>
      <c r="AV239" s="10" t="s">
        <v>88</v>
      </c>
      <c r="AW239" s="10" t="s">
        <v>36</v>
      </c>
      <c r="AX239" s="10" t="s">
        <v>81</v>
      </c>
      <c r="AY239" s="120" t="s">
        <v>151</v>
      </c>
    </row>
    <row r="240" spans="1:65" s="10" customFormat="1" ht="11.25" x14ac:dyDescent="0.2">
      <c r="B240" s="119"/>
      <c r="C240" s="154"/>
      <c r="D240" s="150" t="s">
        <v>164</v>
      </c>
      <c r="E240" s="155" t="s">
        <v>1</v>
      </c>
      <c r="F240" s="156" t="s">
        <v>941</v>
      </c>
      <c r="G240" s="154"/>
      <c r="H240" s="155" t="s">
        <v>1</v>
      </c>
      <c r="L240" s="119"/>
      <c r="M240" s="121"/>
      <c r="N240" s="122"/>
      <c r="O240" s="122"/>
      <c r="P240" s="122"/>
      <c r="Q240" s="122"/>
      <c r="R240" s="122"/>
      <c r="S240" s="122"/>
      <c r="T240" s="123"/>
      <c r="AT240" s="120" t="s">
        <v>164</v>
      </c>
      <c r="AU240" s="120" t="s">
        <v>90</v>
      </c>
      <c r="AV240" s="10" t="s">
        <v>88</v>
      </c>
      <c r="AW240" s="10" t="s">
        <v>36</v>
      </c>
      <c r="AX240" s="10" t="s">
        <v>81</v>
      </c>
      <c r="AY240" s="120" t="s">
        <v>151</v>
      </c>
    </row>
    <row r="241" spans="1:65" s="11" customFormat="1" ht="11.25" x14ac:dyDescent="0.2">
      <c r="B241" s="124"/>
      <c r="C241" s="157"/>
      <c r="D241" s="150" t="s">
        <v>164</v>
      </c>
      <c r="E241" s="158" t="s">
        <v>1</v>
      </c>
      <c r="F241" s="159" t="s">
        <v>942</v>
      </c>
      <c r="G241" s="157"/>
      <c r="H241" s="160">
        <v>272.39999999999998</v>
      </c>
      <c r="L241" s="124"/>
      <c r="M241" s="126"/>
      <c r="N241" s="127"/>
      <c r="O241" s="127"/>
      <c r="P241" s="127"/>
      <c r="Q241" s="127"/>
      <c r="R241" s="127"/>
      <c r="S241" s="127"/>
      <c r="T241" s="128"/>
      <c r="AT241" s="125" t="s">
        <v>164</v>
      </c>
      <c r="AU241" s="125" t="s">
        <v>90</v>
      </c>
      <c r="AV241" s="11" t="s">
        <v>90</v>
      </c>
      <c r="AW241" s="11" t="s">
        <v>36</v>
      </c>
      <c r="AX241" s="11" t="s">
        <v>81</v>
      </c>
      <c r="AY241" s="125" t="s">
        <v>151</v>
      </c>
    </row>
    <row r="242" spans="1:65" s="12" customFormat="1" ht="11.25" x14ac:dyDescent="0.2">
      <c r="B242" s="129"/>
      <c r="C242" s="161"/>
      <c r="D242" s="150" t="s">
        <v>164</v>
      </c>
      <c r="E242" s="162" t="s">
        <v>1</v>
      </c>
      <c r="F242" s="163" t="s">
        <v>167</v>
      </c>
      <c r="G242" s="161"/>
      <c r="H242" s="164">
        <v>272.39999999999998</v>
      </c>
      <c r="L242" s="129"/>
      <c r="M242" s="131"/>
      <c r="N242" s="132"/>
      <c r="O242" s="132"/>
      <c r="P242" s="132"/>
      <c r="Q242" s="132"/>
      <c r="R242" s="132"/>
      <c r="S242" s="132"/>
      <c r="T242" s="133"/>
      <c r="AT242" s="130" t="s">
        <v>164</v>
      </c>
      <c r="AU242" s="130" t="s">
        <v>90</v>
      </c>
      <c r="AV242" s="12" t="s">
        <v>158</v>
      </c>
      <c r="AW242" s="12" t="s">
        <v>36</v>
      </c>
      <c r="AX242" s="12" t="s">
        <v>88</v>
      </c>
      <c r="AY242" s="130" t="s">
        <v>151</v>
      </c>
    </row>
    <row r="243" spans="1:65" s="34" customFormat="1" ht="24.2" customHeight="1" x14ac:dyDescent="0.2">
      <c r="A243" s="9"/>
      <c r="B243" s="4"/>
      <c r="C243" s="144" t="s">
        <v>278</v>
      </c>
      <c r="D243" s="144" t="s">
        <v>153</v>
      </c>
      <c r="E243" s="145" t="s">
        <v>943</v>
      </c>
      <c r="F243" s="146" t="s">
        <v>944</v>
      </c>
      <c r="G243" s="147" t="s">
        <v>156</v>
      </c>
      <c r="H243" s="148">
        <v>329.95</v>
      </c>
      <c r="I243" s="6"/>
      <c r="J243" s="7">
        <f>ROUND(I243*H243,2)</f>
        <v>0</v>
      </c>
      <c r="K243" s="5" t="s">
        <v>242</v>
      </c>
      <c r="L243" s="4"/>
      <c r="M243" s="8" t="s">
        <v>1</v>
      </c>
      <c r="N243" s="110" t="s">
        <v>46</v>
      </c>
      <c r="O243" s="111"/>
      <c r="P243" s="112">
        <f>O243*H243</f>
        <v>0</v>
      </c>
      <c r="Q243" s="112">
        <v>0.46</v>
      </c>
      <c r="R243" s="112">
        <f>Q243*H243</f>
        <v>151.77700000000002</v>
      </c>
      <c r="S243" s="112">
        <v>0</v>
      </c>
      <c r="T243" s="113">
        <f>S243*H243</f>
        <v>0</v>
      </c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R243" s="114" t="s">
        <v>158</v>
      </c>
      <c r="AT243" s="114" t="s">
        <v>153</v>
      </c>
      <c r="AU243" s="114" t="s">
        <v>90</v>
      </c>
      <c r="AY243" s="23" t="s">
        <v>151</v>
      </c>
      <c r="BE243" s="115">
        <f>IF(N243="základní",J243,0)</f>
        <v>0</v>
      </c>
      <c r="BF243" s="115">
        <f>IF(N243="snížená",J243,0)</f>
        <v>0</v>
      </c>
      <c r="BG243" s="115">
        <f>IF(N243="zákl. přenesená",J243,0)</f>
        <v>0</v>
      </c>
      <c r="BH243" s="115">
        <f>IF(N243="sníž. přenesená",J243,0)</f>
        <v>0</v>
      </c>
      <c r="BI243" s="115">
        <f>IF(N243="nulová",J243,0)</f>
        <v>0</v>
      </c>
      <c r="BJ243" s="23" t="s">
        <v>88</v>
      </c>
      <c r="BK243" s="115">
        <f>ROUND(I243*H243,2)</f>
        <v>0</v>
      </c>
      <c r="BL243" s="23" t="s">
        <v>158</v>
      </c>
      <c r="BM243" s="114" t="s">
        <v>945</v>
      </c>
    </row>
    <row r="244" spans="1:65" s="34" customFormat="1" ht="19.5" x14ac:dyDescent="0.2">
      <c r="A244" s="9"/>
      <c r="B244" s="4"/>
      <c r="C244" s="149"/>
      <c r="D244" s="150" t="s">
        <v>160</v>
      </c>
      <c r="E244" s="149"/>
      <c r="F244" s="151" t="s">
        <v>946</v>
      </c>
      <c r="G244" s="149"/>
      <c r="H244" s="149"/>
      <c r="I244" s="9"/>
      <c r="J244" s="9"/>
      <c r="K244" s="9"/>
      <c r="L244" s="4"/>
      <c r="M244" s="116"/>
      <c r="N244" s="117"/>
      <c r="O244" s="111"/>
      <c r="P244" s="111"/>
      <c r="Q244" s="111"/>
      <c r="R244" s="111"/>
      <c r="S244" s="111"/>
      <c r="T244" s="118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T244" s="23" t="s">
        <v>160</v>
      </c>
      <c r="AU244" s="23" t="s">
        <v>90</v>
      </c>
    </row>
    <row r="245" spans="1:65" s="10" customFormat="1" ht="11.25" x14ac:dyDescent="0.2">
      <c r="B245" s="119"/>
      <c r="C245" s="154"/>
      <c r="D245" s="150" t="s">
        <v>164</v>
      </c>
      <c r="E245" s="155" t="s">
        <v>1</v>
      </c>
      <c r="F245" s="156" t="s">
        <v>900</v>
      </c>
      <c r="G245" s="154"/>
      <c r="H245" s="155" t="s">
        <v>1</v>
      </c>
      <c r="L245" s="119"/>
      <c r="M245" s="121"/>
      <c r="N245" s="122"/>
      <c r="O245" s="122"/>
      <c r="P245" s="122"/>
      <c r="Q245" s="122"/>
      <c r="R245" s="122"/>
      <c r="S245" s="122"/>
      <c r="T245" s="123"/>
      <c r="AT245" s="120" t="s">
        <v>164</v>
      </c>
      <c r="AU245" s="120" t="s">
        <v>90</v>
      </c>
      <c r="AV245" s="10" t="s">
        <v>88</v>
      </c>
      <c r="AW245" s="10" t="s">
        <v>36</v>
      </c>
      <c r="AX245" s="10" t="s">
        <v>81</v>
      </c>
      <c r="AY245" s="120" t="s">
        <v>151</v>
      </c>
    </row>
    <row r="246" spans="1:65" s="10" customFormat="1" ht="11.25" x14ac:dyDescent="0.2">
      <c r="B246" s="119"/>
      <c r="C246" s="154"/>
      <c r="D246" s="150" t="s">
        <v>164</v>
      </c>
      <c r="E246" s="155" t="s">
        <v>1</v>
      </c>
      <c r="F246" s="156" t="s">
        <v>935</v>
      </c>
      <c r="G246" s="154"/>
      <c r="H246" s="155" t="s">
        <v>1</v>
      </c>
      <c r="L246" s="119"/>
      <c r="M246" s="121"/>
      <c r="N246" s="122"/>
      <c r="O246" s="122"/>
      <c r="P246" s="122"/>
      <c r="Q246" s="122"/>
      <c r="R246" s="122"/>
      <c r="S246" s="122"/>
      <c r="T246" s="123"/>
      <c r="AT246" s="120" t="s">
        <v>164</v>
      </c>
      <c r="AU246" s="120" t="s">
        <v>90</v>
      </c>
      <c r="AV246" s="10" t="s">
        <v>88</v>
      </c>
      <c r="AW246" s="10" t="s">
        <v>36</v>
      </c>
      <c r="AX246" s="10" t="s">
        <v>81</v>
      </c>
      <c r="AY246" s="120" t="s">
        <v>151</v>
      </c>
    </row>
    <row r="247" spans="1:65" s="10" customFormat="1" ht="11.25" x14ac:dyDescent="0.2">
      <c r="B247" s="119"/>
      <c r="C247" s="154"/>
      <c r="D247" s="150" t="s">
        <v>164</v>
      </c>
      <c r="E247" s="155" t="s">
        <v>1</v>
      </c>
      <c r="F247" s="156" t="s">
        <v>947</v>
      </c>
      <c r="G247" s="154"/>
      <c r="H247" s="155" t="s">
        <v>1</v>
      </c>
      <c r="L247" s="119"/>
      <c r="M247" s="121"/>
      <c r="N247" s="122"/>
      <c r="O247" s="122"/>
      <c r="P247" s="122"/>
      <c r="Q247" s="122"/>
      <c r="R247" s="122"/>
      <c r="S247" s="122"/>
      <c r="T247" s="123"/>
      <c r="AT247" s="120" t="s">
        <v>164</v>
      </c>
      <c r="AU247" s="120" t="s">
        <v>90</v>
      </c>
      <c r="AV247" s="10" t="s">
        <v>88</v>
      </c>
      <c r="AW247" s="10" t="s">
        <v>36</v>
      </c>
      <c r="AX247" s="10" t="s">
        <v>81</v>
      </c>
      <c r="AY247" s="120" t="s">
        <v>151</v>
      </c>
    </row>
    <row r="248" spans="1:65" s="11" customFormat="1" ht="11.25" x14ac:dyDescent="0.2">
      <c r="B248" s="124"/>
      <c r="C248" s="157"/>
      <c r="D248" s="150" t="s">
        <v>164</v>
      </c>
      <c r="E248" s="158" t="s">
        <v>1</v>
      </c>
      <c r="F248" s="159" t="s">
        <v>948</v>
      </c>
      <c r="G248" s="157"/>
      <c r="H248" s="160">
        <v>329.95</v>
      </c>
      <c r="L248" s="124"/>
      <c r="M248" s="126"/>
      <c r="N248" s="127"/>
      <c r="O248" s="127"/>
      <c r="P248" s="127"/>
      <c r="Q248" s="127"/>
      <c r="R248" s="127"/>
      <c r="S248" s="127"/>
      <c r="T248" s="128"/>
      <c r="AT248" s="125" t="s">
        <v>164</v>
      </c>
      <c r="AU248" s="125" t="s">
        <v>90</v>
      </c>
      <c r="AV248" s="11" t="s">
        <v>90</v>
      </c>
      <c r="AW248" s="11" t="s">
        <v>36</v>
      </c>
      <c r="AX248" s="11" t="s">
        <v>81</v>
      </c>
      <c r="AY248" s="125" t="s">
        <v>151</v>
      </c>
    </row>
    <row r="249" spans="1:65" s="12" customFormat="1" ht="11.25" x14ac:dyDescent="0.2">
      <c r="B249" s="129"/>
      <c r="C249" s="161"/>
      <c r="D249" s="150" t="s">
        <v>164</v>
      </c>
      <c r="E249" s="162" t="s">
        <v>1</v>
      </c>
      <c r="F249" s="163" t="s">
        <v>167</v>
      </c>
      <c r="G249" s="161"/>
      <c r="H249" s="164">
        <v>329.95</v>
      </c>
      <c r="L249" s="129"/>
      <c r="M249" s="131"/>
      <c r="N249" s="132"/>
      <c r="O249" s="132"/>
      <c r="P249" s="132"/>
      <c r="Q249" s="132"/>
      <c r="R249" s="132"/>
      <c r="S249" s="132"/>
      <c r="T249" s="133"/>
      <c r="AT249" s="130" t="s">
        <v>164</v>
      </c>
      <c r="AU249" s="130" t="s">
        <v>90</v>
      </c>
      <c r="AV249" s="12" t="s">
        <v>158</v>
      </c>
      <c r="AW249" s="12" t="s">
        <v>36</v>
      </c>
      <c r="AX249" s="12" t="s">
        <v>88</v>
      </c>
      <c r="AY249" s="130" t="s">
        <v>151</v>
      </c>
    </row>
    <row r="250" spans="1:65" s="34" customFormat="1" ht="24.2" customHeight="1" x14ac:dyDescent="0.2">
      <c r="A250" s="9"/>
      <c r="B250" s="4"/>
      <c r="C250" s="144" t="s">
        <v>288</v>
      </c>
      <c r="D250" s="144" t="s">
        <v>153</v>
      </c>
      <c r="E250" s="145" t="s">
        <v>949</v>
      </c>
      <c r="F250" s="146" t="s">
        <v>950</v>
      </c>
      <c r="G250" s="147" t="s">
        <v>156</v>
      </c>
      <c r="H250" s="148">
        <v>236.46700000000001</v>
      </c>
      <c r="I250" s="6"/>
      <c r="J250" s="7">
        <f>ROUND(I250*H250,2)</f>
        <v>0</v>
      </c>
      <c r="K250" s="5" t="s">
        <v>157</v>
      </c>
      <c r="L250" s="4"/>
      <c r="M250" s="8" t="s">
        <v>1</v>
      </c>
      <c r="N250" s="110" t="s">
        <v>46</v>
      </c>
      <c r="O250" s="111"/>
      <c r="P250" s="112">
        <f>O250*H250</f>
        <v>0</v>
      </c>
      <c r="Q250" s="112">
        <v>0.37190000000000001</v>
      </c>
      <c r="R250" s="112">
        <f>Q250*H250</f>
        <v>87.942077300000008</v>
      </c>
      <c r="S250" s="112">
        <v>0</v>
      </c>
      <c r="T250" s="113">
        <f>S250*H250</f>
        <v>0</v>
      </c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R250" s="114" t="s">
        <v>158</v>
      </c>
      <c r="AT250" s="114" t="s">
        <v>153</v>
      </c>
      <c r="AU250" s="114" t="s">
        <v>90</v>
      </c>
      <c r="AY250" s="23" t="s">
        <v>151</v>
      </c>
      <c r="BE250" s="115">
        <f>IF(N250="základní",J250,0)</f>
        <v>0</v>
      </c>
      <c r="BF250" s="115">
        <f>IF(N250="snížená",J250,0)</f>
        <v>0</v>
      </c>
      <c r="BG250" s="115">
        <f>IF(N250="zákl. přenesená",J250,0)</f>
        <v>0</v>
      </c>
      <c r="BH250" s="115">
        <f>IF(N250="sníž. přenesená",J250,0)</f>
        <v>0</v>
      </c>
      <c r="BI250" s="115">
        <f>IF(N250="nulová",J250,0)</f>
        <v>0</v>
      </c>
      <c r="BJ250" s="23" t="s">
        <v>88</v>
      </c>
      <c r="BK250" s="115">
        <f>ROUND(I250*H250,2)</f>
        <v>0</v>
      </c>
      <c r="BL250" s="23" t="s">
        <v>158</v>
      </c>
      <c r="BM250" s="114" t="s">
        <v>951</v>
      </c>
    </row>
    <row r="251" spans="1:65" s="34" customFormat="1" ht="19.5" x14ac:dyDescent="0.2">
      <c r="A251" s="9"/>
      <c r="B251" s="4"/>
      <c r="C251" s="149"/>
      <c r="D251" s="150" t="s">
        <v>160</v>
      </c>
      <c r="E251" s="149"/>
      <c r="F251" s="151" t="s">
        <v>952</v>
      </c>
      <c r="G251" s="149"/>
      <c r="H251" s="149"/>
      <c r="I251" s="9"/>
      <c r="J251" s="9"/>
      <c r="K251" s="9"/>
      <c r="L251" s="4"/>
      <c r="M251" s="116"/>
      <c r="N251" s="117"/>
      <c r="O251" s="111"/>
      <c r="P251" s="111"/>
      <c r="Q251" s="111"/>
      <c r="R251" s="111"/>
      <c r="S251" s="111"/>
      <c r="T251" s="118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T251" s="23" t="s">
        <v>160</v>
      </c>
      <c r="AU251" s="23" t="s">
        <v>90</v>
      </c>
    </row>
    <row r="252" spans="1:65" s="34" customFormat="1" ht="11.25" x14ac:dyDescent="0.2">
      <c r="A252" s="9"/>
      <c r="B252" s="4"/>
      <c r="C252" s="149"/>
      <c r="D252" s="152" t="s">
        <v>162</v>
      </c>
      <c r="E252" s="149"/>
      <c r="F252" s="153" t="s">
        <v>953</v>
      </c>
      <c r="G252" s="149"/>
      <c r="H252" s="149"/>
      <c r="I252" s="9"/>
      <c r="J252" s="9"/>
      <c r="K252" s="9"/>
      <c r="L252" s="4"/>
      <c r="M252" s="116"/>
      <c r="N252" s="117"/>
      <c r="O252" s="111"/>
      <c r="P252" s="111"/>
      <c r="Q252" s="111"/>
      <c r="R252" s="111"/>
      <c r="S252" s="111"/>
      <c r="T252" s="118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T252" s="23" t="s">
        <v>162</v>
      </c>
      <c r="AU252" s="23" t="s">
        <v>90</v>
      </c>
    </row>
    <row r="253" spans="1:65" s="10" customFormat="1" ht="11.25" x14ac:dyDescent="0.2">
      <c r="B253" s="119"/>
      <c r="C253" s="154"/>
      <c r="D253" s="150" t="s">
        <v>164</v>
      </c>
      <c r="E253" s="155" t="s">
        <v>1</v>
      </c>
      <c r="F253" s="156" t="s">
        <v>900</v>
      </c>
      <c r="G253" s="154"/>
      <c r="H253" s="155" t="s">
        <v>1</v>
      </c>
      <c r="L253" s="119"/>
      <c r="M253" s="121"/>
      <c r="N253" s="122"/>
      <c r="O253" s="122"/>
      <c r="P253" s="122"/>
      <c r="Q253" s="122"/>
      <c r="R253" s="122"/>
      <c r="S253" s="122"/>
      <c r="T253" s="123"/>
      <c r="AT253" s="120" t="s">
        <v>164</v>
      </c>
      <c r="AU253" s="120" t="s">
        <v>90</v>
      </c>
      <c r="AV253" s="10" t="s">
        <v>88</v>
      </c>
      <c r="AW253" s="10" t="s">
        <v>36</v>
      </c>
      <c r="AX253" s="10" t="s">
        <v>81</v>
      </c>
      <c r="AY253" s="120" t="s">
        <v>151</v>
      </c>
    </row>
    <row r="254" spans="1:65" s="10" customFormat="1" ht="11.25" x14ac:dyDescent="0.2">
      <c r="B254" s="119"/>
      <c r="C254" s="154"/>
      <c r="D254" s="150" t="s">
        <v>164</v>
      </c>
      <c r="E254" s="155" t="s">
        <v>1</v>
      </c>
      <c r="F254" s="156" t="s">
        <v>935</v>
      </c>
      <c r="G254" s="154"/>
      <c r="H254" s="155" t="s">
        <v>1</v>
      </c>
      <c r="L254" s="119"/>
      <c r="M254" s="121"/>
      <c r="N254" s="122"/>
      <c r="O254" s="122"/>
      <c r="P254" s="122"/>
      <c r="Q254" s="122"/>
      <c r="R254" s="122"/>
      <c r="S254" s="122"/>
      <c r="T254" s="123"/>
      <c r="AT254" s="120" t="s">
        <v>164</v>
      </c>
      <c r="AU254" s="120" t="s">
        <v>90</v>
      </c>
      <c r="AV254" s="10" t="s">
        <v>88</v>
      </c>
      <c r="AW254" s="10" t="s">
        <v>36</v>
      </c>
      <c r="AX254" s="10" t="s">
        <v>81</v>
      </c>
      <c r="AY254" s="120" t="s">
        <v>151</v>
      </c>
    </row>
    <row r="255" spans="1:65" s="11" customFormat="1" ht="11.25" x14ac:dyDescent="0.2">
      <c r="B255" s="124"/>
      <c r="C255" s="157"/>
      <c r="D255" s="150" t="s">
        <v>164</v>
      </c>
      <c r="E255" s="158" t="s">
        <v>1</v>
      </c>
      <c r="F255" s="159" t="s">
        <v>954</v>
      </c>
      <c r="G255" s="157"/>
      <c r="H255" s="160">
        <v>236.46700000000001</v>
      </c>
      <c r="L255" s="124"/>
      <c r="M255" s="126"/>
      <c r="N255" s="127"/>
      <c r="O255" s="127"/>
      <c r="P255" s="127"/>
      <c r="Q255" s="127"/>
      <c r="R255" s="127"/>
      <c r="S255" s="127"/>
      <c r="T255" s="128"/>
      <c r="AT255" s="125" t="s">
        <v>164</v>
      </c>
      <c r="AU255" s="125" t="s">
        <v>90</v>
      </c>
      <c r="AV255" s="11" t="s">
        <v>90</v>
      </c>
      <c r="AW255" s="11" t="s">
        <v>36</v>
      </c>
      <c r="AX255" s="11" t="s">
        <v>81</v>
      </c>
      <c r="AY255" s="125" t="s">
        <v>151</v>
      </c>
    </row>
    <row r="256" spans="1:65" s="12" customFormat="1" ht="11.25" x14ac:dyDescent="0.2">
      <c r="B256" s="129"/>
      <c r="C256" s="161"/>
      <c r="D256" s="150" t="s">
        <v>164</v>
      </c>
      <c r="E256" s="162" t="s">
        <v>1</v>
      </c>
      <c r="F256" s="163" t="s">
        <v>167</v>
      </c>
      <c r="G256" s="161"/>
      <c r="H256" s="164">
        <v>236.46700000000001</v>
      </c>
      <c r="L256" s="129"/>
      <c r="M256" s="131"/>
      <c r="N256" s="132"/>
      <c r="O256" s="132"/>
      <c r="P256" s="132"/>
      <c r="Q256" s="132"/>
      <c r="R256" s="132"/>
      <c r="S256" s="132"/>
      <c r="T256" s="133"/>
      <c r="AT256" s="130" t="s">
        <v>164</v>
      </c>
      <c r="AU256" s="130" t="s">
        <v>90</v>
      </c>
      <c r="AV256" s="12" t="s">
        <v>158</v>
      </c>
      <c r="AW256" s="12" t="s">
        <v>36</v>
      </c>
      <c r="AX256" s="12" t="s">
        <v>88</v>
      </c>
      <c r="AY256" s="130" t="s">
        <v>151</v>
      </c>
    </row>
    <row r="257" spans="1:65" s="34" customFormat="1" ht="16.5" customHeight="1" x14ac:dyDescent="0.2">
      <c r="A257" s="9"/>
      <c r="B257" s="4"/>
      <c r="C257" s="144" t="s">
        <v>296</v>
      </c>
      <c r="D257" s="144" t="s">
        <v>153</v>
      </c>
      <c r="E257" s="145" t="s">
        <v>955</v>
      </c>
      <c r="F257" s="146" t="s">
        <v>956</v>
      </c>
      <c r="G257" s="147" t="s">
        <v>233</v>
      </c>
      <c r="H257" s="148">
        <v>27.923999999999999</v>
      </c>
      <c r="I257" s="6"/>
      <c r="J257" s="7">
        <f>ROUND(I257*H257,2)</f>
        <v>0</v>
      </c>
      <c r="K257" s="5" t="s">
        <v>242</v>
      </c>
      <c r="L257" s="4"/>
      <c r="M257" s="8" t="s">
        <v>1</v>
      </c>
      <c r="N257" s="110" t="s">
        <v>46</v>
      </c>
      <c r="O257" s="111"/>
      <c r="P257" s="112">
        <f>O257*H257</f>
        <v>0</v>
      </c>
      <c r="Q257" s="112">
        <v>0</v>
      </c>
      <c r="R257" s="112">
        <f>Q257*H257</f>
        <v>0</v>
      </c>
      <c r="S257" s="112">
        <v>0</v>
      </c>
      <c r="T257" s="113">
        <f>S257*H257</f>
        <v>0</v>
      </c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R257" s="114" t="s">
        <v>158</v>
      </c>
      <c r="AT257" s="114" t="s">
        <v>153</v>
      </c>
      <c r="AU257" s="114" t="s">
        <v>90</v>
      </c>
      <c r="AY257" s="23" t="s">
        <v>151</v>
      </c>
      <c r="BE257" s="115">
        <f>IF(N257="základní",J257,0)</f>
        <v>0</v>
      </c>
      <c r="BF257" s="115">
        <f>IF(N257="snížená",J257,0)</f>
        <v>0</v>
      </c>
      <c r="BG257" s="115">
        <f>IF(N257="zákl. přenesená",J257,0)</f>
        <v>0</v>
      </c>
      <c r="BH257" s="115">
        <f>IF(N257="sníž. přenesená",J257,0)</f>
        <v>0</v>
      </c>
      <c r="BI257" s="115">
        <f>IF(N257="nulová",J257,0)</f>
        <v>0</v>
      </c>
      <c r="BJ257" s="23" t="s">
        <v>88</v>
      </c>
      <c r="BK257" s="115">
        <f>ROUND(I257*H257,2)</f>
        <v>0</v>
      </c>
      <c r="BL257" s="23" t="s">
        <v>158</v>
      </c>
      <c r="BM257" s="114" t="s">
        <v>957</v>
      </c>
    </row>
    <row r="258" spans="1:65" s="10" customFormat="1" ht="11.25" x14ac:dyDescent="0.2">
      <c r="B258" s="119"/>
      <c r="C258" s="154"/>
      <c r="D258" s="150" t="s">
        <v>164</v>
      </c>
      <c r="E258" s="155" t="s">
        <v>1</v>
      </c>
      <c r="F258" s="156" t="s">
        <v>900</v>
      </c>
      <c r="G258" s="154"/>
      <c r="H258" s="155" t="s">
        <v>1</v>
      </c>
      <c r="L258" s="119"/>
      <c r="M258" s="121"/>
      <c r="N258" s="122"/>
      <c r="O258" s="122"/>
      <c r="P258" s="122"/>
      <c r="Q258" s="122"/>
      <c r="R258" s="122"/>
      <c r="S258" s="122"/>
      <c r="T258" s="123"/>
      <c r="AT258" s="120" t="s">
        <v>164</v>
      </c>
      <c r="AU258" s="120" t="s">
        <v>90</v>
      </c>
      <c r="AV258" s="10" t="s">
        <v>88</v>
      </c>
      <c r="AW258" s="10" t="s">
        <v>36</v>
      </c>
      <c r="AX258" s="10" t="s">
        <v>81</v>
      </c>
      <c r="AY258" s="120" t="s">
        <v>151</v>
      </c>
    </row>
    <row r="259" spans="1:65" s="10" customFormat="1" ht="11.25" x14ac:dyDescent="0.2">
      <c r="B259" s="119"/>
      <c r="C259" s="154"/>
      <c r="D259" s="150" t="s">
        <v>164</v>
      </c>
      <c r="E259" s="155" t="s">
        <v>1</v>
      </c>
      <c r="F259" s="156" t="s">
        <v>935</v>
      </c>
      <c r="G259" s="154"/>
      <c r="H259" s="155" t="s">
        <v>1</v>
      </c>
      <c r="L259" s="119"/>
      <c r="M259" s="121"/>
      <c r="N259" s="122"/>
      <c r="O259" s="122"/>
      <c r="P259" s="122"/>
      <c r="Q259" s="122"/>
      <c r="R259" s="122"/>
      <c r="S259" s="122"/>
      <c r="T259" s="123"/>
      <c r="AT259" s="120" t="s">
        <v>164</v>
      </c>
      <c r="AU259" s="120" t="s">
        <v>90</v>
      </c>
      <c r="AV259" s="10" t="s">
        <v>88</v>
      </c>
      <c r="AW259" s="10" t="s">
        <v>36</v>
      </c>
      <c r="AX259" s="10" t="s">
        <v>81</v>
      </c>
      <c r="AY259" s="120" t="s">
        <v>151</v>
      </c>
    </row>
    <row r="260" spans="1:65" s="10" customFormat="1" ht="11.25" x14ac:dyDescent="0.2">
      <c r="B260" s="119"/>
      <c r="C260" s="154"/>
      <c r="D260" s="150" t="s">
        <v>164</v>
      </c>
      <c r="E260" s="155" t="s">
        <v>1</v>
      </c>
      <c r="F260" s="156" t="s">
        <v>958</v>
      </c>
      <c r="G260" s="154"/>
      <c r="H260" s="155" t="s">
        <v>1</v>
      </c>
      <c r="L260" s="119"/>
      <c r="M260" s="121"/>
      <c r="N260" s="122"/>
      <c r="O260" s="122"/>
      <c r="P260" s="122"/>
      <c r="Q260" s="122"/>
      <c r="R260" s="122"/>
      <c r="S260" s="122"/>
      <c r="T260" s="123"/>
      <c r="AT260" s="120" t="s">
        <v>164</v>
      </c>
      <c r="AU260" s="120" t="s">
        <v>90</v>
      </c>
      <c r="AV260" s="10" t="s">
        <v>88</v>
      </c>
      <c r="AW260" s="10" t="s">
        <v>36</v>
      </c>
      <c r="AX260" s="10" t="s">
        <v>81</v>
      </c>
      <c r="AY260" s="120" t="s">
        <v>151</v>
      </c>
    </row>
    <row r="261" spans="1:65" s="11" customFormat="1" ht="11.25" x14ac:dyDescent="0.2">
      <c r="B261" s="124"/>
      <c r="C261" s="157"/>
      <c r="D261" s="150" t="s">
        <v>164</v>
      </c>
      <c r="E261" s="158" t="s">
        <v>1</v>
      </c>
      <c r="F261" s="159" t="s">
        <v>959</v>
      </c>
      <c r="G261" s="157"/>
      <c r="H261" s="160">
        <v>27.923999999999999</v>
      </c>
      <c r="L261" s="124"/>
      <c r="M261" s="126"/>
      <c r="N261" s="127"/>
      <c r="O261" s="127"/>
      <c r="P261" s="127"/>
      <c r="Q261" s="127"/>
      <c r="R261" s="127"/>
      <c r="S261" s="127"/>
      <c r="T261" s="128"/>
      <c r="AT261" s="125" t="s">
        <v>164</v>
      </c>
      <c r="AU261" s="125" t="s">
        <v>90</v>
      </c>
      <c r="AV261" s="11" t="s">
        <v>90</v>
      </c>
      <c r="AW261" s="11" t="s">
        <v>36</v>
      </c>
      <c r="AX261" s="11" t="s">
        <v>81</v>
      </c>
      <c r="AY261" s="125" t="s">
        <v>151</v>
      </c>
    </row>
    <row r="262" spans="1:65" s="12" customFormat="1" ht="11.25" x14ac:dyDescent="0.2">
      <c r="B262" s="129"/>
      <c r="C262" s="161"/>
      <c r="D262" s="150" t="s">
        <v>164</v>
      </c>
      <c r="E262" s="162" t="s">
        <v>1</v>
      </c>
      <c r="F262" s="163" t="s">
        <v>167</v>
      </c>
      <c r="G262" s="161"/>
      <c r="H262" s="164">
        <v>27.923999999999999</v>
      </c>
      <c r="L262" s="129"/>
      <c r="M262" s="131"/>
      <c r="N262" s="132"/>
      <c r="O262" s="132"/>
      <c r="P262" s="132"/>
      <c r="Q262" s="132"/>
      <c r="R262" s="132"/>
      <c r="S262" s="132"/>
      <c r="T262" s="133"/>
      <c r="AT262" s="130" t="s">
        <v>164</v>
      </c>
      <c r="AU262" s="130" t="s">
        <v>90</v>
      </c>
      <c r="AV262" s="12" t="s">
        <v>158</v>
      </c>
      <c r="AW262" s="12" t="s">
        <v>36</v>
      </c>
      <c r="AX262" s="12" t="s">
        <v>88</v>
      </c>
      <c r="AY262" s="130" t="s">
        <v>151</v>
      </c>
    </row>
    <row r="263" spans="1:65" s="34" customFormat="1" ht="16.5" customHeight="1" x14ac:dyDescent="0.2">
      <c r="A263" s="9"/>
      <c r="B263" s="4"/>
      <c r="C263" s="166" t="s">
        <v>305</v>
      </c>
      <c r="D263" s="166" t="s">
        <v>327</v>
      </c>
      <c r="E263" s="167" t="s">
        <v>960</v>
      </c>
      <c r="F263" s="168" t="s">
        <v>961</v>
      </c>
      <c r="G263" s="169" t="s">
        <v>299</v>
      </c>
      <c r="H263" s="170">
        <v>55.847999999999999</v>
      </c>
      <c r="I263" s="14"/>
      <c r="J263" s="15">
        <f>ROUND(I263*H263,2)</f>
        <v>0</v>
      </c>
      <c r="K263" s="13" t="s">
        <v>157</v>
      </c>
      <c r="L263" s="134"/>
      <c r="M263" s="16" t="s">
        <v>1</v>
      </c>
      <c r="N263" s="135" t="s">
        <v>46</v>
      </c>
      <c r="O263" s="111"/>
      <c r="P263" s="112">
        <f>O263*H263</f>
        <v>0</v>
      </c>
      <c r="Q263" s="112">
        <v>1</v>
      </c>
      <c r="R263" s="112">
        <f>Q263*H263</f>
        <v>55.847999999999999</v>
      </c>
      <c r="S263" s="112">
        <v>0</v>
      </c>
      <c r="T263" s="113">
        <f>S263*H263</f>
        <v>0</v>
      </c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R263" s="114" t="s">
        <v>209</v>
      </c>
      <c r="AT263" s="114" t="s">
        <v>327</v>
      </c>
      <c r="AU263" s="114" t="s">
        <v>90</v>
      </c>
      <c r="AY263" s="23" t="s">
        <v>151</v>
      </c>
      <c r="BE263" s="115">
        <f>IF(N263="základní",J263,0)</f>
        <v>0</v>
      </c>
      <c r="BF263" s="115">
        <f>IF(N263="snížená",J263,0)</f>
        <v>0</v>
      </c>
      <c r="BG263" s="115">
        <f>IF(N263="zákl. přenesená",J263,0)</f>
        <v>0</v>
      </c>
      <c r="BH263" s="115">
        <f>IF(N263="sníž. přenesená",J263,0)</f>
        <v>0</v>
      </c>
      <c r="BI263" s="115">
        <f>IF(N263="nulová",J263,0)</f>
        <v>0</v>
      </c>
      <c r="BJ263" s="23" t="s">
        <v>88</v>
      </c>
      <c r="BK263" s="115">
        <f>ROUND(I263*H263,2)</f>
        <v>0</v>
      </c>
      <c r="BL263" s="23" t="s">
        <v>158</v>
      </c>
      <c r="BM263" s="114" t="s">
        <v>962</v>
      </c>
    </row>
    <row r="264" spans="1:65" s="34" customFormat="1" ht="11.25" x14ac:dyDescent="0.2">
      <c r="A264" s="9"/>
      <c r="B264" s="4"/>
      <c r="C264" s="149"/>
      <c r="D264" s="150" t="s">
        <v>160</v>
      </c>
      <c r="E264" s="149"/>
      <c r="F264" s="151" t="s">
        <v>961</v>
      </c>
      <c r="G264" s="149"/>
      <c r="H264" s="149"/>
      <c r="I264" s="9"/>
      <c r="J264" s="9"/>
      <c r="K264" s="9"/>
      <c r="L264" s="4"/>
      <c r="M264" s="116"/>
      <c r="N264" s="117"/>
      <c r="O264" s="111"/>
      <c r="P264" s="111"/>
      <c r="Q264" s="111"/>
      <c r="R264" s="111"/>
      <c r="S264" s="111"/>
      <c r="T264" s="118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T264" s="23" t="s">
        <v>160</v>
      </c>
      <c r="AU264" s="23" t="s">
        <v>90</v>
      </c>
    </row>
    <row r="265" spans="1:65" s="11" customFormat="1" ht="11.25" x14ac:dyDescent="0.2">
      <c r="B265" s="124"/>
      <c r="C265" s="157"/>
      <c r="D265" s="150" t="s">
        <v>164</v>
      </c>
      <c r="E265" s="157"/>
      <c r="F265" s="159" t="s">
        <v>963</v>
      </c>
      <c r="G265" s="157"/>
      <c r="H265" s="160">
        <v>55.847999999999999</v>
      </c>
      <c r="L265" s="124"/>
      <c r="M265" s="126"/>
      <c r="N265" s="127"/>
      <c r="O265" s="127"/>
      <c r="P265" s="127"/>
      <c r="Q265" s="127"/>
      <c r="R265" s="127"/>
      <c r="S265" s="127"/>
      <c r="T265" s="128"/>
      <c r="AT265" s="125" t="s">
        <v>164</v>
      </c>
      <c r="AU265" s="125" t="s">
        <v>90</v>
      </c>
      <c r="AV265" s="11" t="s">
        <v>90</v>
      </c>
      <c r="AW265" s="11" t="s">
        <v>3</v>
      </c>
      <c r="AX265" s="11" t="s">
        <v>88</v>
      </c>
      <c r="AY265" s="125" t="s">
        <v>151</v>
      </c>
    </row>
    <row r="266" spans="1:65" s="3" customFormat="1" ht="22.9" customHeight="1" x14ac:dyDescent="0.2">
      <c r="B266" s="100"/>
      <c r="C266" s="140"/>
      <c r="D266" s="141" t="s">
        <v>80</v>
      </c>
      <c r="E266" s="143" t="s">
        <v>216</v>
      </c>
      <c r="F266" s="143" t="s">
        <v>653</v>
      </c>
      <c r="G266" s="140"/>
      <c r="H266" s="140"/>
      <c r="J266" s="109">
        <f>BK266</f>
        <v>0</v>
      </c>
      <c r="L266" s="100"/>
      <c r="M266" s="103"/>
      <c r="N266" s="104"/>
      <c r="O266" s="104"/>
      <c r="P266" s="105">
        <f>SUM(P267:P278)</f>
        <v>0</v>
      </c>
      <c r="Q266" s="104"/>
      <c r="R266" s="105">
        <f>SUM(R267:R278)</f>
        <v>4.9454000000000002</v>
      </c>
      <c r="S266" s="104"/>
      <c r="T266" s="106">
        <f>SUM(T267:T278)</f>
        <v>0</v>
      </c>
      <c r="AR266" s="101" t="s">
        <v>150</v>
      </c>
      <c r="AT266" s="107" t="s">
        <v>80</v>
      </c>
      <c r="AU266" s="107" t="s">
        <v>88</v>
      </c>
      <c r="AY266" s="101" t="s">
        <v>151</v>
      </c>
      <c r="BK266" s="108">
        <f>SUM(BK267:BK278)</f>
        <v>0</v>
      </c>
    </row>
    <row r="267" spans="1:65" s="34" customFormat="1" ht="24.2" customHeight="1" x14ac:dyDescent="0.2">
      <c r="A267" s="9"/>
      <c r="B267" s="4"/>
      <c r="C267" s="144" t="s">
        <v>7</v>
      </c>
      <c r="D267" s="144" t="s">
        <v>153</v>
      </c>
      <c r="E267" s="145" t="s">
        <v>964</v>
      </c>
      <c r="F267" s="146" t="s">
        <v>965</v>
      </c>
      <c r="G267" s="147" t="s">
        <v>606</v>
      </c>
      <c r="H267" s="148">
        <v>140.19999999999999</v>
      </c>
      <c r="I267" s="6"/>
      <c r="J267" s="7">
        <f>ROUND(I267*H267,2)</f>
        <v>0</v>
      </c>
      <c r="K267" s="5" t="s">
        <v>242</v>
      </c>
      <c r="L267" s="4"/>
      <c r="M267" s="8" t="s">
        <v>1</v>
      </c>
      <c r="N267" s="110" t="s">
        <v>46</v>
      </c>
      <c r="O267" s="111"/>
      <c r="P267" s="112">
        <f>O267*H267</f>
        <v>0</v>
      </c>
      <c r="Q267" s="112">
        <v>3.4000000000000002E-2</v>
      </c>
      <c r="R267" s="112">
        <f>Q267*H267</f>
        <v>4.7667999999999999</v>
      </c>
      <c r="S267" s="112">
        <v>0</v>
      </c>
      <c r="T267" s="113">
        <f>S267*H267</f>
        <v>0</v>
      </c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R267" s="114" t="s">
        <v>158</v>
      </c>
      <c r="AT267" s="114" t="s">
        <v>153</v>
      </c>
      <c r="AU267" s="114" t="s">
        <v>90</v>
      </c>
      <c r="AY267" s="23" t="s">
        <v>151</v>
      </c>
      <c r="BE267" s="115">
        <f>IF(N267="základní",J267,0)</f>
        <v>0</v>
      </c>
      <c r="BF267" s="115">
        <f>IF(N267="snížená",J267,0)</f>
        <v>0</v>
      </c>
      <c r="BG267" s="115">
        <f>IF(N267="zákl. přenesená",J267,0)</f>
        <v>0</v>
      </c>
      <c r="BH267" s="115">
        <f>IF(N267="sníž. přenesená",J267,0)</f>
        <v>0</v>
      </c>
      <c r="BI267" s="115">
        <f>IF(N267="nulová",J267,0)</f>
        <v>0</v>
      </c>
      <c r="BJ267" s="23" t="s">
        <v>88</v>
      </c>
      <c r="BK267" s="115">
        <f>ROUND(I267*H267,2)</f>
        <v>0</v>
      </c>
      <c r="BL267" s="23" t="s">
        <v>158</v>
      </c>
      <c r="BM267" s="114" t="s">
        <v>966</v>
      </c>
    </row>
    <row r="268" spans="1:65" s="10" customFormat="1" ht="11.25" x14ac:dyDescent="0.2">
      <c r="B268" s="119"/>
      <c r="C268" s="154"/>
      <c r="D268" s="150" t="s">
        <v>164</v>
      </c>
      <c r="E268" s="155" t="s">
        <v>1</v>
      </c>
      <c r="F268" s="156" t="s">
        <v>967</v>
      </c>
      <c r="G268" s="154"/>
      <c r="H268" s="155" t="s">
        <v>1</v>
      </c>
      <c r="L268" s="119"/>
      <c r="M268" s="121"/>
      <c r="N268" s="122"/>
      <c r="O268" s="122"/>
      <c r="P268" s="122"/>
      <c r="Q268" s="122"/>
      <c r="R268" s="122"/>
      <c r="S268" s="122"/>
      <c r="T268" s="123"/>
      <c r="AT268" s="120" t="s">
        <v>164</v>
      </c>
      <c r="AU268" s="120" t="s">
        <v>90</v>
      </c>
      <c r="AV268" s="10" t="s">
        <v>88</v>
      </c>
      <c r="AW268" s="10" t="s">
        <v>36</v>
      </c>
      <c r="AX268" s="10" t="s">
        <v>81</v>
      </c>
      <c r="AY268" s="120" t="s">
        <v>151</v>
      </c>
    </row>
    <row r="269" spans="1:65" s="11" customFormat="1" ht="11.25" x14ac:dyDescent="0.2">
      <c r="B269" s="124"/>
      <c r="C269" s="157"/>
      <c r="D269" s="150" t="s">
        <v>164</v>
      </c>
      <c r="E269" s="158" t="s">
        <v>1</v>
      </c>
      <c r="F269" s="159" t="s">
        <v>968</v>
      </c>
      <c r="G269" s="157"/>
      <c r="H269" s="160">
        <v>67.8</v>
      </c>
      <c r="L269" s="124"/>
      <c r="M269" s="126"/>
      <c r="N269" s="127"/>
      <c r="O269" s="127"/>
      <c r="P269" s="127"/>
      <c r="Q269" s="127"/>
      <c r="R269" s="127"/>
      <c r="S269" s="127"/>
      <c r="T269" s="128"/>
      <c r="AT269" s="125" t="s">
        <v>164</v>
      </c>
      <c r="AU269" s="125" t="s">
        <v>90</v>
      </c>
      <c r="AV269" s="11" t="s">
        <v>90</v>
      </c>
      <c r="AW269" s="11" t="s">
        <v>36</v>
      </c>
      <c r="AX269" s="11" t="s">
        <v>81</v>
      </c>
      <c r="AY269" s="125" t="s">
        <v>151</v>
      </c>
    </row>
    <row r="270" spans="1:65" s="11" customFormat="1" ht="11.25" x14ac:dyDescent="0.2">
      <c r="B270" s="124"/>
      <c r="C270" s="157"/>
      <c r="D270" s="150" t="s">
        <v>164</v>
      </c>
      <c r="E270" s="158" t="s">
        <v>1</v>
      </c>
      <c r="F270" s="159" t="s">
        <v>969</v>
      </c>
      <c r="G270" s="157"/>
      <c r="H270" s="160">
        <v>72.400000000000006</v>
      </c>
      <c r="L270" s="124"/>
      <c r="M270" s="126"/>
      <c r="N270" s="127"/>
      <c r="O270" s="127"/>
      <c r="P270" s="127"/>
      <c r="Q270" s="127"/>
      <c r="R270" s="127"/>
      <c r="S270" s="127"/>
      <c r="T270" s="128"/>
      <c r="AT270" s="125" t="s">
        <v>164</v>
      </c>
      <c r="AU270" s="125" t="s">
        <v>90</v>
      </c>
      <c r="AV270" s="11" t="s">
        <v>90</v>
      </c>
      <c r="AW270" s="11" t="s">
        <v>36</v>
      </c>
      <c r="AX270" s="11" t="s">
        <v>81</v>
      </c>
      <c r="AY270" s="125" t="s">
        <v>151</v>
      </c>
    </row>
    <row r="271" spans="1:65" s="12" customFormat="1" ht="11.25" x14ac:dyDescent="0.2">
      <c r="B271" s="129"/>
      <c r="C271" s="161"/>
      <c r="D271" s="150" t="s">
        <v>164</v>
      </c>
      <c r="E271" s="162" t="s">
        <v>1</v>
      </c>
      <c r="F271" s="163" t="s">
        <v>167</v>
      </c>
      <c r="G271" s="161"/>
      <c r="H271" s="164">
        <v>140.19999999999999</v>
      </c>
      <c r="L271" s="129"/>
      <c r="M271" s="131"/>
      <c r="N271" s="132"/>
      <c r="O271" s="132"/>
      <c r="P271" s="132"/>
      <c r="Q271" s="132"/>
      <c r="R271" s="132"/>
      <c r="S271" s="132"/>
      <c r="T271" s="133"/>
      <c r="AT271" s="130" t="s">
        <v>164</v>
      </c>
      <c r="AU271" s="130" t="s">
        <v>90</v>
      </c>
      <c r="AV271" s="12" t="s">
        <v>158</v>
      </c>
      <c r="AW271" s="12" t="s">
        <v>36</v>
      </c>
      <c r="AX271" s="12" t="s">
        <v>88</v>
      </c>
      <c r="AY271" s="130" t="s">
        <v>151</v>
      </c>
    </row>
    <row r="272" spans="1:65" s="34" customFormat="1" ht="24.2" customHeight="1" x14ac:dyDescent="0.2">
      <c r="A272" s="9"/>
      <c r="B272" s="4"/>
      <c r="C272" s="144" t="s">
        <v>320</v>
      </c>
      <c r="D272" s="144" t="s">
        <v>153</v>
      </c>
      <c r="E272" s="145" t="s">
        <v>970</v>
      </c>
      <c r="F272" s="146" t="s">
        <v>971</v>
      </c>
      <c r="G272" s="147" t="s">
        <v>156</v>
      </c>
      <c r="H272" s="148">
        <v>380</v>
      </c>
      <c r="I272" s="6"/>
      <c r="J272" s="7">
        <f>ROUND(I272*H272,2)</f>
        <v>0</v>
      </c>
      <c r="K272" s="5" t="s">
        <v>157</v>
      </c>
      <c r="L272" s="4"/>
      <c r="M272" s="8" t="s">
        <v>1</v>
      </c>
      <c r="N272" s="110" t="s">
        <v>46</v>
      </c>
      <c r="O272" s="111"/>
      <c r="P272" s="112">
        <f>O272*H272</f>
        <v>0</v>
      </c>
      <c r="Q272" s="112">
        <v>4.6999999999999999E-4</v>
      </c>
      <c r="R272" s="112">
        <f>Q272*H272</f>
        <v>0.17859999999999998</v>
      </c>
      <c r="S272" s="112">
        <v>0</v>
      </c>
      <c r="T272" s="113">
        <f>S272*H272</f>
        <v>0</v>
      </c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R272" s="114" t="s">
        <v>158</v>
      </c>
      <c r="AT272" s="114" t="s">
        <v>153</v>
      </c>
      <c r="AU272" s="114" t="s">
        <v>90</v>
      </c>
      <c r="AY272" s="23" t="s">
        <v>151</v>
      </c>
      <c r="BE272" s="115">
        <f>IF(N272="základní",J272,0)</f>
        <v>0</v>
      </c>
      <c r="BF272" s="115">
        <f>IF(N272="snížená",J272,0)</f>
        <v>0</v>
      </c>
      <c r="BG272" s="115">
        <f>IF(N272="zákl. přenesená",J272,0)</f>
        <v>0</v>
      </c>
      <c r="BH272" s="115">
        <f>IF(N272="sníž. přenesená",J272,0)</f>
        <v>0</v>
      </c>
      <c r="BI272" s="115">
        <f>IF(N272="nulová",J272,0)</f>
        <v>0</v>
      </c>
      <c r="BJ272" s="23" t="s">
        <v>88</v>
      </c>
      <c r="BK272" s="115">
        <f>ROUND(I272*H272,2)</f>
        <v>0</v>
      </c>
      <c r="BL272" s="23" t="s">
        <v>158</v>
      </c>
      <c r="BM272" s="114" t="s">
        <v>972</v>
      </c>
    </row>
    <row r="273" spans="1:65" s="34" customFormat="1" ht="19.5" x14ac:dyDescent="0.2">
      <c r="A273" s="9"/>
      <c r="B273" s="4"/>
      <c r="C273" s="149"/>
      <c r="D273" s="150" t="s">
        <v>160</v>
      </c>
      <c r="E273" s="149"/>
      <c r="F273" s="151" t="s">
        <v>973</v>
      </c>
      <c r="G273" s="149"/>
      <c r="H273" s="149"/>
      <c r="I273" s="9"/>
      <c r="J273" s="9"/>
      <c r="K273" s="9"/>
      <c r="L273" s="4"/>
      <c r="M273" s="116"/>
      <c r="N273" s="117"/>
      <c r="O273" s="111"/>
      <c r="P273" s="111"/>
      <c r="Q273" s="111"/>
      <c r="R273" s="111"/>
      <c r="S273" s="111"/>
      <c r="T273" s="118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T273" s="23" t="s">
        <v>160</v>
      </c>
      <c r="AU273" s="23" t="s">
        <v>90</v>
      </c>
    </row>
    <row r="274" spans="1:65" s="34" customFormat="1" ht="11.25" x14ac:dyDescent="0.2">
      <c r="A274" s="9"/>
      <c r="B274" s="4"/>
      <c r="C274" s="149"/>
      <c r="D274" s="152" t="s">
        <v>162</v>
      </c>
      <c r="E274" s="149"/>
      <c r="F274" s="153" t="s">
        <v>974</v>
      </c>
      <c r="G274" s="149"/>
      <c r="H274" s="149"/>
      <c r="I274" s="9"/>
      <c r="J274" s="9"/>
      <c r="K274" s="9"/>
      <c r="L274" s="4"/>
      <c r="M274" s="116"/>
      <c r="N274" s="117"/>
      <c r="O274" s="111"/>
      <c r="P274" s="111"/>
      <c r="Q274" s="111"/>
      <c r="R274" s="111"/>
      <c r="S274" s="111"/>
      <c r="T274" s="118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T274" s="23" t="s">
        <v>162</v>
      </c>
      <c r="AU274" s="23" t="s">
        <v>90</v>
      </c>
    </row>
    <row r="275" spans="1:65" s="10" customFormat="1" ht="11.25" x14ac:dyDescent="0.2">
      <c r="B275" s="119"/>
      <c r="C275" s="154"/>
      <c r="D275" s="150" t="s">
        <v>164</v>
      </c>
      <c r="E275" s="155" t="s">
        <v>1</v>
      </c>
      <c r="F275" s="156" t="s">
        <v>900</v>
      </c>
      <c r="G275" s="154"/>
      <c r="H275" s="155" t="s">
        <v>1</v>
      </c>
      <c r="L275" s="119"/>
      <c r="M275" s="121"/>
      <c r="N275" s="122"/>
      <c r="O275" s="122"/>
      <c r="P275" s="122"/>
      <c r="Q275" s="122"/>
      <c r="R275" s="122"/>
      <c r="S275" s="122"/>
      <c r="T275" s="123"/>
      <c r="AT275" s="120" t="s">
        <v>164</v>
      </c>
      <c r="AU275" s="120" t="s">
        <v>90</v>
      </c>
      <c r="AV275" s="10" t="s">
        <v>88</v>
      </c>
      <c r="AW275" s="10" t="s">
        <v>36</v>
      </c>
      <c r="AX275" s="10" t="s">
        <v>81</v>
      </c>
      <c r="AY275" s="120" t="s">
        <v>151</v>
      </c>
    </row>
    <row r="276" spans="1:65" s="10" customFormat="1" ht="11.25" x14ac:dyDescent="0.2">
      <c r="B276" s="119"/>
      <c r="C276" s="154"/>
      <c r="D276" s="150" t="s">
        <v>164</v>
      </c>
      <c r="E276" s="155" t="s">
        <v>1</v>
      </c>
      <c r="F276" s="156" t="s">
        <v>935</v>
      </c>
      <c r="G276" s="154"/>
      <c r="H276" s="155" t="s">
        <v>1</v>
      </c>
      <c r="L276" s="119"/>
      <c r="M276" s="121"/>
      <c r="N276" s="122"/>
      <c r="O276" s="122"/>
      <c r="P276" s="122"/>
      <c r="Q276" s="122"/>
      <c r="R276" s="122"/>
      <c r="S276" s="122"/>
      <c r="T276" s="123"/>
      <c r="AT276" s="120" t="s">
        <v>164</v>
      </c>
      <c r="AU276" s="120" t="s">
        <v>90</v>
      </c>
      <c r="AV276" s="10" t="s">
        <v>88</v>
      </c>
      <c r="AW276" s="10" t="s">
        <v>36</v>
      </c>
      <c r="AX276" s="10" t="s">
        <v>81</v>
      </c>
      <c r="AY276" s="120" t="s">
        <v>151</v>
      </c>
    </row>
    <row r="277" spans="1:65" s="11" customFormat="1" ht="11.25" x14ac:dyDescent="0.2">
      <c r="B277" s="124"/>
      <c r="C277" s="157"/>
      <c r="D277" s="150" t="s">
        <v>164</v>
      </c>
      <c r="E277" s="158" t="s">
        <v>1</v>
      </c>
      <c r="F277" s="159" t="s">
        <v>916</v>
      </c>
      <c r="G277" s="157"/>
      <c r="H277" s="160">
        <v>380</v>
      </c>
      <c r="L277" s="124"/>
      <c r="M277" s="126"/>
      <c r="N277" s="127"/>
      <c r="O277" s="127"/>
      <c r="P277" s="127"/>
      <c r="Q277" s="127"/>
      <c r="R277" s="127"/>
      <c r="S277" s="127"/>
      <c r="T277" s="128"/>
      <c r="AT277" s="125" t="s">
        <v>164</v>
      </c>
      <c r="AU277" s="125" t="s">
        <v>90</v>
      </c>
      <c r="AV277" s="11" t="s">
        <v>90</v>
      </c>
      <c r="AW277" s="11" t="s">
        <v>36</v>
      </c>
      <c r="AX277" s="11" t="s">
        <v>81</v>
      </c>
      <c r="AY277" s="125" t="s">
        <v>151</v>
      </c>
    </row>
    <row r="278" spans="1:65" s="12" customFormat="1" ht="11.25" x14ac:dyDescent="0.2">
      <c r="B278" s="129"/>
      <c r="C278" s="161"/>
      <c r="D278" s="150" t="s">
        <v>164</v>
      </c>
      <c r="E278" s="162" t="s">
        <v>1</v>
      </c>
      <c r="F278" s="163" t="s">
        <v>167</v>
      </c>
      <c r="G278" s="161"/>
      <c r="H278" s="164">
        <v>380</v>
      </c>
      <c r="L278" s="129"/>
      <c r="M278" s="131"/>
      <c r="N278" s="132"/>
      <c r="O278" s="132"/>
      <c r="P278" s="132"/>
      <c r="Q278" s="132"/>
      <c r="R278" s="132"/>
      <c r="S278" s="132"/>
      <c r="T278" s="133"/>
      <c r="AT278" s="130" t="s">
        <v>164</v>
      </c>
      <c r="AU278" s="130" t="s">
        <v>90</v>
      </c>
      <c r="AV278" s="12" t="s">
        <v>158</v>
      </c>
      <c r="AW278" s="12" t="s">
        <v>36</v>
      </c>
      <c r="AX278" s="12" t="s">
        <v>88</v>
      </c>
      <c r="AY278" s="130" t="s">
        <v>151</v>
      </c>
    </row>
    <row r="279" spans="1:65" s="3" customFormat="1" ht="22.9" customHeight="1" x14ac:dyDescent="0.2">
      <c r="B279" s="100"/>
      <c r="C279" s="140"/>
      <c r="D279" s="141" t="s">
        <v>80</v>
      </c>
      <c r="E279" s="143" t="s">
        <v>375</v>
      </c>
      <c r="F279" s="143" t="s">
        <v>376</v>
      </c>
      <c r="G279" s="140"/>
      <c r="H279" s="140"/>
      <c r="J279" s="109">
        <f>BK279</f>
        <v>0</v>
      </c>
      <c r="L279" s="100"/>
      <c r="M279" s="103"/>
      <c r="N279" s="104"/>
      <c r="O279" s="104"/>
      <c r="P279" s="105">
        <f>SUM(P280:P287)</f>
        <v>0</v>
      </c>
      <c r="Q279" s="104"/>
      <c r="R279" s="105">
        <f>SUM(R280:R287)</f>
        <v>0</v>
      </c>
      <c r="S279" s="104"/>
      <c r="T279" s="106">
        <f>SUM(T280:T287)</f>
        <v>0</v>
      </c>
      <c r="AR279" s="101" t="s">
        <v>150</v>
      </c>
      <c r="AT279" s="107" t="s">
        <v>80</v>
      </c>
      <c r="AU279" s="107" t="s">
        <v>88</v>
      </c>
      <c r="AY279" s="101" t="s">
        <v>151</v>
      </c>
      <c r="BK279" s="108">
        <f>SUM(BK280:BK287)</f>
        <v>0</v>
      </c>
    </row>
    <row r="280" spans="1:65" s="34" customFormat="1" ht="33" customHeight="1" x14ac:dyDescent="0.2">
      <c r="A280" s="9"/>
      <c r="B280" s="4"/>
      <c r="C280" s="144" t="s">
        <v>326</v>
      </c>
      <c r="D280" s="144" t="s">
        <v>153</v>
      </c>
      <c r="E280" s="145" t="s">
        <v>975</v>
      </c>
      <c r="F280" s="146" t="s">
        <v>976</v>
      </c>
      <c r="G280" s="147" t="s">
        <v>299</v>
      </c>
      <c r="H280" s="148">
        <v>407.71499999999997</v>
      </c>
      <c r="I280" s="6"/>
      <c r="J280" s="7">
        <f>ROUND(I280*H280,2)</f>
        <v>0</v>
      </c>
      <c r="K280" s="5" t="s">
        <v>157</v>
      </c>
      <c r="L280" s="4"/>
      <c r="M280" s="8" t="s">
        <v>1</v>
      </c>
      <c r="N280" s="110" t="s">
        <v>46</v>
      </c>
      <c r="O280" s="111"/>
      <c r="P280" s="112">
        <f>O280*H280</f>
        <v>0</v>
      </c>
      <c r="Q280" s="112">
        <v>0</v>
      </c>
      <c r="R280" s="112">
        <f>Q280*H280</f>
        <v>0</v>
      </c>
      <c r="S280" s="112">
        <v>0</v>
      </c>
      <c r="T280" s="113">
        <f>S280*H280</f>
        <v>0</v>
      </c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R280" s="114" t="s">
        <v>158</v>
      </c>
      <c r="AT280" s="114" t="s">
        <v>153</v>
      </c>
      <c r="AU280" s="114" t="s">
        <v>90</v>
      </c>
      <c r="AY280" s="23" t="s">
        <v>151</v>
      </c>
      <c r="BE280" s="115">
        <f>IF(N280="základní",J280,0)</f>
        <v>0</v>
      </c>
      <c r="BF280" s="115">
        <f>IF(N280="snížená",J280,0)</f>
        <v>0</v>
      </c>
      <c r="BG280" s="115">
        <f>IF(N280="zákl. přenesená",J280,0)</f>
        <v>0</v>
      </c>
      <c r="BH280" s="115">
        <f>IF(N280="sníž. přenesená",J280,0)</f>
        <v>0</v>
      </c>
      <c r="BI280" s="115">
        <f>IF(N280="nulová",J280,0)</f>
        <v>0</v>
      </c>
      <c r="BJ280" s="23" t="s">
        <v>88</v>
      </c>
      <c r="BK280" s="115">
        <f>ROUND(I280*H280,2)</f>
        <v>0</v>
      </c>
      <c r="BL280" s="23" t="s">
        <v>158</v>
      </c>
      <c r="BM280" s="114" t="s">
        <v>977</v>
      </c>
    </row>
    <row r="281" spans="1:65" s="34" customFormat="1" ht="29.25" x14ac:dyDescent="0.2">
      <c r="A281" s="9"/>
      <c r="B281" s="4"/>
      <c r="C281" s="149"/>
      <c r="D281" s="150" t="s">
        <v>160</v>
      </c>
      <c r="E281" s="149"/>
      <c r="F281" s="151" t="s">
        <v>978</v>
      </c>
      <c r="G281" s="149"/>
      <c r="H281" s="149"/>
      <c r="I281" s="9"/>
      <c r="J281" s="9"/>
      <c r="K281" s="9"/>
      <c r="L281" s="4"/>
      <c r="M281" s="116"/>
      <c r="N281" s="117"/>
      <c r="O281" s="111"/>
      <c r="P281" s="111"/>
      <c r="Q281" s="111"/>
      <c r="R281" s="111"/>
      <c r="S281" s="111"/>
      <c r="T281" s="118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T281" s="23" t="s">
        <v>160</v>
      </c>
      <c r="AU281" s="23" t="s">
        <v>90</v>
      </c>
    </row>
    <row r="282" spans="1:65" s="34" customFormat="1" ht="11.25" x14ac:dyDescent="0.2">
      <c r="A282" s="9"/>
      <c r="B282" s="4"/>
      <c r="C282" s="149"/>
      <c r="D282" s="152" t="s">
        <v>162</v>
      </c>
      <c r="E282" s="149"/>
      <c r="F282" s="153" t="s">
        <v>979</v>
      </c>
      <c r="G282" s="149"/>
      <c r="H282" s="149"/>
      <c r="I282" s="9"/>
      <c r="J282" s="9"/>
      <c r="K282" s="9"/>
      <c r="L282" s="4"/>
      <c r="M282" s="116"/>
      <c r="N282" s="117"/>
      <c r="O282" s="111"/>
      <c r="P282" s="111"/>
      <c r="Q282" s="111"/>
      <c r="R282" s="111"/>
      <c r="S282" s="111"/>
      <c r="T282" s="118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T282" s="23" t="s">
        <v>162</v>
      </c>
      <c r="AU282" s="23" t="s">
        <v>90</v>
      </c>
    </row>
    <row r="283" spans="1:65" s="11" customFormat="1" ht="11.25" x14ac:dyDescent="0.2">
      <c r="B283" s="124"/>
      <c r="C283" s="157"/>
      <c r="D283" s="150" t="s">
        <v>164</v>
      </c>
      <c r="E283" s="158" t="s">
        <v>1</v>
      </c>
      <c r="F283" s="159" t="s">
        <v>980</v>
      </c>
      <c r="G283" s="157"/>
      <c r="H283" s="160">
        <v>407.71499999999997</v>
      </c>
      <c r="L283" s="124"/>
      <c r="M283" s="126"/>
      <c r="N283" s="127"/>
      <c r="O283" s="127"/>
      <c r="P283" s="127"/>
      <c r="Q283" s="127"/>
      <c r="R283" s="127"/>
      <c r="S283" s="127"/>
      <c r="T283" s="128"/>
      <c r="AT283" s="125" t="s">
        <v>164</v>
      </c>
      <c r="AU283" s="125" t="s">
        <v>90</v>
      </c>
      <c r="AV283" s="11" t="s">
        <v>90</v>
      </c>
      <c r="AW283" s="11" t="s">
        <v>36</v>
      </c>
      <c r="AX283" s="11" t="s">
        <v>88</v>
      </c>
      <c r="AY283" s="125" t="s">
        <v>151</v>
      </c>
    </row>
    <row r="284" spans="1:65" s="34" customFormat="1" ht="16.5" customHeight="1" x14ac:dyDescent="0.2">
      <c r="A284" s="9"/>
      <c r="B284" s="4"/>
      <c r="C284" s="144" t="s">
        <v>333</v>
      </c>
      <c r="D284" s="144" t="s">
        <v>153</v>
      </c>
      <c r="E284" s="145" t="s">
        <v>378</v>
      </c>
      <c r="F284" s="146" t="s">
        <v>379</v>
      </c>
      <c r="G284" s="147" t="s">
        <v>299</v>
      </c>
      <c r="H284" s="148">
        <v>120.577</v>
      </c>
      <c r="I284" s="6"/>
      <c r="J284" s="7">
        <f>ROUND(I284*H284,2)</f>
        <v>0</v>
      </c>
      <c r="K284" s="5" t="s">
        <v>157</v>
      </c>
      <c r="L284" s="4"/>
      <c r="M284" s="8" t="s">
        <v>1</v>
      </c>
      <c r="N284" s="110" t="s">
        <v>46</v>
      </c>
      <c r="O284" s="111"/>
      <c r="P284" s="112">
        <f>O284*H284</f>
        <v>0</v>
      </c>
      <c r="Q284" s="112">
        <v>0</v>
      </c>
      <c r="R284" s="112">
        <f>Q284*H284</f>
        <v>0</v>
      </c>
      <c r="S284" s="112">
        <v>0</v>
      </c>
      <c r="T284" s="113">
        <f>S284*H284</f>
        <v>0</v>
      </c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R284" s="114" t="s">
        <v>158</v>
      </c>
      <c r="AT284" s="114" t="s">
        <v>153</v>
      </c>
      <c r="AU284" s="114" t="s">
        <v>90</v>
      </c>
      <c r="AY284" s="23" t="s">
        <v>151</v>
      </c>
      <c r="BE284" s="115">
        <f>IF(N284="základní",J284,0)</f>
        <v>0</v>
      </c>
      <c r="BF284" s="115">
        <f>IF(N284="snížená",J284,0)</f>
        <v>0</v>
      </c>
      <c r="BG284" s="115">
        <f>IF(N284="zákl. přenesená",J284,0)</f>
        <v>0</v>
      </c>
      <c r="BH284" s="115">
        <f>IF(N284="sníž. přenesená",J284,0)</f>
        <v>0</v>
      </c>
      <c r="BI284" s="115">
        <f>IF(N284="nulová",J284,0)</f>
        <v>0</v>
      </c>
      <c r="BJ284" s="23" t="s">
        <v>88</v>
      </c>
      <c r="BK284" s="115">
        <f>ROUND(I284*H284,2)</f>
        <v>0</v>
      </c>
      <c r="BL284" s="23" t="s">
        <v>158</v>
      </c>
      <c r="BM284" s="114" t="s">
        <v>981</v>
      </c>
    </row>
    <row r="285" spans="1:65" s="34" customFormat="1" ht="11.25" x14ac:dyDescent="0.2">
      <c r="A285" s="9"/>
      <c r="B285" s="4"/>
      <c r="C285" s="149"/>
      <c r="D285" s="150" t="s">
        <v>160</v>
      </c>
      <c r="E285" s="149"/>
      <c r="F285" s="151" t="s">
        <v>381</v>
      </c>
      <c r="G285" s="149"/>
      <c r="H285" s="149"/>
      <c r="I285" s="9"/>
      <c r="J285" s="9"/>
      <c r="K285" s="9"/>
      <c r="L285" s="4"/>
      <c r="M285" s="116"/>
      <c r="N285" s="117"/>
      <c r="O285" s="111"/>
      <c r="P285" s="111"/>
      <c r="Q285" s="111"/>
      <c r="R285" s="111"/>
      <c r="S285" s="111"/>
      <c r="T285" s="118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T285" s="23" t="s">
        <v>160</v>
      </c>
      <c r="AU285" s="23" t="s">
        <v>90</v>
      </c>
    </row>
    <row r="286" spans="1:65" s="34" customFormat="1" ht="11.25" x14ac:dyDescent="0.2">
      <c r="A286" s="9"/>
      <c r="B286" s="4"/>
      <c r="C286" s="149"/>
      <c r="D286" s="152" t="s">
        <v>162</v>
      </c>
      <c r="E286" s="149"/>
      <c r="F286" s="153" t="s">
        <v>382</v>
      </c>
      <c r="G286" s="149"/>
      <c r="H286" s="149"/>
      <c r="I286" s="9"/>
      <c r="J286" s="9"/>
      <c r="K286" s="9"/>
      <c r="L286" s="4"/>
      <c r="M286" s="116"/>
      <c r="N286" s="117"/>
      <c r="O286" s="111"/>
      <c r="P286" s="111"/>
      <c r="Q286" s="111"/>
      <c r="R286" s="111"/>
      <c r="S286" s="111"/>
      <c r="T286" s="118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T286" s="23" t="s">
        <v>162</v>
      </c>
      <c r="AU286" s="23" t="s">
        <v>90</v>
      </c>
    </row>
    <row r="287" spans="1:65" s="11" customFormat="1" ht="11.25" x14ac:dyDescent="0.2">
      <c r="B287" s="124"/>
      <c r="C287" s="157"/>
      <c r="D287" s="150" t="s">
        <v>164</v>
      </c>
      <c r="E287" s="158" t="s">
        <v>1</v>
      </c>
      <c r="F287" s="159" t="s">
        <v>982</v>
      </c>
      <c r="G287" s="157"/>
      <c r="H287" s="160">
        <v>120.577</v>
      </c>
      <c r="L287" s="124"/>
      <c r="M287" s="180"/>
      <c r="N287" s="181"/>
      <c r="O287" s="181"/>
      <c r="P287" s="181"/>
      <c r="Q287" s="181"/>
      <c r="R287" s="181"/>
      <c r="S287" s="181"/>
      <c r="T287" s="182"/>
      <c r="AT287" s="125" t="s">
        <v>164</v>
      </c>
      <c r="AU287" s="125" t="s">
        <v>90</v>
      </c>
      <c r="AV287" s="11" t="s">
        <v>90</v>
      </c>
      <c r="AW287" s="11" t="s">
        <v>36</v>
      </c>
      <c r="AX287" s="11" t="s">
        <v>88</v>
      </c>
      <c r="AY287" s="125" t="s">
        <v>151</v>
      </c>
    </row>
    <row r="288" spans="1:65" s="34" customFormat="1" ht="6.95" customHeight="1" x14ac:dyDescent="0.2">
      <c r="A288" s="9"/>
      <c r="B288" s="65"/>
      <c r="C288" s="66"/>
      <c r="D288" s="66"/>
      <c r="E288" s="66"/>
      <c r="F288" s="66"/>
      <c r="G288" s="66"/>
      <c r="H288" s="66"/>
      <c r="I288" s="66"/>
      <c r="J288" s="66"/>
      <c r="K288" s="66"/>
      <c r="L288" s="4"/>
      <c r="M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</row>
  </sheetData>
  <sheetProtection algorithmName="SHA-512" hashValue="qXzKD0Lk4XH35v7JCRNW6yPT4ERkYFO5xc3lBM65AvG0VayFTkBV8LfNevfR4RckeMpNuo4IPuvDoShaHzJhfA==" saltValue="Xu6J+VxZs7cGCRAYv9zHqg==" spinCount="100000" sheet="1" objects="1" scenarios="1"/>
  <autoFilter ref="C125:K287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hyperlinks>
    <hyperlink ref="F131" r:id="rId1"/>
    <hyperlink ref="F139" r:id="rId2"/>
    <hyperlink ref="F147" r:id="rId3"/>
    <hyperlink ref="F154" r:id="rId4"/>
    <hyperlink ref="F163" r:id="rId5"/>
    <hyperlink ref="F170" r:id="rId6"/>
    <hyperlink ref="F182" r:id="rId7"/>
    <hyperlink ref="F189" r:id="rId8"/>
    <hyperlink ref="F198" r:id="rId9"/>
    <hyperlink ref="F207" r:id="rId10"/>
    <hyperlink ref="F216" r:id="rId11"/>
    <hyperlink ref="F223" r:id="rId12"/>
    <hyperlink ref="F231" r:id="rId13"/>
    <hyperlink ref="F252" r:id="rId14"/>
    <hyperlink ref="F274" r:id="rId15"/>
    <hyperlink ref="F282" r:id="rId16"/>
    <hyperlink ref="F286" r:id="rId17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8"/>
  <sheetViews>
    <sheetView showGridLines="0" topLeftCell="A102" workbookViewId="0">
      <selection activeCell="C121" sqref="C121:H197"/>
    </sheetView>
  </sheetViews>
  <sheetFormatPr defaultRowHeight="15" x14ac:dyDescent="0.2"/>
  <cols>
    <col min="1" max="1" width="8.33203125" style="20" customWidth="1"/>
    <col min="2" max="2" width="1.1640625" style="20" customWidth="1"/>
    <col min="3" max="3" width="4.1640625" style="20" customWidth="1"/>
    <col min="4" max="4" width="4.33203125" style="20" customWidth="1"/>
    <col min="5" max="5" width="17.1640625" style="20" customWidth="1"/>
    <col min="6" max="6" width="50.83203125" style="20" customWidth="1"/>
    <col min="7" max="7" width="7.5" style="20" customWidth="1"/>
    <col min="8" max="8" width="14" style="20" customWidth="1"/>
    <col min="9" max="9" width="15.83203125" style="20" customWidth="1"/>
    <col min="10" max="11" width="22.33203125" style="20" customWidth="1"/>
    <col min="12" max="12" width="9.33203125" style="20" customWidth="1"/>
    <col min="13" max="13" width="10.83203125" style="20" hidden="1" customWidth="1"/>
    <col min="14" max="14" width="9.33203125" style="20" hidden="1"/>
    <col min="15" max="20" width="14.1640625" style="20" hidden="1" customWidth="1"/>
    <col min="21" max="21" width="16.33203125" style="20" hidden="1" customWidth="1"/>
    <col min="22" max="22" width="12.33203125" style="20" customWidth="1"/>
    <col min="23" max="23" width="16.33203125" style="20" customWidth="1"/>
    <col min="24" max="24" width="12.33203125" style="20" customWidth="1"/>
    <col min="25" max="25" width="15" style="20" customWidth="1"/>
    <col min="26" max="26" width="11" style="20" customWidth="1"/>
    <col min="27" max="27" width="15" style="20" customWidth="1"/>
    <col min="28" max="28" width="16.33203125" style="20" customWidth="1"/>
    <col min="29" max="29" width="11" style="20" customWidth="1"/>
    <col min="30" max="30" width="15" style="20" customWidth="1"/>
    <col min="31" max="31" width="16.33203125" style="20" customWidth="1"/>
    <col min="32" max="43" width="9.33203125" style="20"/>
    <col min="44" max="65" width="9.33203125" style="20" hidden="1"/>
    <col min="66" max="16384" width="9.33203125" style="20"/>
  </cols>
  <sheetData>
    <row r="2" spans="1:46" ht="36.950000000000003" customHeight="1" x14ac:dyDescent="0.2">
      <c r="L2" s="21" t="s">
        <v>5</v>
      </c>
      <c r="M2" s="22"/>
      <c r="N2" s="22"/>
      <c r="O2" s="22"/>
      <c r="P2" s="22"/>
      <c r="Q2" s="22"/>
      <c r="R2" s="22"/>
      <c r="S2" s="22"/>
      <c r="T2" s="22"/>
      <c r="U2" s="22"/>
      <c r="V2" s="22"/>
      <c r="AT2" s="23" t="s">
        <v>110</v>
      </c>
    </row>
    <row r="3" spans="1:46" ht="6.95" customHeight="1" x14ac:dyDescent="0.2">
      <c r="B3" s="24"/>
      <c r="C3" s="25"/>
      <c r="D3" s="25"/>
      <c r="E3" s="25"/>
      <c r="F3" s="25"/>
      <c r="G3" s="25"/>
      <c r="H3" s="25"/>
      <c r="I3" s="25"/>
      <c r="J3" s="25"/>
      <c r="K3" s="25"/>
      <c r="L3" s="26"/>
      <c r="AT3" s="23" t="s">
        <v>90</v>
      </c>
    </row>
    <row r="4" spans="1:46" ht="24.95" customHeight="1" x14ac:dyDescent="0.2">
      <c r="B4" s="26"/>
      <c r="D4" s="27" t="s">
        <v>120</v>
      </c>
      <c r="L4" s="26"/>
      <c r="M4" s="28" t="s">
        <v>10</v>
      </c>
      <c r="AT4" s="23" t="s">
        <v>3</v>
      </c>
    </row>
    <row r="5" spans="1:46" ht="6.95" customHeight="1" x14ac:dyDescent="0.2">
      <c r="B5" s="26"/>
      <c r="L5" s="26"/>
    </row>
    <row r="6" spans="1:46" ht="12" customHeight="1" x14ac:dyDescent="0.2">
      <c r="B6" s="26"/>
      <c r="D6" s="29" t="s">
        <v>16</v>
      </c>
      <c r="L6" s="26"/>
    </row>
    <row r="7" spans="1:46" ht="16.5" customHeight="1" x14ac:dyDescent="0.2">
      <c r="B7" s="26"/>
      <c r="E7" s="30" t="str">
        <f>'Rekapitulace stavby'!K6</f>
        <v>MVN Klatovy Luby-Výhořice</v>
      </c>
      <c r="F7" s="31"/>
      <c r="G7" s="31"/>
      <c r="H7" s="31"/>
      <c r="L7" s="26"/>
    </row>
    <row r="8" spans="1:46" s="34" customFormat="1" ht="12" customHeight="1" x14ac:dyDescent="0.2">
      <c r="A8" s="9"/>
      <c r="B8" s="4"/>
      <c r="C8" s="9"/>
      <c r="D8" s="29" t="s">
        <v>121</v>
      </c>
      <c r="E8" s="9"/>
      <c r="F8" s="9"/>
      <c r="G8" s="9"/>
      <c r="H8" s="9"/>
      <c r="I8" s="9"/>
      <c r="J8" s="9"/>
      <c r="K8" s="9"/>
      <c r="L8" s="33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</row>
    <row r="9" spans="1:46" s="34" customFormat="1" ht="16.5" customHeight="1" x14ac:dyDescent="0.2">
      <c r="A9" s="9"/>
      <c r="B9" s="4"/>
      <c r="C9" s="9"/>
      <c r="D9" s="9"/>
      <c r="E9" s="35" t="s">
        <v>983</v>
      </c>
      <c r="F9" s="32"/>
      <c r="G9" s="32"/>
      <c r="H9" s="32"/>
      <c r="I9" s="9"/>
      <c r="J9" s="9"/>
      <c r="K9" s="9"/>
      <c r="L9" s="33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</row>
    <row r="10" spans="1:46" s="34" customFormat="1" ht="11.25" x14ac:dyDescent="0.2">
      <c r="A10" s="9"/>
      <c r="B10" s="4"/>
      <c r="C10" s="9"/>
      <c r="D10" s="9"/>
      <c r="E10" s="9"/>
      <c r="F10" s="9"/>
      <c r="G10" s="9"/>
      <c r="H10" s="9"/>
      <c r="I10" s="9"/>
      <c r="J10" s="9"/>
      <c r="K10" s="9"/>
      <c r="L10" s="33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</row>
    <row r="11" spans="1:46" s="34" customFormat="1" ht="12" customHeight="1" x14ac:dyDescent="0.2">
      <c r="A11" s="9"/>
      <c r="B11" s="4"/>
      <c r="C11" s="9"/>
      <c r="D11" s="29" t="s">
        <v>18</v>
      </c>
      <c r="E11" s="9"/>
      <c r="F11" s="36" t="s">
        <v>1</v>
      </c>
      <c r="G11" s="9"/>
      <c r="H11" s="9"/>
      <c r="I11" s="29" t="s">
        <v>19</v>
      </c>
      <c r="J11" s="36" t="s">
        <v>1</v>
      </c>
      <c r="K11" s="9"/>
      <c r="L11" s="33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 spans="1:46" s="34" customFormat="1" ht="12" customHeight="1" x14ac:dyDescent="0.2">
      <c r="A12" s="9"/>
      <c r="B12" s="4"/>
      <c r="C12" s="9"/>
      <c r="D12" s="29" t="s">
        <v>20</v>
      </c>
      <c r="E12" s="9"/>
      <c r="F12" s="36" t="s">
        <v>21</v>
      </c>
      <c r="G12" s="9"/>
      <c r="H12" s="9"/>
      <c r="I12" s="29" t="s">
        <v>22</v>
      </c>
      <c r="J12" s="37" t="str">
        <f>'Rekapitulace stavby'!AN8</f>
        <v>31. 7. 2025</v>
      </c>
      <c r="K12" s="9"/>
      <c r="L12" s="33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</row>
    <row r="13" spans="1:46" s="34" customFormat="1" ht="10.9" customHeight="1" x14ac:dyDescent="0.2">
      <c r="A13" s="9"/>
      <c r="B13" s="4"/>
      <c r="C13" s="9"/>
      <c r="D13" s="9"/>
      <c r="E13" s="9"/>
      <c r="F13" s="9"/>
      <c r="G13" s="9"/>
      <c r="H13" s="9"/>
      <c r="I13" s="9"/>
      <c r="J13" s="9"/>
      <c r="K13" s="9"/>
      <c r="L13" s="33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</row>
    <row r="14" spans="1:46" s="34" customFormat="1" ht="12" customHeight="1" x14ac:dyDescent="0.2">
      <c r="A14" s="9"/>
      <c r="B14" s="4"/>
      <c r="C14" s="9"/>
      <c r="D14" s="29" t="s">
        <v>24</v>
      </c>
      <c r="E14" s="9"/>
      <c r="F14" s="9"/>
      <c r="G14" s="9"/>
      <c r="H14" s="9"/>
      <c r="I14" s="29" t="s">
        <v>25</v>
      </c>
      <c r="J14" s="36" t="s">
        <v>26</v>
      </c>
      <c r="K14" s="9"/>
      <c r="L14" s="33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</row>
    <row r="15" spans="1:46" s="34" customFormat="1" ht="18" customHeight="1" x14ac:dyDescent="0.2">
      <c r="A15" s="9"/>
      <c r="B15" s="4"/>
      <c r="C15" s="9"/>
      <c r="D15" s="9"/>
      <c r="E15" s="36" t="s">
        <v>27</v>
      </c>
      <c r="F15" s="9"/>
      <c r="G15" s="9"/>
      <c r="H15" s="9"/>
      <c r="I15" s="29" t="s">
        <v>28</v>
      </c>
      <c r="J15" s="36" t="s">
        <v>29</v>
      </c>
      <c r="K15" s="9"/>
      <c r="L15" s="33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</row>
    <row r="16" spans="1:46" s="34" customFormat="1" ht="6.95" customHeight="1" x14ac:dyDescent="0.2">
      <c r="A16" s="9"/>
      <c r="B16" s="4"/>
      <c r="C16" s="9"/>
      <c r="D16" s="9"/>
      <c r="E16" s="9"/>
      <c r="F16" s="9"/>
      <c r="G16" s="9"/>
      <c r="H16" s="9"/>
      <c r="I16" s="9"/>
      <c r="J16" s="9"/>
      <c r="K16" s="9"/>
      <c r="L16" s="33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</row>
    <row r="17" spans="1:31" s="34" customFormat="1" ht="12" customHeight="1" x14ac:dyDescent="0.2">
      <c r="A17" s="9"/>
      <c r="B17" s="4"/>
      <c r="C17" s="9"/>
      <c r="D17" s="29" t="s">
        <v>30</v>
      </c>
      <c r="E17" s="9"/>
      <c r="F17" s="9"/>
      <c r="G17" s="9"/>
      <c r="H17" s="9"/>
      <c r="I17" s="29" t="s">
        <v>25</v>
      </c>
      <c r="J17" s="1" t="str">
        <f>'Rekapitulace stavby'!AN13</f>
        <v>Vyplň údaj</v>
      </c>
      <c r="K17" s="9"/>
      <c r="L17" s="33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</row>
    <row r="18" spans="1:31" s="34" customFormat="1" ht="18" customHeight="1" x14ac:dyDescent="0.2">
      <c r="A18" s="9"/>
      <c r="B18" s="4"/>
      <c r="C18" s="9"/>
      <c r="D18" s="9"/>
      <c r="E18" s="19" t="str">
        <f>'Rekapitulace stavby'!E14</f>
        <v>Vyplň údaj</v>
      </c>
      <c r="F18" s="38"/>
      <c r="G18" s="38"/>
      <c r="H18" s="38"/>
      <c r="I18" s="29" t="s">
        <v>28</v>
      </c>
      <c r="J18" s="1" t="str">
        <f>'Rekapitulace stavby'!AN14</f>
        <v>Vyplň údaj</v>
      </c>
      <c r="K18" s="9"/>
      <c r="L18" s="33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</row>
    <row r="19" spans="1:31" s="34" customFormat="1" ht="6.95" customHeight="1" x14ac:dyDescent="0.2">
      <c r="A19" s="9"/>
      <c r="B19" s="4"/>
      <c r="C19" s="9"/>
      <c r="D19" s="9"/>
      <c r="E19" s="9"/>
      <c r="F19" s="9"/>
      <c r="G19" s="9"/>
      <c r="H19" s="9"/>
      <c r="I19" s="9"/>
      <c r="J19" s="9"/>
      <c r="K19" s="9"/>
      <c r="L19" s="33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</row>
    <row r="20" spans="1:31" s="34" customFormat="1" ht="12" customHeight="1" x14ac:dyDescent="0.2">
      <c r="A20" s="9"/>
      <c r="B20" s="4"/>
      <c r="C20" s="9"/>
      <c r="D20" s="29" t="s">
        <v>32</v>
      </c>
      <c r="E20" s="9"/>
      <c r="F20" s="9"/>
      <c r="G20" s="9"/>
      <c r="H20" s="9"/>
      <c r="I20" s="29" t="s">
        <v>25</v>
      </c>
      <c r="J20" s="36" t="s">
        <v>33</v>
      </c>
      <c r="K20" s="9"/>
      <c r="L20" s="33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</row>
    <row r="21" spans="1:31" s="34" customFormat="1" ht="18" customHeight="1" x14ac:dyDescent="0.2">
      <c r="A21" s="9"/>
      <c r="B21" s="4"/>
      <c r="C21" s="9"/>
      <c r="D21" s="9"/>
      <c r="E21" s="36" t="s">
        <v>34</v>
      </c>
      <c r="F21" s="9"/>
      <c r="G21" s="9"/>
      <c r="H21" s="9"/>
      <c r="I21" s="29" t="s">
        <v>28</v>
      </c>
      <c r="J21" s="36" t="s">
        <v>35</v>
      </c>
      <c r="K21" s="9"/>
      <c r="L21" s="33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</row>
    <row r="22" spans="1:31" s="34" customFormat="1" ht="6.95" customHeight="1" x14ac:dyDescent="0.2">
      <c r="A22" s="9"/>
      <c r="B22" s="4"/>
      <c r="C22" s="9"/>
      <c r="D22" s="9"/>
      <c r="E22" s="9"/>
      <c r="F22" s="9"/>
      <c r="G22" s="9"/>
      <c r="H22" s="9"/>
      <c r="I22" s="9"/>
      <c r="J22" s="9"/>
      <c r="K22" s="9"/>
      <c r="L22" s="33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</row>
    <row r="23" spans="1:31" s="34" customFormat="1" ht="12" customHeight="1" x14ac:dyDescent="0.2">
      <c r="A23" s="9"/>
      <c r="B23" s="4"/>
      <c r="C23" s="9"/>
      <c r="D23" s="29" t="s">
        <v>37</v>
      </c>
      <c r="E23" s="9"/>
      <c r="F23" s="9"/>
      <c r="G23" s="9"/>
      <c r="H23" s="9"/>
      <c r="I23" s="29" t="s">
        <v>25</v>
      </c>
      <c r="J23" s="36" t="str">
        <f>IF('Rekapitulace stavby'!AN19="","",'Rekapitulace stavby'!AN19)</f>
        <v/>
      </c>
      <c r="K23" s="9"/>
      <c r="L23" s="33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</row>
    <row r="24" spans="1:31" s="34" customFormat="1" ht="18" customHeight="1" x14ac:dyDescent="0.2">
      <c r="A24" s="9"/>
      <c r="B24" s="4"/>
      <c r="C24" s="9"/>
      <c r="D24" s="9"/>
      <c r="E24" s="36" t="str">
        <f>IF('Rekapitulace stavby'!E20="","",'Rekapitulace stavby'!E20)</f>
        <v xml:space="preserve"> </v>
      </c>
      <c r="F24" s="9"/>
      <c r="G24" s="9"/>
      <c r="H24" s="9"/>
      <c r="I24" s="29" t="s">
        <v>28</v>
      </c>
      <c r="J24" s="36" t="str">
        <f>IF('Rekapitulace stavby'!AN20="","",'Rekapitulace stavby'!AN20)</f>
        <v/>
      </c>
      <c r="K24" s="9"/>
      <c r="L24" s="33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</row>
    <row r="25" spans="1:31" s="34" customFormat="1" ht="6.95" customHeight="1" x14ac:dyDescent="0.2">
      <c r="A25" s="9"/>
      <c r="B25" s="4"/>
      <c r="C25" s="9"/>
      <c r="D25" s="9"/>
      <c r="E25" s="9"/>
      <c r="F25" s="9"/>
      <c r="G25" s="9"/>
      <c r="H25" s="9"/>
      <c r="I25" s="9"/>
      <c r="J25" s="9"/>
      <c r="K25" s="9"/>
      <c r="L25" s="33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</row>
    <row r="26" spans="1:31" s="34" customFormat="1" ht="12" customHeight="1" x14ac:dyDescent="0.2">
      <c r="A26" s="9"/>
      <c r="B26" s="4"/>
      <c r="C26" s="9"/>
      <c r="D26" s="29" t="s">
        <v>39</v>
      </c>
      <c r="E26" s="9"/>
      <c r="F26" s="9"/>
      <c r="G26" s="9"/>
      <c r="H26" s="9"/>
      <c r="I26" s="9"/>
      <c r="J26" s="9"/>
      <c r="K26" s="9"/>
      <c r="L26" s="33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</row>
    <row r="27" spans="1:31" s="43" customFormat="1" ht="16.5" customHeight="1" x14ac:dyDescent="0.2">
      <c r="A27" s="39"/>
      <c r="B27" s="40"/>
      <c r="C27" s="39"/>
      <c r="D27" s="39"/>
      <c r="E27" s="41" t="s">
        <v>1</v>
      </c>
      <c r="F27" s="41"/>
      <c r="G27" s="41"/>
      <c r="H27" s="41"/>
      <c r="I27" s="39"/>
      <c r="J27" s="39"/>
      <c r="K27" s="39"/>
      <c r="L27" s="42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pans="1:31" s="34" customFormat="1" ht="6.95" customHeight="1" x14ac:dyDescent="0.2">
      <c r="A28" s="9"/>
      <c r="B28" s="4"/>
      <c r="C28" s="9"/>
      <c r="D28" s="9"/>
      <c r="E28" s="9"/>
      <c r="F28" s="9"/>
      <c r="G28" s="9"/>
      <c r="H28" s="9"/>
      <c r="I28" s="9"/>
      <c r="J28" s="9"/>
      <c r="K28" s="9"/>
      <c r="L28" s="33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</row>
    <row r="29" spans="1:31" s="34" customFormat="1" ht="6.95" customHeight="1" x14ac:dyDescent="0.2">
      <c r="A29" s="9"/>
      <c r="B29" s="4"/>
      <c r="C29" s="9"/>
      <c r="D29" s="44"/>
      <c r="E29" s="44"/>
      <c r="F29" s="44"/>
      <c r="G29" s="44"/>
      <c r="H29" s="44"/>
      <c r="I29" s="44"/>
      <c r="J29" s="44"/>
      <c r="K29" s="44"/>
      <c r="L29" s="33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</row>
    <row r="30" spans="1:31" s="34" customFormat="1" ht="25.35" customHeight="1" x14ac:dyDescent="0.2">
      <c r="A30" s="9"/>
      <c r="B30" s="4"/>
      <c r="C30" s="9"/>
      <c r="D30" s="45" t="s">
        <v>41</v>
      </c>
      <c r="E30" s="9"/>
      <c r="F30" s="9"/>
      <c r="G30" s="9"/>
      <c r="H30" s="9"/>
      <c r="I30" s="9"/>
      <c r="J30" s="46">
        <f>ROUND(J120, 2)</f>
        <v>0</v>
      </c>
      <c r="K30" s="9"/>
      <c r="L30" s="33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</row>
    <row r="31" spans="1:31" s="34" customFormat="1" ht="6.95" customHeight="1" x14ac:dyDescent="0.2">
      <c r="A31" s="9"/>
      <c r="B31" s="4"/>
      <c r="C31" s="9"/>
      <c r="D31" s="44"/>
      <c r="E31" s="44"/>
      <c r="F31" s="44"/>
      <c r="G31" s="44"/>
      <c r="H31" s="44"/>
      <c r="I31" s="44"/>
      <c r="J31" s="44"/>
      <c r="K31" s="44"/>
      <c r="L31" s="33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</row>
    <row r="32" spans="1:31" s="34" customFormat="1" ht="14.45" customHeight="1" x14ac:dyDescent="0.2">
      <c r="A32" s="9"/>
      <c r="B32" s="4"/>
      <c r="C32" s="9"/>
      <c r="D32" s="9"/>
      <c r="E32" s="9"/>
      <c r="F32" s="47" t="s">
        <v>43</v>
      </c>
      <c r="G32" s="9"/>
      <c r="H32" s="9"/>
      <c r="I32" s="47" t="s">
        <v>42</v>
      </c>
      <c r="J32" s="47" t="s">
        <v>44</v>
      </c>
      <c r="K32" s="9"/>
      <c r="L32" s="33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</row>
    <row r="33" spans="1:31" s="34" customFormat="1" ht="14.45" customHeight="1" x14ac:dyDescent="0.2">
      <c r="A33" s="9"/>
      <c r="B33" s="4"/>
      <c r="C33" s="9"/>
      <c r="D33" s="48" t="s">
        <v>45</v>
      </c>
      <c r="E33" s="29" t="s">
        <v>46</v>
      </c>
      <c r="F33" s="49">
        <f>ROUND((SUM(BE120:BE197)),  2)</f>
        <v>0</v>
      </c>
      <c r="G33" s="9"/>
      <c r="H33" s="9"/>
      <c r="I33" s="50">
        <v>0.21</v>
      </c>
      <c r="J33" s="49">
        <f>ROUND(((SUM(BE120:BE197))*I33),  2)</f>
        <v>0</v>
      </c>
      <c r="K33" s="9"/>
      <c r="L33" s="33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</row>
    <row r="34" spans="1:31" s="34" customFormat="1" ht="14.45" customHeight="1" x14ac:dyDescent="0.2">
      <c r="A34" s="9"/>
      <c r="B34" s="4"/>
      <c r="C34" s="9"/>
      <c r="D34" s="9"/>
      <c r="E34" s="29" t="s">
        <v>47</v>
      </c>
      <c r="F34" s="49">
        <f>ROUND((SUM(BF120:BF197)),  2)</f>
        <v>0</v>
      </c>
      <c r="G34" s="9"/>
      <c r="H34" s="9"/>
      <c r="I34" s="50">
        <v>0.12</v>
      </c>
      <c r="J34" s="49">
        <f>ROUND(((SUM(BF120:BF197))*I34),  2)</f>
        <v>0</v>
      </c>
      <c r="K34" s="9"/>
      <c r="L34" s="33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</row>
    <row r="35" spans="1:31" s="34" customFormat="1" ht="14.45" hidden="1" customHeight="1" x14ac:dyDescent="0.2">
      <c r="A35" s="9"/>
      <c r="B35" s="4"/>
      <c r="C35" s="9"/>
      <c r="D35" s="9"/>
      <c r="E35" s="29" t="s">
        <v>48</v>
      </c>
      <c r="F35" s="49">
        <f>ROUND((SUM(BG120:BG197)),  2)</f>
        <v>0</v>
      </c>
      <c r="G35" s="9"/>
      <c r="H35" s="9"/>
      <c r="I35" s="50">
        <v>0.21</v>
      </c>
      <c r="J35" s="49">
        <f>0</f>
        <v>0</v>
      </c>
      <c r="K35" s="9"/>
      <c r="L35" s="33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</row>
    <row r="36" spans="1:31" s="34" customFormat="1" ht="14.45" hidden="1" customHeight="1" x14ac:dyDescent="0.2">
      <c r="A36" s="9"/>
      <c r="B36" s="4"/>
      <c r="C36" s="9"/>
      <c r="D36" s="9"/>
      <c r="E36" s="29" t="s">
        <v>49</v>
      </c>
      <c r="F36" s="49">
        <f>ROUND((SUM(BH120:BH197)),  2)</f>
        <v>0</v>
      </c>
      <c r="G36" s="9"/>
      <c r="H36" s="9"/>
      <c r="I36" s="50">
        <v>0.12</v>
      </c>
      <c r="J36" s="49">
        <f>0</f>
        <v>0</v>
      </c>
      <c r="K36" s="9"/>
      <c r="L36" s="33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</row>
    <row r="37" spans="1:31" s="34" customFormat="1" ht="14.45" hidden="1" customHeight="1" x14ac:dyDescent="0.2">
      <c r="A37" s="9"/>
      <c r="B37" s="4"/>
      <c r="C37" s="9"/>
      <c r="D37" s="9"/>
      <c r="E37" s="29" t="s">
        <v>50</v>
      </c>
      <c r="F37" s="49">
        <f>ROUND((SUM(BI120:BI197)),  2)</f>
        <v>0</v>
      </c>
      <c r="G37" s="9"/>
      <c r="H37" s="9"/>
      <c r="I37" s="50">
        <v>0</v>
      </c>
      <c r="J37" s="49">
        <f>0</f>
        <v>0</v>
      </c>
      <c r="K37" s="9"/>
      <c r="L37" s="33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</row>
    <row r="38" spans="1:31" s="34" customFormat="1" ht="6.95" customHeight="1" x14ac:dyDescent="0.2">
      <c r="A38" s="9"/>
      <c r="B38" s="4"/>
      <c r="C38" s="9"/>
      <c r="D38" s="9"/>
      <c r="E38" s="9"/>
      <c r="F38" s="9"/>
      <c r="G38" s="9"/>
      <c r="H38" s="9"/>
      <c r="I38" s="9"/>
      <c r="J38" s="9"/>
      <c r="K38" s="9"/>
      <c r="L38" s="33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</row>
    <row r="39" spans="1:31" s="34" customFormat="1" ht="25.35" customHeight="1" x14ac:dyDescent="0.2">
      <c r="A39" s="9"/>
      <c r="B39" s="4"/>
      <c r="C39" s="51"/>
      <c r="D39" s="52" t="s">
        <v>51</v>
      </c>
      <c r="E39" s="53"/>
      <c r="F39" s="53"/>
      <c r="G39" s="54" t="s">
        <v>52</v>
      </c>
      <c r="H39" s="55" t="s">
        <v>53</v>
      </c>
      <c r="I39" s="53"/>
      <c r="J39" s="56">
        <f>SUM(J30:J37)</f>
        <v>0</v>
      </c>
      <c r="K39" s="57"/>
      <c r="L39" s="33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</row>
    <row r="40" spans="1:31" s="34" customFormat="1" ht="14.45" customHeight="1" x14ac:dyDescent="0.2">
      <c r="A40" s="9"/>
      <c r="B40" s="4"/>
      <c r="C40" s="9"/>
      <c r="D40" s="9"/>
      <c r="E40" s="9"/>
      <c r="F40" s="9"/>
      <c r="G40" s="9"/>
      <c r="H40" s="9"/>
      <c r="I40" s="9"/>
      <c r="J40" s="9"/>
      <c r="K40" s="9"/>
      <c r="L40" s="33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</row>
    <row r="41" spans="1:31" ht="14.45" customHeight="1" x14ac:dyDescent="0.2">
      <c r="B41" s="26"/>
      <c r="L41" s="26"/>
    </row>
    <row r="42" spans="1:31" ht="14.45" customHeight="1" x14ac:dyDescent="0.2">
      <c r="B42" s="26"/>
      <c r="L42" s="26"/>
    </row>
    <row r="43" spans="1:31" ht="14.45" customHeight="1" x14ac:dyDescent="0.2">
      <c r="B43" s="26"/>
      <c r="L43" s="26"/>
    </row>
    <row r="44" spans="1:31" ht="14.45" customHeight="1" x14ac:dyDescent="0.2">
      <c r="B44" s="26"/>
      <c r="L44" s="26"/>
    </row>
    <row r="45" spans="1:31" ht="14.45" customHeight="1" x14ac:dyDescent="0.2">
      <c r="B45" s="26"/>
      <c r="L45" s="26"/>
    </row>
    <row r="46" spans="1:31" ht="14.45" customHeight="1" x14ac:dyDescent="0.2">
      <c r="B46" s="26"/>
      <c r="L46" s="26"/>
    </row>
    <row r="47" spans="1:31" ht="14.45" customHeight="1" x14ac:dyDescent="0.2">
      <c r="B47" s="26"/>
      <c r="L47" s="26"/>
    </row>
    <row r="48" spans="1:31" ht="14.45" customHeight="1" x14ac:dyDescent="0.2">
      <c r="B48" s="26"/>
      <c r="L48" s="26"/>
    </row>
    <row r="49" spans="1:31" ht="14.45" customHeight="1" x14ac:dyDescent="0.2">
      <c r="B49" s="26"/>
      <c r="L49" s="26"/>
    </row>
    <row r="50" spans="1:31" s="34" customFormat="1" ht="14.45" customHeight="1" x14ac:dyDescent="0.2">
      <c r="B50" s="33"/>
      <c r="D50" s="58" t="s">
        <v>54</v>
      </c>
      <c r="E50" s="59"/>
      <c r="F50" s="59"/>
      <c r="G50" s="58" t="s">
        <v>55</v>
      </c>
      <c r="H50" s="59"/>
      <c r="I50" s="59"/>
      <c r="J50" s="59"/>
      <c r="K50" s="59"/>
      <c r="L50" s="33"/>
    </row>
    <row r="51" spans="1:31" ht="11.25" x14ac:dyDescent="0.2">
      <c r="B51" s="26"/>
      <c r="L51" s="26"/>
    </row>
    <row r="52" spans="1:31" ht="11.25" x14ac:dyDescent="0.2">
      <c r="B52" s="26"/>
      <c r="L52" s="26"/>
    </row>
    <row r="53" spans="1:31" ht="11.25" x14ac:dyDescent="0.2">
      <c r="B53" s="26"/>
      <c r="L53" s="26"/>
    </row>
    <row r="54" spans="1:31" ht="11.25" x14ac:dyDescent="0.2">
      <c r="B54" s="26"/>
      <c r="L54" s="26"/>
    </row>
    <row r="55" spans="1:31" ht="11.25" x14ac:dyDescent="0.2">
      <c r="B55" s="26"/>
      <c r="L55" s="26"/>
    </row>
    <row r="56" spans="1:31" ht="11.25" x14ac:dyDescent="0.2">
      <c r="B56" s="26"/>
      <c r="L56" s="26"/>
    </row>
    <row r="57" spans="1:31" ht="11.25" x14ac:dyDescent="0.2">
      <c r="B57" s="26"/>
      <c r="L57" s="26"/>
    </row>
    <row r="58" spans="1:31" ht="11.25" x14ac:dyDescent="0.2">
      <c r="B58" s="26"/>
      <c r="L58" s="26"/>
    </row>
    <row r="59" spans="1:31" ht="11.25" x14ac:dyDescent="0.2">
      <c r="B59" s="26"/>
      <c r="L59" s="26"/>
    </row>
    <row r="60" spans="1:31" ht="11.25" x14ac:dyDescent="0.2">
      <c r="B60" s="26"/>
      <c r="L60" s="26"/>
    </row>
    <row r="61" spans="1:31" s="34" customFormat="1" ht="12.75" x14ac:dyDescent="0.2">
      <c r="A61" s="9"/>
      <c r="B61" s="4"/>
      <c r="C61" s="9"/>
      <c r="D61" s="60" t="s">
        <v>56</v>
      </c>
      <c r="E61" s="61"/>
      <c r="F61" s="62" t="s">
        <v>57</v>
      </c>
      <c r="G61" s="60" t="s">
        <v>56</v>
      </c>
      <c r="H61" s="61"/>
      <c r="I61" s="61"/>
      <c r="J61" s="63" t="s">
        <v>57</v>
      </c>
      <c r="K61" s="61"/>
      <c r="L61" s="33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pans="1:31" ht="11.25" x14ac:dyDescent="0.2">
      <c r="B62" s="26"/>
      <c r="L62" s="26"/>
    </row>
    <row r="63" spans="1:31" ht="11.25" x14ac:dyDescent="0.2">
      <c r="B63" s="26"/>
      <c r="L63" s="26"/>
    </row>
    <row r="64" spans="1:31" ht="11.25" x14ac:dyDescent="0.2">
      <c r="B64" s="26"/>
      <c r="L64" s="26"/>
    </row>
    <row r="65" spans="1:31" s="34" customFormat="1" ht="12.75" x14ac:dyDescent="0.2">
      <c r="A65" s="9"/>
      <c r="B65" s="4"/>
      <c r="C65" s="9"/>
      <c r="D65" s="58" t="s">
        <v>58</v>
      </c>
      <c r="E65" s="64"/>
      <c r="F65" s="64"/>
      <c r="G65" s="58" t="s">
        <v>59</v>
      </c>
      <c r="H65" s="64"/>
      <c r="I65" s="64"/>
      <c r="J65" s="64"/>
      <c r="K65" s="64"/>
      <c r="L65" s="33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pans="1:31" ht="11.25" x14ac:dyDescent="0.2">
      <c r="B66" s="26"/>
      <c r="L66" s="26"/>
    </row>
    <row r="67" spans="1:31" ht="11.25" x14ac:dyDescent="0.2">
      <c r="B67" s="26"/>
      <c r="L67" s="26"/>
    </row>
    <row r="68" spans="1:31" ht="11.25" x14ac:dyDescent="0.2">
      <c r="B68" s="26"/>
      <c r="L68" s="26"/>
    </row>
    <row r="69" spans="1:31" ht="11.25" x14ac:dyDescent="0.2">
      <c r="B69" s="26"/>
      <c r="L69" s="26"/>
    </row>
    <row r="70" spans="1:31" ht="11.25" x14ac:dyDescent="0.2">
      <c r="B70" s="26"/>
      <c r="L70" s="26"/>
    </row>
    <row r="71" spans="1:31" ht="11.25" x14ac:dyDescent="0.2">
      <c r="B71" s="26"/>
      <c r="L71" s="26"/>
    </row>
    <row r="72" spans="1:31" ht="11.25" x14ac:dyDescent="0.2">
      <c r="B72" s="26"/>
      <c r="L72" s="26"/>
    </row>
    <row r="73" spans="1:31" ht="11.25" x14ac:dyDescent="0.2">
      <c r="B73" s="26"/>
      <c r="L73" s="26"/>
    </row>
    <row r="74" spans="1:31" ht="11.25" x14ac:dyDescent="0.2">
      <c r="B74" s="26"/>
      <c r="L74" s="26"/>
    </row>
    <row r="75" spans="1:31" ht="11.25" x14ac:dyDescent="0.2">
      <c r="B75" s="26"/>
      <c r="L75" s="26"/>
    </row>
    <row r="76" spans="1:31" s="34" customFormat="1" ht="12.75" x14ac:dyDescent="0.2">
      <c r="A76" s="9"/>
      <c r="B76" s="4"/>
      <c r="C76" s="9"/>
      <c r="D76" s="60" t="s">
        <v>56</v>
      </c>
      <c r="E76" s="61"/>
      <c r="F76" s="62" t="s">
        <v>57</v>
      </c>
      <c r="G76" s="60" t="s">
        <v>56</v>
      </c>
      <c r="H76" s="61"/>
      <c r="I76" s="61"/>
      <c r="J76" s="63" t="s">
        <v>57</v>
      </c>
      <c r="K76" s="61"/>
      <c r="L76" s="33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</row>
    <row r="77" spans="1:31" s="34" customFormat="1" ht="14.45" customHeight="1" x14ac:dyDescent="0.2">
      <c r="A77" s="9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33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</row>
    <row r="81" spans="1:47" s="34" customFormat="1" ht="6.95" customHeight="1" x14ac:dyDescent="0.2">
      <c r="A81" s="9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33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</row>
    <row r="82" spans="1:47" s="34" customFormat="1" ht="24.95" customHeight="1" x14ac:dyDescent="0.2">
      <c r="A82" s="9"/>
      <c r="B82" s="4"/>
      <c r="C82" s="27" t="s">
        <v>126</v>
      </c>
      <c r="D82" s="9"/>
      <c r="E82" s="9"/>
      <c r="F82" s="9"/>
      <c r="G82" s="9"/>
      <c r="H82" s="9"/>
      <c r="I82" s="9"/>
      <c r="J82" s="9"/>
      <c r="K82" s="9"/>
      <c r="L82" s="33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</row>
    <row r="83" spans="1:47" s="34" customFormat="1" ht="6.95" customHeight="1" x14ac:dyDescent="0.2">
      <c r="A83" s="9"/>
      <c r="B83" s="4"/>
      <c r="C83" s="9"/>
      <c r="D83" s="9"/>
      <c r="E83" s="9"/>
      <c r="F83" s="9"/>
      <c r="G83" s="9"/>
      <c r="H83" s="9"/>
      <c r="I83" s="9"/>
      <c r="J83" s="9"/>
      <c r="K83" s="9"/>
      <c r="L83" s="33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</row>
    <row r="84" spans="1:47" s="34" customFormat="1" ht="12" customHeight="1" x14ac:dyDescent="0.2">
      <c r="A84" s="9"/>
      <c r="B84" s="4"/>
      <c r="C84" s="29" t="s">
        <v>16</v>
      </c>
      <c r="D84" s="9"/>
      <c r="E84" s="9"/>
      <c r="F84" s="9"/>
      <c r="G84" s="9"/>
      <c r="H84" s="9"/>
      <c r="I84" s="9"/>
      <c r="J84" s="9"/>
      <c r="K84" s="9"/>
      <c r="L84" s="33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</row>
    <row r="85" spans="1:47" s="34" customFormat="1" ht="16.5" customHeight="1" x14ac:dyDescent="0.2">
      <c r="A85" s="9"/>
      <c r="B85" s="4"/>
      <c r="C85" s="9"/>
      <c r="D85" s="9"/>
      <c r="E85" s="30" t="str">
        <f>E7</f>
        <v>MVN Klatovy Luby-Výhořice</v>
      </c>
      <c r="F85" s="31"/>
      <c r="G85" s="31"/>
      <c r="H85" s="31"/>
      <c r="I85" s="9"/>
      <c r="J85" s="9"/>
      <c r="K85" s="9"/>
      <c r="L85" s="33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</row>
    <row r="86" spans="1:47" s="34" customFormat="1" ht="12" customHeight="1" x14ac:dyDescent="0.2">
      <c r="A86" s="9"/>
      <c r="B86" s="4"/>
      <c r="C86" s="29" t="s">
        <v>121</v>
      </c>
      <c r="D86" s="9"/>
      <c r="E86" s="9"/>
      <c r="F86" s="9"/>
      <c r="G86" s="9"/>
      <c r="H86" s="9"/>
      <c r="I86" s="9"/>
      <c r="J86" s="9"/>
      <c r="K86" s="9"/>
      <c r="L86" s="33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</row>
    <row r="87" spans="1:47" s="34" customFormat="1" ht="16.5" customHeight="1" x14ac:dyDescent="0.2">
      <c r="A87" s="9"/>
      <c r="B87" s="4"/>
      <c r="C87" s="9"/>
      <c r="D87" s="9"/>
      <c r="E87" s="35" t="str">
        <f>E9</f>
        <v>SO 02 - Revitalizace vodního toku</v>
      </c>
      <c r="F87" s="32"/>
      <c r="G87" s="32"/>
      <c r="H87" s="32"/>
      <c r="I87" s="9"/>
      <c r="J87" s="9"/>
      <c r="K87" s="9"/>
      <c r="L87" s="33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</row>
    <row r="88" spans="1:47" s="34" customFormat="1" ht="6.95" customHeight="1" x14ac:dyDescent="0.2">
      <c r="A88" s="9"/>
      <c r="B88" s="4"/>
      <c r="C88" s="9"/>
      <c r="D88" s="9"/>
      <c r="E88" s="9"/>
      <c r="F88" s="9"/>
      <c r="G88" s="9"/>
      <c r="H88" s="9"/>
      <c r="I88" s="9"/>
      <c r="J88" s="9"/>
      <c r="K88" s="9"/>
      <c r="L88" s="33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</row>
    <row r="89" spans="1:47" s="34" customFormat="1" ht="12" customHeight="1" x14ac:dyDescent="0.2">
      <c r="A89" s="9"/>
      <c r="B89" s="4"/>
      <c r="C89" s="29" t="s">
        <v>20</v>
      </c>
      <c r="D89" s="9"/>
      <c r="E89" s="9"/>
      <c r="F89" s="36" t="str">
        <f>F12</f>
        <v>k.ú. Luby</v>
      </c>
      <c r="G89" s="9"/>
      <c r="H89" s="9"/>
      <c r="I89" s="29" t="s">
        <v>22</v>
      </c>
      <c r="J89" s="37" t="str">
        <f>IF(J12="","",J12)</f>
        <v>31. 7. 2025</v>
      </c>
      <c r="K89" s="9"/>
      <c r="L89" s="33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</row>
    <row r="90" spans="1:47" s="34" customFormat="1" ht="6.95" customHeight="1" x14ac:dyDescent="0.2">
      <c r="A90" s="9"/>
      <c r="B90" s="4"/>
      <c r="C90" s="9"/>
      <c r="D90" s="9"/>
      <c r="E90" s="9"/>
      <c r="F90" s="9"/>
      <c r="G90" s="9"/>
      <c r="H90" s="9"/>
      <c r="I90" s="9"/>
      <c r="J90" s="9"/>
      <c r="K90" s="9"/>
      <c r="L90" s="33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</row>
    <row r="91" spans="1:47" s="34" customFormat="1" ht="25.7" customHeight="1" x14ac:dyDescent="0.2">
      <c r="A91" s="9"/>
      <c r="B91" s="4"/>
      <c r="C91" s="29" t="s">
        <v>24</v>
      </c>
      <c r="D91" s="9"/>
      <c r="E91" s="9"/>
      <c r="F91" s="36" t="str">
        <f>E15</f>
        <v>Městský úřad Klatovy - odbor životního prostředí</v>
      </c>
      <c r="G91" s="9"/>
      <c r="H91" s="9"/>
      <c r="I91" s="29" t="s">
        <v>32</v>
      </c>
      <c r="J91" s="69" t="str">
        <f>E21</f>
        <v>Hydropro Engineering s.r.o.</v>
      </c>
      <c r="K91" s="9"/>
      <c r="L91" s="33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</row>
    <row r="92" spans="1:47" s="34" customFormat="1" ht="15.2" customHeight="1" x14ac:dyDescent="0.2">
      <c r="A92" s="9"/>
      <c r="B92" s="4"/>
      <c r="C92" s="29" t="s">
        <v>30</v>
      </c>
      <c r="D92" s="9"/>
      <c r="E92" s="9"/>
      <c r="F92" s="36" t="str">
        <f>IF(E18="","",E18)</f>
        <v>Vyplň údaj</v>
      </c>
      <c r="G92" s="9"/>
      <c r="H92" s="9"/>
      <c r="I92" s="29" t="s">
        <v>37</v>
      </c>
      <c r="J92" s="69" t="str">
        <f>E24</f>
        <v xml:space="preserve"> </v>
      </c>
      <c r="K92" s="9"/>
      <c r="L92" s="33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</row>
    <row r="93" spans="1:47" s="34" customFormat="1" ht="10.35" customHeight="1" x14ac:dyDescent="0.2">
      <c r="A93" s="9"/>
      <c r="B93" s="4"/>
      <c r="C93" s="9"/>
      <c r="D93" s="9"/>
      <c r="E93" s="9"/>
      <c r="F93" s="9"/>
      <c r="G93" s="9"/>
      <c r="H93" s="9"/>
      <c r="I93" s="9"/>
      <c r="J93" s="9"/>
      <c r="K93" s="9"/>
      <c r="L93" s="33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</row>
    <row r="94" spans="1:47" s="34" customFormat="1" ht="29.25" customHeight="1" x14ac:dyDescent="0.2">
      <c r="A94" s="9"/>
      <c r="B94" s="4"/>
      <c r="C94" s="70" t="s">
        <v>127</v>
      </c>
      <c r="D94" s="51"/>
      <c r="E94" s="51"/>
      <c r="F94" s="51"/>
      <c r="G94" s="51"/>
      <c r="H94" s="51"/>
      <c r="I94" s="51"/>
      <c r="J94" s="71" t="s">
        <v>128</v>
      </c>
      <c r="K94" s="51"/>
      <c r="L94" s="33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</row>
    <row r="95" spans="1:47" s="34" customFormat="1" ht="10.35" customHeight="1" x14ac:dyDescent="0.2">
      <c r="A95" s="9"/>
      <c r="B95" s="4"/>
      <c r="C95" s="9"/>
      <c r="D95" s="9"/>
      <c r="E95" s="9"/>
      <c r="F95" s="9"/>
      <c r="G95" s="9"/>
      <c r="H95" s="9"/>
      <c r="I95" s="9"/>
      <c r="J95" s="9"/>
      <c r="K95" s="9"/>
      <c r="L95" s="33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pans="1:47" s="34" customFormat="1" ht="22.9" customHeight="1" x14ac:dyDescent="0.2">
      <c r="A96" s="9"/>
      <c r="B96" s="4"/>
      <c r="C96" s="72" t="s">
        <v>129</v>
      </c>
      <c r="D96" s="9"/>
      <c r="E96" s="9"/>
      <c r="F96" s="9"/>
      <c r="G96" s="9"/>
      <c r="H96" s="9"/>
      <c r="I96" s="9"/>
      <c r="J96" s="46">
        <f>J120</f>
        <v>0</v>
      </c>
      <c r="K96" s="9"/>
      <c r="L96" s="33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U96" s="23" t="s">
        <v>130</v>
      </c>
    </row>
    <row r="97" spans="1:31" s="73" customFormat="1" ht="24.95" customHeight="1" x14ac:dyDescent="0.2">
      <c r="B97" s="74"/>
      <c r="D97" s="75" t="s">
        <v>131</v>
      </c>
      <c r="E97" s="76"/>
      <c r="F97" s="76"/>
      <c r="G97" s="76"/>
      <c r="H97" s="76"/>
      <c r="I97" s="76"/>
      <c r="J97" s="77">
        <f>J121</f>
        <v>0</v>
      </c>
      <c r="L97" s="74"/>
    </row>
    <row r="98" spans="1:31" s="78" customFormat="1" ht="19.899999999999999" customHeight="1" x14ac:dyDescent="0.2">
      <c r="B98" s="79"/>
      <c r="D98" s="80" t="s">
        <v>132</v>
      </c>
      <c r="E98" s="81"/>
      <c r="F98" s="81"/>
      <c r="G98" s="81"/>
      <c r="H98" s="81"/>
      <c r="I98" s="81"/>
      <c r="J98" s="82">
        <f>J122</f>
        <v>0</v>
      </c>
      <c r="L98" s="79"/>
    </row>
    <row r="99" spans="1:31" s="78" customFormat="1" ht="19.899999999999999" customHeight="1" x14ac:dyDescent="0.2">
      <c r="B99" s="79"/>
      <c r="D99" s="80" t="s">
        <v>435</v>
      </c>
      <c r="E99" s="81"/>
      <c r="F99" s="81"/>
      <c r="G99" s="81"/>
      <c r="H99" s="81"/>
      <c r="I99" s="81"/>
      <c r="J99" s="82">
        <f>J186</f>
        <v>0</v>
      </c>
      <c r="L99" s="79"/>
    </row>
    <row r="100" spans="1:31" s="78" customFormat="1" ht="19.899999999999999" customHeight="1" x14ac:dyDescent="0.2">
      <c r="B100" s="79"/>
      <c r="D100" s="80" t="s">
        <v>134</v>
      </c>
      <c r="E100" s="81"/>
      <c r="F100" s="81"/>
      <c r="G100" s="81"/>
      <c r="H100" s="81"/>
      <c r="I100" s="81"/>
      <c r="J100" s="82">
        <f>J194</f>
        <v>0</v>
      </c>
      <c r="L100" s="79"/>
    </row>
    <row r="101" spans="1:31" s="34" customFormat="1" ht="21.75" customHeight="1" x14ac:dyDescent="0.2">
      <c r="A101" s="9"/>
      <c r="B101" s="4"/>
      <c r="C101" s="9"/>
      <c r="D101" s="9"/>
      <c r="E101" s="9"/>
      <c r="F101" s="9"/>
      <c r="G101" s="9"/>
      <c r="H101" s="9"/>
      <c r="I101" s="9"/>
      <c r="J101" s="9"/>
      <c r="K101" s="9"/>
      <c r="L101" s="3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pans="1:31" s="34" customFormat="1" ht="6.95" customHeight="1" x14ac:dyDescent="0.2">
      <c r="A102" s="9"/>
      <c r="B102" s="65"/>
      <c r="C102" s="66"/>
      <c r="D102" s="66"/>
      <c r="E102" s="66"/>
      <c r="F102" s="66"/>
      <c r="G102" s="66"/>
      <c r="H102" s="66"/>
      <c r="I102" s="66"/>
      <c r="J102" s="66"/>
      <c r="K102" s="66"/>
      <c r="L102" s="3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6" spans="1:31" s="34" customFormat="1" ht="6.95" customHeight="1" x14ac:dyDescent="0.2">
      <c r="A106" s="9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33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pans="1:31" s="34" customFormat="1" ht="24.95" customHeight="1" x14ac:dyDescent="0.2">
      <c r="A107" s="9"/>
      <c r="B107" s="4"/>
      <c r="C107" s="27" t="s">
        <v>135</v>
      </c>
      <c r="D107" s="9"/>
      <c r="E107" s="9"/>
      <c r="F107" s="9"/>
      <c r="G107" s="9"/>
      <c r="H107" s="9"/>
      <c r="I107" s="9"/>
      <c r="J107" s="9"/>
      <c r="K107" s="9"/>
      <c r="L107" s="33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pans="1:31" s="34" customFormat="1" ht="6.95" customHeight="1" x14ac:dyDescent="0.2">
      <c r="A108" s="9"/>
      <c r="B108" s="4"/>
      <c r="C108" s="9"/>
      <c r="D108" s="9"/>
      <c r="E108" s="9"/>
      <c r="F108" s="9"/>
      <c r="G108" s="9"/>
      <c r="H108" s="9"/>
      <c r="I108" s="9"/>
      <c r="J108" s="9"/>
      <c r="K108" s="9"/>
      <c r="L108" s="33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pans="1:31" s="34" customFormat="1" ht="12" customHeight="1" x14ac:dyDescent="0.2">
      <c r="A109" s="9"/>
      <c r="B109" s="4"/>
      <c r="C109" s="29" t="s">
        <v>16</v>
      </c>
      <c r="D109" s="9"/>
      <c r="E109" s="9"/>
      <c r="F109" s="9"/>
      <c r="G109" s="9"/>
      <c r="H109" s="9"/>
      <c r="I109" s="9"/>
      <c r="J109" s="9"/>
      <c r="K109" s="9"/>
      <c r="L109" s="33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pans="1:31" s="34" customFormat="1" ht="16.5" customHeight="1" x14ac:dyDescent="0.2">
      <c r="A110" s="9"/>
      <c r="B110" s="4"/>
      <c r="C110" s="9"/>
      <c r="D110" s="9"/>
      <c r="E110" s="30" t="str">
        <f>E7</f>
        <v>MVN Klatovy Luby-Výhořice</v>
      </c>
      <c r="F110" s="31"/>
      <c r="G110" s="31"/>
      <c r="H110" s="31"/>
      <c r="I110" s="9"/>
      <c r="J110" s="9"/>
      <c r="K110" s="9"/>
      <c r="L110" s="33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pans="1:31" s="34" customFormat="1" ht="12" customHeight="1" x14ac:dyDescent="0.2">
      <c r="A111" s="9"/>
      <c r="B111" s="4"/>
      <c r="C111" s="29" t="s">
        <v>121</v>
      </c>
      <c r="D111" s="9"/>
      <c r="E111" s="9"/>
      <c r="F111" s="9"/>
      <c r="G111" s="9"/>
      <c r="H111" s="9"/>
      <c r="I111" s="9"/>
      <c r="J111" s="9"/>
      <c r="K111" s="9"/>
      <c r="L111" s="33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pans="1:31" s="34" customFormat="1" ht="16.5" customHeight="1" x14ac:dyDescent="0.2">
      <c r="A112" s="9"/>
      <c r="B112" s="4"/>
      <c r="C112" s="9"/>
      <c r="D112" s="9"/>
      <c r="E112" s="35" t="str">
        <f>E9</f>
        <v>SO 02 - Revitalizace vodního toku</v>
      </c>
      <c r="F112" s="32"/>
      <c r="G112" s="32"/>
      <c r="H112" s="32"/>
      <c r="I112" s="9"/>
      <c r="J112" s="9"/>
      <c r="K112" s="9"/>
      <c r="L112" s="33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spans="1:65" s="34" customFormat="1" ht="6.95" customHeight="1" x14ac:dyDescent="0.2">
      <c r="A113" s="9"/>
      <c r="B113" s="4"/>
      <c r="C113" s="9"/>
      <c r="D113" s="9"/>
      <c r="E113" s="9"/>
      <c r="F113" s="9"/>
      <c r="G113" s="9"/>
      <c r="H113" s="9"/>
      <c r="I113" s="9"/>
      <c r="J113" s="9"/>
      <c r="K113" s="9"/>
      <c r="L113" s="33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pans="1:65" s="34" customFormat="1" ht="12" customHeight="1" x14ac:dyDescent="0.2">
      <c r="A114" s="9"/>
      <c r="B114" s="4"/>
      <c r="C114" s="29" t="s">
        <v>20</v>
      </c>
      <c r="D114" s="9"/>
      <c r="E114" s="9"/>
      <c r="F114" s="36" t="str">
        <f>F12</f>
        <v>k.ú. Luby</v>
      </c>
      <c r="G114" s="9"/>
      <c r="H114" s="9"/>
      <c r="I114" s="29" t="s">
        <v>22</v>
      </c>
      <c r="J114" s="37" t="str">
        <f>IF(J12="","",J12)</f>
        <v>31. 7. 2025</v>
      </c>
      <c r="K114" s="9"/>
      <c r="L114" s="33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</row>
    <row r="115" spans="1:65" s="34" customFormat="1" ht="6.95" customHeight="1" x14ac:dyDescent="0.2">
      <c r="A115" s="9"/>
      <c r="B115" s="4"/>
      <c r="C115" s="9"/>
      <c r="D115" s="9"/>
      <c r="E115" s="9"/>
      <c r="F115" s="9"/>
      <c r="G115" s="9"/>
      <c r="H115" s="9"/>
      <c r="I115" s="9"/>
      <c r="J115" s="9"/>
      <c r="K115" s="9"/>
      <c r="L115" s="33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</row>
    <row r="116" spans="1:65" s="34" customFormat="1" ht="25.7" customHeight="1" x14ac:dyDescent="0.2">
      <c r="A116" s="9"/>
      <c r="B116" s="4"/>
      <c r="C116" s="29" t="s">
        <v>24</v>
      </c>
      <c r="D116" s="9"/>
      <c r="E116" s="9"/>
      <c r="F116" s="36" t="str">
        <f>E15</f>
        <v>Městský úřad Klatovy - odbor životního prostředí</v>
      </c>
      <c r="G116" s="9"/>
      <c r="H116" s="9"/>
      <c r="I116" s="29" t="s">
        <v>32</v>
      </c>
      <c r="J116" s="69" t="str">
        <f>E21</f>
        <v>Hydropro Engineering s.r.o.</v>
      </c>
      <c r="K116" s="9"/>
      <c r="L116" s="33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</row>
    <row r="117" spans="1:65" s="34" customFormat="1" ht="15.2" customHeight="1" x14ac:dyDescent="0.2">
      <c r="A117" s="9"/>
      <c r="B117" s="4"/>
      <c r="C117" s="29" t="s">
        <v>30</v>
      </c>
      <c r="D117" s="9"/>
      <c r="E117" s="9"/>
      <c r="F117" s="36" t="str">
        <f>IF(E18="","",E18)</f>
        <v>Vyplň údaj</v>
      </c>
      <c r="G117" s="9"/>
      <c r="H117" s="9"/>
      <c r="I117" s="29" t="s">
        <v>37</v>
      </c>
      <c r="J117" s="69" t="str">
        <f>E24</f>
        <v xml:space="preserve"> </v>
      </c>
      <c r="K117" s="9"/>
      <c r="L117" s="33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</row>
    <row r="118" spans="1:65" s="34" customFormat="1" ht="10.35" customHeight="1" x14ac:dyDescent="0.2">
      <c r="A118" s="9"/>
      <c r="B118" s="4"/>
      <c r="C118" s="9"/>
      <c r="D118" s="9"/>
      <c r="E118" s="9"/>
      <c r="F118" s="9"/>
      <c r="G118" s="9"/>
      <c r="H118" s="9"/>
      <c r="I118" s="9"/>
      <c r="J118" s="9"/>
      <c r="K118" s="9"/>
      <c r="L118" s="33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</row>
    <row r="119" spans="1:65" s="92" customFormat="1" ht="29.25" customHeight="1" x14ac:dyDescent="0.2">
      <c r="A119" s="83"/>
      <c r="B119" s="84"/>
      <c r="C119" s="85" t="s">
        <v>136</v>
      </c>
      <c r="D119" s="86" t="s">
        <v>66</v>
      </c>
      <c r="E119" s="86" t="s">
        <v>62</v>
      </c>
      <c r="F119" s="86" t="s">
        <v>63</v>
      </c>
      <c r="G119" s="86" t="s">
        <v>137</v>
      </c>
      <c r="H119" s="86" t="s">
        <v>138</v>
      </c>
      <c r="I119" s="86" t="s">
        <v>139</v>
      </c>
      <c r="J119" s="86" t="s">
        <v>128</v>
      </c>
      <c r="K119" s="87" t="s">
        <v>140</v>
      </c>
      <c r="L119" s="88"/>
      <c r="M119" s="89" t="s">
        <v>1</v>
      </c>
      <c r="N119" s="90" t="s">
        <v>45</v>
      </c>
      <c r="O119" s="90" t="s">
        <v>141</v>
      </c>
      <c r="P119" s="90" t="s">
        <v>142</v>
      </c>
      <c r="Q119" s="90" t="s">
        <v>143</v>
      </c>
      <c r="R119" s="90" t="s">
        <v>144</v>
      </c>
      <c r="S119" s="90" t="s">
        <v>145</v>
      </c>
      <c r="T119" s="91" t="s">
        <v>146</v>
      </c>
      <c r="U119" s="83"/>
      <c r="V119" s="83"/>
      <c r="W119" s="83"/>
      <c r="X119" s="83"/>
      <c r="Y119" s="83"/>
      <c r="Z119" s="83"/>
      <c r="AA119" s="83"/>
      <c r="AB119" s="83"/>
      <c r="AC119" s="83"/>
      <c r="AD119" s="83"/>
      <c r="AE119" s="83"/>
    </row>
    <row r="120" spans="1:65" s="34" customFormat="1" ht="22.9" customHeight="1" x14ac:dyDescent="0.25">
      <c r="A120" s="9"/>
      <c r="B120" s="4"/>
      <c r="C120" s="93" t="s">
        <v>147</v>
      </c>
      <c r="D120" s="9"/>
      <c r="E120" s="9"/>
      <c r="F120" s="9"/>
      <c r="G120" s="9"/>
      <c r="H120" s="9"/>
      <c r="I120" s="9"/>
      <c r="J120" s="94">
        <f>BK120</f>
        <v>0</v>
      </c>
      <c r="K120" s="9"/>
      <c r="L120" s="4"/>
      <c r="M120" s="95"/>
      <c r="N120" s="96"/>
      <c r="O120" s="44"/>
      <c r="P120" s="97">
        <f>P121</f>
        <v>0</v>
      </c>
      <c r="Q120" s="44"/>
      <c r="R120" s="97">
        <f>R121</f>
        <v>136.64376000000001</v>
      </c>
      <c r="S120" s="44"/>
      <c r="T120" s="98">
        <f>T121</f>
        <v>0</v>
      </c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T120" s="23" t="s">
        <v>80</v>
      </c>
      <c r="AU120" s="23" t="s">
        <v>130</v>
      </c>
      <c r="BK120" s="99">
        <f>BK121</f>
        <v>0</v>
      </c>
    </row>
    <row r="121" spans="1:65" s="3" customFormat="1" ht="25.9" customHeight="1" x14ac:dyDescent="0.2">
      <c r="B121" s="100"/>
      <c r="C121" s="140"/>
      <c r="D121" s="141" t="s">
        <v>80</v>
      </c>
      <c r="E121" s="142" t="s">
        <v>148</v>
      </c>
      <c r="F121" s="142" t="s">
        <v>149</v>
      </c>
      <c r="G121" s="140"/>
      <c r="H121" s="140"/>
      <c r="J121" s="102">
        <f>BK121</f>
        <v>0</v>
      </c>
      <c r="L121" s="100"/>
      <c r="M121" s="103"/>
      <c r="N121" s="104"/>
      <c r="O121" s="104"/>
      <c r="P121" s="105">
        <f>P122+P186+P194</f>
        <v>0</v>
      </c>
      <c r="Q121" s="104"/>
      <c r="R121" s="105">
        <f>R122+R186+R194</f>
        <v>136.64376000000001</v>
      </c>
      <c r="S121" s="104"/>
      <c r="T121" s="106">
        <f>T122+T186+T194</f>
        <v>0</v>
      </c>
      <c r="AR121" s="101" t="s">
        <v>150</v>
      </c>
      <c r="AT121" s="107" t="s">
        <v>80</v>
      </c>
      <c r="AU121" s="107" t="s">
        <v>81</v>
      </c>
      <c r="AY121" s="101" t="s">
        <v>151</v>
      </c>
      <c r="BK121" s="108">
        <f>BK122+BK186+BK194</f>
        <v>0</v>
      </c>
    </row>
    <row r="122" spans="1:65" s="3" customFormat="1" ht="22.9" customHeight="1" x14ac:dyDescent="0.2">
      <c r="B122" s="100"/>
      <c r="C122" s="140"/>
      <c r="D122" s="141" t="s">
        <v>80</v>
      </c>
      <c r="E122" s="143" t="s">
        <v>88</v>
      </c>
      <c r="F122" s="143" t="s">
        <v>152</v>
      </c>
      <c r="G122" s="140"/>
      <c r="H122" s="140"/>
      <c r="J122" s="109">
        <f>BK122</f>
        <v>0</v>
      </c>
      <c r="L122" s="100"/>
      <c r="M122" s="103"/>
      <c r="N122" s="104"/>
      <c r="O122" s="104"/>
      <c r="P122" s="105">
        <f>SUM(P123:P185)</f>
        <v>0</v>
      </c>
      <c r="Q122" s="104"/>
      <c r="R122" s="105">
        <f>SUM(R123:R185)</f>
        <v>0.56376000000000004</v>
      </c>
      <c r="S122" s="104"/>
      <c r="T122" s="106">
        <f>SUM(T123:T185)</f>
        <v>0</v>
      </c>
      <c r="AR122" s="101" t="s">
        <v>150</v>
      </c>
      <c r="AT122" s="107" t="s">
        <v>80</v>
      </c>
      <c r="AU122" s="107" t="s">
        <v>88</v>
      </c>
      <c r="AY122" s="101" t="s">
        <v>151</v>
      </c>
      <c r="BK122" s="108">
        <f>SUM(BK123:BK185)</f>
        <v>0</v>
      </c>
    </row>
    <row r="123" spans="1:65" s="34" customFormat="1" ht="24.2" customHeight="1" x14ac:dyDescent="0.2">
      <c r="A123" s="9"/>
      <c r="B123" s="4"/>
      <c r="C123" s="144" t="s">
        <v>88</v>
      </c>
      <c r="D123" s="144" t="s">
        <v>153</v>
      </c>
      <c r="E123" s="145" t="s">
        <v>384</v>
      </c>
      <c r="F123" s="146" t="s">
        <v>385</v>
      </c>
      <c r="G123" s="147" t="s">
        <v>156</v>
      </c>
      <c r="H123" s="148">
        <v>528.44000000000005</v>
      </c>
      <c r="I123" s="6"/>
      <c r="J123" s="7">
        <f>ROUND(I123*H123,2)</f>
        <v>0</v>
      </c>
      <c r="K123" s="5" t="s">
        <v>157</v>
      </c>
      <c r="L123" s="4"/>
      <c r="M123" s="8" t="s">
        <v>1</v>
      </c>
      <c r="N123" s="110" t="s">
        <v>46</v>
      </c>
      <c r="O123" s="111"/>
      <c r="P123" s="112">
        <f>O123*H123</f>
        <v>0</v>
      </c>
      <c r="Q123" s="112">
        <v>0</v>
      </c>
      <c r="R123" s="112">
        <f>Q123*H123</f>
        <v>0</v>
      </c>
      <c r="S123" s="112">
        <v>0</v>
      </c>
      <c r="T123" s="113">
        <f>S123*H123</f>
        <v>0</v>
      </c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R123" s="114" t="s">
        <v>158</v>
      </c>
      <c r="AT123" s="114" t="s">
        <v>153</v>
      </c>
      <c r="AU123" s="114" t="s">
        <v>90</v>
      </c>
      <c r="AY123" s="23" t="s">
        <v>151</v>
      </c>
      <c r="BE123" s="115">
        <f>IF(N123="základní",J123,0)</f>
        <v>0</v>
      </c>
      <c r="BF123" s="115">
        <f>IF(N123="snížená",J123,0)</f>
        <v>0</v>
      </c>
      <c r="BG123" s="115">
        <f>IF(N123="zákl. přenesená",J123,0)</f>
        <v>0</v>
      </c>
      <c r="BH123" s="115">
        <f>IF(N123="sníž. přenesená",J123,0)</f>
        <v>0</v>
      </c>
      <c r="BI123" s="115">
        <f>IF(N123="nulová",J123,0)</f>
        <v>0</v>
      </c>
      <c r="BJ123" s="23" t="s">
        <v>88</v>
      </c>
      <c r="BK123" s="115">
        <f>ROUND(I123*H123,2)</f>
        <v>0</v>
      </c>
      <c r="BL123" s="23" t="s">
        <v>158</v>
      </c>
      <c r="BM123" s="114" t="s">
        <v>984</v>
      </c>
    </row>
    <row r="124" spans="1:65" s="34" customFormat="1" ht="19.5" x14ac:dyDescent="0.2">
      <c r="A124" s="9"/>
      <c r="B124" s="4"/>
      <c r="C124" s="149"/>
      <c r="D124" s="150" t="s">
        <v>160</v>
      </c>
      <c r="E124" s="149"/>
      <c r="F124" s="151" t="s">
        <v>387</v>
      </c>
      <c r="G124" s="149"/>
      <c r="H124" s="149"/>
      <c r="I124" s="9"/>
      <c r="J124" s="9"/>
      <c r="K124" s="9"/>
      <c r="L124" s="4"/>
      <c r="M124" s="116"/>
      <c r="N124" s="117"/>
      <c r="O124" s="111"/>
      <c r="P124" s="111"/>
      <c r="Q124" s="111"/>
      <c r="R124" s="111"/>
      <c r="S124" s="111"/>
      <c r="T124" s="118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T124" s="23" t="s">
        <v>160</v>
      </c>
      <c r="AU124" s="23" t="s">
        <v>90</v>
      </c>
    </row>
    <row r="125" spans="1:65" s="34" customFormat="1" ht="11.25" x14ac:dyDescent="0.2">
      <c r="A125" s="9"/>
      <c r="B125" s="4"/>
      <c r="C125" s="149"/>
      <c r="D125" s="152" t="s">
        <v>162</v>
      </c>
      <c r="E125" s="149"/>
      <c r="F125" s="153" t="s">
        <v>388</v>
      </c>
      <c r="G125" s="149"/>
      <c r="H125" s="149"/>
      <c r="I125" s="9"/>
      <c r="J125" s="9"/>
      <c r="K125" s="9"/>
      <c r="L125" s="4"/>
      <c r="M125" s="116"/>
      <c r="N125" s="117"/>
      <c r="O125" s="111"/>
      <c r="P125" s="111"/>
      <c r="Q125" s="111"/>
      <c r="R125" s="111"/>
      <c r="S125" s="111"/>
      <c r="T125" s="118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T125" s="23" t="s">
        <v>162</v>
      </c>
      <c r="AU125" s="23" t="s">
        <v>90</v>
      </c>
    </row>
    <row r="126" spans="1:65" s="10" customFormat="1" ht="11.25" x14ac:dyDescent="0.2">
      <c r="B126" s="119"/>
      <c r="C126" s="154"/>
      <c r="D126" s="150" t="s">
        <v>164</v>
      </c>
      <c r="E126" s="155" t="s">
        <v>1</v>
      </c>
      <c r="F126" s="156" t="s">
        <v>985</v>
      </c>
      <c r="G126" s="154"/>
      <c r="H126" s="155" t="s">
        <v>1</v>
      </c>
      <c r="L126" s="119"/>
      <c r="M126" s="121"/>
      <c r="N126" s="122"/>
      <c r="O126" s="122"/>
      <c r="P126" s="122"/>
      <c r="Q126" s="122"/>
      <c r="R126" s="122"/>
      <c r="S126" s="122"/>
      <c r="T126" s="123"/>
      <c r="AT126" s="120" t="s">
        <v>164</v>
      </c>
      <c r="AU126" s="120" t="s">
        <v>90</v>
      </c>
      <c r="AV126" s="10" t="s">
        <v>88</v>
      </c>
      <c r="AW126" s="10" t="s">
        <v>36</v>
      </c>
      <c r="AX126" s="10" t="s">
        <v>81</v>
      </c>
      <c r="AY126" s="120" t="s">
        <v>151</v>
      </c>
    </row>
    <row r="127" spans="1:65" s="10" customFormat="1" ht="11.25" x14ac:dyDescent="0.2">
      <c r="B127" s="119"/>
      <c r="C127" s="154"/>
      <c r="D127" s="150" t="s">
        <v>164</v>
      </c>
      <c r="E127" s="155" t="s">
        <v>1</v>
      </c>
      <c r="F127" s="156" t="s">
        <v>986</v>
      </c>
      <c r="G127" s="154"/>
      <c r="H127" s="155" t="s">
        <v>1</v>
      </c>
      <c r="L127" s="119"/>
      <c r="M127" s="121"/>
      <c r="N127" s="122"/>
      <c r="O127" s="122"/>
      <c r="P127" s="122"/>
      <c r="Q127" s="122"/>
      <c r="R127" s="122"/>
      <c r="S127" s="122"/>
      <c r="T127" s="123"/>
      <c r="AT127" s="120" t="s">
        <v>164</v>
      </c>
      <c r="AU127" s="120" t="s">
        <v>90</v>
      </c>
      <c r="AV127" s="10" t="s">
        <v>88</v>
      </c>
      <c r="AW127" s="10" t="s">
        <v>36</v>
      </c>
      <c r="AX127" s="10" t="s">
        <v>81</v>
      </c>
      <c r="AY127" s="120" t="s">
        <v>151</v>
      </c>
    </row>
    <row r="128" spans="1:65" s="11" customFormat="1" ht="11.25" x14ac:dyDescent="0.2">
      <c r="B128" s="124"/>
      <c r="C128" s="157"/>
      <c r="D128" s="150" t="s">
        <v>164</v>
      </c>
      <c r="E128" s="158" t="s">
        <v>1</v>
      </c>
      <c r="F128" s="159" t="s">
        <v>987</v>
      </c>
      <c r="G128" s="157"/>
      <c r="H128" s="160">
        <v>528.44000000000005</v>
      </c>
      <c r="L128" s="124"/>
      <c r="M128" s="126"/>
      <c r="N128" s="127"/>
      <c r="O128" s="127"/>
      <c r="P128" s="127"/>
      <c r="Q128" s="127"/>
      <c r="R128" s="127"/>
      <c r="S128" s="127"/>
      <c r="T128" s="128"/>
      <c r="AT128" s="125" t="s">
        <v>164</v>
      </c>
      <c r="AU128" s="125" t="s">
        <v>90</v>
      </c>
      <c r="AV128" s="11" t="s">
        <v>90</v>
      </c>
      <c r="AW128" s="11" t="s">
        <v>36</v>
      </c>
      <c r="AX128" s="11" t="s">
        <v>81</v>
      </c>
      <c r="AY128" s="125" t="s">
        <v>151</v>
      </c>
    </row>
    <row r="129" spans="1:65" s="12" customFormat="1" ht="11.25" x14ac:dyDescent="0.2">
      <c r="B129" s="129"/>
      <c r="C129" s="161"/>
      <c r="D129" s="150" t="s">
        <v>164</v>
      </c>
      <c r="E129" s="162" t="s">
        <v>1</v>
      </c>
      <c r="F129" s="163" t="s">
        <v>167</v>
      </c>
      <c r="G129" s="161"/>
      <c r="H129" s="164">
        <v>528.44000000000005</v>
      </c>
      <c r="L129" s="129"/>
      <c r="M129" s="131"/>
      <c r="N129" s="132"/>
      <c r="O129" s="132"/>
      <c r="P129" s="132"/>
      <c r="Q129" s="132"/>
      <c r="R129" s="132"/>
      <c r="S129" s="132"/>
      <c r="T129" s="133"/>
      <c r="AT129" s="130" t="s">
        <v>164</v>
      </c>
      <c r="AU129" s="130" t="s">
        <v>90</v>
      </c>
      <c r="AV129" s="12" t="s">
        <v>158</v>
      </c>
      <c r="AW129" s="12" t="s">
        <v>36</v>
      </c>
      <c r="AX129" s="12" t="s">
        <v>88</v>
      </c>
      <c r="AY129" s="130" t="s">
        <v>151</v>
      </c>
    </row>
    <row r="130" spans="1:65" s="34" customFormat="1" ht="33" customHeight="1" x14ac:dyDescent="0.2">
      <c r="A130" s="9"/>
      <c r="B130" s="4"/>
      <c r="C130" s="144" t="s">
        <v>90</v>
      </c>
      <c r="D130" s="144" t="s">
        <v>153</v>
      </c>
      <c r="E130" s="145" t="s">
        <v>988</v>
      </c>
      <c r="F130" s="146" t="s">
        <v>989</v>
      </c>
      <c r="G130" s="147" t="s">
        <v>233</v>
      </c>
      <c r="H130" s="148">
        <v>107.51</v>
      </c>
      <c r="I130" s="6"/>
      <c r="J130" s="7">
        <f>ROUND(I130*H130,2)</f>
        <v>0</v>
      </c>
      <c r="K130" s="5" t="s">
        <v>157</v>
      </c>
      <c r="L130" s="4"/>
      <c r="M130" s="8" t="s">
        <v>1</v>
      </c>
      <c r="N130" s="110" t="s">
        <v>46</v>
      </c>
      <c r="O130" s="111"/>
      <c r="P130" s="112">
        <f>O130*H130</f>
        <v>0</v>
      </c>
      <c r="Q130" s="112">
        <v>0</v>
      </c>
      <c r="R130" s="112">
        <f>Q130*H130</f>
        <v>0</v>
      </c>
      <c r="S130" s="112">
        <v>0</v>
      </c>
      <c r="T130" s="113">
        <f>S130*H130</f>
        <v>0</v>
      </c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R130" s="114" t="s">
        <v>158</v>
      </c>
      <c r="AT130" s="114" t="s">
        <v>153</v>
      </c>
      <c r="AU130" s="114" t="s">
        <v>90</v>
      </c>
      <c r="AY130" s="23" t="s">
        <v>151</v>
      </c>
      <c r="BE130" s="115">
        <f>IF(N130="základní",J130,0)</f>
        <v>0</v>
      </c>
      <c r="BF130" s="115">
        <f>IF(N130="snížená",J130,0)</f>
        <v>0</v>
      </c>
      <c r="BG130" s="115">
        <f>IF(N130="zákl. přenesená",J130,0)</f>
        <v>0</v>
      </c>
      <c r="BH130" s="115">
        <f>IF(N130="sníž. přenesená",J130,0)</f>
        <v>0</v>
      </c>
      <c r="BI130" s="115">
        <f>IF(N130="nulová",J130,0)</f>
        <v>0</v>
      </c>
      <c r="BJ130" s="23" t="s">
        <v>88</v>
      </c>
      <c r="BK130" s="115">
        <f>ROUND(I130*H130,2)</f>
        <v>0</v>
      </c>
      <c r="BL130" s="23" t="s">
        <v>158</v>
      </c>
      <c r="BM130" s="114" t="s">
        <v>990</v>
      </c>
    </row>
    <row r="131" spans="1:65" s="34" customFormat="1" ht="19.5" x14ac:dyDescent="0.2">
      <c r="A131" s="9"/>
      <c r="B131" s="4"/>
      <c r="C131" s="149"/>
      <c r="D131" s="150" t="s">
        <v>160</v>
      </c>
      <c r="E131" s="149"/>
      <c r="F131" s="151" t="s">
        <v>991</v>
      </c>
      <c r="G131" s="149"/>
      <c r="H131" s="149"/>
      <c r="I131" s="9"/>
      <c r="J131" s="9"/>
      <c r="K131" s="9"/>
      <c r="L131" s="4"/>
      <c r="M131" s="116"/>
      <c r="N131" s="117"/>
      <c r="O131" s="111"/>
      <c r="P131" s="111"/>
      <c r="Q131" s="111"/>
      <c r="R131" s="111"/>
      <c r="S131" s="111"/>
      <c r="T131" s="118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T131" s="23" t="s">
        <v>160</v>
      </c>
      <c r="AU131" s="23" t="s">
        <v>90</v>
      </c>
    </row>
    <row r="132" spans="1:65" s="34" customFormat="1" ht="11.25" x14ac:dyDescent="0.2">
      <c r="A132" s="9"/>
      <c r="B132" s="4"/>
      <c r="C132" s="149"/>
      <c r="D132" s="152" t="s">
        <v>162</v>
      </c>
      <c r="E132" s="149"/>
      <c r="F132" s="153" t="s">
        <v>992</v>
      </c>
      <c r="G132" s="149"/>
      <c r="H132" s="149"/>
      <c r="I132" s="9"/>
      <c r="J132" s="9"/>
      <c r="K132" s="9"/>
      <c r="L132" s="4"/>
      <c r="M132" s="116"/>
      <c r="N132" s="117"/>
      <c r="O132" s="111"/>
      <c r="P132" s="111"/>
      <c r="Q132" s="111"/>
      <c r="R132" s="111"/>
      <c r="S132" s="111"/>
      <c r="T132" s="118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T132" s="23" t="s">
        <v>162</v>
      </c>
      <c r="AU132" s="23" t="s">
        <v>90</v>
      </c>
    </row>
    <row r="133" spans="1:65" s="10" customFormat="1" ht="11.25" x14ac:dyDescent="0.2">
      <c r="B133" s="119"/>
      <c r="C133" s="154"/>
      <c r="D133" s="150" t="s">
        <v>164</v>
      </c>
      <c r="E133" s="155" t="s">
        <v>1</v>
      </c>
      <c r="F133" s="156" t="s">
        <v>985</v>
      </c>
      <c r="G133" s="154"/>
      <c r="H133" s="155" t="s">
        <v>1</v>
      </c>
      <c r="L133" s="119"/>
      <c r="M133" s="121"/>
      <c r="N133" s="122"/>
      <c r="O133" s="122"/>
      <c r="P133" s="122"/>
      <c r="Q133" s="122"/>
      <c r="R133" s="122"/>
      <c r="S133" s="122"/>
      <c r="T133" s="123"/>
      <c r="AT133" s="120" t="s">
        <v>164</v>
      </c>
      <c r="AU133" s="120" t="s">
        <v>90</v>
      </c>
      <c r="AV133" s="10" t="s">
        <v>88</v>
      </c>
      <c r="AW133" s="10" t="s">
        <v>36</v>
      </c>
      <c r="AX133" s="10" t="s">
        <v>81</v>
      </c>
      <c r="AY133" s="120" t="s">
        <v>151</v>
      </c>
    </row>
    <row r="134" spans="1:65" s="10" customFormat="1" ht="11.25" x14ac:dyDescent="0.2">
      <c r="B134" s="119"/>
      <c r="C134" s="154"/>
      <c r="D134" s="150" t="s">
        <v>164</v>
      </c>
      <c r="E134" s="155" t="s">
        <v>1</v>
      </c>
      <c r="F134" s="156" t="s">
        <v>993</v>
      </c>
      <c r="G134" s="154"/>
      <c r="H134" s="155" t="s">
        <v>1</v>
      </c>
      <c r="L134" s="119"/>
      <c r="M134" s="121"/>
      <c r="N134" s="122"/>
      <c r="O134" s="122"/>
      <c r="P134" s="122"/>
      <c r="Q134" s="122"/>
      <c r="R134" s="122"/>
      <c r="S134" s="122"/>
      <c r="T134" s="123"/>
      <c r="AT134" s="120" t="s">
        <v>164</v>
      </c>
      <c r="AU134" s="120" t="s">
        <v>90</v>
      </c>
      <c r="AV134" s="10" t="s">
        <v>88</v>
      </c>
      <c r="AW134" s="10" t="s">
        <v>36</v>
      </c>
      <c r="AX134" s="10" t="s">
        <v>81</v>
      </c>
      <c r="AY134" s="120" t="s">
        <v>151</v>
      </c>
    </row>
    <row r="135" spans="1:65" s="11" customFormat="1" ht="11.25" x14ac:dyDescent="0.2">
      <c r="B135" s="124"/>
      <c r="C135" s="157"/>
      <c r="D135" s="150" t="s">
        <v>164</v>
      </c>
      <c r="E135" s="158" t="s">
        <v>1</v>
      </c>
      <c r="F135" s="159" t="s">
        <v>994</v>
      </c>
      <c r="G135" s="157"/>
      <c r="H135" s="160">
        <v>107.51</v>
      </c>
      <c r="L135" s="124"/>
      <c r="M135" s="126"/>
      <c r="N135" s="127"/>
      <c r="O135" s="127"/>
      <c r="P135" s="127"/>
      <c r="Q135" s="127"/>
      <c r="R135" s="127"/>
      <c r="S135" s="127"/>
      <c r="T135" s="128"/>
      <c r="AT135" s="125" t="s">
        <v>164</v>
      </c>
      <c r="AU135" s="125" t="s">
        <v>90</v>
      </c>
      <c r="AV135" s="11" t="s">
        <v>90</v>
      </c>
      <c r="AW135" s="11" t="s">
        <v>36</v>
      </c>
      <c r="AX135" s="11" t="s">
        <v>81</v>
      </c>
      <c r="AY135" s="125" t="s">
        <v>151</v>
      </c>
    </row>
    <row r="136" spans="1:65" s="12" customFormat="1" ht="11.25" x14ac:dyDescent="0.2">
      <c r="B136" s="129"/>
      <c r="C136" s="161"/>
      <c r="D136" s="150" t="s">
        <v>164</v>
      </c>
      <c r="E136" s="162" t="s">
        <v>1</v>
      </c>
      <c r="F136" s="163" t="s">
        <v>167</v>
      </c>
      <c r="G136" s="161"/>
      <c r="H136" s="164">
        <v>107.51</v>
      </c>
      <c r="L136" s="129"/>
      <c r="M136" s="131"/>
      <c r="N136" s="132"/>
      <c r="O136" s="132"/>
      <c r="P136" s="132"/>
      <c r="Q136" s="132"/>
      <c r="R136" s="132"/>
      <c r="S136" s="132"/>
      <c r="T136" s="133"/>
      <c r="AT136" s="130" t="s">
        <v>164</v>
      </c>
      <c r="AU136" s="130" t="s">
        <v>90</v>
      </c>
      <c r="AV136" s="12" t="s">
        <v>158</v>
      </c>
      <c r="AW136" s="12" t="s">
        <v>36</v>
      </c>
      <c r="AX136" s="12" t="s">
        <v>88</v>
      </c>
      <c r="AY136" s="130" t="s">
        <v>151</v>
      </c>
    </row>
    <row r="137" spans="1:65" s="34" customFormat="1" ht="33" customHeight="1" x14ac:dyDescent="0.2">
      <c r="A137" s="9"/>
      <c r="B137" s="4"/>
      <c r="C137" s="144" t="s">
        <v>177</v>
      </c>
      <c r="D137" s="144" t="s">
        <v>153</v>
      </c>
      <c r="E137" s="145" t="s">
        <v>995</v>
      </c>
      <c r="F137" s="146" t="s">
        <v>996</v>
      </c>
      <c r="G137" s="147" t="s">
        <v>233</v>
      </c>
      <c r="H137" s="148">
        <v>93.12</v>
      </c>
      <c r="I137" s="6"/>
      <c r="J137" s="7">
        <f>ROUND(I137*H137,2)</f>
        <v>0</v>
      </c>
      <c r="K137" s="5" t="s">
        <v>157</v>
      </c>
      <c r="L137" s="4"/>
      <c r="M137" s="8" t="s">
        <v>1</v>
      </c>
      <c r="N137" s="110" t="s">
        <v>46</v>
      </c>
      <c r="O137" s="111"/>
      <c r="P137" s="112">
        <f>O137*H137</f>
        <v>0</v>
      </c>
      <c r="Q137" s="112">
        <v>0</v>
      </c>
      <c r="R137" s="112">
        <f>Q137*H137</f>
        <v>0</v>
      </c>
      <c r="S137" s="112">
        <v>0</v>
      </c>
      <c r="T137" s="113">
        <f>S137*H137</f>
        <v>0</v>
      </c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R137" s="114" t="s">
        <v>158</v>
      </c>
      <c r="AT137" s="114" t="s">
        <v>153</v>
      </c>
      <c r="AU137" s="114" t="s">
        <v>90</v>
      </c>
      <c r="AY137" s="23" t="s">
        <v>151</v>
      </c>
      <c r="BE137" s="115">
        <f>IF(N137="základní",J137,0)</f>
        <v>0</v>
      </c>
      <c r="BF137" s="115">
        <f>IF(N137="snížená",J137,0)</f>
        <v>0</v>
      </c>
      <c r="BG137" s="115">
        <f>IF(N137="zákl. přenesená",J137,0)</f>
        <v>0</v>
      </c>
      <c r="BH137" s="115">
        <f>IF(N137="sníž. přenesená",J137,0)</f>
        <v>0</v>
      </c>
      <c r="BI137" s="115">
        <f>IF(N137="nulová",J137,0)</f>
        <v>0</v>
      </c>
      <c r="BJ137" s="23" t="s">
        <v>88</v>
      </c>
      <c r="BK137" s="115">
        <f>ROUND(I137*H137,2)</f>
        <v>0</v>
      </c>
      <c r="BL137" s="23" t="s">
        <v>158</v>
      </c>
      <c r="BM137" s="114" t="s">
        <v>997</v>
      </c>
    </row>
    <row r="138" spans="1:65" s="34" customFormat="1" ht="29.25" x14ac:dyDescent="0.2">
      <c r="A138" s="9"/>
      <c r="B138" s="4"/>
      <c r="C138" s="149"/>
      <c r="D138" s="150" t="s">
        <v>160</v>
      </c>
      <c r="E138" s="149"/>
      <c r="F138" s="151" t="s">
        <v>998</v>
      </c>
      <c r="G138" s="149"/>
      <c r="H138" s="149"/>
      <c r="I138" s="9"/>
      <c r="J138" s="9"/>
      <c r="K138" s="9"/>
      <c r="L138" s="4"/>
      <c r="M138" s="116"/>
      <c r="N138" s="117"/>
      <c r="O138" s="111"/>
      <c r="P138" s="111"/>
      <c r="Q138" s="111"/>
      <c r="R138" s="111"/>
      <c r="S138" s="111"/>
      <c r="T138" s="118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T138" s="23" t="s">
        <v>160</v>
      </c>
      <c r="AU138" s="23" t="s">
        <v>90</v>
      </c>
    </row>
    <row r="139" spans="1:65" s="34" customFormat="1" ht="11.25" x14ac:dyDescent="0.2">
      <c r="A139" s="9"/>
      <c r="B139" s="4"/>
      <c r="C139" s="149"/>
      <c r="D139" s="152" t="s">
        <v>162</v>
      </c>
      <c r="E139" s="149"/>
      <c r="F139" s="153" t="s">
        <v>999</v>
      </c>
      <c r="G139" s="149"/>
      <c r="H139" s="149"/>
      <c r="I139" s="9"/>
      <c r="J139" s="9"/>
      <c r="K139" s="9"/>
      <c r="L139" s="4"/>
      <c r="M139" s="116"/>
      <c r="N139" s="117"/>
      <c r="O139" s="111"/>
      <c r="P139" s="111"/>
      <c r="Q139" s="111"/>
      <c r="R139" s="111"/>
      <c r="S139" s="111"/>
      <c r="T139" s="118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T139" s="23" t="s">
        <v>162</v>
      </c>
      <c r="AU139" s="23" t="s">
        <v>90</v>
      </c>
    </row>
    <row r="140" spans="1:65" s="10" customFormat="1" ht="11.25" x14ac:dyDescent="0.2">
      <c r="B140" s="119"/>
      <c r="C140" s="154"/>
      <c r="D140" s="150" t="s">
        <v>164</v>
      </c>
      <c r="E140" s="155" t="s">
        <v>1</v>
      </c>
      <c r="F140" s="156" t="s">
        <v>985</v>
      </c>
      <c r="G140" s="154"/>
      <c r="H140" s="155" t="s">
        <v>1</v>
      </c>
      <c r="L140" s="119"/>
      <c r="M140" s="121"/>
      <c r="N140" s="122"/>
      <c r="O140" s="122"/>
      <c r="P140" s="122"/>
      <c r="Q140" s="122"/>
      <c r="R140" s="122"/>
      <c r="S140" s="122"/>
      <c r="T140" s="123"/>
      <c r="AT140" s="120" t="s">
        <v>164</v>
      </c>
      <c r="AU140" s="120" t="s">
        <v>90</v>
      </c>
      <c r="AV140" s="10" t="s">
        <v>88</v>
      </c>
      <c r="AW140" s="10" t="s">
        <v>36</v>
      </c>
      <c r="AX140" s="10" t="s">
        <v>81</v>
      </c>
      <c r="AY140" s="120" t="s">
        <v>151</v>
      </c>
    </row>
    <row r="141" spans="1:65" s="10" customFormat="1" ht="11.25" x14ac:dyDescent="0.2">
      <c r="B141" s="119"/>
      <c r="C141" s="154"/>
      <c r="D141" s="150" t="s">
        <v>164</v>
      </c>
      <c r="E141" s="155" t="s">
        <v>1</v>
      </c>
      <c r="F141" s="156" t="s">
        <v>1000</v>
      </c>
      <c r="G141" s="154"/>
      <c r="H141" s="155" t="s">
        <v>1</v>
      </c>
      <c r="L141" s="119"/>
      <c r="M141" s="121"/>
      <c r="N141" s="122"/>
      <c r="O141" s="122"/>
      <c r="P141" s="122"/>
      <c r="Q141" s="122"/>
      <c r="R141" s="122"/>
      <c r="S141" s="122"/>
      <c r="T141" s="123"/>
      <c r="AT141" s="120" t="s">
        <v>164</v>
      </c>
      <c r="AU141" s="120" t="s">
        <v>90</v>
      </c>
      <c r="AV141" s="10" t="s">
        <v>88</v>
      </c>
      <c r="AW141" s="10" t="s">
        <v>36</v>
      </c>
      <c r="AX141" s="10" t="s">
        <v>81</v>
      </c>
      <c r="AY141" s="120" t="s">
        <v>151</v>
      </c>
    </row>
    <row r="142" spans="1:65" s="11" customFormat="1" ht="11.25" x14ac:dyDescent="0.2">
      <c r="B142" s="124"/>
      <c r="C142" s="157"/>
      <c r="D142" s="150" t="s">
        <v>164</v>
      </c>
      <c r="E142" s="158" t="s">
        <v>1</v>
      </c>
      <c r="F142" s="159" t="s">
        <v>1001</v>
      </c>
      <c r="G142" s="157"/>
      <c r="H142" s="160">
        <v>93.12</v>
      </c>
      <c r="L142" s="124"/>
      <c r="M142" s="126"/>
      <c r="N142" s="127"/>
      <c r="O142" s="127"/>
      <c r="P142" s="127"/>
      <c r="Q142" s="127"/>
      <c r="R142" s="127"/>
      <c r="S142" s="127"/>
      <c r="T142" s="128"/>
      <c r="AT142" s="125" t="s">
        <v>164</v>
      </c>
      <c r="AU142" s="125" t="s">
        <v>90</v>
      </c>
      <c r="AV142" s="11" t="s">
        <v>90</v>
      </c>
      <c r="AW142" s="11" t="s">
        <v>36</v>
      </c>
      <c r="AX142" s="11" t="s">
        <v>81</v>
      </c>
      <c r="AY142" s="125" t="s">
        <v>151</v>
      </c>
    </row>
    <row r="143" spans="1:65" s="12" customFormat="1" ht="11.25" x14ac:dyDescent="0.2">
      <c r="B143" s="129"/>
      <c r="C143" s="161"/>
      <c r="D143" s="150" t="s">
        <v>164</v>
      </c>
      <c r="E143" s="162" t="s">
        <v>1</v>
      </c>
      <c r="F143" s="163" t="s">
        <v>167</v>
      </c>
      <c r="G143" s="161"/>
      <c r="H143" s="164">
        <v>93.12</v>
      </c>
      <c r="L143" s="129"/>
      <c r="M143" s="131"/>
      <c r="N143" s="132"/>
      <c r="O143" s="132"/>
      <c r="P143" s="132"/>
      <c r="Q143" s="132"/>
      <c r="R143" s="132"/>
      <c r="S143" s="132"/>
      <c r="T143" s="133"/>
      <c r="AT143" s="130" t="s">
        <v>164</v>
      </c>
      <c r="AU143" s="130" t="s">
        <v>90</v>
      </c>
      <c r="AV143" s="12" t="s">
        <v>158</v>
      </c>
      <c r="AW143" s="12" t="s">
        <v>36</v>
      </c>
      <c r="AX143" s="12" t="s">
        <v>88</v>
      </c>
      <c r="AY143" s="130" t="s">
        <v>151</v>
      </c>
    </row>
    <row r="144" spans="1:65" s="34" customFormat="1" ht="37.9" customHeight="1" x14ac:dyDescent="0.2">
      <c r="A144" s="9"/>
      <c r="B144" s="4"/>
      <c r="C144" s="144" t="s">
        <v>158</v>
      </c>
      <c r="D144" s="144" t="s">
        <v>153</v>
      </c>
      <c r="E144" s="145" t="s">
        <v>255</v>
      </c>
      <c r="F144" s="146" t="s">
        <v>256</v>
      </c>
      <c r="G144" s="147" t="s">
        <v>233</v>
      </c>
      <c r="H144" s="148">
        <v>279.89600000000002</v>
      </c>
      <c r="I144" s="6"/>
      <c r="J144" s="7">
        <f>ROUND(I144*H144,2)</f>
        <v>0</v>
      </c>
      <c r="K144" s="5" t="s">
        <v>157</v>
      </c>
      <c r="L144" s="4"/>
      <c r="M144" s="8" t="s">
        <v>1</v>
      </c>
      <c r="N144" s="110" t="s">
        <v>46</v>
      </c>
      <c r="O144" s="111"/>
      <c r="P144" s="112">
        <f>O144*H144</f>
        <v>0</v>
      </c>
      <c r="Q144" s="112">
        <v>0</v>
      </c>
      <c r="R144" s="112">
        <f>Q144*H144</f>
        <v>0</v>
      </c>
      <c r="S144" s="112">
        <v>0</v>
      </c>
      <c r="T144" s="113">
        <f>S144*H144</f>
        <v>0</v>
      </c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R144" s="114" t="s">
        <v>158</v>
      </c>
      <c r="AT144" s="114" t="s">
        <v>153</v>
      </c>
      <c r="AU144" s="114" t="s">
        <v>90</v>
      </c>
      <c r="AY144" s="23" t="s">
        <v>151</v>
      </c>
      <c r="BE144" s="115">
        <f>IF(N144="základní",J144,0)</f>
        <v>0</v>
      </c>
      <c r="BF144" s="115">
        <f>IF(N144="snížená",J144,0)</f>
        <v>0</v>
      </c>
      <c r="BG144" s="115">
        <f>IF(N144="zákl. přenesená",J144,0)</f>
        <v>0</v>
      </c>
      <c r="BH144" s="115">
        <f>IF(N144="sníž. přenesená",J144,0)</f>
        <v>0</v>
      </c>
      <c r="BI144" s="115">
        <f>IF(N144="nulová",J144,0)</f>
        <v>0</v>
      </c>
      <c r="BJ144" s="23" t="s">
        <v>88</v>
      </c>
      <c r="BK144" s="115">
        <f>ROUND(I144*H144,2)</f>
        <v>0</v>
      </c>
      <c r="BL144" s="23" t="s">
        <v>158</v>
      </c>
      <c r="BM144" s="114" t="s">
        <v>1002</v>
      </c>
    </row>
    <row r="145" spans="1:65" s="34" customFormat="1" ht="39" x14ac:dyDescent="0.2">
      <c r="A145" s="9"/>
      <c r="B145" s="4"/>
      <c r="C145" s="149"/>
      <c r="D145" s="150" t="s">
        <v>160</v>
      </c>
      <c r="E145" s="149"/>
      <c r="F145" s="151" t="s">
        <v>258</v>
      </c>
      <c r="G145" s="149"/>
      <c r="H145" s="149"/>
      <c r="I145" s="9"/>
      <c r="J145" s="9"/>
      <c r="K145" s="9"/>
      <c r="L145" s="4"/>
      <c r="M145" s="116"/>
      <c r="N145" s="117"/>
      <c r="O145" s="111"/>
      <c r="P145" s="111"/>
      <c r="Q145" s="111"/>
      <c r="R145" s="111"/>
      <c r="S145" s="111"/>
      <c r="T145" s="118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T145" s="23" t="s">
        <v>160</v>
      </c>
      <c r="AU145" s="23" t="s">
        <v>90</v>
      </c>
    </row>
    <row r="146" spans="1:65" s="34" customFormat="1" ht="11.25" x14ac:dyDescent="0.2">
      <c r="A146" s="9"/>
      <c r="B146" s="4"/>
      <c r="C146" s="149"/>
      <c r="D146" s="152" t="s">
        <v>162</v>
      </c>
      <c r="E146" s="149"/>
      <c r="F146" s="153" t="s">
        <v>259</v>
      </c>
      <c r="G146" s="149"/>
      <c r="H146" s="149"/>
      <c r="I146" s="9"/>
      <c r="J146" s="9"/>
      <c r="K146" s="9"/>
      <c r="L146" s="4"/>
      <c r="M146" s="116"/>
      <c r="N146" s="117"/>
      <c r="O146" s="111"/>
      <c r="P146" s="111"/>
      <c r="Q146" s="111"/>
      <c r="R146" s="111"/>
      <c r="S146" s="111"/>
      <c r="T146" s="118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T146" s="23" t="s">
        <v>162</v>
      </c>
      <c r="AU146" s="23" t="s">
        <v>90</v>
      </c>
    </row>
    <row r="147" spans="1:65" s="10" customFormat="1" ht="11.25" x14ac:dyDescent="0.2">
      <c r="B147" s="119"/>
      <c r="C147" s="154"/>
      <c r="D147" s="150" t="s">
        <v>164</v>
      </c>
      <c r="E147" s="155" t="s">
        <v>1</v>
      </c>
      <c r="F147" s="156" t="s">
        <v>405</v>
      </c>
      <c r="G147" s="154"/>
      <c r="H147" s="155" t="s">
        <v>1</v>
      </c>
      <c r="L147" s="119"/>
      <c r="M147" s="121"/>
      <c r="N147" s="122"/>
      <c r="O147" s="122"/>
      <c r="P147" s="122"/>
      <c r="Q147" s="122"/>
      <c r="R147" s="122"/>
      <c r="S147" s="122"/>
      <c r="T147" s="123"/>
      <c r="AT147" s="120" t="s">
        <v>164</v>
      </c>
      <c r="AU147" s="120" t="s">
        <v>90</v>
      </c>
      <c r="AV147" s="10" t="s">
        <v>88</v>
      </c>
      <c r="AW147" s="10" t="s">
        <v>36</v>
      </c>
      <c r="AX147" s="10" t="s">
        <v>81</v>
      </c>
      <c r="AY147" s="120" t="s">
        <v>151</v>
      </c>
    </row>
    <row r="148" spans="1:65" s="11" customFormat="1" ht="11.25" x14ac:dyDescent="0.2">
      <c r="B148" s="124"/>
      <c r="C148" s="157"/>
      <c r="D148" s="150" t="s">
        <v>164</v>
      </c>
      <c r="E148" s="158" t="s">
        <v>1</v>
      </c>
      <c r="F148" s="159" t="s">
        <v>1003</v>
      </c>
      <c r="G148" s="157"/>
      <c r="H148" s="160">
        <v>79.266000000000005</v>
      </c>
      <c r="L148" s="124"/>
      <c r="M148" s="126"/>
      <c r="N148" s="127"/>
      <c r="O148" s="127"/>
      <c r="P148" s="127"/>
      <c r="Q148" s="127"/>
      <c r="R148" s="127"/>
      <c r="S148" s="127"/>
      <c r="T148" s="128"/>
      <c r="AT148" s="125" t="s">
        <v>164</v>
      </c>
      <c r="AU148" s="125" t="s">
        <v>90</v>
      </c>
      <c r="AV148" s="11" t="s">
        <v>90</v>
      </c>
      <c r="AW148" s="11" t="s">
        <v>36</v>
      </c>
      <c r="AX148" s="11" t="s">
        <v>81</v>
      </c>
      <c r="AY148" s="125" t="s">
        <v>151</v>
      </c>
    </row>
    <row r="149" spans="1:65" s="10" customFormat="1" ht="11.25" x14ac:dyDescent="0.2">
      <c r="B149" s="119"/>
      <c r="C149" s="154"/>
      <c r="D149" s="150" t="s">
        <v>164</v>
      </c>
      <c r="E149" s="155" t="s">
        <v>1</v>
      </c>
      <c r="F149" s="156" t="s">
        <v>260</v>
      </c>
      <c r="G149" s="154"/>
      <c r="H149" s="155" t="s">
        <v>1</v>
      </c>
      <c r="L149" s="119"/>
      <c r="M149" s="121"/>
      <c r="N149" s="122"/>
      <c r="O149" s="122"/>
      <c r="P149" s="122"/>
      <c r="Q149" s="122"/>
      <c r="R149" s="122"/>
      <c r="S149" s="122"/>
      <c r="T149" s="123"/>
      <c r="AT149" s="120" t="s">
        <v>164</v>
      </c>
      <c r="AU149" s="120" t="s">
        <v>90</v>
      </c>
      <c r="AV149" s="10" t="s">
        <v>88</v>
      </c>
      <c r="AW149" s="10" t="s">
        <v>36</v>
      </c>
      <c r="AX149" s="10" t="s">
        <v>81</v>
      </c>
      <c r="AY149" s="120" t="s">
        <v>151</v>
      </c>
    </row>
    <row r="150" spans="1:65" s="11" customFormat="1" ht="11.25" x14ac:dyDescent="0.2">
      <c r="B150" s="124"/>
      <c r="C150" s="157"/>
      <c r="D150" s="150" t="s">
        <v>164</v>
      </c>
      <c r="E150" s="158" t="s">
        <v>1</v>
      </c>
      <c r="F150" s="159" t="s">
        <v>1004</v>
      </c>
      <c r="G150" s="157"/>
      <c r="H150" s="160">
        <v>200.63</v>
      </c>
      <c r="L150" s="124"/>
      <c r="M150" s="126"/>
      <c r="N150" s="127"/>
      <c r="O150" s="127"/>
      <c r="P150" s="127"/>
      <c r="Q150" s="127"/>
      <c r="R150" s="127"/>
      <c r="S150" s="127"/>
      <c r="T150" s="128"/>
      <c r="AT150" s="125" t="s">
        <v>164</v>
      </c>
      <c r="AU150" s="125" t="s">
        <v>90</v>
      </c>
      <c r="AV150" s="11" t="s">
        <v>90</v>
      </c>
      <c r="AW150" s="11" t="s">
        <v>36</v>
      </c>
      <c r="AX150" s="11" t="s">
        <v>81</v>
      </c>
      <c r="AY150" s="125" t="s">
        <v>151</v>
      </c>
    </row>
    <row r="151" spans="1:65" s="12" customFormat="1" ht="11.25" x14ac:dyDescent="0.2">
      <c r="B151" s="129"/>
      <c r="C151" s="161"/>
      <c r="D151" s="150" t="s">
        <v>164</v>
      </c>
      <c r="E151" s="162" t="s">
        <v>1</v>
      </c>
      <c r="F151" s="163" t="s">
        <v>167</v>
      </c>
      <c r="G151" s="161"/>
      <c r="H151" s="164">
        <v>279.89600000000002</v>
      </c>
      <c r="L151" s="129"/>
      <c r="M151" s="131"/>
      <c r="N151" s="132"/>
      <c r="O151" s="132"/>
      <c r="P151" s="132"/>
      <c r="Q151" s="132"/>
      <c r="R151" s="132"/>
      <c r="S151" s="132"/>
      <c r="T151" s="133"/>
      <c r="AT151" s="130" t="s">
        <v>164</v>
      </c>
      <c r="AU151" s="130" t="s">
        <v>90</v>
      </c>
      <c r="AV151" s="12" t="s">
        <v>158</v>
      </c>
      <c r="AW151" s="12" t="s">
        <v>36</v>
      </c>
      <c r="AX151" s="12" t="s">
        <v>88</v>
      </c>
      <c r="AY151" s="130" t="s">
        <v>151</v>
      </c>
    </row>
    <row r="152" spans="1:65" s="34" customFormat="1" ht="33" customHeight="1" x14ac:dyDescent="0.2">
      <c r="A152" s="9"/>
      <c r="B152" s="4"/>
      <c r="C152" s="144" t="s">
        <v>150</v>
      </c>
      <c r="D152" s="144" t="s">
        <v>153</v>
      </c>
      <c r="E152" s="145" t="s">
        <v>297</v>
      </c>
      <c r="F152" s="146" t="s">
        <v>298</v>
      </c>
      <c r="G152" s="147" t="s">
        <v>299</v>
      </c>
      <c r="H152" s="148">
        <v>361.13400000000001</v>
      </c>
      <c r="I152" s="6"/>
      <c r="J152" s="7">
        <f>ROUND(I152*H152,2)</f>
        <v>0</v>
      </c>
      <c r="K152" s="5" t="s">
        <v>157</v>
      </c>
      <c r="L152" s="4"/>
      <c r="M152" s="8" t="s">
        <v>1</v>
      </c>
      <c r="N152" s="110" t="s">
        <v>46</v>
      </c>
      <c r="O152" s="111"/>
      <c r="P152" s="112">
        <f>O152*H152</f>
        <v>0</v>
      </c>
      <c r="Q152" s="112">
        <v>0</v>
      </c>
      <c r="R152" s="112">
        <f>Q152*H152</f>
        <v>0</v>
      </c>
      <c r="S152" s="112">
        <v>0</v>
      </c>
      <c r="T152" s="113">
        <f>S152*H152</f>
        <v>0</v>
      </c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R152" s="114" t="s">
        <v>158</v>
      </c>
      <c r="AT152" s="114" t="s">
        <v>153</v>
      </c>
      <c r="AU152" s="114" t="s">
        <v>90</v>
      </c>
      <c r="AY152" s="23" t="s">
        <v>151</v>
      </c>
      <c r="BE152" s="115">
        <f>IF(N152="základní",J152,0)</f>
        <v>0</v>
      </c>
      <c r="BF152" s="115">
        <f>IF(N152="snížená",J152,0)</f>
        <v>0</v>
      </c>
      <c r="BG152" s="115">
        <f>IF(N152="zákl. přenesená",J152,0)</f>
        <v>0</v>
      </c>
      <c r="BH152" s="115">
        <f>IF(N152="sníž. přenesená",J152,0)</f>
        <v>0</v>
      </c>
      <c r="BI152" s="115">
        <f>IF(N152="nulová",J152,0)</f>
        <v>0</v>
      </c>
      <c r="BJ152" s="23" t="s">
        <v>88</v>
      </c>
      <c r="BK152" s="115">
        <f>ROUND(I152*H152,2)</f>
        <v>0</v>
      </c>
      <c r="BL152" s="23" t="s">
        <v>158</v>
      </c>
      <c r="BM152" s="114" t="s">
        <v>1005</v>
      </c>
    </row>
    <row r="153" spans="1:65" s="34" customFormat="1" ht="29.25" x14ac:dyDescent="0.2">
      <c r="A153" s="9"/>
      <c r="B153" s="4"/>
      <c r="C153" s="149"/>
      <c r="D153" s="150" t="s">
        <v>160</v>
      </c>
      <c r="E153" s="149"/>
      <c r="F153" s="151" t="s">
        <v>301</v>
      </c>
      <c r="G153" s="149"/>
      <c r="H153" s="149"/>
      <c r="I153" s="9"/>
      <c r="J153" s="9"/>
      <c r="K153" s="9"/>
      <c r="L153" s="4"/>
      <c r="M153" s="116"/>
      <c r="N153" s="117"/>
      <c r="O153" s="111"/>
      <c r="P153" s="111"/>
      <c r="Q153" s="111"/>
      <c r="R153" s="111"/>
      <c r="S153" s="111"/>
      <c r="T153" s="118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T153" s="23" t="s">
        <v>160</v>
      </c>
      <c r="AU153" s="23" t="s">
        <v>90</v>
      </c>
    </row>
    <row r="154" spans="1:65" s="34" customFormat="1" ht="11.25" x14ac:dyDescent="0.2">
      <c r="A154" s="9"/>
      <c r="B154" s="4"/>
      <c r="C154" s="149"/>
      <c r="D154" s="152" t="s">
        <v>162</v>
      </c>
      <c r="E154" s="149"/>
      <c r="F154" s="153" t="s">
        <v>302</v>
      </c>
      <c r="G154" s="149"/>
      <c r="H154" s="149"/>
      <c r="I154" s="9"/>
      <c r="J154" s="9"/>
      <c r="K154" s="9"/>
      <c r="L154" s="4"/>
      <c r="M154" s="116"/>
      <c r="N154" s="117"/>
      <c r="O154" s="111"/>
      <c r="P154" s="111"/>
      <c r="Q154" s="111"/>
      <c r="R154" s="111"/>
      <c r="S154" s="111"/>
      <c r="T154" s="118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T154" s="23" t="s">
        <v>162</v>
      </c>
      <c r="AU154" s="23" t="s">
        <v>90</v>
      </c>
    </row>
    <row r="155" spans="1:65" s="10" customFormat="1" ht="11.25" x14ac:dyDescent="0.2">
      <c r="B155" s="119"/>
      <c r="C155" s="154"/>
      <c r="D155" s="150" t="s">
        <v>164</v>
      </c>
      <c r="E155" s="155" t="s">
        <v>1</v>
      </c>
      <c r="F155" s="156" t="s">
        <v>303</v>
      </c>
      <c r="G155" s="154"/>
      <c r="H155" s="155" t="s">
        <v>1</v>
      </c>
      <c r="L155" s="119"/>
      <c r="M155" s="121"/>
      <c r="N155" s="122"/>
      <c r="O155" s="122"/>
      <c r="P155" s="122"/>
      <c r="Q155" s="122"/>
      <c r="R155" s="122"/>
      <c r="S155" s="122"/>
      <c r="T155" s="123"/>
      <c r="AT155" s="120" t="s">
        <v>164</v>
      </c>
      <c r="AU155" s="120" t="s">
        <v>90</v>
      </c>
      <c r="AV155" s="10" t="s">
        <v>88</v>
      </c>
      <c r="AW155" s="10" t="s">
        <v>36</v>
      </c>
      <c r="AX155" s="10" t="s">
        <v>81</v>
      </c>
      <c r="AY155" s="120" t="s">
        <v>151</v>
      </c>
    </row>
    <row r="156" spans="1:65" s="11" customFormat="1" ht="11.25" x14ac:dyDescent="0.2">
      <c r="B156" s="124"/>
      <c r="C156" s="157"/>
      <c r="D156" s="150" t="s">
        <v>164</v>
      </c>
      <c r="E156" s="158" t="s">
        <v>1</v>
      </c>
      <c r="F156" s="159" t="s">
        <v>1006</v>
      </c>
      <c r="G156" s="157"/>
      <c r="H156" s="160">
        <v>361.13400000000001</v>
      </c>
      <c r="L156" s="124"/>
      <c r="M156" s="126"/>
      <c r="N156" s="127"/>
      <c r="O156" s="127"/>
      <c r="P156" s="127"/>
      <c r="Q156" s="127"/>
      <c r="R156" s="127"/>
      <c r="S156" s="127"/>
      <c r="T156" s="128"/>
      <c r="AT156" s="125" t="s">
        <v>164</v>
      </c>
      <c r="AU156" s="125" t="s">
        <v>90</v>
      </c>
      <c r="AV156" s="11" t="s">
        <v>90</v>
      </c>
      <c r="AW156" s="11" t="s">
        <v>36</v>
      </c>
      <c r="AX156" s="11" t="s">
        <v>81</v>
      </c>
      <c r="AY156" s="125" t="s">
        <v>151</v>
      </c>
    </row>
    <row r="157" spans="1:65" s="12" customFormat="1" ht="11.25" x14ac:dyDescent="0.2">
      <c r="B157" s="129"/>
      <c r="C157" s="161"/>
      <c r="D157" s="150" t="s">
        <v>164</v>
      </c>
      <c r="E157" s="162" t="s">
        <v>1</v>
      </c>
      <c r="F157" s="163" t="s">
        <v>167</v>
      </c>
      <c r="G157" s="161"/>
      <c r="H157" s="164">
        <v>361.13400000000001</v>
      </c>
      <c r="L157" s="129"/>
      <c r="M157" s="131"/>
      <c r="N157" s="132"/>
      <c r="O157" s="132"/>
      <c r="P157" s="132"/>
      <c r="Q157" s="132"/>
      <c r="R157" s="132"/>
      <c r="S157" s="132"/>
      <c r="T157" s="133"/>
      <c r="AT157" s="130" t="s">
        <v>164</v>
      </c>
      <c r="AU157" s="130" t="s">
        <v>90</v>
      </c>
      <c r="AV157" s="12" t="s">
        <v>158</v>
      </c>
      <c r="AW157" s="12" t="s">
        <v>36</v>
      </c>
      <c r="AX157" s="12" t="s">
        <v>88</v>
      </c>
      <c r="AY157" s="130" t="s">
        <v>151</v>
      </c>
    </row>
    <row r="158" spans="1:65" s="34" customFormat="1" ht="16.5" customHeight="1" x14ac:dyDescent="0.2">
      <c r="A158" s="9"/>
      <c r="B158" s="4"/>
      <c r="C158" s="144" t="s">
        <v>196</v>
      </c>
      <c r="D158" s="144" t="s">
        <v>153</v>
      </c>
      <c r="E158" s="145" t="s">
        <v>306</v>
      </c>
      <c r="F158" s="146" t="s">
        <v>307</v>
      </c>
      <c r="G158" s="147" t="s">
        <v>233</v>
      </c>
      <c r="H158" s="148">
        <v>279.89999999999998</v>
      </c>
      <c r="I158" s="6"/>
      <c r="J158" s="7">
        <f>ROUND(I158*H158,2)</f>
        <v>0</v>
      </c>
      <c r="K158" s="5" t="s">
        <v>157</v>
      </c>
      <c r="L158" s="4"/>
      <c r="M158" s="8" t="s">
        <v>1</v>
      </c>
      <c r="N158" s="110" t="s">
        <v>46</v>
      </c>
      <c r="O158" s="111"/>
      <c r="P158" s="112">
        <f>O158*H158</f>
        <v>0</v>
      </c>
      <c r="Q158" s="112">
        <v>0</v>
      </c>
      <c r="R158" s="112">
        <f>Q158*H158</f>
        <v>0</v>
      </c>
      <c r="S158" s="112">
        <v>0</v>
      </c>
      <c r="T158" s="113">
        <f>S158*H158</f>
        <v>0</v>
      </c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R158" s="114" t="s">
        <v>158</v>
      </c>
      <c r="AT158" s="114" t="s">
        <v>153</v>
      </c>
      <c r="AU158" s="114" t="s">
        <v>90</v>
      </c>
      <c r="AY158" s="23" t="s">
        <v>151</v>
      </c>
      <c r="BE158" s="115">
        <f>IF(N158="základní",J158,0)</f>
        <v>0</v>
      </c>
      <c r="BF158" s="115">
        <f>IF(N158="snížená",J158,0)</f>
        <v>0</v>
      </c>
      <c r="BG158" s="115">
        <f>IF(N158="zákl. přenesená",J158,0)</f>
        <v>0</v>
      </c>
      <c r="BH158" s="115">
        <f>IF(N158="sníž. přenesená",J158,0)</f>
        <v>0</v>
      </c>
      <c r="BI158" s="115">
        <f>IF(N158="nulová",J158,0)</f>
        <v>0</v>
      </c>
      <c r="BJ158" s="23" t="s">
        <v>88</v>
      </c>
      <c r="BK158" s="115">
        <f>ROUND(I158*H158,2)</f>
        <v>0</v>
      </c>
      <c r="BL158" s="23" t="s">
        <v>158</v>
      </c>
      <c r="BM158" s="114" t="s">
        <v>1007</v>
      </c>
    </row>
    <row r="159" spans="1:65" s="34" customFormat="1" ht="19.5" x14ac:dyDescent="0.2">
      <c r="A159" s="9"/>
      <c r="B159" s="4"/>
      <c r="C159" s="149"/>
      <c r="D159" s="150" t="s">
        <v>160</v>
      </c>
      <c r="E159" s="149"/>
      <c r="F159" s="151" t="s">
        <v>309</v>
      </c>
      <c r="G159" s="149"/>
      <c r="H159" s="149"/>
      <c r="I159" s="9"/>
      <c r="J159" s="9"/>
      <c r="K159" s="9"/>
      <c r="L159" s="4"/>
      <c r="M159" s="116"/>
      <c r="N159" s="117"/>
      <c r="O159" s="111"/>
      <c r="P159" s="111"/>
      <c r="Q159" s="111"/>
      <c r="R159" s="111"/>
      <c r="S159" s="111"/>
      <c r="T159" s="118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T159" s="23" t="s">
        <v>160</v>
      </c>
      <c r="AU159" s="23" t="s">
        <v>90</v>
      </c>
    </row>
    <row r="160" spans="1:65" s="34" customFormat="1" ht="11.25" x14ac:dyDescent="0.2">
      <c r="A160" s="9"/>
      <c r="B160" s="4"/>
      <c r="C160" s="149"/>
      <c r="D160" s="152" t="s">
        <v>162</v>
      </c>
      <c r="E160" s="149"/>
      <c r="F160" s="153" t="s">
        <v>310</v>
      </c>
      <c r="G160" s="149"/>
      <c r="H160" s="149"/>
      <c r="I160" s="9"/>
      <c r="J160" s="9"/>
      <c r="K160" s="9"/>
      <c r="L160" s="4"/>
      <c r="M160" s="116"/>
      <c r="N160" s="117"/>
      <c r="O160" s="111"/>
      <c r="P160" s="111"/>
      <c r="Q160" s="111"/>
      <c r="R160" s="111"/>
      <c r="S160" s="111"/>
      <c r="T160" s="118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T160" s="23" t="s">
        <v>162</v>
      </c>
      <c r="AU160" s="23" t="s">
        <v>90</v>
      </c>
    </row>
    <row r="161" spans="1:65" s="10" customFormat="1" ht="11.25" x14ac:dyDescent="0.2">
      <c r="B161" s="119"/>
      <c r="C161" s="154"/>
      <c r="D161" s="150" t="s">
        <v>164</v>
      </c>
      <c r="E161" s="155" t="s">
        <v>1</v>
      </c>
      <c r="F161" s="156" t="s">
        <v>421</v>
      </c>
      <c r="G161" s="154"/>
      <c r="H161" s="155" t="s">
        <v>1</v>
      </c>
      <c r="L161" s="119"/>
      <c r="M161" s="121"/>
      <c r="N161" s="122"/>
      <c r="O161" s="122"/>
      <c r="P161" s="122"/>
      <c r="Q161" s="122"/>
      <c r="R161" s="122"/>
      <c r="S161" s="122"/>
      <c r="T161" s="123"/>
      <c r="AT161" s="120" t="s">
        <v>164</v>
      </c>
      <c r="AU161" s="120" t="s">
        <v>90</v>
      </c>
      <c r="AV161" s="10" t="s">
        <v>88</v>
      </c>
      <c r="AW161" s="10" t="s">
        <v>36</v>
      </c>
      <c r="AX161" s="10" t="s">
        <v>81</v>
      </c>
      <c r="AY161" s="120" t="s">
        <v>151</v>
      </c>
    </row>
    <row r="162" spans="1:65" s="11" customFormat="1" ht="11.25" x14ac:dyDescent="0.2">
      <c r="B162" s="124"/>
      <c r="C162" s="157"/>
      <c r="D162" s="150" t="s">
        <v>164</v>
      </c>
      <c r="E162" s="158" t="s">
        <v>1</v>
      </c>
      <c r="F162" s="159" t="s">
        <v>1008</v>
      </c>
      <c r="G162" s="157"/>
      <c r="H162" s="160">
        <v>79.27</v>
      </c>
      <c r="L162" s="124"/>
      <c r="M162" s="126"/>
      <c r="N162" s="127"/>
      <c r="O162" s="127"/>
      <c r="P162" s="127"/>
      <c r="Q162" s="127"/>
      <c r="R162" s="127"/>
      <c r="S162" s="127"/>
      <c r="T162" s="128"/>
      <c r="AT162" s="125" t="s">
        <v>164</v>
      </c>
      <c r="AU162" s="125" t="s">
        <v>90</v>
      </c>
      <c r="AV162" s="11" t="s">
        <v>90</v>
      </c>
      <c r="AW162" s="11" t="s">
        <v>36</v>
      </c>
      <c r="AX162" s="11" t="s">
        <v>81</v>
      </c>
      <c r="AY162" s="125" t="s">
        <v>151</v>
      </c>
    </row>
    <row r="163" spans="1:65" s="10" customFormat="1" ht="11.25" x14ac:dyDescent="0.2">
      <c r="B163" s="119"/>
      <c r="C163" s="154"/>
      <c r="D163" s="150" t="s">
        <v>164</v>
      </c>
      <c r="E163" s="155" t="s">
        <v>1</v>
      </c>
      <c r="F163" s="156" t="s">
        <v>311</v>
      </c>
      <c r="G163" s="154"/>
      <c r="H163" s="155" t="s">
        <v>1</v>
      </c>
      <c r="L163" s="119"/>
      <c r="M163" s="121"/>
      <c r="N163" s="122"/>
      <c r="O163" s="122"/>
      <c r="P163" s="122"/>
      <c r="Q163" s="122"/>
      <c r="R163" s="122"/>
      <c r="S163" s="122"/>
      <c r="T163" s="123"/>
      <c r="AT163" s="120" t="s">
        <v>164</v>
      </c>
      <c r="AU163" s="120" t="s">
        <v>90</v>
      </c>
      <c r="AV163" s="10" t="s">
        <v>88</v>
      </c>
      <c r="AW163" s="10" t="s">
        <v>36</v>
      </c>
      <c r="AX163" s="10" t="s">
        <v>81</v>
      </c>
      <c r="AY163" s="120" t="s">
        <v>151</v>
      </c>
    </row>
    <row r="164" spans="1:65" s="11" customFormat="1" ht="11.25" x14ac:dyDescent="0.2">
      <c r="B164" s="124"/>
      <c r="C164" s="157"/>
      <c r="D164" s="150" t="s">
        <v>164</v>
      </c>
      <c r="E164" s="158" t="s">
        <v>1</v>
      </c>
      <c r="F164" s="159" t="s">
        <v>1009</v>
      </c>
      <c r="G164" s="157"/>
      <c r="H164" s="160">
        <v>200.63</v>
      </c>
      <c r="L164" s="124"/>
      <c r="M164" s="126"/>
      <c r="N164" s="127"/>
      <c r="O164" s="127"/>
      <c r="P164" s="127"/>
      <c r="Q164" s="127"/>
      <c r="R164" s="127"/>
      <c r="S164" s="127"/>
      <c r="T164" s="128"/>
      <c r="AT164" s="125" t="s">
        <v>164</v>
      </c>
      <c r="AU164" s="125" t="s">
        <v>90</v>
      </c>
      <c r="AV164" s="11" t="s">
        <v>90</v>
      </c>
      <c r="AW164" s="11" t="s">
        <v>36</v>
      </c>
      <c r="AX164" s="11" t="s">
        <v>81</v>
      </c>
      <c r="AY164" s="125" t="s">
        <v>151</v>
      </c>
    </row>
    <row r="165" spans="1:65" s="12" customFormat="1" ht="11.25" x14ac:dyDescent="0.2">
      <c r="B165" s="129"/>
      <c r="C165" s="161"/>
      <c r="D165" s="150" t="s">
        <v>164</v>
      </c>
      <c r="E165" s="162" t="s">
        <v>1</v>
      </c>
      <c r="F165" s="163" t="s">
        <v>167</v>
      </c>
      <c r="G165" s="161"/>
      <c r="H165" s="164">
        <v>279.89999999999998</v>
      </c>
      <c r="L165" s="129"/>
      <c r="M165" s="131"/>
      <c r="N165" s="132"/>
      <c r="O165" s="132"/>
      <c r="P165" s="132"/>
      <c r="Q165" s="132"/>
      <c r="R165" s="132"/>
      <c r="S165" s="132"/>
      <c r="T165" s="133"/>
      <c r="AT165" s="130" t="s">
        <v>164</v>
      </c>
      <c r="AU165" s="130" t="s">
        <v>90</v>
      </c>
      <c r="AV165" s="12" t="s">
        <v>158</v>
      </c>
      <c r="AW165" s="12" t="s">
        <v>36</v>
      </c>
      <c r="AX165" s="12" t="s">
        <v>88</v>
      </c>
      <c r="AY165" s="130" t="s">
        <v>151</v>
      </c>
    </row>
    <row r="166" spans="1:65" s="34" customFormat="1" ht="24.2" customHeight="1" x14ac:dyDescent="0.2">
      <c r="A166" s="9"/>
      <c r="B166" s="4"/>
      <c r="C166" s="144" t="s">
        <v>202</v>
      </c>
      <c r="D166" s="144" t="s">
        <v>153</v>
      </c>
      <c r="E166" s="145" t="s">
        <v>347</v>
      </c>
      <c r="F166" s="146" t="s">
        <v>348</v>
      </c>
      <c r="G166" s="147" t="s">
        <v>156</v>
      </c>
      <c r="H166" s="148">
        <v>140.13999999999999</v>
      </c>
      <c r="I166" s="6"/>
      <c r="J166" s="7">
        <f>ROUND(I166*H166,2)</f>
        <v>0</v>
      </c>
      <c r="K166" s="5" t="s">
        <v>157</v>
      </c>
      <c r="L166" s="4"/>
      <c r="M166" s="8" t="s">
        <v>1</v>
      </c>
      <c r="N166" s="110" t="s">
        <v>46</v>
      </c>
      <c r="O166" s="111"/>
      <c r="P166" s="112">
        <f>O166*H166</f>
        <v>0</v>
      </c>
      <c r="Q166" s="112">
        <v>0</v>
      </c>
      <c r="R166" s="112">
        <f>Q166*H166</f>
        <v>0</v>
      </c>
      <c r="S166" s="112">
        <v>0</v>
      </c>
      <c r="T166" s="113">
        <f>S166*H166</f>
        <v>0</v>
      </c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R166" s="114" t="s">
        <v>158</v>
      </c>
      <c r="AT166" s="114" t="s">
        <v>153</v>
      </c>
      <c r="AU166" s="114" t="s">
        <v>90</v>
      </c>
      <c r="AY166" s="23" t="s">
        <v>151</v>
      </c>
      <c r="BE166" s="115">
        <f>IF(N166="základní",J166,0)</f>
        <v>0</v>
      </c>
      <c r="BF166" s="115">
        <f>IF(N166="snížená",J166,0)</f>
        <v>0</v>
      </c>
      <c r="BG166" s="115">
        <f>IF(N166="zákl. přenesená",J166,0)</f>
        <v>0</v>
      </c>
      <c r="BH166" s="115">
        <f>IF(N166="sníž. přenesená",J166,0)</f>
        <v>0</v>
      </c>
      <c r="BI166" s="115">
        <f>IF(N166="nulová",J166,0)</f>
        <v>0</v>
      </c>
      <c r="BJ166" s="23" t="s">
        <v>88</v>
      </c>
      <c r="BK166" s="115">
        <f>ROUND(I166*H166,2)</f>
        <v>0</v>
      </c>
      <c r="BL166" s="23" t="s">
        <v>158</v>
      </c>
      <c r="BM166" s="114" t="s">
        <v>1010</v>
      </c>
    </row>
    <row r="167" spans="1:65" s="34" customFormat="1" ht="19.5" x14ac:dyDescent="0.2">
      <c r="A167" s="9"/>
      <c r="B167" s="4"/>
      <c r="C167" s="149"/>
      <c r="D167" s="150" t="s">
        <v>160</v>
      </c>
      <c r="E167" s="149"/>
      <c r="F167" s="151" t="s">
        <v>350</v>
      </c>
      <c r="G167" s="149"/>
      <c r="H167" s="149"/>
      <c r="I167" s="9"/>
      <c r="J167" s="9"/>
      <c r="K167" s="9"/>
      <c r="L167" s="4"/>
      <c r="M167" s="116"/>
      <c r="N167" s="117"/>
      <c r="O167" s="111"/>
      <c r="P167" s="111"/>
      <c r="Q167" s="111"/>
      <c r="R167" s="111"/>
      <c r="S167" s="111"/>
      <c r="T167" s="118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T167" s="23" t="s">
        <v>160</v>
      </c>
      <c r="AU167" s="23" t="s">
        <v>90</v>
      </c>
    </row>
    <row r="168" spans="1:65" s="34" customFormat="1" ht="11.25" x14ac:dyDescent="0.2">
      <c r="A168" s="9"/>
      <c r="B168" s="4"/>
      <c r="C168" s="149"/>
      <c r="D168" s="152" t="s">
        <v>162</v>
      </c>
      <c r="E168" s="149"/>
      <c r="F168" s="153" t="s">
        <v>351</v>
      </c>
      <c r="G168" s="149"/>
      <c r="H168" s="149"/>
      <c r="I168" s="9"/>
      <c r="J168" s="9"/>
      <c r="K168" s="9"/>
      <c r="L168" s="4"/>
      <c r="M168" s="116"/>
      <c r="N168" s="117"/>
      <c r="O168" s="111"/>
      <c r="P168" s="111"/>
      <c r="Q168" s="111"/>
      <c r="R168" s="111"/>
      <c r="S168" s="111"/>
      <c r="T168" s="118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T168" s="23" t="s">
        <v>162</v>
      </c>
      <c r="AU168" s="23" t="s">
        <v>90</v>
      </c>
    </row>
    <row r="169" spans="1:65" s="10" customFormat="1" ht="11.25" x14ac:dyDescent="0.2">
      <c r="B169" s="119"/>
      <c r="C169" s="154"/>
      <c r="D169" s="150" t="s">
        <v>164</v>
      </c>
      <c r="E169" s="155" t="s">
        <v>1</v>
      </c>
      <c r="F169" s="156" t="s">
        <v>985</v>
      </c>
      <c r="G169" s="154"/>
      <c r="H169" s="155" t="s">
        <v>1</v>
      </c>
      <c r="L169" s="119"/>
      <c r="M169" s="121"/>
      <c r="N169" s="122"/>
      <c r="O169" s="122"/>
      <c r="P169" s="122"/>
      <c r="Q169" s="122"/>
      <c r="R169" s="122"/>
      <c r="S169" s="122"/>
      <c r="T169" s="123"/>
      <c r="AT169" s="120" t="s">
        <v>164</v>
      </c>
      <c r="AU169" s="120" t="s">
        <v>90</v>
      </c>
      <c r="AV169" s="10" t="s">
        <v>88</v>
      </c>
      <c r="AW169" s="10" t="s">
        <v>36</v>
      </c>
      <c r="AX169" s="10" t="s">
        <v>81</v>
      </c>
      <c r="AY169" s="120" t="s">
        <v>151</v>
      </c>
    </row>
    <row r="170" spans="1:65" s="10" customFormat="1" ht="11.25" x14ac:dyDescent="0.2">
      <c r="B170" s="119"/>
      <c r="C170" s="154"/>
      <c r="D170" s="150" t="s">
        <v>164</v>
      </c>
      <c r="E170" s="155" t="s">
        <v>1</v>
      </c>
      <c r="F170" s="156" t="s">
        <v>1011</v>
      </c>
      <c r="G170" s="154"/>
      <c r="H170" s="155" t="s">
        <v>1</v>
      </c>
      <c r="L170" s="119"/>
      <c r="M170" s="121"/>
      <c r="N170" s="122"/>
      <c r="O170" s="122"/>
      <c r="P170" s="122"/>
      <c r="Q170" s="122"/>
      <c r="R170" s="122"/>
      <c r="S170" s="122"/>
      <c r="T170" s="123"/>
      <c r="AT170" s="120" t="s">
        <v>164</v>
      </c>
      <c r="AU170" s="120" t="s">
        <v>90</v>
      </c>
      <c r="AV170" s="10" t="s">
        <v>88</v>
      </c>
      <c r="AW170" s="10" t="s">
        <v>36</v>
      </c>
      <c r="AX170" s="10" t="s">
        <v>81</v>
      </c>
      <c r="AY170" s="120" t="s">
        <v>151</v>
      </c>
    </row>
    <row r="171" spans="1:65" s="11" customFormat="1" ht="11.25" x14ac:dyDescent="0.2">
      <c r="B171" s="124"/>
      <c r="C171" s="157"/>
      <c r="D171" s="150" t="s">
        <v>164</v>
      </c>
      <c r="E171" s="158" t="s">
        <v>1</v>
      </c>
      <c r="F171" s="159" t="s">
        <v>1012</v>
      </c>
      <c r="G171" s="157"/>
      <c r="H171" s="160">
        <v>140.13999999999999</v>
      </c>
      <c r="L171" s="124"/>
      <c r="M171" s="126"/>
      <c r="N171" s="127"/>
      <c r="O171" s="127"/>
      <c r="P171" s="127"/>
      <c r="Q171" s="127"/>
      <c r="R171" s="127"/>
      <c r="S171" s="127"/>
      <c r="T171" s="128"/>
      <c r="AT171" s="125" t="s">
        <v>164</v>
      </c>
      <c r="AU171" s="125" t="s">
        <v>90</v>
      </c>
      <c r="AV171" s="11" t="s">
        <v>90</v>
      </c>
      <c r="AW171" s="11" t="s">
        <v>36</v>
      </c>
      <c r="AX171" s="11" t="s">
        <v>81</v>
      </c>
      <c r="AY171" s="125" t="s">
        <v>151</v>
      </c>
    </row>
    <row r="172" spans="1:65" s="12" customFormat="1" ht="11.25" x14ac:dyDescent="0.2">
      <c r="B172" s="129"/>
      <c r="C172" s="161"/>
      <c r="D172" s="150" t="s">
        <v>164</v>
      </c>
      <c r="E172" s="162" t="s">
        <v>1</v>
      </c>
      <c r="F172" s="163" t="s">
        <v>167</v>
      </c>
      <c r="G172" s="161"/>
      <c r="H172" s="164">
        <v>140.13999999999999</v>
      </c>
      <c r="L172" s="129"/>
      <c r="M172" s="131"/>
      <c r="N172" s="132"/>
      <c r="O172" s="132"/>
      <c r="P172" s="132"/>
      <c r="Q172" s="132"/>
      <c r="R172" s="132"/>
      <c r="S172" s="132"/>
      <c r="T172" s="133"/>
      <c r="AT172" s="130" t="s">
        <v>164</v>
      </c>
      <c r="AU172" s="130" t="s">
        <v>90</v>
      </c>
      <c r="AV172" s="12" t="s">
        <v>158</v>
      </c>
      <c r="AW172" s="12" t="s">
        <v>36</v>
      </c>
      <c r="AX172" s="12" t="s">
        <v>88</v>
      </c>
      <c r="AY172" s="130" t="s">
        <v>151</v>
      </c>
    </row>
    <row r="173" spans="1:65" s="34" customFormat="1" ht="24.2" customHeight="1" x14ac:dyDescent="0.2">
      <c r="A173" s="9"/>
      <c r="B173" s="4"/>
      <c r="C173" s="144" t="s">
        <v>209</v>
      </c>
      <c r="D173" s="144" t="s">
        <v>153</v>
      </c>
      <c r="E173" s="145" t="s">
        <v>1013</v>
      </c>
      <c r="F173" s="146" t="s">
        <v>1014</v>
      </c>
      <c r="G173" s="147" t="s">
        <v>156</v>
      </c>
      <c r="H173" s="148">
        <v>553.85</v>
      </c>
      <c r="I173" s="6"/>
      <c r="J173" s="7">
        <f>ROUND(I173*H173,2)</f>
        <v>0</v>
      </c>
      <c r="K173" s="5" t="s">
        <v>157</v>
      </c>
      <c r="L173" s="4"/>
      <c r="M173" s="8" t="s">
        <v>1</v>
      </c>
      <c r="N173" s="110" t="s">
        <v>46</v>
      </c>
      <c r="O173" s="111"/>
      <c r="P173" s="112">
        <f>O173*H173</f>
        <v>0</v>
      </c>
      <c r="Q173" s="112">
        <v>0</v>
      </c>
      <c r="R173" s="112">
        <f>Q173*H173</f>
        <v>0</v>
      </c>
      <c r="S173" s="112">
        <v>0</v>
      </c>
      <c r="T173" s="113">
        <f>S173*H173</f>
        <v>0</v>
      </c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R173" s="114" t="s">
        <v>158</v>
      </c>
      <c r="AT173" s="114" t="s">
        <v>153</v>
      </c>
      <c r="AU173" s="114" t="s">
        <v>90</v>
      </c>
      <c r="AY173" s="23" t="s">
        <v>151</v>
      </c>
      <c r="BE173" s="115">
        <f>IF(N173="základní",J173,0)</f>
        <v>0</v>
      </c>
      <c r="BF173" s="115">
        <f>IF(N173="snížená",J173,0)</f>
        <v>0</v>
      </c>
      <c r="BG173" s="115">
        <f>IF(N173="zákl. přenesená",J173,0)</f>
        <v>0</v>
      </c>
      <c r="BH173" s="115">
        <f>IF(N173="sníž. přenesená",J173,0)</f>
        <v>0</v>
      </c>
      <c r="BI173" s="115">
        <f>IF(N173="nulová",J173,0)</f>
        <v>0</v>
      </c>
      <c r="BJ173" s="23" t="s">
        <v>88</v>
      </c>
      <c r="BK173" s="115">
        <f>ROUND(I173*H173,2)</f>
        <v>0</v>
      </c>
      <c r="BL173" s="23" t="s">
        <v>158</v>
      </c>
      <c r="BM173" s="114" t="s">
        <v>1015</v>
      </c>
    </row>
    <row r="174" spans="1:65" s="34" customFormat="1" ht="29.25" x14ac:dyDescent="0.2">
      <c r="A174" s="9"/>
      <c r="B174" s="4"/>
      <c r="C174" s="149"/>
      <c r="D174" s="150" t="s">
        <v>160</v>
      </c>
      <c r="E174" s="149"/>
      <c r="F174" s="151" t="s">
        <v>1016</v>
      </c>
      <c r="G174" s="149"/>
      <c r="H174" s="149"/>
      <c r="I174" s="9"/>
      <c r="J174" s="9"/>
      <c r="K174" s="9"/>
      <c r="L174" s="4"/>
      <c r="M174" s="116"/>
      <c r="N174" s="117"/>
      <c r="O174" s="111"/>
      <c r="P174" s="111"/>
      <c r="Q174" s="111"/>
      <c r="R174" s="111"/>
      <c r="S174" s="111"/>
      <c r="T174" s="118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T174" s="23" t="s">
        <v>160</v>
      </c>
      <c r="AU174" s="23" t="s">
        <v>90</v>
      </c>
    </row>
    <row r="175" spans="1:65" s="34" customFormat="1" ht="11.25" x14ac:dyDescent="0.2">
      <c r="A175" s="9"/>
      <c r="B175" s="4"/>
      <c r="C175" s="149"/>
      <c r="D175" s="152" t="s">
        <v>162</v>
      </c>
      <c r="E175" s="149"/>
      <c r="F175" s="153" t="s">
        <v>1017</v>
      </c>
      <c r="G175" s="149"/>
      <c r="H175" s="149"/>
      <c r="I175" s="9"/>
      <c r="J175" s="9"/>
      <c r="K175" s="9"/>
      <c r="L175" s="4"/>
      <c r="M175" s="116"/>
      <c r="N175" s="117"/>
      <c r="O175" s="111"/>
      <c r="P175" s="111"/>
      <c r="Q175" s="111"/>
      <c r="R175" s="111"/>
      <c r="S175" s="111"/>
      <c r="T175" s="118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T175" s="23" t="s">
        <v>162</v>
      </c>
      <c r="AU175" s="23" t="s">
        <v>90</v>
      </c>
    </row>
    <row r="176" spans="1:65" s="10" customFormat="1" ht="11.25" x14ac:dyDescent="0.2">
      <c r="B176" s="119"/>
      <c r="C176" s="154"/>
      <c r="D176" s="150" t="s">
        <v>164</v>
      </c>
      <c r="E176" s="155" t="s">
        <v>1</v>
      </c>
      <c r="F176" s="156" t="s">
        <v>985</v>
      </c>
      <c r="G176" s="154"/>
      <c r="H176" s="155" t="s">
        <v>1</v>
      </c>
      <c r="L176" s="119"/>
      <c r="M176" s="121"/>
      <c r="N176" s="122"/>
      <c r="O176" s="122"/>
      <c r="P176" s="122"/>
      <c r="Q176" s="122"/>
      <c r="R176" s="122"/>
      <c r="S176" s="122"/>
      <c r="T176" s="123"/>
      <c r="AT176" s="120" t="s">
        <v>164</v>
      </c>
      <c r="AU176" s="120" t="s">
        <v>90</v>
      </c>
      <c r="AV176" s="10" t="s">
        <v>88</v>
      </c>
      <c r="AW176" s="10" t="s">
        <v>36</v>
      </c>
      <c r="AX176" s="10" t="s">
        <v>81</v>
      </c>
      <c r="AY176" s="120" t="s">
        <v>151</v>
      </c>
    </row>
    <row r="177" spans="1:65" s="10" customFormat="1" ht="11.25" x14ac:dyDescent="0.2">
      <c r="B177" s="119"/>
      <c r="C177" s="154"/>
      <c r="D177" s="150" t="s">
        <v>164</v>
      </c>
      <c r="E177" s="155" t="s">
        <v>1</v>
      </c>
      <c r="F177" s="156" t="s">
        <v>1018</v>
      </c>
      <c r="G177" s="154"/>
      <c r="H177" s="155" t="s">
        <v>1</v>
      </c>
      <c r="L177" s="119"/>
      <c r="M177" s="121"/>
      <c r="N177" s="122"/>
      <c r="O177" s="122"/>
      <c r="P177" s="122"/>
      <c r="Q177" s="122"/>
      <c r="R177" s="122"/>
      <c r="S177" s="122"/>
      <c r="T177" s="123"/>
      <c r="AT177" s="120" t="s">
        <v>164</v>
      </c>
      <c r="AU177" s="120" t="s">
        <v>90</v>
      </c>
      <c r="AV177" s="10" t="s">
        <v>88</v>
      </c>
      <c r="AW177" s="10" t="s">
        <v>36</v>
      </c>
      <c r="AX177" s="10" t="s">
        <v>81</v>
      </c>
      <c r="AY177" s="120" t="s">
        <v>151</v>
      </c>
    </row>
    <row r="178" spans="1:65" s="11" customFormat="1" ht="11.25" x14ac:dyDescent="0.2">
      <c r="B178" s="124"/>
      <c r="C178" s="157"/>
      <c r="D178" s="150" t="s">
        <v>164</v>
      </c>
      <c r="E178" s="158" t="s">
        <v>1</v>
      </c>
      <c r="F178" s="159" t="s">
        <v>1019</v>
      </c>
      <c r="G178" s="157"/>
      <c r="H178" s="160">
        <v>553.85</v>
      </c>
      <c r="L178" s="124"/>
      <c r="M178" s="126"/>
      <c r="N178" s="127"/>
      <c r="O178" s="127"/>
      <c r="P178" s="127"/>
      <c r="Q178" s="127"/>
      <c r="R178" s="127"/>
      <c r="S178" s="127"/>
      <c r="T178" s="128"/>
      <c r="AT178" s="125" t="s">
        <v>164</v>
      </c>
      <c r="AU178" s="125" t="s">
        <v>90</v>
      </c>
      <c r="AV178" s="11" t="s">
        <v>90</v>
      </c>
      <c r="AW178" s="11" t="s">
        <v>36</v>
      </c>
      <c r="AX178" s="11" t="s">
        <v>81</v>
      </c>
      <c r="AY178" s="125" t="s">
        <v>151</v>
      </c>
    </row>
    <row r="179" spans="1:65" s="12" customFormat="1" ht="11.25" x14ac:dyDescent="0.2">
      <c r="B179" s="129"/>
      <c r="C179" s="161"/>
      <c r="D179" s="150" t="s">
        <v>164</v>
      </c>
      <c r="E179" s="162" t="s">
        <v>1</v>
      </c>
      <c r="F179" s="163" t="s">
        <v>167</v>
      </c>
      <c r="G179" s="161"/>
      <c r="H179" s="164">
        <v>553.85</v>
      </c>
      <c r="L179" s="129"/>
      <c r="M179" s="131"/>
      <c r="N179" s="132"/>
      <c r="O179" s="132"/>
      <c r="P179" s="132"/>
      <c r="Q179" s="132"/>
      <c r="R179" s="132"/>
      <c r="S179" s="132"/>
      <c r="T179" s="133"/>
      <c r="AT179" s="130" t="s">
        <v>164</v>
      </c>
      <c r="AU179" s="130" t="s">
        <v>90</v>
      </c>
      <c r="AV179" s="12" t="s">
        <v>158</v>
      </c>
      <c r="AW179" s="12" t="s">
        <v>36</v>
      </c>
      <c r="AX179" s="12" t="s">
        <v>88</v>
      </c>
      <c r="AY179" s="130" t="s">
        <v>151</v>
      </c>
    </row>
    <row r="180" spans="1:65" s="34" customFormat="1" ht="24.2" customHeight="1" x14ac:dyDescent="0.2">
      <c r="A180" s="9"/>
      <c r="B180" s="4"/>
      <c r="C180" s="144" t="s">
        <v>216</v>
      </c>
      <c r="D180" s="144" t="s">
        <v>153</v>
      </c>
      <c r="E180" s="145" t="s">
        <v>1020</v>
      </c>
      <c r="F180" s="146" t="s">
        <v>1021</v>
      </c>
      <c r="G180" s="147" t="s">
        <v>170</v>
      </c>
      <c r="H180" s="148">
        <v>16</v>
      </c>
      <c r="I180" s="6"/>
      <c r="J180" s="7">
        <f>ROUND(I180*H180,2)</f>
        <v>0</v>
      </c>
      <c r="K180" s="5" t="s">
        <v>157</v>
      </c>
      <c r="L180" s="4"/>
      <c r="M180" s="8" t="s">
        <v>1</v>
      </c>
      <c r="N180" s="110" t="s">
        <v>46</v>
      </c>
      <c r="O180" s="111"/>
      <c r="P180" s="112">
        <f>O180*H180</f>
        <v>0</v>
      </c>
      <c r="Q180" s="112">
        <v>1.9220000000000001E-2</v>
      </c>
      <c r="R180" s="112">
        <f>Q180*H180</f>
        <v>0.30752000000000002</v>
      </c>
      <c r="S180" s="112">
        <v>0</v>
      </c>
      <c r="T180" s="113">
        <f>S180*H180</f>
        <v>0</v>
      </c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R180" s="114" t="s">
        <v>158</v>
      </c>
      <c r="AT180" s="114" t="s">
        <v>153</v>
      </c>
      <c r="AU180" s="114" t="s">
        <v>90</v>
      </c>
      <c r="AY180" s="23" t="s">
        <v>151</v>
      </c>
      <c r="BE180" s="115">
        <f>IF(N180="základní",J180,0)</f>
        <v>0</v>
      </c>
      <c r="BF180" s="115">
        <f>IF(N180="snížená",J180,0)</f>
        <v>0</v>
      </c>
      <c r="BG180" s="115">
        <f>IF(N180="zákl. přenesená",J180,0)</f>
        <v>0</v>
      </c>
      <c r="BH180" s="115">
        <f>IF(N180="sníž. přenesená",J180,0)</f>
        <v>0</v>
      </c>
      <c r="BI180" s="115">
        <f>IF(N180="nulová",J180,0)</f>
        <v>0</v>
      </c>
      <c r="BJ180" s="23" t="s">
        <v>88</v>
      </c>
      <c r="BK180" s="115">
        <f>ROUND(I180*H180,2)</f>
        <v>0</v>
      </c>
      <c r="BL180" s="23" t="s">
        <v>158</v>
      </c>
      <c r="BM180" s="114" t="s">
        <v>1022</v>
      </c>
    </row>
    <row r="181" spans="1:65" s="34" customFormat="1" ht="29.25" x14ac:dyDescent="0.2">
      <c r="A181" s="9"/>
      <c r="B181" s="4"/>
      <c r="C181" s="149"/>
      <c r="D181" s="150" t="s">
        <v>160</v>
      </c>
      <c r="E181" s="149"/>
      <c r="F181" s="151" t="s">
        <v>1023</v>
      </c>
      <c r="G181" s="149"/>
      <c r="H181" s="149"/>
      <c r="I181" s="9"/>
      <c r="J181" s="9"/>
      <c r="K181" s="9"/>
      <c r="L181" s="4"/>
      <c r="M181" s="116"/>
      <c r="N181" s="117"/>
      <c r="O181" s="111"/>
      <c r="P181" s="111"/>
      <c r="Q181" s="111"/>
      <c r="R181" s="111"/>
      <c r="S181" s="111"/>
      <c r="T181" s="118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T181" s="23" t="s">
        <v>160</v>
      </c>
      <c r="AU181" s="23" t="s">
        <v>90</v>
      </c>
    </row>
    <row r="182" spans="1:65" s="34" customFormat="1" ht="11.25" x14ac:dyDescent="0.2">
      <c r="A182" s="9"/>
      <c r="B182" s="4"/>
      <c r="C182" s="149"/>
      <c r="D182" s="152" t="s">
        <v>162</v>
      </c>
      <c r="E182" s="149"/>
      <c r="F182" s="153" t="s">
        <v>1024</v>
      </c>
      <c r="G182" s="149"/>
      <c r="H182" s="149"/>
      <c r="I182" s="9"/>
      <c r="J182" s="9"/>
      <c r="K182" s="9"/>
      <c r="L182" s="4"/>
      <c r="M182" s="116"/>
      <c r="N182" s="117"/>
      <c r="O182" s="111"/>
      <c r="P182" s="111"/>
      <c r="Q182" s="111"/>
      <c r="R182" s="111"/>
      <c r="S182" s="111"/>
      <c r="T182" s="118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T182" s="23" t="s">
        <v>162</v>
      </c>
      <c r="AU182" s="23" t="s">
        <v>90</v>
      </c>
    </row>
    <row r="183" spans="1:65" s="34" customFormat="1" ht="24.2" customHeight="1" x14ac:dyDescent="0.2">
      <c r="A183" s="9"/>
      <c r="B183" s="4"/>
      <c r="C183" s="144" t="s">
        <v>222</v>
      </c>
      <c r="D183" s="144" t="s">
        <v>153</v>
      </c>
      <c r="E183" s="145" t="s">
        <v>1025</v>
      </c>
      <c r="F183" s="146" t="s">
        <v>1026</v>
      </c>
      <c r="G183" s="147" t="s">
        <v>170</v>
      </c>
      <c r="H183" s="148">
        <v>8</v>
      </c>
      <c r="I183" s="6"/>
      <c r="J183" s="7">
        <f>ROUND(I183*H183,2)</f>
        <v>0</v>
      </c>
      <c r="K183" s="5" t="s">
        <v>157</v>
      </c>
      <c r="L183" s="4"/>
      <c r="M183" s="8" t="s">
        <v>1</v>
      </c>
      <c r="N183" s="110" t="s">
        <v>46</v>
      </c>
      <c r="O183" s="111"/>
      <c r="P183" s="112">
        <f>O183*H183</f>
        <v>0</v>
      </c>
      <c r="Q183" s="112">
        <v>3.2030000000000003E-2</v>
      </c>
      <c r="R183" s="112">
        <f>Q183*H183</f>
        <v>0.25624000000000002</v>
      </c>
      <c r="S183" s="112">
        <v>0</v>
      </c>
      <c r="T183" s="113">
        <f>S183*H183</f>
        <v>0</v>
      </c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R183" s="114" t="s">
        <v>158</v>
      </c>
      <c r="AT183" s="114" t="s">
        <v>153</v>
      </c>
      <c r="AU183" s="114" t="s">
        <v>90</v>
      </c>
      <c r="AY183" s="23" t="s">
        <v>151</v>
      </c>
      <c r="BE183" s="115">
        <f>IF(N183="základní",J183,0)</f>
        <v>0</v>
      </c>
      <c r="BF183" s="115">
        <f>IF(N183="snížená",J183,0)</f>
        <v>0</v>
      </c>
      <c r="BG183" s="115">
        <f>IF(N183="zákl. přenesená",J183,0)</f>
        <v>0</v>
      </c>
      <c r="BH183" s="115">
        <f>IF(N183="sníž. přenesená",J183,0)</f>
        <v>0</v>
      </c>
      <c r="BI183" s="115">
        <f>IF(N183="nulová",J183,0)</f>
        <v>0</v>
      </c>
      <c r="BJ183" s="23" t="s">
        <v>88</v>
      </c>
      <c r="BK183" s="115">
        <f>ROUND(I183*H183,2)</f>
        <v>0</v>
      </c>
      <c r="BL183" s="23" t="s">
        <v>158</v>
      </c>
      <c r="BM183" s="114" t="s">
        <v>1027</v>
      </c>
    </row>
    <row r="184" spans="1:65" s="34" customFormat="1" ht="29.25" x14ac:dyDescent="0.2">
      <c r="A184" s="9"/>
      <c r="B184" s="4"/>
      <c r="C184" s="149"/>
      <c r="D184" s="150" t="s">
        <v>160</v>
      </c>
      <c r="E184" s="149"/>
      <c r="F184" s="151" t="s">
        <v>1028</v>
      </c>
      <c r="G184" s="149"/>
      <c r="H184" s="149"/>
      <c r="I184" s="9"/>
      <c r="J184" s="9"/>
      <c r="K184" s="9"/>
      <c r="L184" s="4"/>
      <c r="M184" s="116"/>
      <c r="N184" s="117"/>
      <c r="O184" s="111"/>
      <c r="P184" s="111"/>
      <c r="Q184" s="111"/>
      <c r="R184" s="111"/>
      <c r="S184" s="111"/>
      <c r="T184" s="118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T184" s="23" t="s">
        <v>160</v>
      </c>
      <c r="AU184" s="23" t="s">
        <v>90</v>
      </c>
    </row>
    <row r="185" spans="1:65" s="34" customFormat="1" ht="11.25" x14ac:dyDescent="0.2">
      <c r="A185" s="9"/>
      <c r="B185" s="4"/>
      <c r="C185" s="149"/>
      <c r="D185" s="152" t="s">
        <v>162</v>
      </c>
      <c r="E185" s="149"/>
      <c r="F185" s="153" t="s">
        <v>1029</v>
      </c>
      <c r="G185" s="149"/>
      <c r="H185" s="149"/>
      <c r="I185" s="9"/>
      <c r="J185" s="9"/>
      <c r="K185" s="9"/>
      <c r="L185" s="4"/>
      <c r="M185" s="116"/>
      <c r="N185" s="117"/>
      <c r="O185" s="111"/>
      <c r="P185" s="111"/>
      <c r="Q185" s="111"/>
      <c r="R185" s="111"/>
      <c r="S185" s="111"/>
      <c r="T185" s="118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T185" s="23" t="s">
        <v>162</v>
      </c>
      <c r="AU185" s="23" t="s">
        <v>90</v>
      </c>
    </row>
    <row r="186" spans="1:65" s="3" customFormat="1" ht="22.9" customHeight="1" x14ac:dyDescent="0.2">
      <c r="B186" s="100"/>
      <c r="C186" s="140"/>
      <c r="D186" s="141" t="s">
        <v>80</v>
      </c>
      <c r="E186" s="143" t="s">
        <v>158</v>
      </c>
      <c r="F186" s="143" t="s">
        <v>550</v>
      </c>
      <c r="G186" s="140"/>
      <c r="H186" s="140"/>
      <c r="J186" s="109">
        <f>BK186</f>
        <v>0</v>
      </c>
      <c r="L186" s="100"/>
      <c r="M186" s="103"/>
      <c r="N186" s="104"/>
      <c r="O186" s="104"/>
      <c r="P186" s="105">
        <f>SUM(P187:P193)</f>
        <v>0</v>
      </c>
      <c r="Q186" s="104"/>
      <c r="R186" s="105">
        <f>SUM(R187:R193)</f>
        <v>136.08000000000001</v>
      </c>
      <c r="S186" s="104"/>
      <c r="T186" s="106">
        <f>SUM(T187:T193)</f>
        <v>0</v>
      </c>
      <c r="AR186" s="101" t="s">
        <v>150</v>
      </c>
      <c r="AT186" s="107" t="s">
        <v>80</v>
      </c>
      <c r="AU186" s="107" t="s">
        <v>88</v>
      </c>
      <c r="AY186" s="101" t="s">
        <v>151</v>
      </c>
      <c r="BK186" s="108">
        <f>SUM(BK187:BK193)</f>
        <v>0</v>
      </c>
    </row>
    <row r="187" spans="1:65" s="34" customFormat="1" ht="24.2" customHeight="1" x14ac:dyDescent="0.2">
      <c r="A187" s="9"/>
      <c r="B187" s="4"/>
      <c r="C187" s="144" t="s">
        <v>230</v>
      </c>
      <c r="D187" s="144" t="s">
        <v>153</v>
      </c>
      <c r="E187" s="145" t="s">
        <v>591</v>
      </c>
      <c r="F187" s="146" t="s">
        <v>592</v>
      </c>
      <c r="G187" s="147" t="s">
        <v>233</v>
      </c>
      <c r="H187" s="148">
        <v>63</v>
      </c>
      <c r="I187" s="6"/>
      <c r="J187" s="7">
        <f>ROUND(I187*H187,2)</f>
        <v>0</v>
      </c>
      <c r="K187" s="5" t="s">
        <v>157</v>
      </c>
      <c r="L187" s="4"/>
      <c r="M187" s="8" t="s">
        <v>1</v>
      </c>
      <c r="N187" s="110" t="s">
        <v>46</v>
      </c>
      <c r="O187" s="111"/>
      <c r="P187" s="112">
        <f>O187*H187</f>
        <v>0</v>
      </c>
      <c r="Q187" s="112">
        <v>2.16</v>
      </c>
      <c r="R187" s="112">
        <f>Q187*H187</f>
        <v>136.08000000000001</v>
      </c>
      <c r="S187" s="112">
        <v>0</v>
      </c>
      <c r="T187" s="113">
        <f>S187*H187</f>
        <v>0</v>
      </c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R187" s="114" t="s">
        <v>158</v>
      </c>
      <c r="AT187" s="114" t="s">
        <v>153</v>
      </c>
      <c r="AU187" s="114" t="s">
        <v>90</v>
      </c>
      <c r="AY187" s="23" t="s">
        <v>151</v>
      </c>
      <c r="BE187" s="115">
        <f>IF(N187="základní",J187,0)</f>
        <v>0</v>
      </c>
      <c r="BF187" s="115">
        <f>IF(N187="snížená",J187,0)</f>
        <v>0</v>
      </c>
      <c r="BG187" s="115">
        <f>IF(N187="zákl. přenesená",J187,0)</f>
        <v>0</v>
      </c>
      <c r="BH187" s="115">
        <f>IF(N187="sníž. přenesená",J187,0)</f>
        <v>0</v>
      </c>
      <c r="BI187" s="115">
        <f>IF(N187="nulová",J187,0)</f>
        <v>0</v>
      </c>
      <c r="BJ187" s="23" t="s">
        <v>88</v>
      </c>
      <c r="BK187" s="115">
        <f>ROUND(I187*H187,2)</f>
        <v>0</v>
      </c>
      <c r="BL187" s="23" t="s">
        <v>158</v>
      </c>
      <c r="BM187" s="114" t="s">
        <v>1030</v>
      </c>
    </row>
    <row r="188" spans="1:65" s="34" customFormat="1" ht="19.5" x14ac:dyDescent="0.2">
      <c r="A188" s="9"/>
      <c r="B188" s="4"/>
      <c r="C188" s="149"/>
      <c r="D188" s="150" t="s">
        <v>160</v>
      </c>
      <c r="E188" s="149"/>
      <c r="F188" s="151" t="s">
        <v>594</v>
      </c>
      <c r="G188" s="149"/>
      <c r="H188" s="149"/>
      <c r="I188" s="9"/>
      <c r="J188" s="9"/>
      <c r="K188" s="9"/>
      <c r="L188" s="4"/>
      <c r="M188" s="116"/>
      <c r="N188" s="117"/>
      <c r="O188" s="111"/>
      <c r="P188" s="111"/>
      <c r="Q188" s="111"/>
      <c r="R188" s="111"/>
      <c r="S188" s="111"/>
      <c r="T188" s="118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T188" s="23" t="s">
        <v>160</v>
      </c>
      <c r="AU188" s="23" t="s">
        <v>90</v>
      </c>
    </row>
    <row r="189" spans="1:65" s="34" customFormat="1" ht="11.25" x14ac:dyDescent="0.2">
      <c r="A189" s="9"/>
      <c r="B189" s="4"/>
      <c r="C189" s="149"/>
      <c r="D189" s="152" t="s">
        <v>162</v>
      </c>
      <c r="E189" s="149"/>
      <c r="F189" s="153" t="s">
        <v>595</v>
      </c>
      <c r="G189" s="149"/>
      <c r="H189" s="149"/>
      <c r="I189" s="9"/>
      <c r="J189" s="9"/>
      <c r="K189" s="9"/>
      <c r="L189" s="4"/>
      <c r="M189" s="116"/>
      <c r="N189" s="117"/>
      <c r="O189" s="111"/>
      <c r="P189" s="111"/>
      <c r="Q189" s="111"/>
      <c r="R189" s="111"/>
      <c r="S189" s="111"/>
      <c r="T189" s="118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T189" s="23" t="s">
        <v>162</v>
      </c>
      <c r="AU189" s="23" t="s">
        <v>90</v>
      </c>
    </row>
    <row r="190" spans="1:65" s="10" customFormat="1" ht="11.25" x14ac:dyDescent="0.2">
      <c r="B190" s="119"/>
      <c r="C190" s="154"/>
      <c r="D190" s="150" t="s">
        <v>164</v>
      </c>
      <c r="E190" s="155" t="s">
        <v>1</v>
      </c>
      <c r="F190" s="156" t="s">
        <v>985</v>
      </c>
      <c r="G190" s="154"/>
      <c r="H190" s="155" t="s">
        <v>1</v>
      </c>
      <c r="L190" s="119"/>
      <c r="M190" s="121"/>
      <c r="N190" s="122"/>
      <c r="O190" s="122"/>
      <c r="P190" s="122"/>
      <c r="Q190" s="122"/>
      <c r="R190" s="122"/>
      <c r="S190" s="122"/>
      <c r="T190" s="123"/>
      <c r="AT190" s="120" t="s">
        <v>164</v>
      </c>
      <c r="AU190" s="120" t="s">
        <v>90</v>
      </c>
      <c r="AV190" s="10" t="s">
        <v>88</v>
      </c>
      <c r="AW190" s="10" t="s">
        <v>36</v>
      </c>
      <c r="AX190" s="10" t="s">
        <v>81</v>
      </c>
      <c r="AY190" s="120" t="s">
        <v>151</v>
      </c>
    </row>
    <row r="191" spans="1:65" s="10" customFormat="1" ht="11.25" x14ac:dyDescent="0.2">
      <c r="B191" s="119"/>
      <c r="C191" s="154"/>
      <c r="D191" s="150" t="s">
        <v>164</v>
      </c>
      <c r="E191" s="155" t="s">
        <v>1</v>
      </c>
      <c r="F191" s="156" t="s">
        <v>1031</v>
      </c>
      <c r="G191" s="154"/>
      <c r="H191" s="155" t="s">
        <v>1</v>
      </c>
      <c r="L191" s="119"/>
      <c r="M191" s="121"/>
      <c r="N191" s="122"/>
      <c r="O191" s="122"/>
      <c r="P191" s="122"/>
      <c r="Q191" s="122"/>
      <c r="R191" s="122"/>
      <c r="S191" s="122"/>
      <c r="T191" s="123"/>
      <c r="AT191" s="120" t="s">
        <v>164</v>
      </c>
      <c r="AU191" s="120" t="s">
        <v>90</v>
      </c>
      <c r="AV191" s="10" t="s">
        <v>88</v>
      </c>
      <c r="AW191" s="10" t="s">
        <v>36</v>
      </c>
      <c r="AX191" s="10" t="s">
        <v>81</v>
      </c>
      <c r="AY191" s="120" t="s">
        <v>151</v>
      </c>
    </row>
    <row r="192" spans="1:65" s="11" customFormat="1" ht="11.25" x14ac:dyDescent="0.2">
      <c r="B192" s="124"/>
      <c r="C192" s="157"/>
      <c r="D192" s="150" t="s">
        <v>164</v>
      </c>
      <c r="E192" s="158" t="s">
        <v>1</v>
      </c>
      <c r="F192" s="159" t="s">
        <v>1032</v>
      </c>
      <c r="G192" s="157"/>
      <c r="H192" s="160">
        <v>63</v>
      </c>
      <c r="L192" s="124"/>
      <c r="M192" s="126"/>
      <c r="N192" s="127"/>
      <c r="O192" s="127"/>
      <c r="P192" s="127"/>
      <c r="Q192" s="127"/>
      <c r="R192" s="127"/>
      <c r="S192" s="127"/>
      <c r="T192" s="128"/>
      <c r="AT192" s="125" t="s">
        <v>164</v>
      </c>
      <c r="AU192" s="125" t="s">
        <v>90</v>
      </c>
      <c r="AV192" s="11" t="s">
        <v>90</v>
      </c>
      <c r="AW192" s="11" t="s">
        <v>36</v>
      </c>
      <c r="AX192" s="11" t="s">
        <v>81</v>
      </c>
      <c r="AY192" s="125" t="s">
        <v>151</v>
      </c>
    </row>
    <row r="193" spans="1:65" s="12" customFormat="1" ht="11.25" x14ac:dyDescent="0.2">
      <c r="B193" s="129"/>
      <c r="C193" s="161"/>
      <c r="D193" s="150" t="s">
        <v>164</v>
      </c>
      <c r="E193" s="162" t="s">
        <v>1</v>
      </c>
      <c r="F193" s="163" t="s">
        <v>167</v>
      </c>
      <c r="G193" s="161"/>
      <c r="H193" s="164">
        <v>63</v>
      </c>
      <c r="L193" s="129"/>
      <c r="M193" s="131"/>
      <c r="N193" s="132"/>
      <c r="O193" s="132"/>
      <c r="P193" s="132"/>
      <c r="Q193" s="132"/>
      <c r="R193" s="132"/>
      <c r="S193" s="132"/>
      <c r="T193" s="133"/>
      <c r="AT193" s="130" t="s">
        <v>164</v>
      </c>
      <c r="AU193" s="130" t="s">
        <v>90</v>
      </c>
      <c r="AV193" s="12" t="s">
        <v>158</v>
      </c>
      <c r="AW193" s="12" t="s">
        <v>36</v>
      </c>
      <c r="AX193" s="12" t="s">
        <v>88</v>
      </c>
      <c r="AY193" s="130" t="s">
        <v>151</v>
      </c>
    </row>
    <row r="194" spans="1:65" s="3" customFormat="1" ht="22.9" customHeight="1" x14ac:dyDescent="0.2">
      <c r="B194" s="100"/>
      <c r="C194" s="140"/>
      <c r="D194" s="141" t="s">
        <v>80</v>
      </c>
      <c r="E194" s="143" t="s">
        <v>375</v>
      </c>
      <c r="F194" s="143" t="s">
        <v>376</v>
      </c>
      <c r="G194" s="140"/>
      <c r="H194" s="140"/>
      <c r="J194" s="109">
        <f>BK194</f>
        <v>0</v>
      </c>
      <c r="L194" s="100"/>
      <c r="M194" s="103"/>
      <c r="N194" s="104"/>
      <c r="O194" s="104"/>
      <c r="P194" s="105">
        <f>SUM(P195:P197)</f>
        <v>0</v>
      </c>
      <c r="Q194" s="104"/>
      <c r="R194" s="105">
        <f>SUM(R195:R197)</f>
        <v>0</v>
      </c>
      <c r="S194" s="104"/>
      <c r="T194" s="106">
        <f>SUM(T195:T197)</f>
        <v>0</v>
      </c>
      <c r="AR194" s="101" t="s">
        <v>150</v>
      </c>
      <c r="AT194" s="107" t="s">
        <v>80</v>
      </c>
      <c r="AU194" s="107" t="s">
        <v>88</v>
      </c>
      <c r="AY194" s="101" t="s">
        <v>151</v>
      </c>
      <c r="BK194" s="108">
        <f>SUM(BK195:BK197)</f>
        <v>0</v>
      </c>
    </row>
    <row r="195" spans="1:65" s="34" customFormat="1" ht="16.5" customHeight="1" x14ac:dyDescent="0.2">
      <c r="A195" s="9"/>
      <c r="B195" s="4"/>
      <c r="C195" s="144" t="s">
        <v>8</v>
      </c>
      <c r="D195" s="144" t="s">
        <v>153</v>
      </c>
      <c r="E195" s="145" t="s">
        <v>1033</v>
      </c>
      <c r="F195" s="146" t="s">
        <v>1034</v>
      </c>
      <c r="G195" s="147" t="s">
        <v>299</v>
      </c>
      <c r="H195" s="148">
        <v>136.64400000000001</v>
      </c>
      <c r="I195" s="6"/>
      <c r="J195" s="7">
        <f>ROUND(I195*H195,2)</f>
        <v>0</v>
      </c>
      <c r="K195" s="5" t="s">
        <v>157</v>
      </c>
      <c r="L195" s="4"/>
      <c r="M195" s="8" t="s">
        <v>1</v>
      </c>
      <c r="N195" s="110" t="s">
        <v>46</v>
      </c>
      <c r="O195" s="111"/>
      <c r="P195" s="112">
        <f>O195*H195</f>
        <v>0</v>
      </c>
      <c r="Q195" s="112">
        <v>0</v>
      </c>
      <c r="R195" s="112">
        <f>Q195*H195</f>
        <v>0</v>
      </c>
      <c r="S195" s="112">
        <v>0</v>
      </c>
      <c r="T195" s="113">
        <f>S195*H195</f>
        <v>0</v>
      </c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R195" s="114" t="s">
        <v>158</v>
      </c>
      <c r="AT195" s="114" t="s">
        <v>153</v>
      </c>
      <c r="AU195" s="114" t="s">
        <v>90</v>
      </c>
      <c r="AY195" s="23" t="s">
        <v>151</v>
      </c>
      <c r="BE195" s="115">
        <f>IF(N195="základní",J195,0)</f>
        <v>0</v>
      </c>
      <c r="BF195" s="115">
        <f>IF(N195="snížená",J195,0)</f>
        <v>0</v>
      </c>
      <c r="BG195" s="115">
        <f>IF(N195="zákl. přenesená",J195,0)</f>
        <v>0</v>
      </c>
      <c r="BH195" s="115">
        <f>IF(N195="sníž. přenesená",J195,0)</f>
        <v>0</v>
      </c>
      <c r="BI195" s="115">
        <f>IF(N195="nulová",J195,0)</f>
        <v>0</v>
      </c>
      <c r="BJ195" s="23" t="s">
        <v>88</v>
      </c>
      <c r="BK195" s="115">
        <f>ROUND(I195*H195,2)</f>
        <v>0</v>
      </c>
      <c r="BL195" s="23" t="s">
        <v>158</v>
      </c>
      <c r="BM195" s="114" t="s">
        <v>1035</v>
      </c>
    </row>
    <row r="196" spans="1:65" s="34" customFormat="1" ht="19.5" x14ac:dyDescent="0.2">
      <c r="A196" s="9"/>
      <c r="B196" s="4"/>
      <c r="C196" s="149"/>
      <c r="D196" s="150" t="s">
        <v>160</v>
      </c>
      <c r="E196" s="149"/>
      <c r="F196" s="151" t="s">
        <v>1036</v>
      </c>
      <c r="G196" s="149"/>
      <c r="H196" s="149"/>
      <c r="I196" s="9"/>
      <c r="J196" s="9"/>
      <c r="K196" s="9"/>
      <c r="L196" s="4"/>
      <c r="M196" s="116"/>
      <c r="N196" s="117"/>
      <c r="O196" s="111"/>
      <c r="P196" s="111"/>
      <c r="Q196" s="111"/>
      <c r="R196" s="111"/>
      <c r="S196" s="111"/>
      <c r="T196" s="118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T196" s="23" t="s">
        <v>160</v>
      </c>
      <c r="AU196" s="23" t="s">
        <v>90</v>
      </c>
    </row>
    <row r="197" spans="1:65" s="34" customFormat="1" ht="11.25" x14ac:dyDescent="0.2">
      <c r="A197" s="9"/>
      <c r="B197" s="4"/>
      <c r="C197" s="149"/>
      <c r="D197" s="152" t="s">
        <v>162</v>
      </c>
      <c r="E197" s="149"/>
      <c r="F197" s="153" t="s">
        <v>1037</v>
      </c>
      <c r="G197" s="149"/>
      <c r="H197" s="149"/>
      <c r="I197" s="9"/>
      <c r="J197" s="9"/>
      <c r="K197" s="9"/>
      <c r="L197" s="4"/>
      <c r="M197" s="136"/>
      <c r="N197" s="137"/>
      <c r="O197" s="138"/>
      <c r="P197" s="138"/>
      <c r="Q197" s="138"/>
      <c r="R197" s="138"/>
      <c r="S197" s="138"/>
      <c r="T197" s="13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T197" s="23" t="s">
        <v>162</v>
      </c>
      <c r="AU197" s="23" t="s">
        <v>90</v>
      </c>
    </row>
    <row r="198" spans="1:65" s="34" customFormat="1" ht="6.95" customHeight="1" x14ac:dyDescent="0.2">
      <c r="A198" s="9"/>
      <c r="B198" s="65"/>
      <c r="C198" s="66"/>
      <c r="D198" s="66"/>
      <c r="E198" s="66"/>
      <c r="F198" s="66"/>
      <c r="G198" s="66"/>
      <c r="H198" s="66"/>
      <c r="I198" s="66"/>
      <c r="J198" s="66"/>
      <c r="K198" s="66"/>
      <c r="L198" s="4"/>
      <c r="M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</row>
  </sheetData>
  <sheetProtection algorithmName="SHA-512" hashValue="r6E6/U8nlMAGkIRZtRZodr4Fu/RyIKTQ4TUne4hojRuucvKxHPyu45KNZX3UFBqtH6hpP5qKhK0zXBbLG+M7OA==" saltValue="qPEHFKy2Nfk8xeRbCBLCDA==" spinCount="100000" sheet="1" objects="1" scenarios="1"/>
  <autoFilter ref="C119:K197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hyperlinks>
    <hyperlink ref="F125" r:id="rId1"/>
    <hyperlink ref="F132" r:id="rId2"/>
    <hyperlink ref="F139" r:id="rId3"/>
    <hyperlink ref="F146" r:id="rId4"/>
    <hyperlink ref="F154" r:id="rId5"/>
    <hyperlink ref="F160" r:id="rId6"/>
    <hyperlink ref="F168" r:id="rId7"/>
    <hyperlink ref="F175" r:id="rId8"/>
    <hyperlink ref="F182" r:id="rId9"/>
    <hyperlink ref="F185" r:id="rId10"/>
    <hyperlink ref="F189" r:id="rId11"/>
    <hyperlink ref="F197" r:id="rId12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49"/>
  <sheetViews>
    <sheetView showGridLines="0" topLeftCell="A105" workbookViewId="0">
      <selection activeCell="C124" sqref="C124:H348"/>
    </sheetView>
  </sheetViews>
  <sheetFormatPr defaultRowHeight="15" x14ac:dyDescent="0.2"/>
  <cols>
    <col min="1" max="1" width="8.33203125" style="20" customWidth="1"/>
    <col min="2" max="2" width="1.1640625" style="20" customWidth="1"/>
    <col min="3" max="3" width="4.1640625" style="20" customWidth="1"/>
    <col min="4" max="4" width="4.33203125" style="20" customWidth="1"/>
    <col min="5" max="5" width="17.1640625" style="20" customWidth="1"/>
    <col min="6" max="6" width="50.83203125" style="20" customWidth="1"/>
    <col min="7" max="7" width="7.5" style="20" customWidth="1"/>
    <col min="8" max="8" width="14" style="20" customWidth="1"/>
    <col min="9" max="9" width="15.83203125" style="20" customWidth="1"/>
    <col min="10" max="11" width="22.33203125" style="20" customWidth="1"/>
    <col min="12" max="12" width="9.33203125" style="20" customWidth="1"/>
    <col min="13" max="13" width="10.83203125" style="20" hidden="1" customWidth="1"/>
    <col min="14" max="14" width="9.33203125" style="20" hidden="1"/>
    <col min="15" max="20" width="14.1640625" style="20" hidden="1" customWidth="1"/>
    <col min="21" max="21" width="16.33203125" style="20" hidden="1" customWidth="1"/>
    <col min="22" max="22" width="12.33203125" style="20" customWidth="1"/>
    <col min="23" max="23" width="16.33203125" style="20" customWidth="1"/>
    <col min="24" max="24" width="12.33203125" style="20" customWidth="1"/>
    <col min="25" max="25" width="15" style="20" customWidth="1"/>
    <col min="26" max="26" width="11" style="20" customWidth="1"/>
    <col min="27" max="27" width="15" style="20" customWidth="1"/>
    <col min="28" max="28" width="16.33203125" style="20" customWidth="1"/>
    <col min="29" max="29" width="11" style="20" customWidth="1"/>
    <col min="30" max="30" width="15" style="20" customWidth="1"/>
    <col min="31" max="31" width="16.33203125" style="20" customWidth="1"/>
    <col min="32" max="43" width="9.33203125" style="20"/>
    <col min="44" max="65" width="9.33203125" style="20" hidden="1"/>
    <col min="66" max="16384" width="9.33203125" style="20"/>
  </cols>
  <sheetData>
    <row r="2" spans="1:46" ht="36.950000000000003" customHeight="1" x14ac:dyDescent="0.2">
      <c r="L2" s="21" t="s">
        <v>5</v>
      </c>
      <c r="M2" s="22"/>
      <c r="N2" s="22"/>
      <c r="O2" s="22"/>
      <c r="P2" s="22"/>
      <c r="Q2" s="22"/>
      <c r="R2" s="22"/>
      <c r="S2" s="22"/>
      <c r="T2" s="22"/>
      <c r="U2" s="22"/>
      <c r="V2" s="22"/>
      <c r="AT2" s="23" t="s">
        <v>113</v>
      </c>
    </row>
    <row r="3" spans="1:46" ht="6.95" customHeight="1" x14ac:dyDescent="0.2">
      <c r="B3" s="24"/>
      <c r="C3" s="25"/>
      <c r="D3" s="25"/>
      <c r="E3" s="25"/>
      <c r="F3" s="25"/>
      <c r="G3" s="25"/>
      <c r="H3" s="25"/>
      <c r="I3" s="25"/>
      <c r="J3" s="25"/>
      <c r="K3" s="25"/>
      <c r="L3" s="26"/>
      <c r="AT3" s="23" t="s">
        <v>90</v>
      </c>
    </row>
    <row r="4" spans="1:46" ht="24.95" customHeight="1" x14ac:dyDescent="0.2">
      <c r="B4" s="26"/>
      <c r="D4" s="27" t="s">
        <v>120</v>
      </c>
      <c r="L4" s="26"/>
      <c r="M4" s="28" t="s">
        <v>10</v>
      </c>
      <c r="AT4" s="23" t="s">
        <v>3</v>
      </c>
    </row>
    <row r="5" spans="1:46" ht="6.95" customHeight="1" x14ac:dyDescent="0.2">
      <c r="B5" s="26"/>
      <c r="L5" s="26"/>
    </row>
    <row r="6" spans="1:46" ht="12" customHeight="1" x14ac:dyDescent="0.2">
      <c r="B6" s="26"/>
      <c r="D6" s="29" t="s">
        <v>16</v>
      </c>
      <c r="L6" s="26"/>
    </row>
    <row r="7" spans="1:46" ht="16.5" customHeight="1" x14ac:dyDescent="0.2">
      <c r="B7" s="26"/>
      <c r="E7" s="30" t="str">
        <f>'Rekapitulace stavby'!K6</f>
        <v>MVN Klatovy Luby-Výhořice</v>
      </c>
      <c r="F7" s="31"/>
      <c r="G7" s="31"/>
      <c r="H7" s="31"/>
      <c r="L7" s="26"/>
    </row>
    <row r="8" spans="1:46" s="34" customFormat="1" ht="12" customHeight="1" x14ac:dyDescent="0.2">
      <c r="A8" s="9"/>
      <c r="B8" s="4"/>
      <c r="C8" s="9"/>
      <c r="D8" s="29" t="s">
        <v>121</v>
      </c>
      <c r="E8" s="9"/>
      <c r="F8" s="9"/>
      <c r="G8" s="9"/>
      <c r="H8" s="9"/>
      <c r="I8" s="9"/>
      <c r="J8" s="9"/>
      <c r="K8" s="9"/>
      <c r="L8" s="33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</row>
    <row r="9" spans="1:46" s="34" customFormat="1" ht="16.5" customHeight="1" x14ac:dyDescent="0.2">
      <c r="A9" s="9"/>
      <c r="B9" s="4"/>
      <c r="C9" s="9"/>
      <c r="D9" s="9"/>
      <c r="E9" s="35" t="s">
        <v>1038</v>
      </c>
      <c r="F9" s="32"/>
      <c r="G9" s="32"/>
      <c r="H9" s="32"/>
      <c r="I9" s="9"/>
      <c r="J9" s="9"/>
      <c r="K9" s="9"/>
      <c r="L9" s="33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</row>
    <row r="10" spans="1:46" s="34" customFormat="1" ht="11.25" x14ac:dyDescent="0.2">
      <c r="A10" s="9"/>
      <c r="B10" s="4"/>
      <c r="C10" s="9"/>
      <c r="D10" s="9"/>
      <c r="E10" s="9"/>
      <c r="F10" s="9"/>
      <c r="G10" s="9"/>
      <c r="H10" s="9"/>
      <c r="I10" s="9"/>
      <c r="J10" s="9"/>
      <c r="K10" s="9"/>
      <c r="L10" s="33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</row>
    <row r="11" spans="1:46" s="34" customFormat="1" ht="12" customHeight="1" x14ac:dyDescent="0.2">
      <c r="A11" s="9"/>
      <c r="B11" s="4"/>
      <c r="C11" s="9"/>
      <c r="D11" s="29" t="s">
        <v>18</v>
      </c>
      <c r="E11" s="9"/>
      <c r="F11" s="36" t="s">
        <v>1</v>
      </c>
      <c r="G11" s="9"/>
      <c r="H11" s="9"/>
      <c r="I11" s="29" t="s">
        <v>19</v>
      </c>
      <c r="J11" s="36" t="s">
        <v>1</v>
      </c>
      <c r="K11" s="9"/>
      <c r="L11" s="33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 spans="1:46" s="34" customFormat="1" ht="12" customHeight="1" x14ac:dyDescent="0.2">
      <c r="A12" s="9"/>
      <c r="B12" s="4"/>
      <c r="C12" s="9"/>
      <c r="D12" s="29" t="s">
        <v>20</v>
      </c>
      <c r="E12" s="9"/>
      <c r="F12" s="36" t="s">
        <v>21</v>
      </c>
      <c r="G12" s="9"/>
      <c r="H12" s="9"/>
      <c r="I12" s="29" t="s">
        <v>22</v>
      </c>
      <c r="J12" s="37" t="str">
        <f>'Rekapitulace stavby'!AN8</f>
        <v>31. 7. 2025</v>
      </c>
      <c r="K12" s="9"/>
      <c r="L12" s="33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</row>
    <row r="13" spans="1:46" s="34" customFormat="1" ht="10.9" customHeight="1" x14ac:dyDescent="0.2">
      <c r="A13" s="9"/>
      <c r="B13" s="4"/>
      <c r="C13" s="9"/>
      <c r="D13" s="9"/>
      <c r="E13" s="9"/>
      <c r="F13" s="9"/>
      <c r="G13" s="9"/>
      <c r="H13" s="9"/>
      <c r="I13" s="9"/>
      <c r="J13" s="9"/>
      <c r="K13" s="9"/>
      <c r="L13" s="33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</row>
    <row r="14" spans="1:46" s="34" customFormat="1" ht="12" customHeight="1" x14ac:dyDescent="0.2">
      <c r="A14" s="9"/>
      <c r="B14" s="4"/>
      <c r="C14" s="9"/>
      <c r="D14" s="29" t="s">
        <v>24</v>
      </c>
      <c r="E14" s="9"/>
      <c r="F14" s="9"/>
      <c r="G14" s="9"/>
      <c r="H14" s="9"/>
      <c r="I14" s="29" t="s">
        <v>25</v>
      </c>
      <c r="J14" s="36" t="s">
        <v>26</v>
      </c>
      <c r="K14" s="9"/>
      <c r="L14" s="33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</row>
    <row r="15" spans="1:46" s="34" customFormat="1" ht="18" customHeight="1" x14ac:dyDescent="0.2">
      <c r="A15" s="9"/>
      <c r="B15" s="4"/>
      <c r="C15" s="9"/>
      <c r="D15" s="9"/>
      <c r="E15" s="36" t="s">
        <v>27</v>
      </c>
      <c r="F15" s="9"/>
      <c r="G15" s="9"/>
      <c r="H15" s="9"/>
      <c r="I15" s="29" t="s">
        <v>28</v>
      </c>
      <c r="J15" s="36" t="s">
        <v>29</v>
      </c>
      <c r="K15" s="9"/>
      <c r="L15" s="33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</row>
    <row r="16" spans="1:46" s="34" customFormat="1" ht="6.95" customHeight="1" x14ac:dyDescent="0.2">
      <c r="A16" s="9"/>
      <c r="B16" s="4"/>
      <c r="C16" s="9"/>
      <c r="D16" s="9"/>
      <c r="E16" s="9"/>
      <c r="F16" s="9"/>
      <c r="G16" s="9"/>
      <c r="H16" s="9"/>
      <c r="I16" s="9"/>
      <c r="J16" s="9"/>
      <c r="K16" s="9"/>
      <c r="L16" s="33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</row>
    <row r="17" spans="1:31" s="34" customFormat="1" ht="12" customHeight="1" x14ac:dyDescent="0.2">
      <c r="A17" s="9"/>
      <c r="B17" s="4"/>
      <c r="C17" s="9"/>
      <c r="D17" s="29" t="s">
        <v>30</v>
      </c>
      <c r="E17" s="9"/>
      <c r="F17" s="9"/>
      <c r="G17" s="9"/>
      <c r="H17" s="9"/>
      <c r="I17" s="29" t="s">
        <v>25</v>
      </c>
      <c r="J17" s="1" t="str">
        <f>'Rekapitulace stavby'!AN13</f>
        <v>Vyplň údaj</v>
      </c>
      <c r="K17" s="9"/>
      <c r="L17" s="33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</row>
    <row r="18" spans="1:31" s="34" customFormat="1" ht="18" customHeight="1" x14ac:dyDescent="0.2">
      <c r="A18" s="9"/>
      <c r="B18" s="4"/>
      <c r="C18" s="9"/>
      <c r="D18" s="9"/>
      <c r="E18" s="19" t="str">
        <f>'Rekapitulace stavby'!E14</f>
        <v>Vyplň údaj</v>
      </c>
      <c r="F18" s="38"/>
      <c r="G18" s="38"/>
      <c r="H18" s="38"/>
      <c r="I18" s="29" t="s">
        <v>28</v>
      </c>
      <c r="J18" s="1" t="str">
        <f>'Rekapitulace stavby'!AN14</f>
        <v>Vyplň údaj</v>
      </c>
      <c r="K18" s="9"/>
      <c r="L18" s="33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</row>
    <row r="19" spans="1:31" s="34" customFormat="1" ht="6.95" customHeight="1" x14ac:dyDescent="0.2">
      <c r="A19" s="9"/>
      <c r="B19" s="4"/>
      <c r="C19" s="9"/>
      <c r="D19" s="9"/>
      <c r="E19" s="9"/>
      <c r="F19" s="9"/>
      <c r="G19" s="9"/>
      <c r="H19" s="9"/>
      <c r="I19" s="9"/>
      <c r="J19" s="9"/>
      <c r="K19" s="9"/>
      <c r="L19" s="33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</row>
    <row r="20" spans="1:31" s="34" customFormat="1" ht="12" customHeight="1" x14ac:dyDescent="0.2">
      <c r="A20" s="9"/>
      <c r="B20" s="4"/>
      <c r="C20" s="9"/>
      <c r="D20" s="29" t="s">
        <v>32</v>
      </c>
      <c r="E20" s="9"/>
      <c r="F20" s="9"/>
      <c r="G20" s="9"/>
      <c r="H20" s="9"/>
      <c r="I20" s="29" t="s">
        <v>25</v>
      </c>
      <c r="J20" s="36" t="s">
        <v>33</v>
      </c>
      <c r="K20" s="9"/>
      <c r="L20" s="33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</row>
    <row r="21" spans="1:31" s="34" customFormat="1" ht="18" customHeight="1" x14ac:dyDescent="0.2">
      <c r="A21" s="9"/>
      <c r="B21" s="4"/>
      <c r="C21" s="9"/>
      <c r="D21" s="9"/>
      <c r="E21" s="36" t="s">
        <v>34</v>
      </c>
      <c r="F21" s="9"/>
      <c r="G21" s="9"/>
      <c r="H21" s="9"/>
      <c r="I21" s="29" t="s">
        <v>28</v>
      </c>
      <c r="J21" s="36" t="s">
        <v>35</v>
      </c>
      <c r="K21" s="9"/>
      <c r="L21" s="33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</row>
    <row r="22" spans="1:31" s="34" customFormat="1" ht="6.95" customHeight="1" x14ac:dyDescent="0.2">
      <c r="A22" s="9"/>
      <c r="B22" s="4"/>
      <c r="C22" s="9"/>
      <c r="D22" s="9"/>
      <c r="E22" s="9"/>
      <c r="F22" s="9"/>
      <c r="G22" s="9"/>
      <c r="H22" s="9"/>
      <c r="I22" s="9"/>
      <c r="J22" s="9"/>
      <c r="K22" s="9"/>
      <c r="L22" s="33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</row>
    <row r="23" spans="1:31" s="34" customFormat="1" ht="12" customHeight="1" x14ac:dyDescent="0.2">
      <c r="A23" s="9"/>
      <c r="B23" s="4"/>
      <c r="C23" s="9"/>
      <c r="D23" s="29" t="s">
        <v>37</v>
      </c>
      <c r="E23" s="9"/>
      <c r="F23" s="9"/>
      <c r="G23" s="9"/>
      <c r="H23" s="9"/>
      <c r="I23" s="29" t="s">
        <v>25</v>
      </c>
      <c r="J23" s="36" t="str">
        <f>IF('Rekapitulace stavby'!AN19="","",'Rekapitulace stavby'!AN19)</f>
        <v/>
      </c>
      <c r="K23" s="9"/>
      <c r="L23" s="33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</row>
    <row r="24" spans="1:31" s="34" customFormat="1" ht="18" customHeight="1" x14ac:dyDescent="0.2">
      <c r="A24" s="9"/>
      <c r="B24" s="4"/>
      <c r="C24" s="9"/>
      <c r="D24" s="9"/>
      <c r="E24" s="36" t="str">
        <f>IF('Rekapitulace stavby'!E20="","",'Rekapitulace stavby'!E20)</f>
        <v xml:space="preserve"> </v>
      </c>
      <c r="F24" s="9"/>
      <c r="G24" s="9"/>
      <c r="H24" s="9"/>
      <c r="I24" s="29" t="s">
        <v>28</v>
      </c>
      <c r="J24" s="36" t="str">
        <f>IF('Rekapitulace stavby'!AN20="","",'Rekapitulace stavby'!AN20)</f>
        <v/>
      </c>
      <c r="K24" s="9"/>
      <c r="L24" s="33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</row>
    <row r="25" spans="1:31" s="34" customFormat="1" ht="6.95" customHeight="1" x14ac:dyDescent="0.2">
      <c r="A25" s="9"/>
      <c r="B25" s="4"/>
      <c r="C25" s="9"/>
      <c r="D25" s="9"/>
      <c r="E25" s="9"/>
      <c r="F25" s="9"/>
      <c r="G25" s="9"/>
      <c r="H25" s="9"/>
      <c r="I25" s="9"/>
      <c r="J25" s="9"/>
      <c r="K25" s="9"/>
      <c r="L25" s="33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</row>
    <row r="26" spans="1:31" s="34" customFormat="1" ht="12" customHeight="1" x14ac:dyDescent="0.2">
      <c r="A26" s="9"/>
      <c r="B26" s="4"/>
      <c r="C26" s="9"/>
      <c r="D26" s="29" t="s">
        <v>39</v>
      </c>
      <c r="E26" s="9"/>
      <c r="F26" s="9"/>
      <c r="G26" s="9"/>
      <c r="H26" s="9"/>
      <c r="I26" s="9"/>
      <c r="J26" s="9"/>
      <c r="K26" s="9"/>
      <c r="L26" s="33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</row>
    <row r="27" spans="1:31" s="43" customFormat="1" ht="16.5" customHeight="1" x14ac:dyDescent="0.2">
      <c r="A27" s="39"/>
      <c r="B27" s="40"/>
      <c r="C27" s="39"/>
      <c r="D27" s="39"/>
      <c r="E27" s="41" t="s">
        <v>1</v>
      </c>
      <c r="F27" s="41"/>
      <c r="G27" s="41"/>
      <c r="H27" s="41"/>
      <c r="I27" s="39"/>
      <c r="J27" s="39"/>
      <c r="K27" s="39"/>
      <c r="L27" s="42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pans="1:31" s="34" customFormat="1" ht="6.95" customHeight="1" x14ac:dyDescent="0.2">
      <c r="A28" s="9"/>
      <c r="B28" s="4"/>
      <c r="C28" s="9"/>
      <c r="D28" s="9"/>
      <c r="E28" s="9"/>
      <c r="F28" s="9"/>
      <c r="G28" s="9"/>
      <c r="H28" s="9"/>
      <c r="I28" s="9"/>
      <c r="J28" s="9"/>
      <c r="K28" s="9"/>
      <c r="L28" s="33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</row>
    <row r="29" spans="1:31" s="34" customFormat="1" ht="6.95" customHeight="1" x14ac:dyDescent="0.2">
      <c r="A29" s="9"/>
      <c r="B29" s="4"/>
      <c r="C29" s="9"/>
      <c r="D29" s="44"/>
      <c r="E29" s="44"/>
      <c r="F29" s="44"/>
      <c r="G29" s="44"/>
      <c r="H29" s="44"/>
      <c r="I29" s="44"/>
      <c r="J29" s="44"/>
      <c r="K29" s="44"/>
      <c r="L29" s="33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</row>
    <row r="30" spans="1:31" s="34" customFormat="1" ht="25.35" customHeight="1" x14ac:dyDescent="0.2">
      <c r="A30" s="9"/>
      <c r="B30" s="4"/>
      <c r="C30" s="9"/>
      <c r="D30" s="45" t="s">
        <v>41</v>
      </c>
      <c r="E30" s="9"/>
      <c r="F30" s="9"/>
      <c r="G30" s="9"/>
      <c r="H30" s="9"/>
      <c r="I30" s="9"/>
      <c r="J30" s="46">
        <f>ROUND(J123, 2)</f>
        <v>0</v>
      </c>
      <c r="K30" s="9"/>
      <c r="L30" s="33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</row>
    <row r="31" spans="1:31" s="34" customFormat="1" ht="6.95" customHeight="1" x14ac:dyDescent="0.2">
      <c r="A31" s="9"/>
      <c r="B31" s="4"/>
      <c r="C31" s="9"/>
      <c r="D31" s="44"/>
      <c r="E31" s="44"/>
      <c r="F31" s="44"/>
      <c r="G31" s="44"/>
      <c r="H31" s="44"/>
      <c r="I31" s="44"/>
      <c r="J31" s="44"/>
      <c r="K31" s="44"/>
      <c r="L31" s="33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</row>
    <row r="32" spans="1:31" s="34" customFormat="1" ht="14.45" customHeight="1" x14ac:dyDescent="0.2">
      <c r="A32" s="9"/>
      <c r="B32" s="4"/>
      <c r="C32" s="9"/>
      <c r="D32" s="9"/>
      <c r="E32" s="9"/>
      <c r="F32" s="47" t="s">
        <v>43</v>
      </c>
      <c r="G32" s="9"/>
      <c r="H32" s="9"/>
      <c r="I32" s="47" t="s">
        <v>42</v>
      </c>
      <c r="J32" s="47" t="s">
        <v>44</v>
      </c>
      <c r="K32" s="9"/>
      <c r="L32" s="33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</row>
    <row r="33" spans="1:31" s="34" customFormat="1" ht="14.45" customHeight="1" x14ac:dyDescent="0.2">
      <c r="A33" s="9"/>
      <c r="B33" s="4"/>
      <c r="C33" s="9"/>
      <c r="D33" s="48" t="s">
        <v>45</v>
      </c>
      <c r="E33" s="29" t="s">
        <v>46</v>
      </c>
      <c r="F33" s="49">
        <f>ROUND((SUM(BE123:BE348)),  2)</f>
        <v>0</v>
      </c>
      <c r="G33" s="9"/>
      <c r="H33" s="9"/>
      <c r="I33" s="50">
        <v>0.21</v>
      </c>
      <c r="J33" s="49">
        <f>ROUND(((SUM(BE123:BE348))*I33),  2)</f>
        <v>0</v>
      </c>
      <c r="K33" s="9"/>
      <c r="L33" s="33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</row>
    <row r="34" spans="1:31" s="34" customFormat="1" ht="14.45" customHeight="1" x14ac:dyDescent="0.2">
      <c r="A34" s="9"/>
      <c r="B34" s="4"/>
      <c r="C34" s="9"/>
      <c r="D34" s="9"/>
      <c r="E34" s="29" t="s">
        <v>47</v>
      </c>
      <c r="F34" s="49">
        <f>ROUND((SUM(BF123:BF348)),  2)</f>
        <v>0</v>
      </c>
      <c r="G34" s="9"/>
      <c r="H34" s="9"/>
      <c r="I34" s="50">
        <v>0.12</v>
      </c>
      <c r="J34" s="49">
        <f>ROUND(((SUM(BF123:BF348))*I34),  2)</f>
        <v>0</v>
      </c>
      <c r="K34" s="9"/>
      <c r="L34" s="33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</row>
    <row r="35" spans="1:31" s="34" customFormat="1" ht="14.45" hidden="1" customHeight="1" x14ac:dyDescent="0.2">
      <c r="A35" s="9"/>
      <c r="B35" s="4"/>
      <c r="C35" s="9"/>
      <c r="D35" s="9"/>
      <c r="E35" s="29" t="s">
        <v>48</v>
      </c>
      <c r="F35" s="49">
        <f>ROUND((SUM(BG123:BG348)),  2)</f>
        <v>0</v>
      </c>
      <c r="G35" s="9"/>
      <c r="H35" s="9"/>
      <c r="I35" s="50">
        <v>0.21</v>
      </c>
      <c r="J35" s="49">
        <f>0</f>
        <v>0</v>
      </c>
      <c r="K35" s="9"/>
      <c r="L35" s="33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</row>
    <row r="36" spans="1:31" s="34" customFormat="1" ht="14.45" hidden="1" customHeight="1" x14ac:dyDescent="0.2">
      <c r="A36" s="9"/>
      <c r="B36" s="4"/>
      <c r="C36" s="9"/>
      <c r="D36" s="9"/>
      <c r="E36" s="29" t="s">
        <v>49</v>
      </c>
      <c r="F36" s="49">
        <f>ROUND((SUM(BH123:BH348)),  2)</f>
        <v>0</v>
      </c>
      <c r="G36" s="9"/>
      <c r="H36" s="9"/>
      <c r="I36" s="50">
        <v>0.12</v>
      </c>
      <c r="J36" s="49">
        <f>0</f>
        <v>0</v>
      </c>
      <c r="K36" s="9"/>
      <c r="L36" s="33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</row>
    <row r="37" spans="1:31" s="34" customFormat="1" ht="14.45" hidden="1" customHeight="1" x14ac:dyDescent="0.2">
      <c r="A37" s="9"/>
      <c r="B37" s="4"/>
      <c r="C37" s="9"/>
      <c r="D37" s="9"/>
      <c r="E37" s="29" t="s">
        <v>50</v>
      </c>
      <c r="F37" s="49">
        <f>ROUND((SUM(BI123:BI348)),  2)</f>
        <v>0</v>
      </c>
      <c r="G37" s="9"/>
      <c r="H37" s="9"/>
      <c r="I37" s="50">
        <v>0</v>
      </c>
      <c r="J37" s="49">
        <f>0</f>
        <v>0</v>
      </c>
      <c r="K37" s="9"/>
      <c r="L37" s="33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</row>
    <row r="38" spans="1:31" s="34" customFormat="1" ht="6.95" customHeight="1" x14ac:dyDescent="0.2">
      <c r="A38" s="9"/>
      <c r="B38" s="4"/>
      <c r="C38" s="9"/>
      <c r="D38" s="9"/>
      <c r="E38" s="9"/>
      <c r="F38" s="9"/>
      <c r="G38" s="9"/>
      <c r="H38" s="9"/>
      <c r="I38" s="9"/>
      <c r="J38" s="9"/>
      <c r="K38" s="9"/>
      <c r="L38" s="33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</row>
    <row r="39" spans="1:31" s="34" customFormat="1" ht="25.35" customHeight="1" x14ac:dyDescent="0.2">
      <c r="A39" s="9"/>
      <c r="B39" s="4"/>
      <c r="C39" s="51"/>
      <c r="D39" s="52" t="s">
        <v>51</v>
      </c>
      <c r="E39" s="53"/>
      <c r="F39" s="53"/>
      <c r="G39" s="54" t="s">
        <v>52</v>
      </c>
      <c r="H39" s="55" t="s">
        <v>53</v>
      </c>
      <c r="I39" s="53"/>
      <c r="J39" s="56">
        <f>SUM(J30:J37)</f>
        <v>0</v>
      </c>
      <c r="K39" s="57"/>
      <c r="L39" s="33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</row>
    <row r="40" spans="1:31" s="34" customFormat="1" ht="14.45" customHeight="1" x14ac:dyDescent="0.2">
      <c r="A40" s="9"/>
      <c r="B40" s="4"/>
      <c r="C40" s="9"/>
      <c r="D40" s="9"/>
      <c r="E40" s="9"/>
      <c r="F40" s="9"/>
      <c r="G40" s="9"/>
      <c r="H40" s="9"/>
      <c r="I40" s="9"/>
      <c r="J40" s="9"/>
      <c r="K40" s="9"/>
      <c r="L40" s="33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</row>
    <row r="41" spans="1:31" ht="14.45" customHeight="1" x14ac:dyDescent="0.2">
      <c r="B41" s="26"/>
      <c r="L41" s="26"/>
    </row>
    <row r="42" spans="1:31" ht="14.45" customHeight="1" x14ac:dyDescent="0.2">
      <c r="B42" s="26"/>
      <c r="L42" s="26"/>
    </row>
    <row r="43" spans="1:31" ht="14.45" customHeight="1" x14ac:dyDescent="0.2">
      <c r="B43" s="26"/>
      <c r="L43" s="26"/>
    </row>
    <row r="44" spans="1:31" ht="14.45" customHeight="1" x14ac:dyDescent="0.2">
      <c r="B44" s="26"/>
      <c r="L44" s="26"/>
    </row>
    <row r="45" spans="1:31" ht="14.45" customHeight="1" x14ac:dyDescent="0.2">
      <c r="B45" s="26"/>
      <c r="L45" s="26"/>
    </row>
    <row r="46" spans="1:31" ht="14.45" customHeight="1" x14ac:dyDescent="0.2">
      <c r="B46" s="26"/>
      <c r="L46" s="26"/>
    </row>
    <row r="47" spans="1:31" ht="14.45" customHeight="1" x14ac:dyDescent="0.2">
      <c r="B47" s="26"/>
      <c r="L47" s="26"/>
    </row>
    <row r="48" spans="1:31" ht="14.45" customHeight="1" x14ac:dyDescent="0.2">
      <c r="B48" s="26"/>
      <c r="L48" s="26"/>
    </row>
    <row r="49" spans="1:31" ht="14.45" customHeight="1" x14ac:dyDescent="0.2">
      <c r="B49" s="26"/>
      <c r="L49" s="26"/>
    </row>
    <row r="50" spans="1:31" s="34" customFormat="1" ht="14.45" customHeight="1" x14ac:dyDescent="0.2">
      <c r="B50" s="33"/>
      <c r="D50" s="58" t="s">
        <v>54</v>
      </c>
      <c r="E50" s="59"/>
      <c r="F50" s="59"/>
      <c r="G50" s="58" t="s">
        <v>55</v>
      </c>
      <c r="H50" s="59"/>
      <c r="I50" s="59"/>
      <c r="J50" s="59"/>
      <c r="K50" s="59"/>
      <c r="L50" s="33"/>
    </row>
    <row r="51" spans="1:31" ht="11.25" x14ac:dyDescent="0.2">
      <c r="B51" s="26"/>
      <c r="L51" s="26"/>
    </row>
    <row r="52" spans="1:31" ht="11.25" x14ac:dyDescent="0.2">
      <c r="B52" s="26"/>
      <c r="L52" s="26"/>
    </row>
    <row r="53" spans="1:31" ht="11.25" x14ac:dyDescent="0.2">
      <c r="B53" s="26"/>
      <c r="L53" s="26"/>
    </row>
    <row r="54" spans="1:31" ht="11.25" x14ac:dyDescent="0.2">
      <c r="B54" s="26"/>
      <c r="L54" s="26"/>
    </row>
    <row r="55" spans="1:31" ht="11.25" x14ac:dyDescent="0.2">
      <c r="B55" s="26"/>
      <c r="L55" s="26"/>
    </row>
    <row r="56" spans="1:31" ht="11.25" x14ac:dyDescent="0.2">
      <c r="B56" s="26"/>
      <c r="L56" s="26"/>
    </row>
    <row r="57" spans="1:31" ht="11.25" x14ac:dyDescent="0.2">
      <c r="B57" s="26"/>
      <c r="L57" s="26"/>
    </row>
    <row r="58" spans="1:31" ht="11.25" x14ac:dyDescent="0.2">
      <c r="B58" s="26"/>
      <c r="L58" s="26"/>
    </row>
    <row r="59" spans="1:31" ht="11.25" x14ac:dyDescent="0.2">
      <c r="B59" s="26"/>
      <c r="L59" s="26"/>
    </row>
    <row r="60" spans="1:31" ht="11.25" x14ac:dyDescent="0.2">
      <c r="B60" s="26"/>
      <c r="L60" s="26"/>
    </row>
    <row r="61" spans="1:31" s="34" customFormat="1" ht="12.75" x14ac:dyDescent="0.2">
      <c r="A61" s="9"/>
      <c r="B61" s="4"/>
      <c r="C61" s="9"/>
      <c r="D61" s="60" t="s">
        <v>56</v>
      </c>
      <c r="E61" s="61"/>
      <c r="F61" s="62" t="s">
        <v>57</v>
      </c>
      <c r="G61" s="60" t="s">
        <v>56</v>
      </c>
      <c r="H61" s="61"/>
      <c r="I61" s="61"/>
      <c r="J61" s="63" t="s">
        <v>57</v>
      </c>
      <c r="K61" s="61"/>
      <c r="L61" s="33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pans="1:31" ht="11.25" x14ac:dyDescent="0.2">
      <c r="B62" s="26"/>
      <c r="L62" s="26"/>
    </row>
    <row r="63" spans="1:31" ht="11.25" x14ac:dyDescent="0.2">
      <c r="B63" s="26"/>
      <c r="L63" s="26"/>
    </row>
    <row r="64" spans="1:31" ht="11.25" x14ac:dyDescent="0.2">
      <c r="B64" s="26"/>
      <c r="L64" s="26"/>
    </row>
    <row r="65" spans="1:31" s="34" customFormat="1" ht="12.75" x14ac:dyDescent="0.2">
      <c r="A65" s="9"/>
      <c r="B65" s="4"/>
      <c r="C65" s="9"/>
      <c r="D65" s="58" t="s">
        <v>58</v>
      </c>
      <c r="E65" s="64"/>
      <c r="F65" s="64"/>
      <c r="G65" s="58" t="s">
        <v>59</v>
      </c>
      <c r="H65" s="64"/>
      <c r="I65" s="64"/>
      <c r="J65" s="64"/>
      <c r="K65" s="64"/>
      <c r="L65" s="33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pans="1:31" ht="11.25" x14ac:dyDescent="0.2">
      <c r="B66" s="26"/>
      <c r="L66" s="26"/>
    </row>
    <row r="67" spans="1:31" ht="11.25" x14ac:dyDescent="0.2">
      <c r="B67" s="26"/>
      <c r="L67" s="26"/>
    </row>
    <row r="68" spans="1:31" ht="11.25" x14ac:dyDescent="0.2">
      <c r="B68" s="26"/>
      <c r="L68" s="26"/>
    </row>
    <row r="69" spans="1:31" ht="11.25" x14ac:dyDescent="0.2">
      <c r="B69" s="26"/>
      <c r="L69" s="26"/>
    </row>
    <row r="70" spans="1:31" ht="11.25" x14ac:dyDescent="0.2">
      <c r="B70" s="26"/>
      <c r="L70" s="26"/>
    </row>
    <row r="71" spans="1:31" ht="11.25" x14ac:dyDescent="0.2">
      <c r="B71" s="26"/>
      <c r="L71" s="26"/>
    </row>
    <row r="72" spans="1:31" ht="11.25" x14ac:dyDescent="0.2">
      <c r="B72" s="26"/>
      <c r="L72" s="26"/>
    </row>
    <row r="73" spans="1:31" ht="11.25" x14ac:dyDescent="0.2">
      <c r="B73" s="26"/>
      <c r="L73" s="26"/>
    </row>
    <row r="74" spans="1:31" ht="11.25" x14ac:dyDescent="0.2">
      <c r="B74" s="26"/>
      <c r="L74" s="26"/>
    </row>
    <row r="75" spans="1:31" ht="11.25" x14ac:dyDescent="0.2">
      <c r="B75" s="26"/>
      <c r="L75" s="26"/>
    </row>
    <row r="76" spans="1:31" s="34" customFormat="1" ht="12.75" x14ac:dyDescent="0.2">
      <c r="A76" s="9"/>
      <c r="B76" s="4"/>
      <c r="C76" s="9"/>
      <c r="D76" s="60" t="s">
        <v>56</v>
      </c>
      <c r="E76" s="61"/>
      <c r="F76" s="62" t="s">
        <v>57</v>
      </c>
      <c r="G76" s="60" t="s">
        <v>56</v>
      </c>
      <c r="H76" s="61"/>
      <c r="I76" s="61"/>
      <c r="J76" s="63" t="s">
        <v>57</v>
      </c>
      <c r="K76" s="61"/>
      <c r="L76" s="33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</row>
    <row r="77" spans="1:31" s="34" customFormat="1" ht="14.45" customHeight="1" x14ac:dyDescent="0.2">
      <c r="A77" s="9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33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</row>
    <row r="81" spans="1:47" s="34" customFormat="1" ht="6.95" customHeight="1" x14ac:dyDescent="0.2">
      <c r="A81" s="9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33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</row>
    <row r="82" spans="1:47" s="34" customFormat="1" ht="24.95" customHeight="1" x14ac:dyDescent="0.2">
      <c r="A82" s="9"/>
      <c r="B82" s="4"/>
      <c r="C82" s="27" t="s">
        <v>126</v>
      </c>
      <c r="D82" s="9"/>
      <c r="E82" s="9"/>
      <c r="F82" s="9"/>
      <c r="G82" s="9"/>
      <c r="H82" s="9"/>
      <c r="I82" s="9"/>
      <c r="J82" s="9"/>
      <c r="K82" s="9"/>
      <c r="L82" s="33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</row>
    <row r="83" spans="1:47" s="34" customFormat="1" ht="6.95" customHeight="1" x14ac:dyDescent="0.2">
      <c r="A83" s="9"/>
      <c r="B83" s="4"/>
      <c r="C83" s="9"/>
      <c r="D83" s="9"/>
      <c r="E83" s="9"/>
      <c r="F83" s="9"/>
      <c r="G83" s="9"/>
      <c r="H83" s="9"/>
      <c r="I83" s="9"/>
      <c r="J83" s="9"/>
      <c r="K83" s="9"/>
      <c r="L83" s="33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</row>
    <row r="84" spans="1:47" s="34" customFormat="1" ht="12" customHeight="1" x14ac:dyDescent="0.2">
      <c r="A84" s="9"/>
      <c r="B84" s="4"/>
      <c r="C84" s="29" t="s">
        <v>16</v>
      </c>
      <c r="D84" s="9"/>
      <c r="E84" s="9"/>
      <c r="F84" s="9"/>
      <c r="G84" s="9"/>
      <c r="H84" s="9"/>
      <c r="I84" s="9"/>
      <c r="J84" s="9"/>
      <c r="K84" s="9"/>
      <c r="L84" s="33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</row>
    <row r="85" spans="1:47" s="34" customFormat="1" ht="16.5" customHeight="1" x14ac:dyDescent="0.2">
      <c r="A85" s="9"/>
      <c r="B85" s="4"/>
      <c r="C85" s="9"/>
      <c r="D85" s="9"/>
      <c r="E85" s="30" t="str">
        <f>E7</f>
        <v>MVN Klatovy Luby-Výhořice</v>
      </c>
      <c r="F85" s="31"/>
      <c r="G85" s="31"/>
      <c r="H85" s="31"/>
      <c r="I85" s="9"/>
      <c r="J85" s="9"/>
      <c r="K85" s="9"/>
      <c r="L85" s="33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</row>
    <row r="86" spans="1:47" s="34" customFormat="1" ht="12" customHeight="1" x14ac:dyDescent="0.2">
      <c r="A86" s="9"/>
      <c r="B86" s="4"/>
      <c r="C86" s="29" t="s">
        <v>121</v>
      </c>
      <c r="D86" s="9"/>
      <c r="E86" s="9"/>
      <c r="F86" s="9"/>
      <c r="G86" s="9"/>
      <c r="H86" s="9"/>
      <c r="I86" s="9"/>
      <c r="J86" s="9"/>
      <c r="K86" s="9"/>
      <c r="L86" s="33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</row>
    <row r="87" spans="1:47" s="34" customFormat="1" ht="16.5" customHeight="1" x14ac:dyDescent="0.2">
      <c r="A87" s="9"/>
      <c r="B87" s="4"/>
      <c r="C87" s="9"/>
      <c r="D87" s="9"/>
      <c r="E87" s="35" t="str">
        <f>E9</f>
        <v>SO 03 - Úprava stávající polní cesty</v>
      </c>
      <c r="F87" s="32"/>
      <c r="G87" s="32"/>
      <c r="H87" s="32"/>
      <c r="I87" s="9"/>
      <c r="J87" s="9"/>
      <c r="K87" s="9"/>
      <c r="L87" s="33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</row>
    <row r="88" spans="1:47" s="34" customFormat="1" ht="6.95" customHeight="1" x14ac:dyDescent="0.2">
      <c r="A88" s="9"/>
      <c r="B88" s="4"/>
      <c r="C88" s="9"/>
      <c r="D88" s="9"/>
      <c r="E88" s="9"/>
      <c r="F88" s="9"/>
      <c r="G88" s="9"/>
      <c r="H88" s="9"/>
      <c r="I88" s="9"/>
      <c r="J88" s="9"/>
      <c r="K88" s="9"/>
      <c r="L88" s="33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</row>
    <row r="89" spans="1:47" s="34" customFormat="1" ht="12" customHeight="1" x14ac:dyDescent="0.2">
      <c r="A89" s="9"/>
      <c r="B89" s="4"/>
      <c r="C89" s="29" t="s">
        <v>20</v>
      </c>
      <c r="D89" s="9"/>
      <c r="E89" s="9"/>
      <c r="F89" s="36" t="str">
        <f>F12</f>
        <v>k.ú. Luby</v>
      </c>
      <c r="G89" s="9"/>
      <c r="H89" s="9"/>
      <c r="I89" s="29" t="s">
        <v>22</v>
      </c>
      <c r="J89" s="37" t="str">
        <f>IF(J12="","",J12)</f>
        <v>31. 7. 2025</v>
      </c>
      <c r="K89" s="9"/>
      <c r="L89" s="33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</row>
    <row r="90" spans="1:47" s="34" customFormat="1" ht="6.95" customHeight="1" x14ac:dyDescent="0.2">
      <c r="A90" s="9"/>
      <c r="B90" s="4"/>
      <c r="C90" s="9"/>
      <c r="D90" s="9"/>
      <c r="E90" s="9"/>
      <c r="F90" s="9"/>
      <c r="G90" s="9"/>
      <c r="H90" s="9"/>
      <c r="I90" s="9"/>
      <c r="J90" s="9"/>
      <c r="K90" s="9"/>
      <c r="L90" s="33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</row>
    <row r="91" spans="1:47" s="34" customFormat="1" ht="25.7" customHeight="1" x14ac:dyDescent="0.2">
      <c r="A91" s="9"/>
      <c r="B91" s="4"/>
      <c r="C91" s="29" t="s">
        <v>24</v>
      </c>
      <c r="D91" s="9"/>
      <c r="E91" s="9"/>
      <c r="F91" s="36" t="str">
        <f>E15</f>
        <v>Městský úřad Klatovy - odbor životního prostředí</v>
      </c>
      <c r="G91" s="9"/>
      <c r="H91" s="9"/>
      <c r="I91" s="29" t="s">
        <v>32</v>
      </c>
      <c r="J91" s="69" t="str">
        <f>E21</f>
        <v>Hydropro Engineering s.r.o.</v>
      </c>
      <c r="K91" s="9"/>
      <c r="L91" s="33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</row>
    <row r="92" spans="1:47" s="34" customFormat="1" ht="15.2" customHeight="1" x14ac:dyDescent="0.2">
      <c r="A92" s="9"/>
      <c r="B92" s="4"/>
      <c r="C92" s="29" t="s">
        <v>30</v>
      </c>
      <c r="D92" s="9"/>
      <c r="E92" s="9"/>
      <c r="F92" s="36" t="str">
        <f>IF(E18="","",E18)</f>
        <v>Vyplň údaj</v>
      </c>
      <c r="G92" s="9"/>
      <c r="H92" s="9"/>
      <c r="I92" s="29" t="s">
        <v>37</v>
      </c>
      <c r="J92" s="69" t="str">
        <f>E24</f>
        <v xml:space="preserve"> </v>
      </c>
      <c r="K92" s="9"/>
      <c r="L92" s="33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</row>
    <row r="93" spans="1:47" s="34" customFormat="1" ht="10.35" customHeight="1" x14ac:dyDescent="0.2">
      <c r="A93" s="9"/>
      <c r="B93" s="4"/>
      <c r="C93" s="9"/>
      <c r="D93" s="9"/>
      <c r="E93" s="9"/>
      <c r="F93" s="9"/>
      <c r="G93" s="9"/>
      <c r="H93" s="9"/>
      <c r="I93" s="9"/>
      <c r="J93" s="9"/>
      <c r="K93" s="9"/>
      <c r="L93" s="33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</row>
    <row r="94" spans="1:47" s="34" customFormat="1" ht="29.25" customHeight="1" x14ac:dyDescent="0.2">
      <c r="A94" s="9"/>
      <c r="B94" s="4"/>
      <c r="C94" s="70" t="s">
        <v>127</v>
      </c>
      <c r="D94" s="51"/>
      <c r="E94" s="51"/>
      <c r="F94" s="51"/>
      <c r="G94" s="51"/>
      <c r="H94" s="51"/>
      <c r="I94" s="51"/>
      <c r="J94" s="71" t="s">
        <v>128</v>
      </c>
      <c r="K94" s="51"/>
      <c r="L94" s="33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</row>
    <row r="95" spans="1:47" s="34" customFormat="1" ht="10.35" customHeight="1" x14ac:dyDescent="0.2">
      <c r="A95" s="9"/>
      <c r="B95" s="4"/>
      <c r="C95" s="9"/>
      <c r="D95" s="9"/>
      <c r="E95" s="9"/>
      <c r="F95" s="9"/>
      <c r="G95" s="9"/>
      <c r="H95" s="9"/>
      <c r="I95" s="9"/>
      <c r="J95" s="9"/>
      <c r="K95" s="9"/>
      <c r="L95" s="33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pans="1:47" s="34" customFormat="1" ht="22.9" customHeight="1" x14ac:dyDescent="0.2">
      <c r="A96" s="9"/>
      <c r="B96" s="4"/>
      <c r="C96" s="72" t="s">
        <v>129</v>
      </c>
      <c r="D96" s="9"/>
      <c r="E96" s="9"/>
      <c r="F96" s="9"/>
      <c r="G96" s="9"/>
      <c r="H96" s="9"/>
      <c r="I96" s="9"/>
      <c r="J96" s="46">
        <f>J123</f>
        <v>0</v>
      </c>
      <c r="K96" s="9"/>
      <c r="L96" s="33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U96" s="23" t="s">
        <v>130</v>
      </c>
    </row>
    <row r="97" spans="1:31" s="73" customFormat="1" ht="24.95" customHeight="1" x14ac:dyDescent="0.2">
      <c r="B97" s="74"/>
      <c r="D97" s="75" t="s">
        <v>131</v>
      </c>
      <c r="E97" s="76"/>
      <c r="F97" s="76"/>
      <c r="G97" s="76"/>
      <c r="H97" s="76"/>
      <c r="I97" s="76"/>
      <c r="J97" s="77">
        <f>J124</f>
        <v>0</v>
      </c>
      <c r="L97" s="74"/>
    </row>
    <row r="98" spans="1:31" s="78" customFormat="1" ht="19.899999999999999" customHeight="1" x14ac:dyDescent="0.2">
      <c r="B98" s="79"/>
      <c r="D98" s="80" t="s">
        <v>132</v>
      </c>
      <c r="E98" s="81"/>
      <c r="F98" s="81"/>
      <c r="G98" s="81"/>
      <c r="H98" s="81"/>
      <c r="I98" s="81"/>
      <c r="J98" s="82">
        <f>J125</f>
        <v>0</v>
      </c>
      <c r="L98" s="79"/>
    </row>
    <row r="99" spans="1:31" s="78" customFormat="1" ht="19.899999999999999" customHeight="1" x14ac:dyDescent="0.2">
      <c r="B99" s="79"/>
      <c r="D99" s="80" t="s">
        <v>435</v>
      </c>
      <c r="E99" s="81"/>
      <c r="F99" s="81"/>
      <c r="G99" s="81"/>
      <c r="H99" s="81"/>
      <c r="I99" s="81"/>
      <c r="J99" s="82">
        <f>J230</f>
        <v>0</v>
      </c>
      <c r="L99" s="79"/>
    </row>
    <row r="100" spans="1:31" s="78" customFormat="1" ht="19.899999999999999" customHeight="1" x14ac:dyDescent="0.2">
      <c r="B100" s="79"/>
      <c r="D100" s="80" t="s">
        <v>893</v>
      </c>
      <c r="E100" s="81"/>
      <c r="F100" s="81"/>
      <c r="G100" s="81"/>
      <c r="H100" s="81"/>
      <c r="I100" s="81"/>
      <c r="J100" s="82">
        <f>J255</f>
        <v>0</v>
      </c>
      <c r="L100" s="79"/>
    </row>
    <row r="101" spans="1:31" s="78" customFormat="1" ht="19.899999999999999" customHeight="1" x14ac:dyDescent="0.2">
      <c r="B101" s="79"/>
      <c r="D101" s="80" t="s">
        <v>437</v>
      </c>
      <c r="E101" s="81"/>
      <c r="F101" s="81"/>
      <c r="G101" s="81"/>
      <c r="H101" s="81"/>
      <c r="I101" s="81"/>
      <c r="J101" s="82">
        <f>J299</f>
        <v>0</v>
      </c>
      <c r="L101" s="79"/>
    </row>
    <row r="102" spans="1:31" s="78" customFormat="1" ht="19.899999999999999" customHeight="1" x14ac:dyDescent="0.2">
      <c r="B102" s="79"/>
      <c r="D102" s="80" t="s">
        <v>1039</v>
      </c>
      <c r="E102" s="81"/>
      <c r="F102" s="81"/>
      <c r="G102" s="81"/>
      <c r="H102" s="81"/>
      <c r="I102" s="81"/>
      <c r="J102" s="82">
        <f>J312</f>
        <v>0</v>
      </c>
      <c r="L102" s="79"/>
    </row>
    <row r="103" spans="1:31" s="78" customFormat="1" ht="19.899999999999999" customHeight="1" x14ac:dyDescent="0.2">
      <c r="B103" s="79"/>
      <c r="D103" s="80" t="s">
        <v>134</v>
      </c>
      <c r="E103" s="81"/>
      <c r="F103" s="81"/>
      <c r="G103" s="81"/>
      <c r="H103" s="81"/>
      <c r="I103" s="81"/>
      <c r="J103" s="82">
        <f>J340</f>
        <v>0</v>
      </c>
      <c r="L103" s="79"/>
    </row>
    <row r="104" spans="1:31" s="34" customFormat="1" ht="21.75" customHeight="1" x14ac:dyDescent="0.2">
      <c r="A104" s="9"/>
      <c r="B104" s="4"/>
      <c r="C104" s="9"/>
      <c r="D104" s="9"/>
      <c r="E104" s="9"/>
      <c r="F104" s="9"/>
      <c r="G104" s="9"/>
      <c r="H104" s="9"/>
      <c r="I104" s="9"/>
      <c r="J104" s="9"/>
      <c r="K104" s="9"/>
      <c r="L104" s="33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pans="1:31" s="34" customFormat="1" ht="6.95" customHeight="1" x14ac:dyDescent="0.2">
      <c r="A105" s="9"/>
      <c r="B105" s="65"/>
      <c r="C105" s="66"/>
      <c r="D105" s="66"/>
      <c r="E105" s="66"/>
      <c r="F105" s="66"/>
      <c r="G105" s="66"/>
      <c r="H105" s="66"/>
      <c r="I105" s="66"/>
      <c r="J105" s="66"/>
      <c r="K105" s="66"/>
      <c r="L105" s="33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9" spans="1:31" s="34" customFormat="1" ht="6.95" customHeight="1" x14ac:dyDescent="0.2">
      <c r="A109" s="9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33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pans="1:31" s="34" customFormat="1" ht="24.95" customHeight="1" x14ac:dyDescent="0.2">
      <c r="A110" s="9"/>
      <c r="B110" s="4"/>
      <c r="C110" s="27" t="s">
        <v>135</v>
      </c>
      <c r="D110" s="9"/>
      <c r="E110" s="9"/>
      <c r="F110" s="9"/>
      <c r="G110" s="9"/>
      <c r="H110" s="9"/>
      <c r="I110" s="9"/>
      <c r="J110" s="9"/>
      <c r="K110" s="9"/>
      <c r="L110" s="33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pans="1:31" s="34" customFormat="1" ht="6.95" customHeight="1" x14ac:dyDescent="0.2">
      <c r="A111" s="9"/>
      <c r="B111" s="4"/>
      <c r="C111" s="9"/>
      <c r="D111" s="9"/>
      <c r="E111" s="9"/>
      <c r="F111" s="9"/>
      <c r="G111" s="9"/>
      <c r="H111" s="9"/>
      <c r="I111" s="9"/>
      <c r="J111" s="9"/>
      <c r="K111" s="9"/>
      <c r="L111" s="33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pans="1:31" s="34" customFormat="1" ht="12" customHeight="1" x14ac:dyDescent="0.2">
      <c r="A112" s="9"/>
      <c r="B112" s="4"/>
      <c r="C112" s="29" t="s">
        <v>16</v>
      </c>
      <c r="D112" s="9"/>
      <c r="E112" s="9"/>
      <c r="F112" s="9"/>
      <c r="G112" s="9"/>
      <c r="H112" s="9"/>
      <c r="I112" s="9"/>
      <c r="J112" s="9"/>
      <c r="K112" s="9"/>
      <c r="L112" s="33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spans="1:65" s="34" customFormat="1" ht="16.5" customHeight="1" x14ac:dyDescent="0.2">
      <c r="A113" s="9"/>
      <c r="B113" s="4"/>
      <c r="C113" s="9"/>
      <c r="D113" s="9"/>
      <c r="E113" s="30" t="str">
        <f>E7</f>
        <v>MVN Klatovy Luby-Výhořice</v>
      </c>
      <c r="F113" s="31"/>
      <c r="G113" s="31"/>
      <c r="H113" s="31"/>
      <c r="I113" s="9"/>
      <c r="J113" s="9"/>
      <c r="K113" s="9"/>
      <c r="L113" s="33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pans="1:65" s="34" customFormat="1" ht="12" customHeight="1" x14ac:dyDescent="0.2">
      <c r="A114" s="9"/>
      <c r="B114" s="4"/>
      <c r="C114" s="29" t="s">
        <v>121</v>
      </c>
      <c r="D114" s="9"/>
      <c r="E114" s="9"/>
      <c r="F114" s="9"/>
      <c r="G114" s="9"/>
      <c r="H114" s="9"/>
      <c r="I114" s="9"/>
      <c r="J114" s="9"/>
      <c r="K114" s="9"/>
      <c r="L114" s="33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</row>
    <row r="115" spans="1:65" s="34" customFormat="1" ht="16.5" customHeight="1" x14ac:dyDescent="0.2">
      <c r="A115" s="9"/>
      <c r="B115" s="4"/>
      <c r="C115" s="9"/>
      <c r="D115" s="9"/>
      <c r="E115" s="35" t="str">
        <f>E9</f>
        <v>SO 03 - Úprava stávající polní cesty</v>
      </c>
      <c r="F115" s="32"/>
      <c r="G115" s="32"/>
      <c r="H115" s="32"/>
      <c r="I115" s="9"/>
      <c r="J115" s="9"/>
      <c r="K115" s="9"/>
      <c r="L115" s="33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</row>
    <row r="116" spans="1:65" s="34" customFormat="1" ht="6.95" customHeight="1" x14ac:dyDescent="0.2">
      <c r="A116" s="9"/>
      <c r="B116" s="4"/>
      <c r="C116" s="9"/>
      <c r="D116" s="9"/>
      <c r="E116" s="9"/>
      <c r="F116" s="9"/>
      <c r="G116" s="9"/>
      <c r="H116" s="9"/>
      <c r="I116" s="9"/>
      <c r="J116" s="9"/>
      <c r="K116" s="9"/>
      <c r="L116" s="33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</row>
    <row r="117" spans="1:65" s="34" customFormat="1" ht="12" customHeight="1" x14ac:dyDescent="0.2">
      <c r="A117" s="9"/>
      <c r="B117" s="4"/>
      <c r="C117" s="29" t="s">
        <v>20</v>
      </c>
      <c r="D117" s="9"/>
      <c r="E117" s="9"/>
      <c r="F117" s="36" t="str">
        <f>F12</f>
        <v>k.ú. Luby</v>
      </c>
      <c r="G117" s="9"/>
      <c r="H117" s="9"/>
      <c r="I117" s="29" t="s">
        <v>22</v>
      </c>
      <c r="J117" s="37" t="str">
        <f>IF(J12="","",J12)</f>
        <v>31. 7. 2025</v>
      </c>
      <c r="K117" s="9"/>
      <c r="L117" s="33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</row>
    <row r="118" spans="1:65" s="34" customFormat="1" ht="6.95" customHeight="1" x14ac:dyDescent="0.2">
      <c r="A118" s="9"/>
      <c r="B118" s="4"/>
      <c r="C118" s="9"/>
      <c r="D118" s="9"/>
      <c r="E118" s="9"/>
      <c r="F118" s="9"/>
      <c r="G118" s="9"/>
      <c r="H118" s="9"/>
      <c r="I118" s="9"/>
      <c r="J118" s="9"/>
      <c r="K118" s="9"/>
      <c r="L118" s="33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</row>
    <row r="119" spans="1:65" s="34" customFormat="1" ht="25.7" customHeight="1" x14ac:dyDescent="0.2">
      <c r="A119" s="9"/>
      <c r="B119" s="4"/>
      <c r="C119" s="29" t="s">
        <v>24</v>
      </c>
      <c r="D119" s="9"/>
      <c r="E119" s="9"/>
      <c r="F119" s="36" t="str">
        <f>E15</f>
        <v>Městský úřad Klatovy - odbor životního prostředí</v>
      </c>
      <c r="G119" s="9"/>
      <c r="H119" s="9"/>
      <c r="I119" s="29" t="s">
        <v>32</v>
      </c>
      <c r="J119" s="69" t="str">
        <f>E21</f>
        <v>Hydropro Engineering s.r.o.</v>
      </c>
      <c r="K119" s="9"/>
      <c r="L119" s="33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</row>
    <row r="120" spans="1:65" s="34" customFormat="1" ht="15.2" customHeight="1" x14ac:dyDescent="0.2">
      <c r="A120" s="9"/>
      <c r="B120" s="4"/>
      <c r="C120" s="29" t="s">
        <v>30</v>
      </c>
      <c r="D120" s="9"/>
      <c r="E120" s="9"/>
      <c r="F120" s="36" t="str">
        <f>IF(E18="","",E18)</f>
        <v>Vyplň údaj</v>
      </c>
      <c r="G120" s="9"/>
      <c r="H120" s="9"/>
      <c r="I120" s="29" t="s">
        <v>37</v>
      </c>
      <c r="J120" s="69" t="str">
        <f>E24</f>
        <v xml:space="preserve"> </v>
      </c>
      <c r="K120" s="9"/>
      <c r="L120" s="33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</row>
    <row r="121" spans="1:65" s="34" customFormat="1" ht="10.35" customHeight="1" x14ac:dyDescent="0.2">
      <c r="A121" s="9"/>
      <c r="B121" s="4"/>
      <c r="C121" s="9"/>
      <c r="D121" s="9"/>
      <c r="E121" s="9"/>
      <c r="F121" s="9"/>
      <c r="G121" s="9"/>
      <c r="H121" s="9"/>
      <c r="I121" s="9"/>
      <c r="J121" s="9"/>
      <c r="K121" s="9"/>
      <c r="L121" s="33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</row>
    <row r="122" spans="1:65" s="92" customFormat="1" ht="29.25" customHeight="1" x14ac:dyDescent="0.2">
      <c r="A122" s="83"/>
      <c r="B122" s="84"/>
      <c r="C122" s="85" t="s">
        <v>136</v>
      </c>
      <c r="D122" s="86" t="s">
        <v>66</v>
      </c>
      <c r="E122" s="86" t="s">
        <v>62</v>
      </c>
      <c r="F122" s="86" t="s">
        <v>63</v>
      </c>
      <c r="G122" s="86" t="s">
        <v>137</v>
      </c>
      <c r="H122" s="86" t="s">
        <v>138</v>
      </c>
      <c r="I122" s="86" t="s">
        <v>139</v>
      </c>
      <c r="J122" s="86" t="s">
        <v>128</v>
      </c>
      <c r="K122" s="87" t="s">
        <v>140</v>
      </c>
      <c r="L122" s="88"/>
      <c r="M122" s="89" t="s">
        <v>1</v>
      </c>
      <c r="N122" s="90" t="s">
        <v>45</v>
      </c>
      <c r="O122" s="90" t="s">
        <v>141</v>
      </c>
      <c r="P122" s="90" t="s">
        <v>142</v>
      </c>
      <c r="Q122" s="90" t="s">
        <v>143</v>
      </c>
      <c r="R122" s="90" t="s">
        <v>144</v>
      </c>
      <c r="S122" s="90" t="s">
        <v>145</v>
      </c>
      <c r="T122" s="91" t="s">
        <v>146</v>
      </c>
      <c r="U122" s="83"/>
      <c r="V122" s="83"/>
      <c r="W122" s="83"/>
      <c r="X122" s="83"/>
      <c r="Y122" s="83"/>
      <c r="Z122" s="83"/>
      <c r="AA122" s="83"/>
      <c r="AB122" s="83"/>
      <c r="AC122" s="83"/>
      <c r="AD122" s="83"/>
      <c r="AE122" s="83"/>
    </row>
    <row r="123" spans="1:65" s="34" customFormat="1" ht="22.9" customHeight="1" x14ac:dyDescent="0.25">
      <c r="A123" s="9"/>
      <c r="B123" s="4"/>
      <c r="C123" s="93" t="s">
        <v>147</v>
      </c>
      <c r="D123" s="9"/>
      <c r="E123" s="9"/>
      <c r="F123" s="9"/>
      <c r="G123" s="9"/>
      <c r="H123" s="9"/>
      <c r="I123" s="9"/>
      <c r="J123" s="94">
        <f>BK123</f>
        <v>0</v>
      </c>
      <c r="K123" s="9"/>
      <c r="L123" s="4"/>
      <c r="M123" s="95"/>
      <c r="N123" s="96"/>
      <c r="O123" s="44"/>
      <c r="P123" s="97">
        <f>P124</f>
        <v>0</v>
      </c>
      <c r="Q123" s="44"/>
      <c r="R123" s="97">
        <f>R124</f>
        <v>1231.5577922</v>
      </c>
      <c r="S123" s="44"/>
      <c r="T123" s="98">
        <f>T124</f>
        <v>75.883719999999997</v>
      </c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T123" s="23" t="s">
        <v>80</v>
      </c>
      <c r="AU123" s="23" t="s">
        <v>130</v>
      </c>
      <c r="BK123" s="99">
        <f>BK124</f>
        <v>0</v>
      </c>
    </row>
    <row r="124" spans="1:65" s="3" customFormat="1" ht="25.9" customHeight="1" x14ac:dyDescent="0.2">
      <c r="B124" s="100"/>
      <c r="C124" s="140"/>
      <c r="D124" s="141" t="s">
        <v>80</v>
      </c>
      <c r="E124" s="142" t="s">
        <v>148</v>
      </c>
      <c r="F124" s="142" t="s">
        <v>149</v>
      </c>
      <c r="G124" s="140"/>
      <c r="H124" s="140"/>
      <c r="J124" s="102">
        <f>BK124</f>
        <v>0</v>
      </c>
      <c r="L124" s="100"/>
      <c r="M124" s="103"/>
      <c r="N124" s="104"/>
      <c r="O124" s="104"/>
      <c r="P124" s="105">
        <f>P125+P230+P255+P299+P312+P340</f>
        <v>0</v>
      </c>
      <c r="Q124" s="104"/>
      <c r="R124" s="105">
        <f>R125+R230+R255+R299+R312+R340</f>
        <v>1231.5577922</v>
      </c>
      <c r="S124" s="104"/>
      <c r="T124" s="106">
        <f>T125+T230+T255+T299+T312+T340</f>
        <v>75.883719999999997</v>
      </c>
      <c r="AR124" s="101" t="s">
        <v>150</v>
      </c>
      <c r="AT124" s="107" t="s">
        <v>80</v>
      </c>
      <c r="AU124" s="107" t="s">
        <v>81</v>
      </c>
      <c r="AY124" s="101" t="s">
        <v>151</v>
      </c>
      <c r="BK124" s="108">
        <f>BK125+BK230+BK255+BK299+BK312+BK340</f>
        <v>0</v>
      </c>
    </row>
    <row r="125" spans="1:65" s="3" customFormat="1" ht="22.9" customHeight="1" x14ac:dyDescent="0.2">
      <c r="B125" s="100"/>
      <c r="C125" s="140"/>
      <c r="D125" s="141" t="s">
        <v>80</v>
      </c>
      <c r="E125" s="143" t="s">
        <v>88</v>
      </c>
      <c r="F125" s="143" t="s">
        <v>152</v>
      </c>
      <c r="G125" s="140"/>
      <c r="H125" s="140"/>
      <c r="J125" s="109">
        <f>BK125</f>
        <v>0</v>
      </c>
      <c r="L125" s="100"/>
      <c r="M125" s="103"/>
      <c r="N125" s="104"/>
      <c r="O125" s="104"/>
      <c r="P125" s="105">
        <f>SUM(P126:P229)</f>
        <v>0</v>
      </c>
      <c r="Q125" s="104"/>
      <c r="R125" s="105">
        <f>SUM(R126:R229)</f>
        <v>7.6340000000000002E-3</v>
      </c>
      <c r="S125" s="104"/>
      <c r="T125" s="106">
        <f>SUM(T126:T229)</f>
        <v>75.883719999999997</v>
      </c>
      <c r="AR125" s="101" t="s">
        <v>150</v>
      </c>
      <c r="AT125" s="107" t="s">
        <v>80</v>
      </c>
      <c r="AU125" s="107" t="s">
        <v>88</v>
      </c>
      <c r="AY125" s="101" t="s">
        <v>151</v>
      </c>
      <c r="BK125" s="108">
        <f>SUM(BK126:BK229)</f>
        <v>0</v>
      </c>
    </row>
    <row r="126" spans="1:65" s="34" customFormat="1" ht="24.2" customHeight="1" x14ac:dyDescent="0.2">
      <c r="A126" s="9"/>
      <c r="B126" s="4"/>
      <c r="C126" s="144" t="s">
        <v>88</v>
      </c>
      <c r="D126" s="144" t="s">
        <v>153</v>
      </c>
      <c r="E126" s="145" t="s">
        <v>1040</v>
      </c>
      <c r="F126" s="146" t="s">
        <v>1041</v>
      </c>
      <c r="G126" s="147" t="s">
        <v>156</v>
      </c>
      <c r="H126" s="148">
        <v>261.66800000000001</v>
      </c>
      <c r="I126" s="6"/>
      <c r="J126" s="7">
        <f>ROUND(I126*H126,2)</f>
        <v>0</v>
      </c>
      <c r="K126" s="5" t="s">
        <v>157</v>
      </c>
      <c r="L126" s="4"/>
      <c r="M126" s="8" t="s">
        <v>1</v>
      </c>
      <c r="N126" s="110" t="s">
        <v>46</v>
      </c>
      <c r="O126" s="111"/>
      <c r="P126" s="112">
        <f>O126*H126</f>
        <v>0</v>
      </c>
      <c r="Q126" s="112">
        <v>0</v>
      </c>
      <c r="R126" s="112">
        <f>Q126*H126</f>
        <v>0</v>
      </c>
      <c r="S126" s="112">
        <v>0.28999999999999998</v>
      </c>
      <c r="T126" s="113">
        <f>S126*H126</f>
        <v>75.883719999999997</v>
      </c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R126" s="114" t="s">
        <v>158</v>
      </c>
      <c r="AT126" s="114" t="s">
        <v>153</v>
      </c>
      <c r="AU126" s="114" t="s">
        <v>90</v>
      </c>
      <c r="AY126" s="23" t="s">
        <v>151</v>
      </c>
      <c r="BE126" s="115">
        <f>IF(N126="základní",J126,0)</f>
        <v>0</v>
      </c>
      <c r="BF126" s="115">
        <f>IF(N126="snížená",J126,0)</f>
        <v>0</v>
      </c>
      <c r="BG126" s="115">
        <f>IF(N126="zákl. přenesená",J126,0)</f>
        <v>0</v>
      </c>
      <c r="BH126" s="115">
        <f>IF(N126="sníž. přenesená",J126,0)</f>
        <v>0</v>
      </c>
      <c r="BI126" s="115">
        <f>IF(N126="nulová",J126,0)</f>
        <v>0</v>
      </c>
      <c r="BJ126" s="23" t="s">
        <v>88</v>
      </c>
      <c r="BK126" s="115">
        <f>ROUND(I126*H126,2)</f>
        <v>0</v>
      </c>
      <c r="BL126" s="23" t="s">
        <v>158</v>
      </c>
      <c r="BM126" s="114" t="s">
        <v>1042</v>
      </c>
    </row>
    <row r="127" spans="1:65" s="34" customFormat="1" ht="39" x14ac:dyDescent="0.2">
      <c r="A127" s="9"/>
      <c r="B127" s="4"/>
      <c r="C127" s="149"/>
      <c r="D127" s="150" t="s">
        <v>160</v>
      </c>
      <c r="E127" s="149"/>
      <c r="F127" s="151" t="s">
        <v>1043</v>
      </c>
      <c r="G127" s="149"/>
      <c r="H127" s="149"/>
      <c r="I127" s="9"/>
      <c r="J127" s="9"/>
      <c r="K127" s="9"/>
      <c r="L127" s="4"/>
      <c r="M127" s="116"/>
      <c r="N127" s="117"/>
      <c r="O127" s="111"/>
      <c r="P127" s="111"/>
      <c r="Q127" s="111"/>
      <c r="R127" s="111"/>
      <c r="S127" s="111"/>
      <c r="T127" s="118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T127" s="23" t="s">
        <v>160</v>
      </c>
      <c r="AU127" s="23" t="s">
        <v>90</v>
      </c>
    </row>
    <row r="128" spans="1:65" s="34" customFormat="1" ht="11.25" x14ac:dyDescent="0.2">
      <c r="A128" s="9"/>
      <c r="B128" s="4"/>
      <c r="C128" s="149"/>
      <c r="D128" s="152" t="s">
        <v>162</v>
      </c>
      <c r="E128" s="149"/>
      <c r="F128" s="153" t="s">
        <v>1044</v>
      </c>
      <c r="G128" s="149"/>
      <c r="H128" s="149"/>
      <c r="I128" s="9"/>
      <c r="J128" s="9"/>
      <c r="K128" s="9"/>
      <c r="L128" s="4"/>
      <c r="M128" s="116"/>
      <c r="N128" s="117"/>
      <c r="O128" s="111"/>
      <c r="P128" s="111"/>
      <c r="Q128" s="111"/>
      <c r="R128" s="111"/>
      <c r="S128" s="111"/>
      <c r="T128" s="118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T128" s="23" t="s">
        <v>162</v>
      </c>
      <c r="AU128" s="23" t="s">
        <v>90</v>
      </c>
    </row>
    <row r="129" spans="1:65" s="10" customFormat="1" ht="11.25" x14ac:dyDescent="0.2">
      <c r="B129" s="119"/>
      <c r="C129" s="154"/>
      <c r="D129" s="150" t="s">
        <v>164</v>
      </c>
      <c r="E129" s="155" t="s">
        <v>1</v>
      </c>
      <c r="F129" s="156" t="s">
        <v>1045</v>
      </c>
      <c r="G129" s="154"/>
      <c r="H129" s="155" t="s">
        <v>1</v>
      </c>
      <c r="L129" s="119"/>
      <c r="M129" s="121"/>
      <c r="N129" s="122"/>
      <c r="O129" s="122"/>
      <c r="P129" s="122"/>
      <c r="Q129" s="122"/>
      <c r="R129" s="122"/>
      <c r="S129" s="122"/>
      <c r="T129" s="123"/>
      <c r="AT129" s="120" t="s">
        <v>164</v>
      </c>
      <c r="AU129" s="120" t="s">
        <v>90</v>
      </c>
      <c r="AV129" s="10" t="s">
        <v>88</v>
      </c>
      <c r="AW129" s="10" t="s">
        <v>36</v>
      </c>
      <c r="AX129" s="10" t="s">
        <v>81</v>
      </c>
      <c r="AY129" s="120" t="s">
        <v>151</v>
      </c>
    </row>
    <row r="130" spans="1:65" s="11" customFormat="1" ht="11.25" x14ac:dyDescent="0.2">
      <c r="B130" s="124"/>
      <c r="C130" s="157"/>
      <c r="D130" s="150" t="s">
        <v>164</v>
      </c>
      <c r="E130" s="158" t="s">
        <v>1</v>
      </c>
      <c r="F130" s="159" t="s">
        <v>1046</v>
      </c>
      <c r="G130" s="157"/>
      <c r="H130" s="160">
        <v>261.66800000000001</v>
      </c>
      <c r="L130" s="124"/>
      <c r="M130" s="126"/>
      <c r="N130" s="127"/>
      <c r="O130" s="127"/>
      <c r="P130" s="127"/>
      <c r="Q130" s="127"/>
      <c r="R130" s="127"/>
      <c r="S130" s="127"/>
      <c r="T130" s="128"/>
      <c r="AT130" s="125" t="s">
        <v>164</v>
      </c>
      <c r="AU130" s="125" t="s">
        <v>90</v>
      </c>
      <c r="AV130" s="11" t="s">
        <v>90</v>
      </c>
      <c r="AW130" s="11" t="s">
        <v>36</v>
      </c>
      <c r="AX130" s="11" t="s">
        <v>81</v>
      </c>
      <c r="AY130" s="125" t="s">
        <v>151</v>
      </c>
    </row>
    <row r="131" spans="1:65" s="12" customFormat="1" ht="11.25" x14ac:dyDescent="0.2">
      <c r="B131" s="129"/>
      <c r="C131" s="161"/>
      <c r="D131" s="150" t="s">
        <v>164</v>
      </c>
      <c r="E131" s="162" t="s">
        <v>1</v>
      </c>
      <c r="F131" s="163" t="s">
        <v>167</v>
      </c>
      <c r="G131" s="161"/>
      <c r="H131" s="164">
        <v>261.66800000000001</v>
      </c>
      <c r="L131" s="129"/>
      <c r="M131" s="131"/>
      <c r="N131" s="132"/>
      <c r="O131" s="132"/>
      <c r="P131" s="132"/>
      <c r="Q131" s="132"/>
      <c r="R131" s="132"/>
      <c r="S131" s="132"/>
      <c r="T131" s="133"/>
      <c r="AT131" s="130" t="s">
        <v>164</v>
      </c>
      <c r="AU131" s="130" t="s">
        <v>90</v>
      </c>
      <c r="AV131" s="12" t="s">
        <v>158</v>
      </c>
      <c r="AW131" s="12" t="s">
        <v>36</v>
      </c>
      <c r="AX131" s="12" t="s">
        <v>88</v>
      </c>
      <c r="AY131" s="130" t="s">
        <v>151</v>
      </c>
    </row>
    <row r="132" spans="1:65" s="34" customFormat="1" ht="24.2" customHeight="1" x14ac:dyDescent="0.2">
      <c r="A132" s="9"/>
      <c r="B132" s="4"/>
      <c r="C132" s="144" t="s">
        <v>90</v>
      </c>
      <c r="D132" s="144" t="s">
        <v>153</v>
      </c>
      <c r="E132" s="145" t="s">
        <v>384</v>
      </c>
      <c r="F132" s="146" t="s">
        <v>385</v>
      </c>
      <c r="G132" s="147" t="s">
        <v>156</v>
      </c>
      <c r="H132" s="148">
        <v>872.86699999999996</v>
      </c>
      <c r="I132" s="6"/>
      <c r="J132" s="7">
        <f>ROUND(I132*H132,2)</f>
        <v>0</v>
      </c>
      <c r="K132" s="5" t="s">
        <v>157</v>
      </c>
      <c r="L132" s="4"/>
      <c r="M132" s="8" t="s">
        <v>1</v>
      </c>
      <c r="N132" s="110" t="s">
        <v>46</v>
      </c>
      <c r="O132" s="111"/>
      <c r="P132" s="112">
        <f>O132*H132</f>
        <v>0</v>
      </c>
      <c r="Q132" s="112">
        <v>0</v>
      </c>
      <c r="R132" s="112">
        <f>Q132*H132</f>
        <v>0</v>
      </c>
      <c r="S132" s="112">
        <v>0</v>
      </c>
      <c r="T132" s="113">
        <f>S132*H132</f>
        <v>0</v>
      </c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R132" s="114" t="s">
        <v>158</v>
      </c>
      <c r="AT132" s="114" t="s">
        <v>153</v>
      </c>
      <c r="AU132" s="114" t="s">
        <v>90</v>
      </c>
      <c r="AY132" s="23" t="s">
        <v>151</v>
      </c>
      <c r="BE132" s="115">
        <f>IF(N132="základní",J132,0)</f>
        <v>0</v>
      </c>
      <c r="BF132" s="115">
        <f>IF(N132="snížená",J132,0)</f>
        <v>0</v>
      </c>
      <c r="BG132" s="115">
        <f>IF(N132="zákl. přenesená",J132,0)</f>
        <v>0</v>
      </c>
      <c r="BH132" s="115">
        <f>IF(N132="sníž. přenesená",J132,0)</f>
        <v>0</v>
      </c>
      <c r="BI132" s="115">
        <f>IF(N132="nulová",J132,0)</f>
        <v>0</v>
      </c>
      <c r="BJ132" s="23" t="s">
        <v>88</v>
      </c>
      <c r="BK132" s="115">
        <f>ROUND(I132*H132,2)</f>
        <v>0</v>
      </c>
      <c r="BL132" s="23" t="s">
        <v>158</v>
      </c>
      <c r="BM132" s="114" t="s">
        <v>1047</v>
      </c>
    </row>
    <row r="133" spans="1:65" s="34" customFormat="1" ht="19.5" x14ac:dyDescent="0.2">
      <c r="A133" s="9"/>
      <c r="B133" s="4"/>
      <c r="C133" s="149"/>
      <c r="D133" s="150" t="s">
        <v>160</v>
      </c>
      <c r="E133" s="149"/>
      <c r="F133" s="151" t="s">
        <v>387</v>
      </c>
      <c r="G133" s="149"/>
      <c r="H133" s="149"/>
      <c r="I133" s="9"/>
      <c r="J133" s="9"/>
      <c r="K133" s="9"/>
      <c r="L133" s="4"/>
      <c r="M133" s="116"/>
      <c r="N133" s="117"/>
      <c r="O133" s="111"/>
      <c r="P133" s="111"/>
      <c r="Q133" s="111"/>
      <c r="R133" s="111"/>
      <c r="S133" s="111"/>
      <c r="T133" s="118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T133" s="23" t="s">
        <v>160</v>
      </c>
      <c r="AU133" s="23" t="s">
        <v>90</v>
      </c>
    </row>
    <row r="134" spans="1:65" s="34" customFormat="1" ht="11.25" x14ac:dyDescent="0.2">
      <c r="A134" s="9"/>
      <c r="B134" s="4"/>
      <c r="C134" s="149"/>
      <c r="D134" s="152" t="s">
        <v>162</v>
      </c>
      <c r="E134" s="149"/>
      <c r="F134" s="153" t="s">
        <v>388</v>
      </c>
      <c r="G134" s="149"/>
      <c r="H134" s="149"/>
      <c r="I134" s="9"/>
      <c r="J134" s="9"/>
      <c r="K134" s="9"/>
      <c r="L134" s="4"/>
      <c r="M134" s="116"/>
      <c r="N134" s="117"/>
      <c r="O134" s="111"/>
      <c r="P134" s="111"/>
      <c r="Q134" s="111"/>
      <c r="R134" s="111"/>
      <c r="S134" s="111"/>
      <c r="T134" s="118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T134" s="23" t="s">
        <v>162</v>
      </c>
      <c r="AU134" s="23" t="s">
        <v>90</v>
      </c>
    </row>
    <row r="135" spans="1:65" s="10" customFormat="1" ht="11.25" x14ac:dyDescent="0.2">
      <c r="B135" s="119"/>
      <c r="C135" s="154"/>
      <c r="D135" s="150" t="s">
        <v>164</v>
      </c>
      <c r="E135" s="155" t="s">
        <v>1</v>
      </c>
      <c r="F135" s="156" t="s">
        <v>1048</v>
      </c>
      <c r="G135" s="154"/>
      <c r="H135" s="155" t="s">
        <v>1</v>
      </c>
      <c r="L135" s="119"/>
      <c r="M135" s="121"/>
      <c r="N135" s="122"/>
      <c r="O135" s="122"/>
      <c r="P135" s="122"/>
      <c r="Q135" s="122"/>
      <c r="R135" s="122"/>
      <c r="S135" s="122"/>
      <c r="T135" s="123"/>
      <c r="AT135" s="120" t="s">
        <v>164</v>
      </c>
      <c r="AU135" s="120" t="s">
        <v>90</v>
      </c>
      <c r="AV135" s="10" t="s">
        <v>88</v>
      </c>
      <c r="AW135" s="10" t="s">
        <v>36</v>
      </c>
      <c r="AX135" s="10" t="s">
        <v>81</v>
      </c>
      <c r="AY135" s="120" t="s">
        <v>151</v>
      </c>
    </row>
    <row r="136" spans="1:65" s="10" customFormat="1" ht="11.25" x14ac:dyDescent="0.2">
      <c r="B136" s="119"/>
      <c r="C136" s="154"/>
      <c r="D136" s="150" t="s">
        <v>164</v>
      </c>
      <c r="E136" s="155" t="s">
        <v>1</v>
      </c>
      <c r="F136" s="156" t="s">
        <v>1049</v>
      </c>
      <c r="G136" s="154"/>
      <c r="H136" s="155" t="s">
        <v>1</v>
      </c>
      <c r="L136" s="119"/>
      <c r="M136" s="121"/>
      <c r="N136" s="122"/>
      <c r="O136" s="122"/>
      <c r="P136" s="122"/>
      <c r="Q136" s="122"/>
      <c r="R136" s="122"/>
      <c r="S136" s="122"/>
      <c r="T136" s="123"/>
      <c r="AT136" s="120" t="s">
        <v>164</v>
      </c>
      <c r="AU136" s="120" t="s">
        <v>90</v>
      </c>
      <c r="AV136" s="10" t="s">
        <v>88</v>
      </c>
      <c r="AW136" s="10" t="s">
        <v>36</v>
      </c>
      <c r="AX136" s="10" t="s">
        <v>81</v>
      </c>
      <c r="AY136" s="120" t="s">
        <v>151</v>
      </c>
    </row>
    <row r="137" spans="1:65" s="11" customFormat="1" ht="11.25" x14ac:dyDescent="0.2">
      <c r="B137" s="124"/>
      <c r="C137" s="157"/>
      <c r="D137" s="150" t="s">
        <v>164</v>
      </c>
      <c r="E137" s="158" t="s">
        <v>1</v>
      </c>
      <c r="F137" s="159" t="s">
        <v>1050</v>
      </c>
      <c r="G137" s="157"/>
      <c r="H137" s="160">
        <v>872.86699999999996</v>
      </c>
      <c r="L137" s="124"/>
      <c r="M137" s="126"/>
      <c r="N137" s="127"/>
      <c r="O137" s="127"/>
      <c r="P137" s="127"/>
      <c r="Q137" s="127"/>
      <c r="R137" s="127"/>
      <c r="S137" s="127"/>
      <c r="T137" s="128"/>
      <c r="AT137" s="125" t="s">
        <v>164</v>
      </c>
      <c r="AU137" s="125" t="s">
        <v>90</v>
      </c>
      <c r="AV137" s="11" t="s">
        <v>90</v>
      </c>
      <c r="AW137" s="11" t="s">
        <v>36</v>
      </c>
      <c r="AX137" s="11" t="s">
        <v>81</v>
      </c>
      <c r="AY137" s="125" t="s">
        <v>151</v>
      </c>
    </row>
    <row r="138" spans="1:65" s="12" customFormat="1" ht="11.25" x14ac:dyDescent="0.2">
      <c r="B138" s="129"/>
      <c r="C138" s="161"/>
      <c r="D138" s="150" t="s">
        <v>164</v>
      </c>
      <c r="E138" s="162" t="s">
        <v>1</v>
      </c>
      <c r="F138" s="163" t="s">
        <v>167</v>
      </c>
      <c r="G138" s="161"/>
      <c r="H138" s="164">
        <v>872.86699999999996</v>
      </c>
      <c r="L138" s="129"/>
      <c r="M138" s="131"/>
      <c r="N138" s="132"/>
      <c r="O138" s="132"/>
      <c r="P138" s="132"/>
      <c r="Q138" s="132"/>
      <c r="R138" s="132"/>
      <c r="S138" s="132"/>
      <c r="T138" s="133"/>
      <c r="AT138" s="130" t="s">
        <v>164</v>
      </c>
      <c r="AU138" s="130" t="s">
        <v>90</v>
      </c>
      <c r="AV138" s="12" t="s">
        <v>158</v>
      </c>
      <c r="AW138" s="12" t="s">
        <v>36</v>
      </c>
      <c r="AX138" s="12" t="s">
        <v>88</v>
      </c>
      <c r="AY138" s="130" t="s">
        <v>151</v>
      </c>
    </row>
    <row r="139" spans="1:65" s="34" customFormat="1" ht="37.9" customHeight="1" x14ac:dyDescent="0.2">
      <c r="A139" s="9"/>
      <c r="B139" s="4"/>
      <c r="C139" s="144" t="s">
        <v>177</v>
      </c>
      <c r="D139" s="144" t="s">
        <v>153</v>
      </c>
      <c r="E139" s="145" t="s">
        <v>245</v>
      </c>
      <c r="F139" s="146" t="s">
        <v>246</v>
      </c>
      <c r="G139" s="147" t="s">
        <v>233</v>
      </c>
      <c r="H139" s="148">
        <v>2224.12</v>
      </c>
      <c r="I139" s="6"/>
      <c r="J139" s="7">
        <f>ROUND(I139*H139,2)</f>
        <v>0</v>
      </c>
      <c r="K139" s="5" t="s">
        <v>157</v>
      </c>
      <c r="L139" s="4"/>
      <c r="M139" s="8" t="s">
        <v>1</v>
      </c>
      <c r="N139" s="110" t="s">
        <v>46</v>
      </c>
      <c r="O139" s="111"/>
      <c r="P139" s="112">
        <f>O139*H139</f>
        <v>0</v>
      </c>
      <c r="Q139" s="112">
        <v>0</v>
      </c>
      <c r="R139" s="112">
        <f>Q139*H139</f>
        <v>0</v>
      </c>
      <c r="S139" s="112">
        <v>0</v>
      </c>
      <c r="T139" s="113">
        <f>S139*H139</f>
        <v>0</v>
      </c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R139" s="114" t="s">
        <v>158</v>
      </c>
      <c r="AT139" s="114" t="s">
        <v>153</v>
      </c>
      <c r="AU139" s="114" t="s">
        <v>90</v>
      </c>
      <c r="AY139" s="23" t="s">
        <v>151</v>
      </c>
      <c r="BE139" s="115">
        <f>IF(N139="základní",J139,0)</f>
        <v>0</v>
      </c>
      <c r="BF139" s="115">
        <f>IF(N139="snížená",J139,0)</f>
        <v>0</v>
      </c>
      <c r="BG139" s="115">
        <f>IF(N139="zákl. přenesená",J139,0)</f>
        <v>0</v>
      </c>
      <c r="BH139" s="115">
        <f>IF(N139="sníž. přenesená",J139,0)</f>
        <v>0</v>
      </c>
      <c r="BI139" s="115">
        <f>IF(N139="nulová",J139,0)</f>
        <v>0</v>
      </c>
      <c r="BJ139" s="23" t="s">
        <v>88</v>
      </c>
      <c r="BK139" s="115">
        <f>ROUND(I139*H139,2)</f>
        <v>0</v>
      </c>
      <c r="BL139" s="23" t="s">
        <v>158</v>
      </c>
      <c r="BM139" s="114" t="s">
        <v>1051</v>
      </c>
    </row>
    <row r="140" spans="1:65" s="34" customFormat="1" ht="39" x14ac:dyDescent="0.2">
      <c r="A140" s="9"/>
      <c r="B140" s="4"/>
      <c r="C140" s="149"/>
      <c r="D140" s="150" t="s">
        <v>160</v>
      </c>
      <c r="E140" s="149"/>
      <c r="F140" s="151" t="s">
        <v>248</v>
      </c>
      <c r="G140" s="149"/>
      <c r="H140" s="149"/>
      <c r="I140" s="9"/>
      <c r="J140" s="9"/>
      <c r="K140" s="9"/>
      <c r="L140" s="4"/>
      <c r="M140" s="116"/>
      <c r="N140" s="117"/>
      <c r="O140" s="111"/>
      <c r="P140" s="111"/>
      <c r="Q140" s="111"/>
      <c r="R140" s="111"/>
      <c r="S140" s="111"/>
      <c r="T140" s="118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T140" s="23" t="s">
        <v>160</v>
      </c>
      <c r="AU140" s="23" t="s">
        <v>90</v>
      </c>
    </row>
    <row r="141" spans="1:65" s="34" customFormat="1" ht="11.25" x14ac:dyDescent="0.2">
      <c r="A141" s="9"/>
      <c r="B141" s="4"/>
      <c r="C141" s="149"/>
      <c r="D141" s="152" t="s">
        <v>162</v>
      </c>
      <c r="E141" s="149"/>
      <c r="F141" s="153" t="s">
        <v>249</v>
      </c>
      <c r="G141" s="149"/>
      <c r="H141" s="149"/>
      <c r="I141" s="9"/>
      <c r="J141" s="9"/>
      <c r="K141" s="9"/>
      <c r="L141" s="4"/>
      <c r="M141" s="116"/>
      <c r="N141" s="117"/>
      <c r="O141" s="111"/>
      <c r="P141" s="111"/>
      <c r="Q141" s="111"/>
      <c r="R141" s="111"/>
      <c r="S141" s="111"/>
      <c r="T141" s="118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T141" s="23" t="s">
        <v>162</v>
      </c>
      <c r="AU141" s="23" t="s">
        <v>90</v>
      </c>
    </row>
    <row r="142" spans="1:65" s="10" customFormat="1" ht="11.25" x14ac:dyDescent="0.2">
      <c r="B142" s="119"/>
      <c r="C142" s="154"/>
      <c r="D142" s="150" t="s">
        <v>164</v>
      </c>
      <c r="E142" s="155" t="s">
        <v>1</v>
      </c>
      <c r="F142" s="156" t="s">
        <v>895</v>
      </c>
      <c r="G142" s="154"/>
      <c r="H142" s="155" t="s">
        <v>1</v>
      </c>
      <c r="L142" s="119"/>
      <c r="M142" s="121"/>
      <c r="N142" s="122"/>
      <c r="O142" s="122"/>
      <c r="P142" s="122"/>
      <c r="Q142" s="122"/>
      <c r="R142" s="122"/>
      <c r="S142" s="122"/>
      <c r="T142" s="123"/>
      <c r="AT142" s="120" t="s">
        <v>164</v>
      </c>
      <c r="AU142" s="120" t="s">
        <v>90</v>
      </c>
      <c r="AV142" s="10" t="s">
        <v>88</v>
      </c>
      <c r="AW142" s="10" t="s">
        <v>36</v>
      </c>
      <c r="AX142" s="10" t="s">
        <v>81</v>
      </c>
      <c r="AY142" s="120" t="s">
        <v>151</v>
      </c>
    </row>
    <row r="143" spans="1:65" s="11" customFormat="1" ht="11.25" x14ac:dyDescent="0.2">
      <c r="B143" s="124"/>
      <c r="C143" s="157"/>
      <c r="D143" s="150" t="s">
        <v>164</v>
      </c>
      <c r="E143" s="158" t="s">
        <v>1</v>
      </c>
      <c r="F143" s="159" t="s">
        <v>1052</v>
      </c>
      <c r="G143" s="157"/>
      <c r="H143" s="160">
        <v>2147.7800000000002</v>
      </c>
      <c r="L143" s="124"/>
      <c r="M143" s="126"/>
      <c r="N143" s="127"/>
      <c r="O143" s="127"/>
      <c r="P143" s="127"/>
      <c r="Q143" s="127"/>
      <c r="R143" s="127"/>
      <c r="S143" s="127"/>
      <c r="T143" s="128"/>
      <c r="AT143" s="125" t="s">
        <v>164</v>
      </c>
      <c r="AU143" s="125" t="s">
        <v>90</v>
      </c>
      <c r="AV143" s="11" t="s">
        <v>90</v>
      </c>
      <c r="AW143" s="11" t="s">
        <v>36</v>
      </c>
      <c r="AX143" s="11" t="s">
        <v>81</v>
      </c>
      <c r="AY143" s="125" t="s">
        <v>151</v>
      </c>
    </row>
    <row r="144" spans="1:65" s="10" customFormat="1" ht="22.5" x14ac:dyDescent="0.2">
      <c r="B144" s="119"/>
      <c r="C144" s="154"/>
      <c r="D144" s="150" t="s">
        <v>164</v>
      </c>
      <c r="E144" s="155" t="s">
        <v>1</v>
      </c>
      <c r="F144" s="156" t="s">
        <v>1053</v>
      </c>
      <c r="G144" s="154"/>
      <c r="H144" s="155" t="s">
        <v>1</v>
      </c>
      <c r="L144" s="119"/>
      <c r="M144" s="121"/>
      <c r="N144" s="122"/>
      <c r="O144" s="122"/>
      <c r="P144" s="122"/>
      <c r="Q144" s="122"/>
      <c r="R144" s="122"/>
      <c r="S144" s="122"/>
      <c r="T144" s="123"/>
      <c r="AT144" s="120" t="s">
        <v>164</v>
      </c>
      <c r="AU144" s="120" t="s">
        <v>90</v>
      </c>
      <c r="AV144" s="10" t="s">
        <v>88</v>
      </c>
      <c r="AW144" s="10" t="s">
        <v>36</v>
      </c>
      <c r="AX144" s="10" t="s">
        <v>81</v>
      </c>
      <c r="AY144" s="120" t="s">
        <v>151</v>
      </c>
    </row>
    <row r="145" spans="1:65" s="11" customFormat="1" ht="11.25" x14ac:dyDescent="0.2">
      <c r="B145" s="124"/>
      <c r="C145" s="157"/>
      <c r="D145" s="150" t="s">
        <v>164</v>
      </c>
      <c r="E145" s="158" t="s">
        <v>1</v>
      </c>
      <c r="F145" s="159" t="s">
        <v>1054</v>
      </c>
      <c r="G145" s="157"/>
      <c r="H145" s="160">
        <v>76.34</v>
      </c>
      <c r="L145" s="124"/>
      <c r="M145" s="126"/>
      <c r="N145" s="127"/>
      <c r="O145" s="127"/>
      <c r="P145" s="127"/>
      <c r="Q145" s="127"/>
      <c r="R145" s="127"/>
      <c r="S145" s="127"/>
      <c r="T145" s="128"/>
      <c r="AT145" s="125" t="s">
        <v>164</v>
      </c>
      <c r="AU145" s="125" t="s">
        <v>90</v>
      </c>
      <c r="AV145" s="11" t="s">
        <v>90</v>
      </c>
      <c r="AW145" s="11" t="s">
        <v>36</v>
      </c>
      <c r="AX145" s="11" t="s">
        <v>81</v>
      </c>
      <c r="AY145" s="125" t="s">
        <v>151</v>
      </c>
    </row>
    <row r="146" spans="1:65" s="12" customFormat="1" ht="11.25" x14ac:dyDescent="0.2">
      <c r="B146" s="129"/>
      <c r="C146" s="161"/>
      <c r="D146" s="150" t="s">
        <v>164</v>
      </c>
      <c r="E146" s="162" t="s">
        <v>1</v>
      </c>
      <c r="F146" s="163" t="s">
        <v>167</v>
      </c>
      <c r="G146" s="161"/>
      <c r="H146" s="164">
        <v>2224.12</v>
      </c>
      <c r="L146" s="129"/>
      <c r="M146" s="131"/>
      <c r="N146" s="132"/>
      <c r="O146" s="132"/>
      <c r="P146" s="132"/>
      <c r="Q146" s="132"/>
      <c r="R146" s="132"/>
      <c r="S146" s="132"/>
      <c r="T146" s="133"/>
      <c r="AT146" s="130" t="s">
        <v>164</v>
      </c>
      <c r="AU146" s="130" t="s">
        <v>90</v>
      </c>
      <c r="AV146" s="12" t="s">
        <v>158</v>
      </c>
      <c r="AW146" s="12" t="s">
        <v>36</v>
      </c>
      <c r="AX146" s="12" t="s">
        <v>88</v>
      </c>
      <c r="AY146" s="130" t="s">
        <v>151</v>
      </c>
    </row>
    <row r="147" spans="1:65" s="34" customFormat="1" ht="37.9" customHeight="1" x14ac:dyDescent="0.2">
      <c r="A147" s="9"/>
      <c r="B147" s="4"/>
      <c r="C147" s="144" t="s">
        <v>158</v>
      </c>
      <c r="D147" s="144" t="s">
        <v>153</v>
      </c>
      <c r="E147" s="145" t="s">
        <v>255</v>
      </c>
      <c r="F147" s="146" t="s">
        <v>256</v>
      </c>
      <c r="G147" s="147" t="s">
        <v>233</v>
      </c>
      <c r="H147" s="148">
        <v>92.76</v>
      </c>
      <c r="I147" s="6"/>
      <c r="J147" s="7">
        <f>ROUND(I147*H147,2)</f>
        <v>0</v>
      </c>
      <c r="K147" s="5" t="s">
        <v>157</v>
      </c>
      <c r="L147" s="4"/>
      <c r="M147" s="8" t="s">
        <v>1</v>
      </c>
      <c r="N147" s="110" t="s">
        <v>46</v>
      </c>
      <c r="O147" s="111"/>
      <c r="P147" s="112">
        <f>O147*H147</f>
        <v>0</v>
      </c>
      <c r="Q147" s="112">
        <v>0</v>
      </c>
      <c r="R147" s="112">
        <f>Q147*H147</f>
        <v>0</v>
      </c>
      <c r="S147" s="112">
        <v>0</v>
      </c>
      <c r="T147" s="113">
        <f>S147*H147</f>
        <v>0</v>
      </c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R147" s="114" t="s">
        <v>158</v>
      </c>
      <c r="AT147" s="114" t="s">
        <v>153</v>
      </c>
      <c r="AU147" s="114" t="s">
        <v>90</v>
      </c>
      <c r="AY147" s="23" t="s">
        <v>151</v>
      </c>
      <c r="BE147" s="115">
        <f>IF(N147="základní",J147,0)</f>
        <v>0</v>
      </c>
      <c r="BF147" s="115">
        <f>IF(N147="snížená",J147,0)</f>
        <v>0</v>
      </c>
      <c r="BG147" s="115">
        <f>IF(N147="zákl. přenesená",J147,0)</f>
        <v>0</v>
      </c>
      <c r="BH147" s="115">
        <f>IF(N147="sníž. přenesená",J147,0)</f>
        <v>0</v>
      </c>
      <c r="BI147" s="115">
        <f>IF(N147="nulová",J147,0)</f>
        <v>0</v>
      </c>
      <c r="BJ147" s="23" t="s">
        <v>88</v>
      </c>
      <c r="BK147" s="115">
        <f>ROUND(I147*H147,2)</f>
        <v>0</v>
      </c>
      <c r="BL147" s="23" t="s">
        <v>158</v>
      </c>
      <c r="BM147" s="114" t="s">
        <v>1055</v>
      </c>
    </row>
    <row r="148" spans="1:65" s="34" customFormat="1" ht="39" x14ac:dyDescent="0.2">
      <c r="A148" s="9"/>
      <c r="B148" s="4"/>
      <c r="C148" s="149"/>
      <c r="D148" s="150" t="s">
        <v>160</v>
      </c>
      <c r="E148" s="149"/>
      <c r="F148" s="151" t="s">
        <v>258</v>
      </c>
      <c r="G148" s="149"/>
      <c r="H148" s="149"/>
      <c r="I148" s="9"/>
      <c r="J148" s="9"/>
      <c r="K148" s="9"/>
      <c r="L148" s="4"/>
      <c r="M148" s="116"/>
      <c r="N148" s="117"/>
      <c r="O148" s="111"/>
      <c r="P148" s="111"/>
      <c r="Q148" s="111"/>
      <c r="R148" s="111"/>
      <c r="S148" s="111"/>
      <c r="T148" s="118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T148" s="23" t="s">
        <v>160</v>
      </c>
      <c r="AU148" s="23" t="s">
        <v>90</v>
      </c>
    </row>
    <row r="149" spans="1:65" s="34" customFormat="1" ht="11.25" x14ac:dyDescent="0.2">
      <c r="A149" s="9"/>
      <c r="B149" s="4"/>
      <c r="C149" s="149"/>
      <c r="D149" s="152" t="s">
        <v>162</v>
      </c>
      <c r="E149" s="149"/>
      <c r="F149" s="153" t="s">
        <v>259</v>
      </c>
      <c r="G149" s="149"/>
      <c r="H149" s="149"/>
      <c r="I149" s="9"/>
      <c r="J149" s="9"/>
      <c r="K149" s="9"/>
      <c r="L149" s="4"/>
      <c r="M149" s="116"/>
      <c r="N149" s="117"/>
      <c r="O149" s="111"/>
      <c r="P149" s="111"/>
      <c r="Q149" s="111"/>
      <c r="R149" s="111"/>
      <c r="S149" s="111"/>
      <c r="T149" s="118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T149" s="23" t="s">
        <v>162</v>
      </c>
      <c r="AU149" s="23" t="s">
        <v>90</v>
      </c>
    </row>
    <row r="150" spans="1:65" s="10" customFormat="1" ht="11.25" x14ac:dyDescent="0.2">
      <c r="B150" s="119"/>
      <c r="C150" s="154"/>
      <c r="D150" s="150" t="s">
        <v>164</v>
      </c>
      <c r="E150" s="155" t="s">
        <v>1</v>
      </c>
      <c r="F150" s="156" t="s">
        <v>405</v>
      </c>
      <c r="G150" s="154"/>
      <c r="H150" s="155" t="s">
        <v>1</v>
      </c>
      <c r="L150" s="119"/>
      <c r="M150" s="121"/>
      <c r="N150" s="122"/>
      <c r="O150" s="122"/>
      <c r="P150" s="122"/>
      <c r="Q150" s="122"/>
      <c r="R150" s="122"/>
      <c r="S150" s="122"/>
      <c r="T150" s="123"/>
      <c r="AT150" s="120" t="s">
        <v>164</v>
      </c>
      <c r="AU150" s="120" t="s">
        <v>90</v>
      </c>
      <c r="AV150" s="10" t="s">
        <v>88</v>
      </c>
      <c r="AW150" s="10" t="s">
        <v>36</v>
      </c>
      <c r="AX150" s="10" t="s">
        <v>81</v>
      </c>
      <c r="AY150" s="120" t="s">
        <v>151</v>
      </c>
    </row>
    <row r="151" spans="1:65" s="11" customFormat="1" ht="11.25" x14ac:dyDescent="0.2">
      <c r="B151" s="124"/>
      <c r="C151" s="157"/>
      <c r="D151" s="150" t="s">
        <v>164</v>
      </c>
      <c r="E151" s="158" t="s">
        <v>1</v>
      </c>
      <c r="F151" s="159" t="s">
        <v>1056</v>
      </c>
      <c r="G151" s="157"/>
      <c r="H151" s="160">
        <v>130.93</v>
      </c>
      <c r="L151" s="124"/>
      <c r="M151" s="126"/>
      <c r="N151" s="127"/>
      <c r="O151" s="127"/>
      <c r="P151" s="127"/>
      <c r="Q151" s="127"/>
      <c r="R151" s="127"/>
      <c r="S151" s="127"/>
      <c r="T151" s="128"/>
      <c r="AT151" s="125" t="s">
        <v>164</v>
      </c>
      <c r="AU151" s="125" t="s">
        <v>90</v>
      </c>
      <c r="AV151" s="11" t="s">
        <v>90</v>
      </c>
      <c r="AW151" s="11" t="s">
        <v>36</v>
      </c>
      <c r="AX151" s="11" t="s">
        <v>81</v>
      </c>
      <c r="AY151" s="125" t="s">
        <v>151</v>
      </c>
    </row>
    <row r="152" spans="1:65" s="11" customFormat="1" ht="11.25" x14ac:dyDescent="0.2">
      <c r="B152" s="124"/>
      <c r="C152" s="157"/>
      <c r="D152" s="150" t="s">
        <v>164</v>
      </c>
      <c r="E152" s="158" t="s">
        <v>1</v>
      </c>
      <c r="F152" s="159" t="s">
        <v>1057</v>
      </c>
      <c r="G152" s="157"/>
      <c r="H152" s="160">
        <v>-38.17</v>
      </c>
      <c r="L152" s="124"/>
      <c r="M152" s="126"/>
      <c r="N152" s="127"/>
      <c r="O152" s="127"/>
      <c r="P152" s="127"/>
      <c r="Q152" s="127"/>
      <c r="R152" s="127"/>
      <c r="S152" s="127"/>
      <c r="T152" s="128"/>
      <c r="AT152" s="125" t="s">
        <v>164</v>
      </c>
      <c r="AU152" s="125" t="s">
        <v>90</v>
      </c>
      <c r="AV152" s="11" t="s">
        <v>90</v>
      </c>
      <c r="AW152" s="11" t="s">
        <v>36</v>
      </c>
      <c r="AX152" s="11" t="s">
        <v>81</v>
      </c>
      <c r="AY152" s="125" t="s">
        <v>151</v>
      </c>
    </row>
    <row r="153" spans="1:65" s="12" customFormat="1" ht="11.25" x14ac:dyDescent="0.2">
      <c r="B153" s="129"/>
      <c r="C153" s="161"/>
      <c r="D153" s="150" t="s">
        <v>164</v>
      </c>
      <c r="E153" s="162" t="s">
        <v>1</v>
      </c>
      <c r="F153" s="163" t="s">
        <v>167</v>
      </c>
      <c r="G153" s="161"/>
      <c r="H153" s="164">
        <v>92.76</v>
      </c>
      <c r="L153" s="129"/>
      <c r="M153" s="131"/>
      <c r="N153" s="132"/>
      <c r="O153" s="132"/>
      <c r="P153" s="132"/>
      <c r="Q153" s="132"/>
      <c r="R153" s="132"/>
      <c r="S153" s="132"/>
      <c r="T153" s="133"/>
      <c r="AT153" s="130" t="s">
        <v>164</v>
      </c>
      <c r="AU153" s="130" t="s">
        <v>90</v>
      </c>
      <c r="AV153" s="12" t="s">
        <v>158</v>
      </c>
      <c r="AW153" s="12" t="s">
        <v>36</v>
      </c>
      <c r="AX153" s="12" t="s">
        <v>88</v>
      </c>
      <c r="AY153" s="130" t="s">
        <v>151</v>
      </c>
    </row>
    <row r="154" spans="1:65" s="34" customFormat="1" ht="24.2" customHeight="1" x14ac:dyDescent="0.2">
      <c r="A154" s="9"/>
      <c r="B154" s="4"/>
      <c r="C154" s="144" t="s">
        <v>150</v>
      </c>
      <c r="D154" s="144" t="s">
        <v>153</v>
      </c>
      <c r="E154" s="145" t="s">
        <v>263</v>
      </c>
      <c r="F154" s="146" t="s">
        <v>264</v>
      </c>
      <c r="G154" s="147" t="s">
        <v>233</v>
      </c>
      <c r="H154" s="148">
        <v>2185.9499999999998</v>
      </c>
      <c r="I154" s="6"/>
      <c r="J154" s="7">
        <f>ROUND(I154*H154,2)</f>
        <v>0</v>
      </c>
      <c r="K154" s="5" t="s">
        <v>157</v>
      </c>
      <c r="L154" s="4"/>
      <c r="M154" s="8" t="s">
        <v>1</v>
      </c>
      <c r="N154" s="110" t="s">
        <v>46</v>
      </c>
      <c r="O154" s="111"/>
      <c r="P154" s="112">
        <f>O154*H154</f>
        <v>0</v>
      </c>
      <c r="Q154" s="112">
        <v>0</v>
      </c>
      <c r="R154" s="112">
        <f>Q154*H154</f>
        <v>0</v>
      </c>
      <c r="S154" s="112">
        <v>0</v>
      </c>
      <c r="T154" s="113">
        <f>S154*H154</f>
        <v>0</v>
      </c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R154" s="114" t="s">
        <v>158</v>
      </c>
      <c r="AT154" s="114" t="s">
        <v>153</v>
      </c>
      <c r="AU154" s="114" t="s">
        <v>90</v>
      </c>
      <c r="AY154" s="23" t="s">
        <v>151</v>
      </c>
      <c r="BE154" s="115">
        <f>IF(N154="základní",J154,0)</f>
        <v>0</v>
      </c>
      <c r="BF154" s="115">
        <f>IF(N154="snížená",J154,0)</f>
        <v>0</v>
      </c>
      <c r="BG154" s="115">
        <f>IF(N154="zákl. přenesená",J154,0)</f>
        <v>0</v>
      </c>
      <c r="BH154" s="115">
        <f>IF(N154="sníž. přenesená",J154,0)</f>
        <v>0</v>
      </c>
      <c r="BI154" s="115">
        <f>IF(N154="nulová",J154,0)</f>
        <v>0</v>
      </c>
      <c r="BJ154" s="23" t="s">
        <v>88</v>
      </c>
      <c r="BK154" s="115">
        <f>ROUND(I154*H154,2)</f>
        <v>0</v>
      </c>
      <c r="BL154" s="23" t="s">
        <v>158</v>
      </c>
      <c r="BM154" s="114" t="s">
        <v>1058</v>
      </c>
    </row>
    <row r="155" spans="1:65" s="34" customFormat="1" ht="29.25" x14ac:dyDescent="0.2">
      <c r="A155" s="9"/>
      <c r="B155" s="4"/>
      <c r="C155" s="149"/>
      <c r="D155" s="150" t="s">
        <v>160</v>
      </c>
      <c r="E155" s="149"/>
      <c r="F155" s="151" t="s">
        <v>266</v>
      </c>
      <c r="G155" s="149"/>
      <c r="H155" s="149"/>
      <c r="I155" s="9"/>
      <c r="J155" s="9"/>
      <c r="K155" s="9"/>
      <c r="L155" s="4"/>
      <c r="M155" s="116"/>
      <c r="N155" s="117"/>
      <c r="O155" s="111"/>
      <c r="P155" s="111"/>
      <c r="Q155" s="111"/>
      <c r="R155" s="111"/>
      <c r="S155" s="111"/>
      <c r="T155" s="118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T155" s="23" t="s">
        <v>160</v>
      </c>
      <c r="AU155" s="23" t="s">
        <v>90</v>
      </c>
    </row>
    <row r="156" spans="1:65" s="34" customFormat="1" ht="11.25" x14ac:dyDescent="0.2">
      <c r="A156" s="9"/>
      <c r="B156" s="4"/>
      <c r="C156" s="149"/>
      <c r="D156" s="152" t="s">
        <v>162</v>
      </c>
      <c r="E156" s="149"/>
      <c r="F156" s="153" t="s">
        <v>267</v>
      </c>
      <c r="G156" s="149"/>
      <c r="H156" s="149"/>
      <c r="I156" s="9"/>
      <c r="J156" s="9"/>
      <c r="K156" s="9"/>
      <c r="L156" s="4"/>
      <c r="M156" s="116"/>
      <c r="N156" s="117"/>
      <c r="O156" s="111"/>
      <c r="P156" s="111"/>
      <c r="Q156" s="111"/>
      <c r="R156" s="111"/>
      <c r="S156" s="111"/>
      <c r="T156" s="118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T156" s="23" t="s">
        <v>162</v>
      </c>
      <c r="AU156" s="23" t="s">
        <v>90</v>
      </c>
    </row>
    <row r="157" spans="1:65" s="10" customFormat="1" ht="11.25" x14ac:dyDescent="0.2">
      <c r="B157" s="119"/>
      <c r="C157" s="154"/>
      <c r="D157" s="150" t="s">
        <v>164</v>
      </c>
      <c r="E157" s="155" t="s">
        <v>1</v>
      </c>
      <c r="F157" s="156" t="s">
        <v>268</v>
      </c>
      <c r="G157" s="154"/>
      <c r="H157" s="155" t="s">
        <v>1</v>
      </c>
      <c r="L157" s="119"/>
      <c r="M157" s="121"/>
      <c r="N157" s="122"/>
      <c r="O157" s="122"/>
      <c r="P157" s="122"/>
      <c r="Q157" s="122"/>
      <c r="R157" s="122"/>
      <c r="S157" s="122"/>
      <c r="T157" s="123"/>
      <c r="AT157" s="120" t="s">
        <v>164</v>
      </c>
      <c r="AU157" s="120" t="s">
        <v>90</v>
      </c>
      <c r="AV157" s="10" t="s">
        <v>88</v>
      </c>
      <c r="AW157" s="10" t="s">
        <v>36</v>
      </c>
      <c r="AX157" s="10" t="s">
        <v>81</v>
      </c>
      <c r="AY157" s="120" t="s">
        <v>151</v>
      </c>
    </row>
    <row r="158" spans="1:65" s="11" customFormat="1" ht="11.25" x14ac:dyDescent="0.2">
      <c r="B158" s="124"/>
      <c r="C158" s="157"/>
      <c r="D158" s="150" t="s">
        <v>164</v>
      </c>
      <c r="E158" s="158" t="s">
        <v>1</v>
      </c>
      <c r="F158" s="159" t="s">
        <v>1052</v>
      </c>
      <c r="G158" s="157"/>
      <c r="H158" s="160">
        <v>2147.7800000000002</v>
      </c>
      <c r="L158" s="124"/>
      <c r="M158" s="126"/>
      <c r="N158" s="127"/>
      <c r="O158" s="127"/>
      <c r="P158" s="127"/>
      <c r="Q158" s="127"/>
      <c r="R158" s="127"/>
      <c r="S158" s="127"/>
      <c r="T158" s="128"/>
      <c r="AT158" s="125" t="s">
        <v>164</v>
      </c>
      <c r="AU158" s="125" t="s">
        <v>90</v>
      </c>
      <c r="AV158" s="11" t="s">
        <v>90</v>
      </c>
      <c r="AW158" s="11" t="s">
        <v>36</v>
      </c>
      <c r="AX158" s="11" t="s">
        <v>81</v>
      </c>
      <c r="AY158" s="125" t="s">
        <v>151</v>
      </c>
    </row>
    <row r="159" spans="1:65" s="10" customFormat="1" ht="11.25" x14ac:dyDescent="0.2">
      <c r="B159" s="119"/>
      <c r="C159" s="154"/>
      <c r="D159" s="150" t="s">
        <v>164</v>
      </c>
      <c r="E159" s="155" t="s">
        <v>1</v>
      </c>
      <c r="F159" s="156" t="s">
        <v>746</v>
      </c>
      <c r="G159" s="154"/>
      <c r="H159" s="155" t="s">
        <v>1</v>
      </c>
      <c r="L159" s="119"/>
      <c r="M159" s="121"/>
      <c r="N159" s="122"/>
      <c r="O159" s="122"/>
      <c r="P159" s="122"/>
      <c r="Q159" s="122"/>
      <c r="R159" s="122"/>
      <c r="S159" s="122"/>
      <c r="T159" s="123"/>
      <c r="AT159" s="120" t="s">
        <v>164</v>
      </c>
      <c r="AU159" s="120" t="s">
        <v>90</v>
      </c>
      <c r="AV159" s="10" t="s">
        <v>88</v>
      </c>
      <c r="AW159" s="10" t="s">
        <v>36</v>
      </c>
      <c r="AX159" s="10" t="s">
        <v>81</v>
      </c>
      <c r="AY159" s="120" t="s">
        <v>151</v>
      </c>
    </row>
    <row r="160" spans="1:65" s="11" customFormat="1" ht="11.25" x14ac:dyDescent="0.2">
      <c r="B160" s="124"/>
      <c r="C160" s="157"/>
      <c r="D160" s="150" t="s">
        <v>164</v>
      </c>
      <c r="E160" s="158" t="s">
        <v>1</v>
      </c>
      <c r="F160" s="159" t="s">
        <v>1059</v>
      </c>
      <c r="G160" s="157"/>
      <c r="H160" s="160">
        <v>38.17</v>
      </c>
      <c r="L160" s="124"/>
      <c r="M160" s="126"/>
      <c r="N160" s="127"/>
      <c r="O160" s="127"/>
      <c r="P160" s="127"/>
      <c r="Q160" s="127"/>
      <c r="R160" s="127"/>
      <c r="S160" s="127"/>
      <c r="T160" s="128"/>
      <c r="AT160" s="125" t="s">
        <v>164</v>
      </c>
      <c r="AU160" s="125" t="s">
        <v>90</v>
      </c>
      <c r="AV160" s="11" t="s">
        <v>90</v>
      </c>
      <c r="AW160" s="11" t="s">
        <v>36</v>
      </c>
      <c r="AX160" s="11" t="s">
        <v>81</v>
      </c>
      <c r="AY160" s="125" t="s">
        <v>151</v>
      </c>
    </row>
    <row r="161" spans="1:65" s="12" customFormat="1" ht="11.25" x14ac:dyDescent="0.2">
      <c r="B161" s="129"/>
      <c r="C161" s="161"/>
      <c r="D161" s="150" t="s">
        <v>164</v>
      </c>
      <c r="E161" s="162" t="s">
        <v>1</v>
      </c>
      <c r="F161" s="163" t="s">
        <v>167</v>
      </c>
      <c r="G161" s="161"/>
      <c r="H161" s="164">
        <v>2185.9500000000003</v>
      </c>
      <c r="L161" s="129"/>
      <c r="M161" s="131"/>
      <c r="N161" s="132"/>
      <c r="O161" s="132"/>
      <c r="P161" s="132"/>
      <c r="Q161" s="132"/>
      <c r="R161" s="132"/>
      <c r="S161" s="132"/>
      <c r="T161" s="133"/>
      <c r="AT161" s="130" t="s">
        <v>164</v>
      </c>
      <c r="AU161" s="130" t="s">
        <v>90</v>
      </c>
      <c r="AV161" s="12" t="s">
        <v>158</v>
      </c>
      <c r="AW161" s="12" t="s">
        <v>36</v>
      </c>
      <c r="AX161" s="12" t="s">
        <v>88</v>
      </c>
      <c r="AY161" s="130" t="s">
        <v>151</v>
      </c>
    </row>
    <row r="162" spans="1:65" s="34" customFormat="1" ht="37.9" customHeight="1" x14ac:dyDescent="0.2">
      <c r="A162" s="9"/>
      <c r="B162" s="4"/>
      <c r="C162" s="144" t="s">
        <v>196</v>
      </c>
      <c r="D162" s="144" t="s">
        <v>153</v>
      </c>
      <c r="E162" s="145" t="s">
        <v>271</v>
      </c>
      <c r="F162" s="146" t="s">
        <v>272</v>
      </c>
      <c r="G162" s="147" t="s">
        <v>233</v>
      </c>
      <c r="H162" s="148">
        <v>2147.7800000000002</v>
      </c>
      <c r="I162" s="6"/>
      <c r="J162" s="7">
        <f>ROUND(I162*H162,2)</f>
        <v>0</v>
      </c>
      <c r="K162" s="5" t="s">
        <v>157</v>
      </c>
      <c r="L162" s="4"/>
      <c r="M162" s="8" t="s">
        <v>1</v>
      </c>
      <c r="N162" s="110" t="s">
        <v>46</v>
      </c>
      <c r="O162" s="111"/>
      <c r="P162" s="112">
        <f>O162*H162</f>
        <v>0</v>
      </c>
      <c r="Q162" s="112">
        <v>0</v>
      </c>
      <c r="R162" s="112">
        <f>Q162*H162</f>
        <v>0</v>
      </c>
      <c r="S162" s="112">
        <v>0</v>
      </c>
      <c r="T162" s="113">
        <f>S162*H162</f>
        <v>0</v>
      </c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R162" s="114" t="s">
        <v>158</v>
      </c>
      <c r="AT162" s="114" t="s">
        <v>153</v>
      </c>
      <c r="AU162" s="114" t="s">
        <v>90</v>
      </c>
      <c r="AY162" s="23" t="s">
        <v>151</v>
      </c>
      <c r="BE162" s="115">
        <f>IF(N162="základní",J162,0)</f>
        <v>0</v>
      </c>
      <c r="BF162" s="115">
        <f>IF(N162="snížená",J162,0)</f>
        <v>0</v>
      </c>
      <c r="BG162" s="115">
        <f>IF(N162="zákl. přenesená",J162,0)</f>
        <v>0</v>
      </c>
      <c r="BH162" s="115">
        <f>IF(N162="sníž. přenesená",J162,0)</f>
        <v>0</v>
      </c>
      <c r="BI162" s="115">
        <f>IF(N162="nulová",J162,0)</f>
        <v>0</v>
      </c>
      <c r="BJ162" s="23" t="s">
        <v>88</v>
      </c>
      <c r="BK162" s="115">
        <f>ROUND(I162*H162,2)</f>
        <v>0</v>
      </c>
      <c r="BL162" s="23" t="s">
        <v>158</v>
      </c>
      <c r="BM162" s="114" t="s">
        <v>1060</v>
      </c>
    </row>
    <row r="163" spans="1:65" s="34" customFormat="1" ht="39" x14ac:dyDescent="0.2">
      <c r="A163" s="9"/>
      <c r="B163" s="4"/>
      <c r="C163" s="149"/>
      <c r="D163" s="150" t="s">
        <v>160</v>
      </c>
      <c r="E163" s="149"/>
      <c r="F163" s="151" t="s">
        <v>274</v>
      </c>
      <c r="G163" s="149"/>
      <c r="H163" s="149"/>
      <c r="I163" s="9"/>
      <c r="J163" s="9"/>
      <c r="K163" s="9"/>
      <c r="L163" s="4"/>
      <c r="M163" s="116"/>
      <c r="N163" s="117"/>
      <c r="O163" s="111"/>
      <c r="P163" s="111"/>
      <c r="Q163" s="111"/>
      <c r="R163" s="111"/>
      <c r="S163" s="111"/>
      <c r="T163" s="118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T163" s="23" t="s">
        <v>160</v>
      </c>
      <c r="AU163" s="23" t="s">
        <v>90</v>
      </c>
    </row>
    <row r="164" spans="1:65" s="34" customFormat="1" ht="11.25" x14ac:dyDescent="0.2">
      <c r="A164" s="9"/>
      <c r="B164" s="4"/>
      <c r="C164" s="149"/>
      <c r="D164" s="152" t="s">
        <v>162</v>
      </c>
      <c r="E164" s="149"/>
      <c r="F164" s="153" t="s">
        <v>275</v>
      </c>
      <c r="G164" s="149"/>
      <c r="H164" s="149"/>
      <c r="I164" s="9"/>
      <c r="J164" s="9"/>
      <c r="K164" s="9"/>
      <c r="L164" s="4"/>
      <c r="M164" s="116"/>
      <c r="N164" s="117"/>
      <c r="O164" s="111"/>
      <c r="P164" s="111"/>
      <c r="Q164" s="111"/>
      <c r="R164" s="111"/>
      <c r="S164" s="111"/>
      <c r="T164" s="118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T164" s="23" t="s">
        <v>162</v>
      </c>
      <c r="AU164" s="23" t="s">
        <v>90</v>
      </c>
    </row>
    <row r="165" spans="1:65" s="10" customFormat="1" ht="11.25" x14ac:dyDescent="0.2">
      <c r="B165" s="119"/>
      <c r="C165" s="154"/>
      <c r="D165" s="150" t="s">
        <v>164</v>
      </c>
      <c r="E165" s="155" t="s">
        <v>1</v>
      </c>
      <c r="F165" s="156" t="s">
        <v>1048</v>
      </c>
      <c r="G165" s="154"/>
      <c r="H165" s="155" t="s">
        <v>1</v>
      </c>
      <c r="L165" s="119"/>
      <c r="M165" s="121"/>
      <c r="N165" s="122"/>
      <c r="O165" s="122"/>
      <c r="P165" s="122"/>
      <c r="Q165" s="122"/>
      <c r="R165" s="122"/>
      <c r="S165" s="122"/>
      <c r="T165" s="123"/>
      <c r="AT165" s="120" t="s">
        <v>164</v>
      </c>
      <c r="AU165" s="120" t="s">
        <v>90</v>
      </c>
      <c r="AV165" s="10" t="s">
        <v>88</v>
      </c>
      <c r="AW165" s="10" t="s">
        <v>36</v>
      </c>
      <c r="AX165" s="10" t="s">
        <v>81</v>
      </c>
      <c r="AY165" s="120" t="s">
        <v>151</v>
      </c>
    </row>
    <row r="166" spans="1:65" s="10" customFormat="1" ht="11.25" x14ac:dyDescent="0.2">
      <c r="B166" s="119"/>
      <c r="C166" s="154"/>
      <c r="D166" s="150" t="s">
        <v>164</v>
      </c>
      <c r="E166" s="155" t="s">
        <v>1</v>
      </c>
      <c r="F166" s="156" t="s">
        <v>1061</v>
      </c>
      <c r="G166" s="154"/>
      <c r="H166" s="155" t="s">
        <v>1</v>
      </c>
      <c r="L166" s="119"/>
      <c r="M166" s="121"/>
      <c r="N166" s="122"/>
      <c r="O166" s="122"/>
      <c r="P166" s="122"/>
      <c r="Q166" s="122"/>
      <c r="R166" s="122"/>
      <c r="S166" s="122"/>
      <c r="T166" s="123"/>
      <c r="AT166" s="120" t="s">
        <v>164</v>
      </c>
      <c r="AU166" s="120" t="s">
        <v>90</v>
      </c>
      <c r="AV166" s="10" t="s">
        <v>88</v>
      </c>
      <c r="AW166" s="10" t="s">
        <v>36</v>
      </c>
      <c r="AX166" s="10" t="s">
        <v>81</v>
      </c>
      <c r="AY166" s="120" t="s">
        <v>151</v>
      </c>
    </row>
    <row r="167" spans="1:65" s="11" customFormat="1" ht="11.25" x14ac:dyDescent="0.2">
      <c r="B167" s="124"/>
      <c r="C167" s="157"/>
      <c r="D167" s="150" t="s">
        <v>164</v>
      </c>
      <c r="E167" s="158" t="s">
        <v>1</v>
      </c>
      <c r="F167" s="159" t="s">
        <v>1052</v>
      </c>
      <c r="G167" s="157"/>
      <c r="H167" s="160">
        <v>2147.7800000000002</v>
      </c>
      <c r="L167" s="124"/>
      <c r="M167" s="126"/>
      <c r="N167" s="127"/>
      <c r="O167" s="127"/>
      <c r="P167" s="127"/>
      <c r="Q167" s="127"/>
      <c r="R167" s="127"/>
      <c r="S167" s="127"/>
      <c r="T167" s="128"/>
      <c r="AT167" s="125" t="s">
        <v>164</v>
      </c>
      <c r="AU167" s="125" t="s">
        <v>90</v>
      </c>
      <c r="AV167" s="11" t="s">
        <v>90</v>
      </c>
      <c r="AW167" s="11" t="s">
        <v>36</v>
      </c>
      <c r="AX167" s="11" t="s">
        <v>81</v>
      </c>
      <c r="AY167" s="125" t="s">
        <v>151</v>
      </c>
    </row>
    <row r="168" spans="1:65" s="12" customFormat="1" ht="11.25" x14ac:dyDescent="0.2">
      <c r="B168" s="129"/>
      <c r="C168" s="161"/>
      <c r="D168" s="150" t="s">
        <v>164</v>
      </c>
      <c r="E168" s="162" t="s">
        <v>1</v>
      </c>
      <c r="F168" s="163" t="s">
        <v>167</v>
      </c>
      <c r="G168" s="161"/>
      <c r="H168" s="164">
        <v>2147.7800000000002</v>
      </c>
      <c r="L168" s="129"/>
      <c r="M168" s="131"/>
      <c r="N168" s="132"/>
      <c r="O168" s="132"/>
      <c r="P168" s="132"/>
      <c r="Q168" s="132"/>
      <c r="R168" s="132"/>
      <c r="S168" s="132"/>
      <c r="T168" s="133"/>
      <c r="AT168" s="130" t="s">
        <v>164</v>
      </c>
      <c r="AU168" s="130" t="s">
        <v>90</v>
      </c>
      <c r="AV168" s="12" t="s">
        <v>158</v>
      </c>
      <c r="AW168" s="12" t="s">
        <v>36</v>
      </c>
      <c r="AX168" s="12" t="s">
        <v>88</v>
      </c>
      <c r="AY168" s="130" t="s">
        <v>151</v>
      </c>
    </row>
    <row r="169" spans="1:65" s="34" customFormat="1" ht="24.2" customHeight="1" x14ac:dyDescent="0.2">
      <c r="A169" s="9"/>
      <c r="B169" s="4"/>
      <c r="C169" s="144" t="s">
        <v>202</v>
      </c>
      <c r="D169" s="144" t="s">
        <v>153</v>
      </c>
      <c r="E169" s="145" t="s">
        <v>279</v>
      </c>
      <c r="F169" s="146" t="s">
        <v>280</v>
      </c>
      <c r="G169" s="147" t="s">
        <v>156</v>
      </c>
      <c r="H169" s="148">
        <v>954.61</v>
      </c>
      <c r="I169" s="6"/>
      <c r="J169" s="7">
        <f>ROUND(I169*H169,2)</f>
        <v>0</v>
      </c>
      <c r="K169" s="5" t="s">
        <v>157</v>
      </c>
      <c r="L169" s="4"/>
      <c r="M169" s="8" t="s">
        <v>1</v>
      </c>
      <c r="N169" s="110" t="s">
        <v>46</v>
      </c>
      <c r="O169" s="111"/>
      <c r="P169" s="112">
        <f>O169*H169</f>
        <v>0</v>
      </c>
      <c r="Q169" s="112">
        <v>0</v>
      </c>
      <c r="R169" s="112">
        <f>Q169*H169</f>
        <v>0</v>
      </c>
      <c r="S169" s="112">
        <v>0</v>
      </c>
      <c r="T169" s="113">
        <f>S169*H169</f>
        <v>0</v>
      </c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R169" s="114" t="s">
        <v>158</v>
      </c>
      <c r="AT169" s="114" t="s">
        <v>153</v>
      </c>
      <c r="AU169" s="114" t="s">
        <v>90</v>
      </c>
      <c r="AY169" s="23" t="s">
        <v>151</v>
      </c>
      <c r="BE169" s="115">
        <f>IF(N169="základní",J169,0)</f>
        <v>0</v>
      </c>
      <c r="BF169" s="115">
        <f>IF(N169="snížená",J169,0)</f>
        <v>0</v>
      </c>
      <c r="BG169" s="115">
        <f>IF(N169="zákl. přenesená",J169,0)</f>
        <v>0</v>
      </c>
      <c r="BH169" s="115">
        <f>IF(N169="sníž. přenesená",J169,0)</f>
        <v>0</v>
      </c>
      <c r="BI169" s="115">
        <f>IF(N169="nulová",J169,0)</f>
        <v>0</v>
      </c>
      <c r="BJ169" s="23" t="s">
        <v>88</v>
      </c>
      <c r="BK169" s="115">
        <f>ROUND(I169*H169,2)</f>
        <v>0</v>
      </c>
      <c r="BL169" s="23" t="s">
        <v>158</v>
      </c>
      <c r="BM169" s="114" t="s">
        <v>1062</v>
      </c>
    </row>
    <row r="170" spans="1:65" s="34" customFormat="1" ht="19.5" x14ac:dyDescent="0.2">
      <c r="A170" s="9"/>
      <c r="B170" s="4"/>
      <c r="C170" s="149"/>
      <c r="D170" s="150" t="s">
        <v>160</v>
      </c>
      <c r="E170" s="149"/>
      <c r="F170" s="151" t="s">
        <v>282</v>
      </c>
      <c r="G170" s="149"/>
      <c r="H170" s="149"/>
      <c r="I170" s="9"/>
      <c r="J170" s="9"/>
      <c r="K170" s="9"/>
      <c r="L170" s="4"/>
      <c r="M170" s="116"/>
      <c r="N170" s="117"/>
      <c r="O170" s="111"/>
      <c r="P170" s="111"/>
      <c r="Q170" s="111"/>
      <c r="R170" s="111"/>
      <c r="S170" s="111"/>
      <c r="T170" s="118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T170" s="23" t="s">
        <v>160</v>
      </c>
      <c r="AU170" s="23" t="s">
        <v>90</v>
      </c>
    </row>
    <row r="171" spans="1:65" s="34" customFormat="1" ht="11.25" x14ac:dyDescent="0.2">
      <c r="A171" s="9"/>
      <c r="B171" s="4"/>
      <c r="C171" s="149"/>
      <c r="D171" s="152" t="s">
        <v>162</v>
      </c>
      <c r="E171" s="149"/>
      <c r="F171" s="153" t="s">
        <v>283</v>
      </c>
      <c r="G171" s="149"/>
      <c r="H171" s="149"/>
      <c r="I171" s="9"/>
      <c r="J171" s="9"/>
      <c r="K171" s="9"/>
      <c r="L171" s="4"/>
      <c r="M171" s="116"/>
      <c r="N171" s="117"/>
      <c r="O171" s="111"/>
      <c r="P171" s="111"/>
      <c r="Q171" s="111"/>
      <c r="R171" s="111"/>
      <c r="S171" s="111"/>
      <c r="T171" s="118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T171" s="23" t="s">
        <v>162</v>
      </c>
      <c r="AU171" s="23" t="s">
        <v>90</v>
      </c>
    </row>
    <row r="172" spans="1:65" s="10" customFormat="1" ht="11.25" x14ac:dyDescent="0.2">
      <c r="B172" s="119"/>
      <c r="C172" s="154"/>
      <c r="D172" s="150" t="s">
        <v>164</v>
      </c>
      <c r="E172" s="155" t="s">
        <v>1</v>
      </c>
      <c r="F172" s="156" t="s">
        <v>1048</v>
      </c>
      <c r="G172" s="154"/>
      <c r="H172" s="155" t="s">
        <v>1</v>
      </c>
      <c r="L172" s="119"/>
      <c r="M172" s="121"/>
      <c r="N172" s="122"/>
      <c r="O172" s="122"/>
      <c r="P172" s="122"/>
      <c r="Q172" s="122"/>
      <c r="R172" s="122"/>
      <c r="S172" s="122"/>
      <c r="T172" s="123"/>
      <c r="AT172" s="120" t="s">
        <v>164</v>
      </c>
      <c r="AU172" s="120" t="s">
        <v>90</v>
      </c>
      <c r="AV172" s="10" t="s">
        <v>88</v>
      </c>
      <c r="AW172" s="10" t="s">
        <v>36</v>
      </c>
      <c r="AX172" s="10" t="s">
        <v>81</v>
      </c>
      <c r="AY172" s="120" t="s">
        <v>151</v>
      </c>
    </row>
    <row r="173" spans="1:65" s="10" customFormat="1" ht="11.25" x14ac:dyDescent="0.2">
      <c r="B173" s="119"/>
      <c r="C173" s="154"/>
      <c r="D173" s="150" t="s">
        <v>164</v>
      </c>
      <c r="E173" s="155" t="s">
        <v>1</v>
      </c>
      <c r="F173" s="156" t="s">
        <v>1063</v>
      </c>
      <c r="G173" s="154"/>
      <c r="H173" s="155" t="s">
        <v>1</v>
      </c>
      <c r="L173" s="119"/>
      <c r="M173" s="121"/>
      <c r="N173" s="122"/>
      <c r="O173" s="122"/>
      <c r="P173" s="122"/>
      <c r="Q173" s="122"/>
      <c r="R173" s="122"/>
      <c r="S173" s="122"/>
      <c r="T173" s="123"/>
      <c r="AT173" s="120" t="s">
        <v>164</v>
      </c>
      <c r="AU173" s="120" t="s">
        <v>90</v>
      </c>
      <c r="AV173" s="10" t="s">
        <v>88</v>
      </c>
      <c r="AW173" s="10" t="s">
        <v>36</v>
      </c>
      <c r="AX173" s="10" t="s">
        <v>81</v>
      </c>
      <c r="AY173" s="120" t="s">
        <v>151</v>
      </c>
    </row>
    <row r="174" spans="1:65" s="11" customFormat="1" ht="11.25" x14ac:dyDescent="0.2">
      <c r="B174" s="124"/>
      <c r="C174" s="157"/>
      <c r="D174" s="150" t="s">
        <v>164</v>
      </c>
      <c r="E174" s="158" t="s">
        <v>1</v>
      </c>
      <c r="F174" s="159" t="s">
        <v>1064</v>
      </c>
      <c r="G174" s="157"/>
      <c r="H174" s="160">
        <v>538.01</v>
      </c>
      <c r="L174" s="124"/>
      <c r="M174" s="126"/>
      <c r="N174" s="127"/>
      <c r="O174" s="127"/>
      <c r="P174" s="127"/>
      <c r="Q174" s="127"/>
      <c r="R174" s="127"/>
      <c r="S174" s="127"/>
      <c r="T174" s="128"/>
      <c r="AT174" s="125" t="s">
        <v>164</v>
      </c>
      <c r="AU174" s="125" t="s">
        <v>90</v>
      </c>
      <c r="AV174" s="11" t="s">
        <v>90</v>
      </c>
      <c r="AW174" s="11" t="s">
        <v>36</v>
      </c>
      <c r="AX174" s="11" t="s">
        <v>81</v>
      </c>
      <c r="AY174" s="125" t="s">
        <v>151</v>
      </c>
    </row>
    <row r="175" spans="1:65" s="10" customFormat="1" ht="11.25" x14ac:dyDescent="0.2">
      <c r="B175" s="119"/>
      <c r="C175" s="154"/>
      <c r="D175" s="150" t="s">
        <v>164</v>
      </c>
      <c r="E175" s="155" t="s">
        <v>1</v>
      </c>
      <c r="F175" s="156" t="s">
        <v>1065</v>
      </c>
      <c r="G175" s="154"/>
      <c r="H175" s="155" t="s">
        <v>1</v>
      </c>
      <c r="L175" s="119"/>
      <c r="M175" s="121"/>
      <c r="N175" s="122"/>
      <c r="O175" s="122"/>
      <c r="P175" s="122"/>
      <c r="Q175" s="122"/>
      <c r="R175" s="122"/>
      <c r="S175" s="122"/>
      <c r="T175" s="123"/>
      <c r="AT175" s="120" t="s">
        <v>164</v>
      </c>
      <c r="AU175" s="120" t="s">
        <v>90</v>
      </c>
      <c r="AV175" s="10" t="s">
        <v>88</v>
      </c>
      <c r="AW175" s="10" t="s">
        <v>36</v>
      </c>
      <c r="AX175" s="10" t="s">
        <v>81</v>
      </c>
      <c r="AY175" s="120" t="s">
        <v>151</v>
      </c>
    </row>
    <row r="176" spans="1:65" s="11" customFormat="1" ht="11.25" x14ac:dyDescent="0.2">
      <c r="B176" s="124"/>
      <c r="C176" s="157"/>
      <c r="D176" s="150" t="s">
        <v>164</v>
      </c>
      <c r="E176" s="158" t="s">
        <v>1</v>
      </c>
      <c r="F176" s="159" t="s">
        <v>1066</v>
      </c>
      <c r="G176" s="157"/>
      <c r="H176" s="160">
        <v>416.6</v>
      </c>
      <c r="L176" s="124"/>
      <c r="M176" s="126"/>
      <c r="N176" s="127"/>
      <c r="O176" s="127"/>
      <c r="P176" s="127"/>
      <c r="Q176" s="127"/>
      <c r="R176" s="127"/>
      <c r="S176" s="127"/>
      <c r="T176" s="128"/>
      <c r="AT176" s="125" t="s">
        <v>164</v>
      </c>
      <c r="AU176" s="125" t="s">
        <v>90</v>
      </c>
      <c r="AV176" s="11" t="s">
        <v>90</v>
      </c>
      <c r="AW176" s="11" t="s">
        <v>36</v>
      </c>
      <c r="AX176" s="11" t="s">
        <v>81</v>
      </c>
      <c r="AY176" s="125" t="s">
        <v>151</v>
      </c>
    </row>
    <row r="177" spans="1:65" s="12" customFormat="1" ht="11.25" x14ac:dyDescent="0.2">
      <c r="B177" s="129"/>
      <c r="C177" s="161"/>
      <c r="D177" s="150" t="s">
        <v>164</v>
      </c>
      <c r="E177" s="162" t="s">
        <v>1</v>
      </c>
      <c r="F177" s="163" t="s">
        <v>167</v>
      </c>
      <c r="G177" s="161"/>
      <c r="H177" s="164">
        <v>954.61</v>
      </c>
      <c r="L177" s="129"/>
      <c r="M177" s="131"/>
      <c r="N177" s="132"/>
      <c r="O177" s="132"/>
      <c r="P177" s="132"/>
      <c r="Q177" s="132"/>
      <c r="R177" s="132"/>
      <c r="S177" s="132"/>
      <c r="T177" s="133"/>
      <c r="AT177" s="130" t="s">
        <v>164</v>
      </c>
      <c r="AU177" s="130" t="s">
        <v>90</v>
      </c>
      <c r="AV177" s="12" t="s">
        <v>158</v>
      </c>
      <c r="AW177" s="12" t="s">
        <v>36</v>
      </c>
      <c r="AX177" s="12" t="s">
        <v>88</v>
      </c>
      <c r="AY177" s="130" t="s">
        <v>151</v>
      </c>
    </row>
    <row r="178" spans="1:65" s="34" customFormat="1" ht="24.2" customHeight="1" x14ac:dyDescent="0.2">
      <c r="A178" s="9"/>
      <c r="B178" s="4"/>
      <c r="C178" s="144" t="s">
        <v>209</v>
      </c>
      <c r="D178" s="144" t="s">
        <v>153</v>
      </c>
      <c r="E178" s="145" t="s">
        <v>289</v>
      </c>
      <c r="F178" s="146" t="s">
        <v>290</v>
      </c>
      <c r="G178" s="147" t="s">
        <v>156</v>
      </c>
      <c r="H178" s="148">
        <v>1415.03</v>
      </c>
      <c r="I178" s="6"/>
      <c r="J178" s="7">
        <f>ROUND(I178*H178,2)</f>
        <v>0</v>
      </c>
      <c r="K178" s="5" t="s">
        <v>157</v>
      </c>
      <c r="L178" s="4"/>
      <c r="M178" s="8" t="s">
        <v>1</v>
      </c>
      <c r="N178" s="110" t="s">
        <v>46</v>
      </c>
      <c r="O178" s="111"/>
      <c r="P178" s="112">
        <f>O178*H178</f>
        <v>0</v>
      </c>
      <c r="Q178" s="112">
        <v>0</v>
      </c>
      <c r="R178" s="112">
        <f>Q178*H178</f>
        <v>0</v>
      </c>
      <c r="S178" s="112">
        <v>0</v>
      </c>
      <c r="T178" s="113">
        <f>S178*H178</f>
        <v>0</v>
      </c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R178" s="114" t="s">
        <v>158</v>
      </c>
      <c r="AT178" s="114" t="s">
        <v>153</v>
      </c>
      <c r="AU178" s="114" t="s">
        <v>90</v>
      </c>
      <c r="AY178" s="23" t="s">
        <v>151</v>
      </c>
      <c r="BE178" s="115">
        <f>IF(N178="základní",J178,0)</f>
        <v>0</v>
      </c>
      <c r="BF178" s="115">
        <f>IF(N178="snížená",J178,0)</f>
        <v>0</v>
      </c>
      <c r="BG178" s="115">
        <f>IF(N178="zákl. přenesená",J178,0)</f>
        <v>0</v>
      </c>
      <c r="BH178" s="115">
        <f>IF(N178="sníž. přenesená",J178,0)</f>
        <v>0</v>
      </c>
      <c r="BI178" s="115">
        <f>IF(N178="nulová",J178,0)</f>
        <v>0</v>
      </c>
      <c r="BJ178" s="23" t="s">
        <v>88</v>
      </c>
      <c r="BK178" s="115">
        <f>ROUND(I178*H178,2)</f>
        <v>0</v>
      </c>
      <c r="BL178" s="23" t="s">
        <v>158</v>
      </c>
      <c r="BM178" s="114" t="s">
        <v>1067</v>
      </c>
    </row>
    <row r="179" spans="1:65" s="34" customFormat="1" ht="19.5" x14ac:dyDescent="0.2">
      <c r="A179" s="9"/>
      <c r="B179" s="4"/>
      <c r="C179" s="149"/>
      <c r="D179" s="150" t="s">
        <v>160</v>
      </c>
      <c r="E179" s="149"/>
      <c r="F179" s="151" t="s">
        <v>292</v>
      </c>
      <c r="G179" s="149"/>
      <c r="H179" s="149"/>
      <c r="I179" s="9"/>
      <c r="J179" s="9"/>
      <c r="K179" s="9"/>
      <c r="L179" s="4"/>
      <c r="M179" s="116"/>
      <c r="N179" s="117"/>
      <c r="O179" s="111"/>
      <c r="P179" s="111"/>
      <c r="Q179" s="111"/>
      <c r="R179" s="111"/>
      <c r="S179" s="111"/>
      <c r="T179" s="118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T179" s="23" t="s">
        <v>160</v>
      </c>
      <c r="AU179" s="23" t="s">
        <v>90</v>
      </c>
    </row>
    <row r="180" spans="1:65" s="34" customFormat="1" ht="11.25" x14ac:dyDescent="0.2">
      <c r="A180" s="9"/>
      <c r="B180" s="4"/>
      <c r="C180" s="149"/>
      <c r="D180" s="152" t="s">
        <v>162</v>
      </c>
      <c r="E180" s="149"/>
      <c r="F180" s="153" t="s">
        <v>293</v>
      </c>
      <c r="G180" s="149"/>
      <c r="H180" s="149"/>
      <c r="I180" s="9"/>
      <c r="J180" s="9"/>
      <c r="K180" s="9"/>
      <c r="L180" s="4"/>
      <c r="M180" s="116"/>
      <c r="N180" s="117"/>
      <c r="O180" s="111"/>
      <c r="P180" s="111"/>
      <c r="Q180" s="111"/>
      <c r="R180" s="111"/>
      <c r="S180" s="111"/>
      <c r="T180" s="118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T180" s="23" t="s">
        <v>162</v>
      </c>
      <c r="AU180" s="23" t="s">
        <v>90</v>
      </c>
    </row>
    <row r="181" spans="1:65" s="10" customFormat="1" ht="11.25" x14ac:dyDescent="0.2">
      <c r="B181" s="119"/>
      <c r="C181" s="154"/>
      <c r="D181" s="150" t="s">
        <v>164</v>
      </c>
      <c r="E181" s="155" t="s">
        <v>1</v>
      </c>
      <c r="F181" s="156" t="s">
        <v>1048</v>
      </c>
      <c r="G181" s="154"/>
      <c r="H181" s="155" t="s">
        <v>1</v>
      </c>
      <c r="L181" s="119"/>
      <c r="M181" s="121"/>
      <c r="N181" s="122"/>
      <c r="O181" s="122"/>
      <c r="P181" s="122"/>
      <c r="Q181" s="122"/>
      <c r="R181" s="122"/>
      <c r="S181" s="122"/>
      <c r="T181" s="123"/>
      <c r="AT181" s="120" t="s">
        <v>164</v>
      </c>
      <c r="AU181" s="120" t="s">
        <v>90</v>
      </c>
      <c r="AV181" s="10" t="s">
        <v>88</v>
      </c>
      <c r="AW181" s="10" t="s">
        <v>36</v>
      </c>
      <c r="AX181" s="10" t="s">
        <v>81</v>
      </c>
      <c r="AY181" s="120" t="s">
        <v>151</v>
      </c>
    </row>
    <row r="182" spans="1:65" s="10" customFormat="1" ht="11.25" x14ac:dyDescent="0.2">
      <c r="B182" s="119"/>
      <c r="C182" s="154"/>
      <c r="D182" s="150" t="s">
        <v>164</v>
      </c>
      <c r="E182" s="155" t="s">
        <v>1</v>
      </c>
      <c r="F182" s="156" t="s">
        <v>294</v>
      </c>
      <c r="G182" s="154"/>
      <c r="H182" s="155" t="s">
        <v>1</v>
      </c>
      <c r="L182" s="119"/>
      <c r="M182" s="121"/>
      <c r="N182" s="122"/>
      <c r="O182" s="122"/>
      <c r="P182" s="122"/>
      <c r="Q182" s="122"/>
      <c r="R182" s="122"/>
      <c r="S182" s="122"/>
      <c r="T182" s="123"/>
      <c r="AT182" s="120" t="s">
        <v>164</v>
      </c>
      <c r="AU182" s="120" t="s">
        <v>90</v>
      </c>
      <c r="AV182" s="10" t="s">
        <v>88</v>
      </c>
      <c r="AW182" s="10" t="s">
        <v>36</v>
      </c>
      <c r="AX182" s="10" t="s">
        <v>81</v>
      </c>
      <c r="AY182" s="120" t="s">
        <v>151</v>
      </c>
    </row>
    <row r="183" spans="1:65" s="11" customFormat="1" ht="11.25" x14ac:dyDescent="0.2">
      <c r="B183" s="124"/>
      <c r="C183" s="157"/>
      <c r="D183" s="150" t="s">
        <v>164</v>
      </c>
      <c r="E183" s="158" t="s">
        <v>1</v>
      </c>
      <c r="F183" s="159" t="s">
        <v>1068</v>
      </c>
      <c r="G183" s="157"/>
      <c r="H183" s="160">
        <v>1415.03</v>
      </c>
      <c r="L183" s="124"/>
      <c r="M183" s="126"/>
      <c r="N183" s="127"/>
      <c r="O183" s="127"/>
      <c r="P183" s="127"/>
      <c r="Q183" s="127"/>
      <c r="R183" s="127"/>
      <c r="S183" s="127"/>
      <c r="T183" s="128"/>
      <c r="AT183" s="125" t="s">
        <v>164</v>
      </c>
      <c r="AU183" s="125" t="s">
        <v>90</v>
      </c>
      <c r="AV183" s="11" t="s">
        <v>90</v>
      </c>
      <c r="AW183" s="11" t="s">
        <v>36</v>
      </c>
      <c r="AX183" s="11" t="s">
        <v>81</v>
      </c>
      <c r="AY183" s="125" t="s">
        <v>151</v>
      </c>
    </row>
    <row r="184" spans="1:65" s="12" customFormat="1" ht="11.25" x14ac:dyDescent="0.2">
      <c r="B184" s="129"/>
      <c r="C184" s="161"/>
      <c r="D184" s="150" t="s">
        <v>164</v>
      </c>
      <c r="E184" s="162" t="s">
        <v>1</v>
      </c>
      <c r="F184" s="163" t="s">
        <v>167</v>
      </c>
      <c r="G184" s="161"/>
      <c r="H184" s="164">
        <v>1415.03</v>
      </c>
      <c r="L184" s="129"/>
      <c r="M184" s="131"/>
      <c r="N184" s="132"/>
      <c r="O184" s="132"/>
      <c r="P184" s="132"/>
      <c r="Q184" s="132"/>
      <c r="R184" s="132"/>
      <c r="S184" s="132"/>
      <c r="T184" s="133"/>
      <c r="AT184" s="130" t="s">
        <v>164</v>
      </c>
      <c r="AU184" s="130" t="s">
        <v>90</v>
      </c>
      <c r="AV184" s="12" t="s">
        <v>158</v>
      </c>
      <c r="AW184" s="12" t="s">
        <v>36</v>
      </c>
      <c r="AX184" s="12" t="s">
        <v>88</v>
      </c>
      <c r="AY184" s="130" t="s">
        <v>151</v>
      </c>
    </row>
    <row r="185" spans="1:65" s="34" customFormat="1" ht="16.5" customHeight="1" x14ac:dyDescent="0.2">
      <c r="A185" s="9"/>
      <c r="B185" s="4"/>
      <c r="C185" s="144" t="s">
        <v>216</v>
      </c>
      <c r="D185" s="144" t="s">
        <v>153</v>
      </c>
      <c r="E185" s="145" t="s">
        <v>306</v>
      </c>
      <c r="F185" s="146" t="s">
        <v>307</v>
      </c>
      <c r="G185" s="147" t="s">
        <v>233</v>
      </c>
      <c r="H185" s="148">
        <v>92.76</v>
      </c>
      <c r="I185" s="6"/>
      <c r="J185" s="7">
        <f>ROUND(I185*H185,2)</f>
        <v>0</v>
      </c>
      <c r="K185" s="5" t="s">
        <v>157</v>
      </c>
      <c r="L185" s="4"/>
      <c r="M185" s="8" t="s">
        <v>1</v>
      </c>
      <c r="N185" s="110" t="s">
        <v>46</v>
      </c>
      <c r="O185" s="111"/>
      <c r="P185" s="112">
        <f>O185*H185</f>
        <v>0</v>
      </c>
      <c r="Q185" s="112">
        <v>0</v>
      </c>
      <c r="R185" s="112">
        <f>Q185*H185</f>
        <v>0</v>
      </c>
      <c r="S185" s="112">
        <v>0</v>
      </c>
      <c r="T185" s="113">
        <f>S185*H185</f>
        <v>0</v>
      </c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R185" s="114" t="s">
        <v>158</v>
      </c>
      <c r="AT185" s="114" t="s">
        <v>153</v>
      </c>
      <c r="AU185" s="114" t="s">
        <v>90</v>
      </c>
      <c r="AY185" s="23" t="s">
        <v>151</v>
      </c>
      <c r="BE185" s="115">
        <f>IF(N185="základní",J185,0)</f>
        <v>0</v>
      </c>
      <c r="BF185" s="115">
        <f>IF(N185="snížená",J185,0)</f>
        <v>0</v>
      </c>
      <c r="BG185" s="115">
        <f>IF(N185="zákl. přenesená",J185,0)</f>
        <v>0</v>
      </c>
      <c r="BH185" s="115">
        <f>IF(N185="sníž. přenesená",J185,0)</f>
        <v>0</v>
      </c>
      <c r="BI185" s="115">
        <f>IF(N185="nulová",J185,0)</f>
        <v>0</v>
      </c>
      <c r="BJ185" s="23" t="s">
        <v>88</v>
      </c>
      <c r="BK185" s="115">
        <f>ROUND(I185*H185,2)</f>
        <v>0</v>
      </c>
      <c r="BL185" s="23" t="s">
        <v>158</v>
      </c>
      <c r="BM185" s="114" t="s">
        <v>1069</v>
      </c>
    </row>
    <row r="186" spans="1:65" s="34" customFormat="1" ht="19.5" x14ac:dyDescent="0.2">
      <c r="A186" s="9"/>
      <c r="B186" s="4"/>
      <c r="C186" s="149"/>
      <c r="D186" s="150" t="s">
        <v>160</v>
      </c>
      <c r="E186" s="149"/>
      <c r="F186" s="151" t="s">
        <v>309</v>
      </c>
      <c r="G186" s="149"/>
      <c r="H186" s="149"/>
      <c r="I186" s="9"/>
      <c r="J186" s="9"/>
      <c r="K186" s="9"/>
      <c r="L186" s="4"/>
      <c r="M186" s="116"/>
      <c r="N186" s="117"/>
      <c r="O186" s="111"/>
      <c r="P186" s="111"/>
      <c r="Q186" s="111"/>
      <c r="R186" s="111"/>
      <c r="S186" s="111"/>
      <c r="T186" s="118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T186" s="23" t="s">
        <v>160</v>
      </c>
      <c r="AU186" s="23" t="s">
        <v>90</v>
      </c>
    </row>
    <row r="187" spans="1:65" s="34" customFormat="1" ht="11.25" x14ac:dyDescent="0.2">
      <c r="A187" s="9"/>
      <c r="B187" s="4"/>
      <c r="C187" s="149"/>
      <c r="D187" s="152" t="s">
        <v>162</v>
      </c>
      <c r="E187" s="149"/>
      <c r="F187" s="153" t="s">
        <v>310</v>
      </c>
      <c r="G187" s="149"/>
      <c r="H187" s="149"/>
      <c r="I187" s="9"/>
      <c r="J187" s="9"/>
      <c r="K187" s="9"/>
      <c r="L187" s="4"/>
      <c r="M187" s="116"/>
      <c r="N187" s="117"/>
      <c r="O187" s="111"/>
      <c r="P187" s="111"/>
      <c r="Q187" s="111"/>
      <c r="R187" s="111"/>
      <c r="S187" s="111"/>
      <c r="T187" s="118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T187" s="23" t="s">
        <v>162</v>
      </c>
      <c r="AU187" s="23" t="s">
        <v>90</v>
      </c>
    </row>
    <row r="188" spans="1:65" s="10" customFormat="1" ht="11.25" x14ac:dyDescent="0.2">
      <c r="B188" s="119"/>
      <c r="C188" s="154"/>
      <c r="D188" s="150" t="s">
        <v>164</v>
      </c>
      <c r="E188" s="155" t="s">
        <v>1</v>
      </c>
      <c r="F188" s="156" t="s">
        <v>421</v>
      </c>
      <c r="G188" s="154"/>
      <c r="H188" s="155" t="s">
        <v>1</v>
      </c>
      <c r="L188" s="119"/>
      <c r="M188" s="121"/>
      <c r="N188" s="122"/>
      <c r="O188" s="122"/>
      <c r="P188" s="122"/>
      <c r="Q188" s="122"/>
      <c r="R188" s="122"/>
      <c r="S188" s="122"/>
      <c r="T188" s="123"/>
      <c r="AT188" s="120" t="s">
        <v>164</v>
      </c>
      <c r="AU188" s="120" t="s">
        <v>90</v>
      </c>
      <c r="AV188" s="10" t="s">
        <v>88</v>
      </c>
      <c r="AW188" s="10" t="s">
        <v>36</v>
      </c>
      <c r="AX188" s="10" t="s">
        <v>81</v>
      </c>
      <c r="AY188" s="120" t="s">
        <v>151</v>
      </c>
    </row>
    <row r="189" spans="1:65" s="11" customFormat="1" ht="11.25" x14ac:dyDescent="0.2">
      <c r="B189" s="124"/>
      <c r="C189" s="157"/>
      <c r="D189" s="150" t="s">
        <v>164</v>
      </c>
      <c r="E189" s="158" t="s">
        <v>1</v>
      </c>
      <c r="F189" s="159" t="s">
        <v>1070</v>
      </c>
      <c r="G189" s="157"/>
      <c r="H189" s="160">
        <v>92.76</v>
      </c>
      <c r="L189" s="124"/>
      <c r="M189" s="126"/>
      <c r="N189" s="127"/>
      <c r="O189" s="127"/>
      <c r="P189" s="127"/>
      <c r="Q189" s="127"/>
      <c r="R189" s="127"/>
      <c r="S189" s="127"/>
      <c r="T189" s="128"/>
      <c r="AT189" s="125" t="s">
        <v>164</v>
      </c>
      <c r="AU189" s="125" t="s">
        <v>90</v>
      </c>
      <c r="AV189" s="11" t="s">
        <v>90</v>
      </c>
      <c r="AW189" s="11" t="s">
        <v>36</v>
      </c>
      <c r="AX189" s="11" t="s">
        <v>81</v>
      </c>
      <c r="AY189" s="125" t="s">
        <v>151</v>
      </c>
    </row>
    <row r="190" spans="1:65" s="12" customFormat="1" ht="11.25" x14ac:dyDescent="0.2">
      <c r="B190" s="129"/>
      <c r="C190" s="161"/>
      <c r="D190" s="150" t="s">
        <v>164</v>
      </c>
      <c r="E190" s="162" t="s">
        <v>1</v>
      </c>
      <c r="F190" s="163" t="s">
        <v>167</v>
      </c>
      <c r="G190" s="161"/>
      <c r="H190" s="164">
        <v>92.76</v>
      </c>
      <c r="L190" s="129"/>
      <c r="M190" s="131"/>
      <c r="N190" s="132"/>
      <c r="O190" s="132"/>
      <c r="P190" s="132"/>
      <c r="Q190" s="132"/>
      <c r="R190" s="132"/>
      <c r="S190" s="132"/>
      <c r="T190" s="133"/>
      <c r="AT190" s="130" t="s">
        <v>164</v>
      </c>
      <c r="AU190" s="130" t="s">
        <v>90</v>
      </c>
      <c r="AV190" s="12" t="s">
        <v>158</v>
      </c>
      <c r="AW190" s="12" t="s">
        <v>36</v>
      </c>
      <c r="AX190" s="12" t="s">
        <v>88</v>
      </c>
      <c r="AY190" s="130" t="s">
        <v>151</v>
      </c>
    </row>
    <row r="191" spans="1:65" s="34" customFormat="1" ht="24.2" customHeight="1" x14ac:dyDescent="0.2">
      <c r="A191" s="9"/>
      <c r="B191" s="4"/>
      <c r="C191" s="144" t="s">
        <v>222</v>
      </c>
      <c r="D191" s="144" t="s">
        <v>153</v>
      </c>
      <c r="E191" s="145" t="s">
        <v>762</v>
      </c>
      <c r="F191" s="146" t="s">
        <v>763</v>
      </c>
      <c r="G191" s="147" t="s">
        <v>156</v>
      </c>
      <c r="H191" s="148">
        <v>381.71</v>
      </c>
      <c r="I191" s="6"/>
      <c r="J191" s="7">
        <f>ROUND(I191*H191,2)</f>
        <v>0</v>
      </c>
      <c r="K191" s="5" t="s">
        <v>157</v>
      </c>
      <c r="L191" s="4"/>
      <c r="M191" s="8" t="s">
        <v>1</v>
      </c>
      <c r="N191" s="110" t="s">
        <v>46</v>
      </c>
      <c r="O191" s="111"/>
      <c r="P191" s="112">
        <f>O191*H191</f>
        <v>0</v>
      </c>
      <c r="Q191" s="112">
        <v>0</v>
      </c>
      <c r="R191" s="112">
        <f>Q191*H191</f>
        <v>0</v>
      </c>
      <c r="S191" s="112">
        <v>0</v>
      </c>
      <c r="T191" s="113">
        <f>S191*H191</f>
        <v>0</v>
      </c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R191" s="114" t="s">
        <v>158</v>
      </c>
      <c r="AT191" s="114" t="s">
        <v>153</v>
      </c>
      <c r="AU191" s="114" t="s">
        <v>90</v>
      </c>
      <c r="AY191" s="23" t="s">
        <v>151</v>
      </c>
      <c r="BE191" s="115">
        <f>IF(N191="základní",J191,0)</f>
        <v>0</v>
      </c>
      <c r="BF191" s="115">
        <f>IF(N191="snížená",J191,0)</f>
        <v>0</v>
      </c>
      <c r="BG191" s="115">
        <f>IF(N191="zákl. přenesená",J191,0)</f>
        <v>0</v>
      </c>
      <c r="BH191" s="115">
        <f>IF(N191="sníž. přenesená",J191,0)</f>
        <v>0</v>
      </c>
      <c r="BI191" s="115">
        <f>IF(N191="nulová",J191,0)</f>
        <v>0</v>
      </c>
      <c r="BJ191" s="23" t="s">
        <v>88</v>
      </c>
      <c r="BK191" s="115">
        <f>ROUND(I191*H191,2)</f>
        <v>0</v>
      </c>
      <c r="BL191" s="23" t="s">
        <v>158</v>
      </c>
      <c r="BM191" s="114" t="s">
        <v>1071</v>
      </c>
    </row>
    <row r="192" spans="1:65" s="34" customFormat="1" ht="19.5" x14ac:dyDescent="0.2">
      <c r="A192" s="9"/>
      <c r="B192" s="4"/>
      <c r="C192" s="149"/>
      <c r="D192" s="150" t="s">
        <v>160</v>
      </c>
      <c r="E192" s="149"/>
      <c r="F192" s="151" t="s">
        <v>765</v>
      </c>
      <c r="G192" s="149"/>
      <c r="H192" s="149"/>
      <c r="I192" s="9"/>
      <c r="J192" s="9"/>
      <c r="K192" s="9"/>
      <c r="L192" s="4"/>
      <c r="M192" s="116"/>
      <c r="N192" s="117"/>
      <c r="O192" s="111"/>
      <c r="P192" s="111"/>
      <c r="Q192" s="111"/>
      <c r="R192" s="111"/>
      <c r="S192" s="111"/>
      <c r="T192" s="118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T192" s="23" t="s">
        <v>160</v>
      </c>
      <c r="AU192" s="23" t="s">
        <v>90</v>
      </c>
    </row>
    <row r="193" spans="1:65" s="34" customFormat="1" ht="11.25" x14ac:dyDescent="0.2">
      <c r="A193" s="9"/>
      <c r="B193" s="4"/>
      <c r="C193" s="149"/>
      <c r="D193" s="152" t="s">
        <v>162</v>
      </c>
      <c r="E193" s="149"/>
      <c r="F193" s="153" t="s">
        <v>766</v>
      </c>
      <c r="G193" s="149"/>
      <c r="H193" s="149"/>
      <c r="I193" s="9"/>
      <c r="J193" s="9"/>
      <c r="K193" s="9"/>
      <c r="L193" s="4"/>
      <c r="M193" s="116"/>
      <c r="N193" s="117"/>
      <c r="O193" s="111"/>
      <c r="P193" s="111"/>
      <c r="Q193" s="111"/>
      <c r="R193" s="111"/>
      <c r="S193" s="111"/>
      <c r="T193" s="118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T193" s="23" t="s">
        <v>162</v>
      </c>
      <c r="AU193" s="23" t="s">
        <v>90</v>
      </c>
    </row>
    <row r="194" spans="1:65" s="10" customFormat="1" ht="11.25" x14ac:dyDescent="0.2">
      <c r="B194" s="119"/>
      <c r="C194" s="154"/>
      <c r="D194" s="150" t="s">
        <v>164</v>
      </c>
      <c r="E194" s="155" t="s">
        <v>1</v>
      </c>
      <c r="F194" s="156" t="s">
        <v>1048</v>
      </c>
      <c r="G194" s="154"/>
      <c r="H194" s="155" t="s">
        <v>1</v>
      </c>
      <c r="L194" s="119"/>
      <c r="M194" s="121"/>
      <c r="N194" s="122"/>
      <c r="O194" s="122"/>
      <c r="P194" s="122"/>
      <c r="Q194" s="122"/>
      <c r="R194" s="122"/>
      <c r="S194" s="122"/>
      <c r="T194" s="123"/>
      <c r="AT194" s="120" t="s">
        <v>164</v>
      </c>
      <c r="AU194" s="120" t="s">
        <v>90</v>
      </c>
      <c r="AV194" s="10" t="s">
        <v>88</v>
      </c>
      <c r="AW194" s="10" t="s">
        <v>36</v>
      </c>
      <c r="AX194" s="10" t="s">
        <v>81</v>
      </c>
      <c r="AY194" s="120" t="s">
        <v>151</v>
      </c>
    </row>
    <row r="195" spans="1:65" s="10" customFormat="1" ht="11.25" x14ac:dyDescent="0.2">
      <c r="B195" s="119"/>
      <c r="C195" s="154"/>
      <c r="D195" s="150" t="s">
        <v>164</v>
      </c>
      <c r="E195" s="155" t="s">
        <v>1</v>
      </c>
      <c r="F195" s="156" t="s">
        <v>1072</v>
      </c>
      <c r="G195" s="154"/>
      <c r="H195" s="155" t="s">
        <v>1</v>
      </c>
      <c r="L195" s="119"/>
      <c r="M195" s="121"/>
      <c r="N195" s="122"/>
      <c r="O195" s="122"/>
      <c r="P195" s="122"/>
      <c r="Q195" s="122"/>
      <c r="R195" s="122"/>
      <c r="S195" s="122"/>
      <c r="T195" s="123"/>
      <c r="AT195" s="120" t="s">
        <v>164</v>
      </c>
      <c r="AU195" s="120" t="s">
        <v>90</v>
      </c>
      <c r="AV195" s="10" t="s">
        <v>88</v>
      </c>
      <c r="AW195" s="10" t="s">
        <v>36</v>
      </c>
      <c r="AX195" s="10" t="s">
        <v>81</v>
      </c>
      <c r="AY195" s="120" t="s">
        <v>151</v>
      </c>
    </row>
    <row r="196" spans="1:65" s="10" customFormat="1" ht="11.25" x14ac:dyDescent="0.2">
      <c r="B196" s="119"/>
      <c r="C196" s="154"/>
      <c r="D196" s="150" t="s">
        <v>164</v>
      </c>
      <c r="E196" s="155" t="s">
        <v>1</v>
      </c>
      <c r="F196" s="156" t="s">
        <v>1063</v>
      </c>
      <c r="G196" s="154"/>
      <c r="H196" s="155" t="s">
        <v>1</v>
      </c>
      <c r="L196" s="119"/>
      <c r="M196" s="121"/>
      <c r="N196" s="122"/>
      <c r="O196" s="122"/>
      <c r="P196" s="122"/>
      <c r="Q196" s="122"/>
      <c r="R196" s="122"/>
      <c r="S196" s="122"/>
      <c r="T196" s="123"/>
      <c r="AT196" s="120" t="s">
        <v>164</v>
      </c>
      <c r="AU196" s="120" t="s">
        <v>90</v>
      </c>
      <c r="AV196" s="10" t="s">
        <v>88</v>
      </c>
      <c r="AW196" s="10" t="s">
        <v>36</v>
      </c>
      <c r="AX196" s="10" t="s">
        <v>81</v>
      </c>
      <c r="AY196" s="120" t="s">
        <v>151</v>
      </c>
    </row>
    <row r="197" spans="1:65" s="11" customFormat="1" ht="11.25" x14ac:dyDescent="0.2">
      <c r="B197" s="124"/>
      <c r="C197" s="157"/>
      <c r="D197" s="150" t="s">
        <v>164</v>
      </c>
      <c r="E197" s="158" t="s">
        <v>1</v>
      </c>
      <c r="F197" s="159" t="s">
        <v>1073</v>
      </c>
      <c r="G197" s="157"/>
      <c r="H197" s="160">
        <v>296.32</v>
      </c>
      <c r="L197" s="124"/>
      <c r="M197" s="126"/>
      <c r="N197" s="127"/>
      <c r="O197" s="127"/>
      <c r="P197" s="127"/>
      <c r="Q197" s="127"/>
      <c r="R197" s="127"/>
      <c r="S197" s="127"/>
      <c r="T197" s="128"/>
      <c r="AT197" s="125" t="s">
        <v>164</v>
      </c>
      <c r="AU197" s="125" t="s">
        <v>90</v>
      </c>
      <c r="AV197" s="11" t="s">
        <v>90</v>
      </c>
      <c r="AW197" s="11" t="s">
        <v>36</v>
      </c>
      <c r="AX197" s="11" t="s">
        <v>81</v>
      </c>
      <c r="AY197" s="125" t="s">
        <v>151</v>
      </c>
    </row>
    <row r="198" spans="1:65" s="10" customFormat="1" ht="11.25" x14ac:dyDescent="0.2">
      <c r="B198" s="119"/>
      <c r="C198" s="154"/>
      <c r="D198" s="150" t="s">
        <v>164</v>
      </c>
      <c r="E198" s="155" t="s">
        <v>1</v>
      </c>
      <c r="F198" s="156" t="s">
        <v>1065</v>
      </c>
      <c r="G198" s="154"/>
      <c r="H198" s="155" t="s">
        <v>1</v>
      </c>
      <c r="L198" s="119"/>
      <c r="M198" s="121"/>
      <c r="N198" s="122"/>
      <c r="O198" s="122"/>
      <c r="P198" s="122"/>
      <c r="Q198" s="122"/>
      <c r="R198" s="122"/>
      <c r="S198" s="122"/>
      <c r="T198" s="123"/>
      <c r="AT198" s="120" t="s">
        <v>164</v>
      </c>
      <c r="AU198" s="120" t="s">
        <v>90</v>
      </c>
      <c r="AV198" s="10" t="s">
        <v>88</v>
      </c>
      <c r="AW198" s="10" t="s">
        <v>36</v>
      </c>
      <c r="AX198" s="10" t="s">
        <v>81</v>
      </c>
      <c r="AY198" s="120" t="s">
        <v>151</v>
      </c>
    </row>
    <row r="199" spans="1:65" s="11" customFormat="1" ht="11.25" x14ac:dyDescent="0.2">
      <c r="B199" s="124"/>
      <c r="C199" s="157"/>
      <c r="D199" s="150" t="s">
        <v>164</v>
      </c>
      <c r="E199" s="158" t="s">
        <v>1</v>
      </c>
      <c r="F199" s="159" t="s">
        <v>1074</v>
      </c>
      <c r="G199" s="157"/>
      <c r="H199" s="160">
        <v>85.39</v>
      </c>
      <c r="L199" s="124"/>
      <c r="M199" s="126"/>
      <c r="N199" s="127"/>
      <c r="O199" s="127"/>
      <c r="P199" s="127"/>
      <c r="Q199" s="127"/>
      <c r="R199" s="127"/>
      <c r="S199" s="127"/>
      <c r="T199" s="128"/>
      <c r="AT199" s="125" t="s">
        <v>164</v>
      </c>
      <c r="AU199" s="125" t="s">
        <v>90</v>
      </c>
      <c r="AV199" s="11" t="s">
        <v>90</v>
      </c>
      <c r="AW199" s="11" t="s">
        <v>36</v>
      </c>
      <c r="AX199" s="11" t="s">
        <v>81</v>
      </c>
      <c r="AY199" s="125" t="s">
        <v>151</v>
      </c>
    </row>
    <row r="200" spans="1:65" s="12" customFormat="1" ht="11.25" x14ac:dyDescent="0.2">
      <c r="B200" s="129"/>
      <c r="C200" s="161"/>
      <c r="D200" s="150" t="s">
        <v>164</v>
      </c>
      <c r="E200" s="162" t="s">
        <v>1</v>
      </c>
      <c r="F200" s="163" t="s">
        <v>167</v>
      </c>
      <c r="G200" s="161"/>
      <c r="H200" s="164">
        <v>381.71</v>
      </c>
      <c r="L200" s="129"/>
      <c r="M200" s="131"/>
      <c r="N200" s="132"/>
      <c r="O200" s="132"/>
      <c r="P200" s="132"/>
      <c r="Q200" s="132"/>
      <c r="R200" s="132"/>
      <c r="S200" s="132"/>
      <c r="T200" s="133"/>
      <c r="AT200" s="130" t="s">
        <v>164</v>
      </c>
      <c r="AU200" s="130" t="s">
        <v>90</v>
      </c>
      <c r="AV200" s="12" t="s">
        <v>158</v>
      </c>
      <c r="AW200" s="12" t="s">
        <v>36</v>
      </c>
      <c r="AX200" s="12" t="s">
        <v>88</v>
      </c>
      <c r="AY200" s="130" t="s">
        <v>151</v>
      </c>
    </row>
    <row r="201" spans="1:65" s="34" customFormat="1" ht="16.5" customHeight="1" x14ac:dyDescent="0.2">
      <c r="A201" s="9"/>
      <c r="B201" s="4"/>
      <c r="C201" s="166" t="s">
        <v>230</v>
      </c>
      <c r="D201" s="166" t="s">
        <v>327</v>
      </c>
      <c r="E201" s="167" t="s">
        <v>328</v>
      </c>
      <c r="F201" s="168" t="s">
        <v>329</v>
      </c>
      <c r="G201" s="169" t="s">
        <v>330</v>
      </c>
      <c r="H201" s="170">
        <v>7.6340000000000003</v>
      </c>
      <c r="I201" s="14"/>
      <c r="J201" s="15">
        <f>ROUND(I201*H201,2)</f>
        <v>0</v>
      </c>
      <c r="K201" s="13" t="s">
        <v>157</v>
      </c>
      <c r="L201" s="134"/>
      <c r="M201" s="16" t="s">
        <v>1</v>
      </c>
      <c r="N201" s="135" t="s">
        <v>46</v>
      </c>
      <c r="O201" s="111"/>
      <c r="P201" s="112">
        <f>O201*H201</f>
        <v>0</v>
      </c>
      <c r="Q201" s="112">
        <v>1E-3</v>
      </c>
      <c r="R201" s="112">
        <f>Q201*H201</f>
        <v>7.6340000000000002E-3</v>
      </c>
      <c r="S201" s="112">
        <v>0</v>
      </c>
      <c r="T201" s="113">
        <f>S201*H201</f>
        <v>0</v>
      </c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R201" s="114" t="s">
        <v>209</v>
      </c>
      <c r="AT201" s="114" t="s">
        <v>327</v>
      </c>
      <c r="AU201" s="114" t="s">
        <v>90</v>
      </c>
      <c r="AY201" s="23" t="s">
        <v>151</v>
      </c>
      <c r="BE201" s="115">
        <f>IF(N201="základní",J201,0)</f>
        <v>0</v>
      </c>
      <c r="BF201" s="115">
        <f>IF(N201="snížená",J201,0)</f>
        <v>0</v>
      </c>
      <c r="BG201" s="115">
        <f>IF(N201="zákl. přenesená",J201,0)</f>
        <v>0</v>
      </c>
      <c r="BH201" s="115">
        <f>IF(N201="sníž. přenesená",J201,0)</f>
        <v>0</v>
      </c>
      <c r="BI201" s="115">
        <f>IF(N201="nulová",J201,0)</f>
        <v>0</v>
      </c>
      <c r="BJ201" s="23" t="s">
        <v>88</v>
      </c>
      <c r="BK201" s="115">
        <f>ROUND(I201*H201,2)</f>
        <v>0</v>
      </c>
      <c r="BL201" s="23" t="s">
        <v>158</v>
      </c>
      <c r="BM201" s="114" t="s">
        <v>1075</v>
      </c>
    </row>
    <row r="202" spans="1:65" s="34" customFormat="1" ht="11.25" x14ac:dyDescent="0.2">
      <c r="A202" s="9"/>
      <c r="B202" s="4"/>
      <c r="C202" s="149"/>
      <c r="D202" s="150" t="s">
        <v>160</v>
      </c>
      <c r="E202" s="149"/>
      <c r="F202" s="151" t="s">
        <v>329</v>
      </c>
      <c r="G202" s="149"/>
      <c r="H202" s="149"/>
      <c r="I202" s="9"/>
      <c r="J202" s="9"/>
      <c r="K202" s="9"/>
      <c r="L202" s="4"/>
      <c r="M202" s="116"/>
      <c r="N202" s="117"/>
      <c r="O202" s="111"/>
      <c r="P202" s="111"/>
      <c r="Q202" s="111"/>
      <c r="R202" s="111"/>
      <c r="S202" s="111"/>
      <c r="T202" s="118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T202" s="23" t="s">
        <v>160</v>
      </c>
      <c r="AU202" s="23" t="s">
        <v>90</v>
      </c>
    </row>
    <row r="203" spans="1:65" s="11" customFormat="1" ht="11.25" x14ac:dyDescent="0.2">
      <c r="B203" s="124"/>
      <c r="C203" s="157"/>
      <c r="D203" s="150" t="s">
        <v>164</v>
      </c>
      <c r="E203" s="157"/>
      <c r="F203" s="159" t="s">
        <v>1076</v>
      </c>
      <c r="G203" s="157"/>
      <c r="H203" s="160">
        <v>7.6340000000000003</v>
      </c>
      <c r="L203" s="124"/>
      <c r="M203" s="126"/>
      <c r="N203" s="127"/>
      <c r="O203" s="127"/>
      <c r="P203" s="127"/>
      <c r="Q203" s="127"/>
      <c r="R203" s="127"/>
      <c r="S203" s="127"/>
      <c r="T203" s="128"/>
      <c r="AT203" s="125" t="s">
        <v>164</v>
      </c>
      <c r="AU203" s="125" t="s">
        <v>90</v>
      </c>
      <c r="AV203" s="11" t="s">
        <v>90</v>
      </c>
      <c r="AW203" s="11" t="s">
        <v>3</v>
      </c>
      <c r="AX203" s="11" t="s">
        <v>88</v>
      </c>
      <c r="AY203" s="125" t="s">
        <v>151</v>
      </c>
    </row>
    <row r="204" spans="1:65" s="34" customFormat="1" ht="24.2" customHeight="1" x14ac:dyDescent="0.2">
      <c r="A204" s="9"/>
      <c r="B204" s="4"/>
      <c r="C204" s="144" t="s">
        <v>8</v>
      </c>
      <c r="D204" s="144" t="s">
        <v>153</v>
      </c>
      <c r="E204" s="145" t="s">
        <v>347</v>
      </c>
      <c r="F204" s="146" t="s">
        <v>348</v>
      </c>
      <c r="G204" s="147" t="s">
        <v>156</v>
      </c>
      <c r="H204" s="148">
        <v>649.27</v>
      </c>
      <c r="I204" s="6"/>
      <c r="J204" s="7">
        <f>ROUND(I204*H204,2)</f>
        <v>0</v>
      </c>
      <c r="K204" s="5" t="s">
        <v>157</v>
      </c>
      <c r="L204" s="4"/>
      <c r="M204" s="8" t="s">
        <v>1</v>
      </c>
      <c r="N204" s="110" t="s">
        <v>46</v>
      </c>
      <c r="O204" s="111"/>
      <c r="P204" s="112">
        <f>O204*H204</f>
        <v>0</v>
      </c>
      <c r="Q204" s="112">
        <v>0</v>
      </c>
      <c r="R204" s="112">
        <f>Q204*H204</f>
        <v>0</v>
      </c>
      <c r="S204" s="112">
        <v>0</v>
      </c>
      <c r="T204" s="113">
        <f>S204*H204</f>
        <v>0</v>
      </c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R204" s="114" t="s">
        <v>158</v>
      </c>
      <c r="AT204" s="114" t="s">
        <v>153</v>
      </c>
      <c r="AU204" s="114" t="s">
        <v>90</v>
      </c>
      <c r="AY204" s="23" t="s">
        <v>151</v>
      </c>
      <c r="BE204" s="115">
        <f>IF(N204="základní",J204,0)</f>
        <v>0</v>
      </c>
      <c r="BF204" s="115">
        <f>IF(N204="snížená",J204,0)</f>
        <v>0</v>
      </c>
      <c r="BG204" s="115">
        <f>IF(N204="zákl. přenesená",J204,0)</f>
        <v>0</v>
      </c>
      <c r="BH204" s="115">
        <f>IF(N204="sníž. přenesená",J204,0)</f>
        <v>0</v>
      </c>
      <c r="BI204" s="115">
        <f>IF(N204="nulová",J204,0)</f>
        <v>0</v>
      </c>
      <c r="BJ204" s="23" t="s">
        <v>88</v>
      </c>
      <c r="BK204" s="115">
        <f>ROUND(I204*H204,2)</f>
        <v>0</v>
      </c>
      <c r="BL204" s="23" t="s">
        <v>158</v>
      </c>
      <c r="BM204" s="114" t="s">
        <v>1077</v>
      </c>
    </row>
    <row r="205" spans="1:65" s="34" customFormat="1" ht="19.5" x14ac:dyDescent="0.2">
      <c r="A205" s="9"/>
      <c r="B205" s="4"/>
      <c r="C205" s="149"/>
      <c r="D205" s="150" t="s">
        <v>160</v>
      </c>
      <c r="E205" s="149"/>
      <c r="F205" s="151" t="s">
        <v>350</v>
      </c>
      <c r="G205" s="149"/>
      <c r="H205" s="149"/>
      <c r="I205" s="9"/>
      <c r="J205" s="9"/>
      <c r="K205" s="9"/>
      <c r="L205" s="4"/>
      <c r="M205" s="116"/>
      <c r="N205" s="117"/>
      <c r="O205" s="111"/>
      <c r="P205" s="111"/>
      <c r="Q205" s="111"/>
      <c r="R205" s="111"/>
      <c r="S205" s="111"/>
      <c r="T205" s="118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T205" s="23" t="s">
        <v>160</v>
      </c>
      <c r="AU205" s="23" t="s">
        <v>90</v>
      </c>
    </row>
    <row r="206" spans="1:65" s="34" customFormat="1" ht="11.25" x14ac:dyDescent="0.2">
      <c r="A206" s="9"/>
      <c r="B206" s="4"/>
      <c r="C206" s="149"/>
      <c r="D206" s="152" t="s">
        <v>162</v>
      </c>
      <c r="E206" s="149"/>
      <c r="F206" s="153" t="s">
        <v>351</v>
      </c>
      <c r="G206" s="149"/>
      <c r="H206" s="149"/>
      <c r="I206" s="9"/>
      <c r="J206" s="9"/>
      <c r="K206" s="9"/>
      <c r="L206" s="4"/>
      <c r="M206" s="116"/>
      <c r="N206" s="117"/>
      <c r="O206" s="111"/>
      <c r="P206" s="111"/>
      <c r="Q206" s="111"/>
      <c r="R206" s="111"/>
      <c r="S206" s="111"/>
      <c r="T206" s="118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T206" s="23" t="s">
        <v>162</v>
      </c>
      <c r="AU206" s="23" t="s">
        <v>90</v>
      </c>
    </row>
    <row r="207" spans="1:65" s="10" customFormat="1" ht="11.25" x14ac:dyDescent="0.2">
      <c r="B207" s="119"/>
      <c r="C207" s="154"/>
      <c r="D207" s="150" t="s">
        <v>164</v>
      </c>
      <c r="E207" s="155" t="s">
        <v>1</v>
      </c>
      <c r="F207" s="156" t="s">
        <v>1048</v>
      </c>
      <c r="G207" s="154"/>
      <c r="H207" s="155" t="s">
        <v>1</v>
      </c>
      <c r="L207" s="119"/>
      <c r="M207" s="121"/>
      <c r="N207" s="122"/>
      <c r="O207" s="122"/>
      <c r="P207" s="122"/>
      <c r="Q207" s="122"/>
      <c r="R207" s="122"/>
      <c r="S207" s="122"/>
      <c r="T207" s="123"/>
      <c r="AT207" s="120" t="s">
        <v>164</v>
      </c>
      <c r="AU207" s="120" t="s">
        <v>90</v>
      </c>
      <c r="AV207" s="10" t="s">
        <v>88</v>
      </c>
      <c r="AW207" s="10" t="s">
        <v>36</v>
      </c>
      <c r="AX207" s="10" t="s">
        <v>81</v>
      </c>
      <c r="AY207" s="120" t="s">
        <v>151</v>
      </c>
    </row>
    <row r="208" spans="1:65" s="10" customFormat="1" ht="11.25" x14ac:dyDescent="0.2">
      <c r="B208" s="119"/>
      <c r="C208" s="154"/>
      <c r="D208" s="150" t="s">
        <v>164</v>
      </c>
      <c r="E208" s="155" t="s">
        <v>1</v>
      </c>
      <c r="F208" s="156" t="s">
        <v>935</v>
      </c>
      <c r="G208" s="154"/>
      <c r="H208" s="155" t="s">
        <v>1</v>
      </c>
      <c r="L208" s="119"/>
      <c r="M208" s="121"/>
      <c r="N208" s="122"/>
      <c r="O208" s="122"/>
      <c r="P208" s="122"/>
      <c r="Q208" s="122"/>
      <c r="R208" s="122"/>
      <c r="S208" s="122"/>
      <c r="T208" s="123"/>
      <c r="AT208" s="120" t="s">
        <v>164</v>
      </c>
      <c r="AU208" s="120" t="s">
        <v>90</v>
      </c>
      <c r="AV208" s="10" t="s">
        <v>88</v>
      </c>
      <c r="AW208" s="10" t="s">
        <v>36</v>
      </c>
      <c r="AX208" s="10" t="s">
        <v>81</v>
      </c>
      <c r="AY208" s="120" t="s">
        <v>151</v>
      </c>
    </row>
    <row r="209" spans="1:65" s="11" customFormat="1" ht="11.25" x14ac:dyDescent="0.2">
      <c r="B209" s="124"/>
      <c r="C209" s="157"/>
      <c r="D209" s="150" t="s">
        <v>164</v>
      </c>
      <c r="E209" s="158" t="s">
        <v>1</v>
      </c>
      <c r="F209" s="159" t="s">
        <v>1078</v>
      </c>
      <c r="G209" s="157"/>
      <c r="H209" s="160">
        <v>649.27</v>
      </c>
      <c r="L209" s="124"/>
      <c r="M209" s="126"/>
      <c r="N209" s="127"/>
      <c r="O209" s="127"/>
      <c r="P209" s="127"/>
      <c r="Q209" s="127"/>
      <c r="R209" s="127"/>
      <c r="S209" s="127"/>
      <c r="T209" s="128"/>
      <c r="AT209" s="125" t="s">
        <v>164</v>
      </c>
      <c r="AU209" s="125" t="s">
        <v>90</v>
      </c>
      <c r="AV209" s="11" t="s">
        <v>90</v>
      </c>
      <c r="AW209" s="11" t="s">
        <v>36</v>
      </c>
      <c r="AX209" s="11" t="s">
        <v>81</v>
      </c>
      <c r="AY209" s="125" t="s">
        <v>151</v>
      </c>
    </row>
    <row r="210" spans="1:65" s="12" customFormat="1" ht="11.25" x14ac:dyDescent="0.2">
      <c r="B210" s="129"/>
      <c r="C210" s="161"/>
      <c r="D210" s="150" t="s">
        <v>164</v>
      </c>
      <c r="E210" s="162" t="s">
        <v>1</v>
      </c>
      <c r="F210" s="163" t="s">
        <v>167</v>
      </c>
      <c r="G210" s="161"/>
      <c r="H210" s="164">
        <v>649.27</v>
      </c>
      <c r="L210" s="129"/>
      <c r="M210" s="131"/>
      <c r="N210" s="132"/>
      <c r="O210" s="132"/>
      <c r="P210" s="132"/>
      <c r="Q210" s="132"/>
      <c r="R210" s="132"/>
      <c r="S210" s="132"/>
      <c r="T210" s="133"/>
      <c r="AT210" s="130" t="s">
        <v>164</v>
      </c>
      <c r="AU210" s="130" t="s">
        <v>90</v>
      </c>
      <c r="AV210" s="12" t="s">
        <v>158</v>
      </c>
      <c r="AW210" s="12" t="s">
        <v>36</v>
      </c>
      <c r="AX210" s="12" t="s">
        <v>88</v>
      </c>
      <c r="AY210" s="130" t="s">
        <v>151</v>
      </c>
    </row>
    <row r="211" spans="1:65" s="34" customFormat="1" ht="16.5" customHeight="1" x14ac:dyDescent="0.2">
      <c r="A211" s="9"/>
      <c r="B211" s="4"/>
      <c r="C211" s="144" t="s">
        <v>244</v>
      </c>
      <c r="D211" s="144" t="s">
        <v>153</v>
      </c>
      <c r="E211" s="145" t="s">
        <v>354</v>
      </c>
      <c r="F211" s="146" t="s">
        <v>355</v>
      </c>
      <c r="G211" s="147" t="s">
        <v>156</v>
      </c>
      <c r="H211" s="148">
        <v>954.61</v>
      </c>
      <c r="I211" s="6"/>
      <c r="J211" s="7">
        <f>ROUND(I211*H211,2)</f>
        <v>0</v>
      </c>
      <c r="K211" s="5" t="s">
        <v>157</v>
      </c>
      <c r="L211" s="4"/>
      <c r="M211" s="8" t="s">
        <v>1</v>
      </c>
      <c r="N211" s="110" t="s">
        <v>46</v>
      </c>
      <c r="O211" s="111"/>
      <c r="P211" s="112">
        <f>O211*H211</f>
        <v>0</v>
      </c>
      <c r="Q211" s="112">
        <v>0</v>
      </c>
      <c r="R211" s="112">
        <f>Q211*H211</f>
        <v>0</v>
      </c>
      <c r="S211" s="112">
        <v>0</v>
      </c>
      <c r="T211" s="113">
        <f>S211*H211</f>
        <v>0</v>
      </c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R211" s="114" t="s">
        <v>158</v>
      </c>
      <c r="AT211" s="114" t="s">
        <v>153</v>
      </c>
      <c r="AU211" s="114" t="s">
        <v>90</v>
      </c>
      <c r="AY211" s="23" t="s">
        <v>151</v>
      </c>
      <c r="BE211" s="115">
        <f>IF(N211="základní",J211,0)</f>
        <v>0</v>
      </c>
      <c r="BF211" s="115">
        <f>IF(N211="snížená",J211,0)</f>
        <v>0</v>
      </c>
      <c r="BG211" s="115">
        <f>IF(N211="zákl. přenesená",J211,0)</f>
        <v>0</v>
      </c>
      <c r="BH211" s="115">
        <f>IF(N211="sníž. přenesená",J211,0)</f>
        <v>0</v>
      </c>
      <c r="BI211" s="115">
        <f>IF(N211="nulová",J211,0)</f>
        <v>0</v>
      </c>
      <c r="BJ211" s="23" t="s">
        <v>88</v>
      </c>
      <c r="BK211" s="115">
        <f>ROUND(I211*H211,2)</f>
        <v>0</v>
      </c>
      <c r="BL211" s="23" t="s">
        <v>158</v>
      </c>
      <c r="BM211" s="114" t="s">
        <v>1079</v>
      </c>
    </row>
    <row r="212" spans="1:65" s="34" customFormat="1" ht="29.25" x14ac:dyDescent="0.2">
      <c r="A212" s="9"/>
      <c r="B212" s="4"/>
      <c r="C212" s="149"/>
      <c r="D212" s="150" t="s">
        <v>160</v>
      </c>
      <c r="E212" s="149"/>
      <c r="F212" s="151" t="s">
        <v>357</v>
      </c>
      <c r="G212" s="149"/>
      <c r="H212" s="149"/>
      <c r="I212" s="9"/>
      <c r="J212" s="9"/>
      <c r="K212" s="9"/>
      <c r="L212" s="4"/>
      <c r="M212" s="116"/>
      <c r="N212" s="117"/>
      <c r="O212" s="111"/>
      <c r="P212" s="111"/>
      <c r="Q212" s="111"/>
      <c r="R212" s="111"/>
      <c r="S212" s="111"/>
      <c r="T212" s="118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T212" s="23" t="s">
        <v>160</v>
      </c>
      <c r="AU212" s="23" t="s">
        <v>90</v>
      </c>
    </row>
    <row r="213" spans="1:65" s="34" customFormat="1" ht="11.25" x14ac:dyDescent="0.2">
      <c r="A213" s="9"/>
      <c r="B213" s="4"/>
      <c r="C213" s="149"/>
      <c r="D213" s="152" t="s">
        <v>162</v>
      </c>
      <c r="E213" s="149"/>
      <c r="F213" s="153" t="s">
        <v>358</v>
      </c>
      <c r="G213" s="149"/>
      <c r="H213" s="149"/>
      <c r="I213" s="9"/>
      <c r="J213" s="9"/>
      <c r="K213" s="9"/>
      <c r="L213" s="4"/>
      <c r="M213" s="116"/>
      <c r="N213" s="117"/>
      <c r="O213" s="111"/>
      <c r="P213" s="111"/>
      <c r="Q213" s="111"/>
      <c r="R213" s="111"/>
      <c r="S213" s="111"/>
      <c r="T213" s="118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T213" s="23" t="s">
        <v>162</v>
      </c>
      <c r="AU213" s="23" t="s">
        <v>90</v>
      </c>
    </row>
    <row r="214" spans="1:65" s="10" customFormat="1" ht="11.25" x14ac:dyDescent="0.2">
      <c r="B214" s="119"/>
      <c r="C214" s="154"/>
      <c r="D214" s="150" t="s">
        <v>164</v>
      </c>
      <c r="E214" s="155" t="s">
        <v>1</v>
      </c>
      <c r="F214" s="156" t="s">
        <v>1048</v>
      </c>
      <c r="G214" s="154"/>
      <c r="H214" s="155" t="s">
        <v>1</v>
      </c>
      <c r="L214" s="119"/>
      <c r="M214" s="121"/>
      <c r="N214" s="122"/>
      <c r="O214" s="122"/>
      <c r="P214" s="122"/>
      <c r="Q214" s="122"/>
      <c r="R214" s="122"/>
      <c r="S214" s="122"/>
      <c r="T214" s="123"/>
      <c r="AT214" s="120" t="s">
        <v>164</v>
      </c>
      <c r="AU214" s="120" t="s">
        <v>90</v>
      </c>
      <c r="AV214" s="10" t="s">
        <v>88</v>
      </c>
      <c r="AW214" s="10" t="s">
        <v>36</v>
      </c>
      <c r="AX214" s="10" t="s">
        <v>81</v>
      </c>
      <c r="AY214" s="120" t="s">
        <v>151</v>
      </c>
    </row>
    <row r="215" spans="1:65" s="10" customFormat="1" ht="11.25" x14ac:dyDescent="0.2">
      <c r="B215" s="119"/>
      <c r="C215" s="154"/>
      <c r="D215" s="150" t="s">
        <v>164</v>
      </c>
      <c r="E215" s="155" t="s">
        <v>1</v>
      </c>
      <c r="F215" s="156" t="s">
        <v>1063</v>
      </c>
      <c r="G215" s="154"/>
      <c r="H215" s="155" t="s">
        <v>1</v>
      </c>
      <c r="L215" s="119"/>
      <c r="M215" s="121"/>
      <c r="N215" s="122"/>
      <c r="O215" s="122"/>
      <c r="P215" s="122"/>
      <c r="Q215" s="122"/>
      <c r="R215" s="122"/>
      <c r="S215" s="122"/>
      <c r="T215" s="123"/>
      <c r="AT215" s="120" t="s">
        <v>164</v>
      </c>
      <c r="AU215" s="120" t="s">
        <v>90</v>
      </c>
      <c r="AV215" s="10" t="s">
        <v>88</v>
      </c>
      <c r="AW215" s="10" t="s">
        <v>36</v>
      </c>
      <c r="AX215" s="10" t="s">
        <v>81</v>
      </c>
      <c r="AY215" s="120" t="s">
        <v>151</v>
      </c>
    </row>
    <row r="216" spans="1:65" s="11" customFormat="1" ht="11.25" x14ac:dyDescent="0.2">
      <c r="B216" s="124"/>
      <c r="C216" s="157"/>
      <c r="D216" s="150" t="s">
        <v>164</v>
      </c>
      <c r="E216" s="158" t="s">
        <v>1</v>
      </c>
      <c r="F216" s="159" t="s">
        <v>1064</v>
      </c>
      <c r="G216" s="157"/>
      <c r="H216" s="160">
        <v>538.01</v>
      </c>
      <c r="L216" s="124"/>
      <c r="M216" s="126"/>
      <c r="N216" s="127"/>
      <c r="O216" s="127"/>
      <c r="P216" s="127"/>
      <c r="Q216" s="127"/>
      <c r="R216" s="127"/>
      <c r="S216" s="127"/>
      <c r="T216" s="128"/>
      <c r="AT216" s="125" t="s">
        <v>164</v>
      </c>
      <c r="AU216" s="125" t="s">
        <v>90</v>
      </c>
      <c r="AV216" s="11" t="s">
        <v>90</v>
      </c>
      <c r="AW216" s="11" t="s">
        <v>36</v>
      </c>
      <c r="AX216" s="11" t="s">
        <v>81</v>
      </c>
      <c r="AY216" s="125" t="s">
        <v>151</v>
      </c>
    </row>
    <row r="217" spans="1:65" s="10" customFormat="1" ht="11.25" x14ac:dyDescent="0.2">
      <c r="B217" s="119"/>
      <c r="C217" s="154"/>
      <c r="D217" s="150" t="s">
        <v>164</v>
      </c>
      <c r="E217" s="155" t="s">
        <v>1</v>
      </c>
      <c r="F217" s="156" t="s">
        <v>1065</v>
      </c>
      <c r="G217" s="154"/>
      <c r="H217" s="155" t="s">
        <v>1</v>
      </c>
      <c r="L217" s="119"/>
      <c r="M217" s="121"/>
      <c r="N217" s="122"/>
      <c r="O217" s="122"/>
      <c r="P217" s="122"/>
      <c r="Q217" s="122"/>
      <c r="R217" s="122"/>
      <c r="S217" s="122"/>
      <c r="T217" s="123"/>
      <c r="AT217" s="120" t="s">
        <v>164</v>
      </c>
      <c r="AU217" s="120" t="s">
        <v>90</v>
      </c>
      <c r="AV217" s="10" t="s">
        <v>88</v>
      </c>
      <c r="AW217" s="10" t="s">
        <v>36</v>
      </c>
      <c r="AX217" s="10" t="s">
        <v>81</v>
      </c>
      <c r="AY217" s="120" t="s">
        <v>151</v>
      </c>
    </row>
    <row r="218" spans="1:65" s="11" customFormat="1" ht="11.25" x14ac:dyDescent="0.2">
      <c r="B218" s="124"/>
      <c r="C218" s="157"/>
      <c r="D218" s="150" t="s">
        <v>164</v>
      </c>
      <c r="E218" s="158" t="s">
        <v>1</v>
      </c>
      <c r="F218" s="159" t="s">
        <v>1066</v>
      </c>
      <c r="G218" s="157"/>
      <c r="H218" s="160">
        <v>416.6</v>
      </c>
      <c r="L218" s="124"/>
      <c r="M218" s="126"/>
      <c r="N218" s="127"/>
      <c r="O218" s="127"/>
      <c r="P218" s="127"/>
      <c r="Q218" s="127"/>
      <c r="R218" s="127"/>
      <c r="S218" s="127"/>
      <c r="T218" s="128"/>
      <c r="AT218" s="125" t="s">
        <v>164</v>
      </c>
      <c r="AU218" s="125" t="s">
        <v>90</v>
      </c>
      <c r="AV218" s="11" t="s">
        <v>90</v>
      </c>
      <c r="AW218" s="11" t="s">
        <v>36</v>
      </c>
      <c r="AX218" s="11" t="s">
        <v>81</v>
      </c>
      <c r="AY218" s="125" t="s">
        <v>151</v>
      </c>
    </row>
    <row r="219" spans="1:65" s="12" customFormat="1" ht="11.25" x14ac:dyDescent="0.2">
      <c r="B219" s="129"/>
      <c r="C219" s="161"/>
      <c r="D219" s="150" t="s">
        <v>164</v>
      </c>
      <c r="E219" s="162" t="s">
        <v>1</v>
      </c>
      <c r="F219" s="163" t="s">
        <v>167</v>
      </c>
      <c r="G219" s="161"/>
      <c r="H219" s="164">
        <v>954.61</v>
      </c>
      <c r="L219" s="129"/>
      <c r="M219" s="131"/>
      <c r="N219" s="132"/>
      <c r="O219" s="132"/>
      <c r="P219" s="132"/>
      <c r="Q219" s="132"/>
      <c r="R219" s="132"/>
      <c r="S219" s="132"/>
      <c r="T219" s="133"/>
      <c r="AT219" s="130" t="s">
        <v>164</v>
      </c>
      <c r="AU219" s="130" t="s">
        <v>90</v>
      </c>
      <c r="AV219" s="12" t="s">
        <v>158</v>
      </c>
      <c r="AW219" s="12" t="s">
        <v>36</v>
      </c>
      <c r="AX219" s="12" t="s">
        <v>88</v>
      </c>
      <c r="AY219" s="130" t="s">
        <v>151</v>
      </c>
    </row>
    <row r="220" spans="1:65" s="34" customFormat="1" ht="24.2" customHeight="1" x14ac:dyDescent="0.2">
      <c r="A220" s="9"/>
      <c r="B220" s="4"/>
      <c r="C220" s="144" t="s">
        <v>254</v>
      </c>
      <c r="D220" s="144" t="s">
        <v>153</v>
      </c>
      <c r="E220" s="145" t="s">
        <v>360</v>
      </c>
      <c r="F220" s="146" t="s">
        <v>361</v>
      </c>
      <c r="G220" s="147" t="s">
        <v>156</v>
      </c>
      <c r="H220" s="148">
        <v>381.71</v>
      </c>
      <c r="I220" s="6"/>
      <c r="J220" s="7">
        <f>ROUND(I220*H220,2)</f>
        <v>0</v>
      </c>
      <c r="K220" s="5" t="s">
        <v>157</v>
      </c>
      <c r="L220" s="4"/>
      <c r="M220" s="8" t="s">
        <v>1</v>
      </c>
      <c r="N220" s="110" t="s">
        <v>46</v>
      </c>
      <c r="O220" s="111"/>
      <c r="P220" s="112">
        <f>O220*H220</f>
        <v>0</v>
      </c>
      <c r="Q220" s="112">
        <v>0</v>
      </c>
      <c r="R220" s="112">
        <f>Q220*H220</f>
        <v>0</v>
      </c>
      <c r="S220" s="112">
        <v>0</v>
      </c>
      <c r="T220" s="113">
        <f>S220*H220</f>
        <v>0</v>
      </c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R220" s="114" t="s">
        <v>158</v>
      </c>
      <c r="AT220" s="114" t="s">
        <v>153</v>
      </c>
      <c r="AU220" s="114" t="s">
        <v>90</v>
      </c>
      <c r="AY220" s="23" t="s">
        <v>151</v>
      </c>
      <c r="BE220" s="115">
        <f>IF(N220="základní",J220,0)</f>
        <v>0</v>
      </c>
      <c r="BF220" s="115">
        <f>IF(N220="snížená",J220,0)</f>
        <v>0</v>
      </c>
      <c r="BG220" s="115">
        <f>IF(N220="zákl. přenesená",J220,0)</f>
        <v>0</v>
      </c>
      <c r="BH220" s="115">
        <f>IF(N220="sníž. přenesená",J220,0)</f>
        <v>0</v>
      </c>
      <c r="BI220" s="115">
        <f>IF(N220="nulová",J220,0)</f>
        <v>0</v>
      </c>
      <c r="BJ220" s="23" t="s">
        <v>88</v>
      </c>
      <c r="BK220" s="115">
        <f>ROUND(I220*H220,2)</f>
        <v>0</v>
      </c>
      <c r="BL220" s="23" t="s">
        <v>158</v>
      </c>
      <c r="BM220" s="114" t="s">
        <v>1080</v>
      </c>
    </row>
    <row r="221" spans="1:65" s="34" customFormat="1" ht="19.5" x14ac:dyDescent="0.2">
      <c r="A221" s="9"/>
      <c r="B221" s="4"/>
      <c r="C221" s="149"/>
      <c r="D221" s="150" t="s">
        <v>160</v>
      </c>
      <c r="E221" s="149"/>
      <c r="F221" s="151" t="s">
        <v>363</v>
      </c>
      <c r="G221" s="149"/>
      <c r="H221" s="149"/>
      <c r="I221" s="9"/>
      <c r="J221" s="9"/>
      <c r="K221" s="9"/>
      <c r="L221" s="4"/>
      <c r="M221" s="116"/>
      <c r="N221" s="117"/>
      <c r="O221" s="111"/>
      <c r="P221" s="111"/>
      <c r="Q221" s="111"/>
      <c r="R221" s="111"/>
      <c r="S221" s="111"/>
      <c r="T221" s="118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T221" s="23" t="s">
        <v>160</v>
      </c>
      <c r="AU221" s="23" t="s">
        <v>90</v>
      </c>
    </row>
    <row r="222" spans="1:65" s="34" customFormat="1" ht="11.25" x14ac:dyDescent="0.2">
      <c r="A222" s="9"/>
      <c r="B222" s="4"/>
      <c r="C222" s="149"/>
      <c r="D222" s="152" t="s">
        <v>162</v>
      </c>
      <c r="E222" s="149"/>
      <c r="F222" s="153" t="s">
        <v>364</v>
      </c>
      <c r="G222" s="149"/>
      <c r="H222" s="149"/>
      <c r="I222" s="9"/>
      <c r="J222" s="9"/>
      <c r="K222" s="9"/>
      <c r="L222" s="4"/>
      <c r="M222" s="116"/>
      <c r="N222" s="117"/>
      <c r="O222" s="111"/>
      <c r="P222" s="111"/>
      <c r="Q222" s="111"/>
      <c r="R222" s="111"/>
      <c r="S222" s="111"/>
      <c r="T222" s="118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T222" s="23" t="s">
        <v>162</v>
      </c>
      <c r="AU222" s="23" t="s">
        <v>90</v>
      </c>
    </row>
    <row r="223" spans="1:65" s="10" customFormat="1" ht="11.25" x14ac:dyDescent="0.2">
      <c r="B223" s="119"/>
      <c r="C223" s="154"/>
      <c r="D223" s="150" t="s">
        <v>164</v>
      </c>
      <c r="E223" s="155" t="s">
        <v>1</v>
      </c>
      <c r="F223" s="156" t="s">
        <v>1048</v>
      </c>
      <c r="G223" s="154"/>
      <c r="H223" s="155" t="s">
        <v>1</v>
      </c>
      <c r="L223" s="119"/>
      <c r="M223" s="121"/>
      <c r="N223" s="122"/>
      <c r="O223" s="122"/>
      <c r="P223" s="122"/>
      <c r="Q223" s="122"/>
      <c r="R223" s="122"/>
      <c r="S223" s="122"/>
      <c r="T223" s="123"/>
      <c r="AT223" s="120" t="s">
        <v>164</v>
      </c>
      <c r="AU223" s="120" t="s">
        <v>90</v>
      </c>
      <c r="AV223" s="10" t="s">
        <v>88</v>
      </c>
      <c r="AW223" s="10" t="s">
        <v>36</v>
      </c>
      <c r="AX223" s="10" t="s">
        <v>81</v>
      </c>
      <c r="AY223" s="120" t="s">
        <v>151</v>
      </c>
    </row>
    <row r="224" spans="1:65" s="10" customFormat="1" ht="11.25" x14ac:dyDescent="0.2">
      <c r="B224" s="119"/>
      <c r="C224" s="154"/>
      <c r="D224" s="150" t="s">
        <v>164</v>
      </c>
      <c r="E224" s="155" t="s">
        <v>1</v>
      </c>
      <c r="F224" s="156" t="s">
        <v>1072</v>
      </c>
      <c r="G224" s="154"/>
      <c r="H224" s="155" t="s">
        <v>1</v>
      </c>
      <c r="L224" s="119"/>
      <c r="M224" s="121"/>
      <c r="N224" s="122"/>
      <c r="O224" s="122"/>
      <c r="P224" s="122"/>
      <c r="Q224" s="122"/>
      <c r="R224" s="122"/>
      <c r="S224" s="122"/>
      <c r="T224" s="123"/>
      <c r="AT224" s="120" t="s">
        <v>164</v>
      </c>
      <c r="AU224" s="120" t="s">
        <v>90</v>
      </c>
      <c r="AV224" s="10" t="s">
        <v>88</v>
      </c>
      <c r="AW224" s="10" t="s">
        <v>36</v>
      </c>
      <c r="AX224" s="10" t="s">
        <v>81</v>
      </c>
      <c r="AY224" s="120" t="s">
        <v>151</v>
      </c>
    </row>
    <row r="225" spans="1:65" s="10" customFormat="1" ht="11.25" x14ac:dyDescent="0.2">
      <c r="B225" s="119"/>
      <c r="C225" s="154"/>
      <c r="D225" s="150" t="s">
        <v>164</v>
      </c>
      <c r="E225" s="155" t="s">
        <v>1</v>
      </c>
      <c r="F225" s="156" t="s">
        <v>1063</v>
      </c>
      <c r="G225" s="154"/>
      <c r="H225" s="155" t="s">
        <v>1</v>
      </c>
      <c r="L225" s="119"/>
      <c r="M225" s="121"/>
      <c r="N225" s="122"/>
      <c r="O225" s="122"/>
      <c r="P225" s="122"/>
      <c r="Q225" s="122"/>
      <c r="R225" s="122"/>
      <c r="S225" s="122"/>
      <c r="T225" s="123"/>
      <c r="AT225" s="120" t="s">
        <v>164</v>
      </c>
      <c r="AU225" s="120" t="s">
        <v>90</v>
      </c>
      <c r="AV225" s="10" t="s">
        <v>88</v>
      </c>
      <c r="AW225" s="10" t="s">
        <v>36</v>
      </c>
      <c r="AX225" s="10" t="s">
        <v>81</v>
      </c>
      <c r="AY225" s="120" t="s">
        <v>151</v>
      </c>
    </row>
    <row r="226" spans="1:65" s="11" customFormat="1" ht="11.25" x14ac:dyDescent="0.2">
      <c r="B226" s="124"/>
      <c r="C226" s="157"/>
      <c r="D226" s="150" t="s">
        <v>164</v>
      </c>
      <c r="E226" s="158" t="s">
        <v>1</v>
      </c>
      <c r="F226" s="159" t="s">
        <v>1073</v>
      </c>
      <c r="G226" s="157"/>
      <c r="H226" s="160">
        <v>296.32</v>
      </c>
      <c r="L226" s="124"/>
      <c r="M226" s="126"/>
      <c r="N226" s="127"/>
      <c r="O226" s="127"/>
      <c r="P226" s="127"/>
      <c r="Q226" s="127"/>
      <c r="R226" s="127"/>
      <c r="S226" s="127"/>
      <c r="T226" s="128"/>
      <c r="AT226" s="125" t="s">
        <v>164</v>
      </c>
      <c r="AU226" s="125" t="s">
        <v>90</v>
      </c>
      <c r="AV226" s="11" t="s">
        <v>90</v>
      </c>
      <c r="AW226" s="11" t="s">
        <v>36</v>
      </c>
      <c r="AX226" s="11" t="s">
        <v>81</v>
      </c>
      <c r="AY226" s="125" t="s">
        <v>151</v>
      </c>
    </row>
    <row r="227" spans="1:65" s="10" customFormat="1" ht="11.25" x14ac:dyDescent="0.2">
      <c r="B227" s="119"/>
      <c r="C227" s="154"/>
      <c r="D227" s="150" t="s">
        <v>164</v>
      </c>
      <c r="E227" s="155" t="s">
        <v>1</v>
      </c>
      <c r="F227" s="156" t="s">
        <v>1065</v>
      </c>
      <c r="G227" s="154"/>
      <c r="H227" s="155" t="s">
        <v>1</v>
      </c>
      <c r="L227" s="119"/>
      <c r="M227" s="121"/>
      <c r="N227" s="122"/>
      <c r="O227" s="122"/>
      <c r="P227" s="122"/>
      <c r="Q227" s="122"/>
      <c r="R227" s="122"/>
      <c r="S227" s="122"/>
      <c r="T227" s="123"/>
      <c r="AT227" s="120" t="s">
        <v>164</v>
      </c>
      <c r="AU227" s="120" t="s">
        <v>90</v>
      </c>
      <c r="AV227" s="10" t="s">
        <v>88</v>
      </c>
      <c r="AW227" s="10" t="s">
        <v>36</v>
      </c>
      <c r="AX227" s="10" t="s">
        <v>81</v>
      </c>
      <c r="AY227" s="120" t="s">
        <v>151</v>
      </c>
    </row>
    <row r="228" spans="1:65" s="11" customFormat="1" ht="11.25" x14ac:dyDescent="0.2">
      <c r="B228" s="124"/>
      <c r="C228" s="157"/>
      <c r="D228" s="150" t="s">
        <v>164</v>
      </c>
      <c r="E228" s="158" t="s">
        <v>1</v>
      </c>
      <c r="F228" s="159" t="s">
        <v>1074</v>
      </c>
      <c r="G228" s="157"/>
      <c r="H228" s="160">
        <v>85.39</v>
      </c>
      <c r="L228" s="124"/>
      <c r="M228" s="126"/>
      <c r="N228" s="127"/>
      <c r="O228" s="127"/>
      <c r="P228" s="127"/>
      <c r="Q228" s="127"/>
      <c r="R228" s="127"/>
      <c r="S228" s="127"/>
      <c r="T228" s="128"/>
      <c r="AT228" s="125" t="s">
        <v>164</v>
      </c>
      <c r="AU228" s="125" t="s">
        <v>90</v>
      </c>
      <c r="AV228" s="11" t="s">
        <v>90</v>
      </c>
      <c r="AW228" s="11" t="s">
        <v>36</v>
      </c>
      <c r="AX228" s="11" t="s">
        <v>81</v>
      </c>
      <c r="AY228" s="125" t="s">
        <v>151</v>
      </c>
    </row>
    <row r="229" spans="1:65" s="12" customFormat="1" ht="11.25" x14ac:dyDescent="0.2">
      <c r="B229" s="129"/>
      <c r="C229" s="161"/>
      <c r="D229" s="150" t="s">
        <v>164</v>
      </c>
      <c r="E229" s="162" t="s">
        <v>1</v>
      </c>
      <c r="F229" s="163" t="s">
        <v>167</v>
      </c>
      <c r="G229" s="161"/>
      <c r="H229" s="164">
        <v>381.71</v>
      </c>
      <c r="L229" s="129"/>
      <c r="M229" s="131"/>
      <c r="N229" s="132"/>
      <c r="O229" s="132"/>
      <c r="P229" s="132"/>
      <c r="Q229" s="132"/>
      <c r="R229" s="132"/>
      <c r="S229" s="132"/>
      <c r="T229" s="133"/>
      <c r="AT229" s="130" t="s">
        <v>164</v>
      </c>
      <c r="AU229" s="130" t="s">
        <v>90</v>
      </c>
      <c r="AV229" s="12" t="s">
        <v>158</v>
      </c>
      <c r="AW229" s="12" t="s">
        <v>36</v>
      </c>
      <c r="AX229" s="12" t="s">
        <v>88</v>
      </c>
      <c r="AY229" s="130" t="s">
        <v>151</v>
      </c>
    </row>
    <row r="230" spans="1:65" s="3" customFormat="1" ht="22.9" customHeight="1" x14ac:dyDescent="0.2">
      <c r="B230" s="100"/>
      <c r="C230" s="140"/>
      <c r="D230" s="141" t="s">
        <v>80</v>
      </c>
      <c r="E230" s="143" t="s">
        <v>158</v>
      </c>
      <c r="F230" s="143" t="s">
        <v>550</v>
      </c>
      <c r="G230" s="140"/>
      <c r="H230" s="140"/>
      <c r="J230" s="109">
        <f>BK230</f>
        <v>0</v>
      </c>
      <c r="L230" s="100"/>
      <c r="M230" s="103"/>
      <c r="N230" s="104"/>
      <c r="O230" s="104"/>
      <c r="P230" s="105">
        <f>SUM(P231:P254)</f>
        <v>0</v>
      </c>
      <c r="Q230" s="104"/>
      <c r="R230" s="105">
        <f>SUM(R231:R254)</f>
        <v>590.54270399999996</v>
      </c>
      <c r="S230" s="104"/>
      <c r="T230" s="106">
        <f>SUM(T231:T254)</f>
        <v>0</v>
      </c>
      <c r="AR230" s="101" t="s">
        <v>150</v>
      </c>
      <c r="AT230" s="107" t="s">
        <v>80</v>
      </c>
      <c r="AU230" s="107" t="s">
        <v>88</v>
      </c>
      <c r="AY230" s="101" t="s">
        <v>151</v>
      </c>
      <c r="BK230" s="108">
        <f>SUM(BK231:BK254)</f>
        <v>0</v>
      </c>
    </row>
    <row r="231" spans="1:65" s="34" customFormat="1" ht="24.2" customHeight="1" x14ac:dyDescent="0.2">
      <c r="A231" s="9"/>
      <c r="B231" s="4"/>
      <c r="C231" s="144" t="s">
        <v>262</v>
      </c>
      <c r="D231" s="144" t="s">
        <v>153</v>
      </c>
      <c r="E231" s="145" t="s">
        <v>578</v>
      </c>
      <c r="F231" s="146" t="s">
        <v>579</v>
      </c>
      <c r="G231" s="147" t="s">
        <v>233</v>
      </c>
      <c r="H231" s="148">
        <v>272.55</v>
      </c>
      <c r="I231" s="6"/>
      <c r="J231" s="7">
        <f>ROUND(I231*H231,2)</f>
        <v>0</v>
      </c>
      <c r="K231" s="5" t="s">
        <v>157</v>
      </c>
      <c r="L231" s="4"/>
      <c r="M231" s="8" t="s">
        <v>1</v>
      </c>
      <c r="N231" s="110" t="s">
        <v>46</v>
      </c>
      <c r="O231" s="111"/>
      <c r="P231" s="112">
        <f>O231*H231</f>
        <v>0</v>
      </c>
      <c r="Q231" s="112">
        <v>2.13408</v>
      </c>
      <c r="R231" s="112">
        <f>Q231*H231</f>
        <v>581.64350400000001</v>
      </c>
      <c r="S231" s="112">
        <v>0</v>
      </c>
      <c r="T231" s="113">
        <f>S231*H231</f>
        <v>0</v>
      </c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R231" s="114" t="s">
        <v>158</v>
      </c>
      <c r="AT231" s="114" t="s">
        <v>153</v>
      </c>
      <c r="AU231" s="114" t="s">
        <v>90</v>
      </c>
      <c r="AY231" s="23" t="s">
        <v>151</v>
      </c>
      <c r="BE231" s="115">
        <f>IF(N231="základní",J231,0)</f>
        <v>0</v>
      </c>
      <c r="BF231" s="115">
        <f>IF(N231="snížená",J231,0)</f>
        <v>0</v>
      </c>
      <c r="BG231" s="115">
        <f>IF(N231="zákl. přenesená",J231,0)</f>
        <v>0</v>
      </c>
      <c r="BH231" s="115">
        <f>IF(N231="sníž. přenesená",J231,0)</f>
        <v>0</v>
      </c>
      <c r="BI231" s="115">
        <f>IF(N231="nulová",J231,0)</f>
        <v>0</v>
      </c>
      <c r="BJ231" s="23" t="s">
        <v>88</v>
      </c>
      <c r="BK231" s="115">
        <f>ROUND(I231*H231,2)</f>
        <v>0</v>
      </c>
      <c r="BL231" s="23" t="s">
        <v>158</v>
      </c>
      <c r="BM231" s="114" t="s">
        <v>1081</v>
      </c>
    </row>
    <row r="232" spans="1:65" s="34" customFormat="1" ht="19.5" x14ac:dyDescent="0.2">
      <c r="A232" s="9"/>
      <c r="B232" s="4"/>
      <c r="C232" s="149"/>
      <c r="D232" s="150" t="s">
        <v>160</v>
      </c>
      <c r="E232" s="149"/>
      <c r="F232" s="151" t="s">
        <v>581</v>
      </c>
      <c r="G232" s="149"/>
      <c r="H232" s="149"/>
      <c r="I232" s="9"/>
      <c r="J232" s="9"/>
      <c r="K232" s="9"/>
      <c r="L232" s="4"/>
      <c r="M232" s="116"/>
      <c r="N232" s="117"/>
      <c r="O232" s="111"/>
      <c r="P232" s="111"/>
      <c r="Q232" s="111"/>
      <c r="R232" s="111"/>
      <c r="S232" s="111"/>
      <c r="T232" s="118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T232" s="23" t="s">
        <v>160</v>
      </c>
      <c r="AU232" s="23" t="s">
        <v>90</v>
      </c>
    </row>
    <row r="233" spans="1:65" s="34" customFormat="1" ht="11.25" x14ac:dyDescent="0.2">
      <c r="A233" s="9"/>
      <c r="B233" s="4"/>
      <c r="C233" s="149"/>
      <c r="D233" s="152" t="s">
        <v>162</v>
      </c>
      <c r="E233" s="149"/>
      <c r="F233" s="153" t="s">
        <v>582</v>
      </c>
      <c r="G233" s="149"/>
      <c r="H233" s="149"/>
      <c r="I233" s="9"/>
      <c r="J233" s="9"/>
      <c r="K233" s="9"/>
      <c r="L233" s="4"/>
      <c r="M233" s="116"/>
      <c r="N233" s="117"/>
      <c r="O233" s="111"/>
      <c r="P233" s="111"/>
      <c r="Q233" s="111"/>
      <c r="R233" s="111"/>
      <c r="S233" s="111"/>
      <c r="T233" s="118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T233" s="23" t="s">
        <v>162</v>
      </c>
      <c r="AU233" s="23" t="s">
        <v>90</v>
      </c>
    </row>
    <row r="234" spans="1:65" s="10" customFormat="1" ht="11.25" x14ac:dyDescent="0.2">
      <c r="B234" s="119"/>
      <c r="C234" s="154"/>
      <c r="D234" s="150" t="s">
        <v>164</v>
      </c>
      <c r="E234" s="155" t="s">
        <v>1</v>
      </c>
      <c r="F234" s="156" t="s">
        <v>1048</v>
      </c>
      <c r="G234" s="154"/>
      <c r="H234" s="155" t="s">
        <v>1</v>
      </c>
      <c r="L234" s="119"/>
      <c r="M234" s="121"/>
      <c r="N234" s="122"/>
      <c r="O234" s="122"/>
      <c r="P234" s="122"/>
      <c r="Q234" s="122"/>
      <c r="R234" s="122"/>
      <c r="S234" s="122"/>
      <c r="T234" s="123"/>
      <c r="AT234" s="120" t="s">
        <v>164</v>
      </c>
      <c r="AU234" s="120" t="s">
        <v>90</v>
      </c>
      <c r="AV234" s="10" t="s">
        <v>88</v>
      </c>
      <c r="AW234" s="10" t="s">
        <v>36</v>
      </c>
      <c r="AX234" s="10" t="s">
        <v>81</v>
      </c>
      <c r="AY234" s="120" t="s">
        <v>151</v>
      </c>
    </row>
    <row r="235" spans="1:65" s="10" customFormat="1" ht="22.5" x14ac:dyDescent="0.2">
      <c r="B235" s="119"/>
      <c r="C235" s="154"/>
      <c r="D235" s="150" t="s">
        <v>164</v>
      </c>
      <c r="E235" s="155" t="s">
        <v>1</v>
      </c>
      <c r="F235" s="156" t="s">
        <v>1082</v>
      </c>
      <c r="G235" s="154"/>
      <c r="H235" s="155" t="s">
        <v>1</v>
      </c>
      <c r="L235" s="119"/>
      <c r="M235" s="121"/>
      <c r="N235" s="122"/>
      <c r="O235" s="122"/>
      <c r="P235" s="122"/>
      <c r="Q235" s="122"/>
      <c r="R235" s="122"/>
      <c r="S235" s="122"/>
      <c r="T235" s="123"/>
      <c r="AT235" s="120" t="s">
        <v>164</v>
      </c>
      <c r="AU235" s="120" t="s">
        <v>90</v>
      </c>
      <c r="AV235" s="10" t="s">
        <v>88</v>
      </c>
      <c r="AW235" s="10" t="s">
        <v>36</v>
      </c>
      <c r="AX235" s="10" t="s">
        <v>81</v>
      </c>
      <c r="AY235" s="120" t="s">
        <v>151</v>
      </c>
    </row>
    <row r="236" spans="1:65" s="10" customFormat="1" ht="11.25" x14ac:dyDescent="0.2">
      <c r="B236" s="119"/>
      <c r="C236" s="154"/>
      <c r="D236" s="150" t="s">
        <v>164</v>
      </c>
      <c r="E236" s="155" t="s">
        <v>1</v>
      </c>
      <c r="F236" s="156" t="s">
        <v>1063</v>
      </c>
      <c r="G236" s="154"/>
      <c r="H236" s="155" t="s">
        <v>1</v>
      </c>
      <c r="L236" s="119"/>
      <c r="M236" s="121"/>
      <c r="N236" s="122"/>
      <c r="O236" s="122"/>
      <c r="P236" s="122"/>
      <c r="Q236" s="122"/>
      <c r="R236" s="122"/>
      <c r="S236" s="122"/>
      <c r="T236" s="123"/>
      <c r="AT236" s="120" t="s">
        <v>164</v>
      </c>
      <c r="AU236" s="120" t="s">
        <v>90</v>
      </c>
      <c r="AV236" s="10" t="s">
        <v>88</v>
      </c>
      <c r="AW236" s="10" t="s">
        <v>36</v>
      </c>
      <c r="AX236" s="10" t="s">
        <v>81</v>
      </c>
      <c r="AY236" s="120" t="s">
        <v>151</v>
      </c>
    </row>
    <row r="237" spans="1:65" s="11" customFormat="1" ht="11.25" x14ac:dyDescent="0.2">
      <c r="B237" s="124"/>
      <c r="C237" s="157"/>
      <c r="D237" s="150" t="s">
        <v>164</v>
      </c>
      <c r="E237" s="158" t="s">
        <v>1</v>
      </c>
      <c r="F237" s="159" t="s">
        <v>1083</v>
      </c>
      <c r="G237" s="157"/>
      <c r="H237" s="160">
        <v>141.99</v>
      </c>
      <c r="L237" s="124"/>
      <c r="M237" s="126"/>
      <c r="N237" s="127"/>
      <c r="O237" s="127"/>
      <c r="P237" s="127"/>
      <c r="Q237" s="127"/>
      <c r="R237" s="127"/>
      <c r="S237" s="127"/>
      <c r="T237" s="128"/>
      <c r="AT237" s="125" t="s">
        <v>164</v>
      </c>
      <c r="AU237" s="125" t="s">
        <v>90</v>
      </c>
      <c r="AV237" s="11" t="s">
        <v>90</v>
      </c>
      <c r="AW237" s="11" t="s">
        <v>36</v>
      </c>
      <c r="AX237" s="11" t="s">
        <v>81</v>
      </c>
      <c r="AY237" s="125" t="s">
        <v>151</v>
      </c>
    </row>
    <row r="238" spans="1:65" s="10" customFormat="1" ht="11.25" x14ac:dyDescent="0.2">
      <c r="B238" s="119"/>
      <c r="C238" s="154"/>
      <c r="D238" s="150" t="s">
        <v>164</v>
      </c>
      <c r="E238" s="155" t="s">
        <v>1</v>
      </c>
      <c r="F238" s="156" t="s">
        <v>1065</v>
      </c>
      <c r="G238" s="154"/>
      <c r="H238" s="155" t="s">
        <v>1</v>
      </c>
      <c r="L238" s="119"/>
      <c r="M238" s="121"/>
      <c r="N238" s="122"/>
      <c r="O238" s="122"/>
      <c r="P238" s="122"/>
      <c r="Q238" s="122"/>
      <c r="R238" s="122"/>
      <c r="S238" s="122"/>
      <c r="T238" s="123"/>
      <c r="AT238" s="120" t="s">
        <v>164</v>
      </c>
      <c r="AU238" s="120" t="s">
        <v>90</v>
      </c>
      <c r="AV238" s="10" t="s">
        <v>88</v>
      </c>
      <c r="AW238" s="10" t="s">
        <v>36</v>
      </c>
      <c r="AX238" s="10" t="s">
        <v>81</v>
      </c>
      <c r="AY238" s="120" t="s">
        <v>151</v>
      </c>
    </row>
    <row r="239" spans="1:65" s="11" customFormat="1" ht="11.25" x14ac:dyDescent="0.2">
      <c r="B239" s="124"/>
      <c r="C239" s="157"/>
      <c r="D239" s="150" t="s">
        <v>164</v>
      </c>
      <c r="E239" s="158" t="s">
        <v>1</v>
      </c>
      <c r="F239" s="159" t="s">
        <v>1084</v>
      </c>
      <c r="G239" s="157"/>
      <c r="H239" s="160">
        <v>130.56</v>
      </c>
      <c r="L239" s="124"/>
      <c r="M239" s="126"/>
      <c r="N239" s="127"/>
      <c r="O239" s="127"/>
      <c r="P239" s="127"/>
      <c r="Q239" s="127"/>
      <c r="R239" s="127"/>
      <c r="S239" s="127"/>
      <c r="T239" s="128"/>
      <c r="AT239" s="125" t="s">
        <v>164</v>
      </c>
      <c r="AU239" s="125" t="s">
        <v>90</v>
      </c>
      <c r="AV239" s="11" t="s">
        <v>90</v>
      </c>
      <c r="AW239" s="11" t="s">
        <v>36</v>
      </c>
      <c r="AX239" s="11" t="s">
        <v>81</v>
      </c>
      <c r="AY239" s="125" t="s">
        <v>151</v>
      </c>
    </row>
    <row r="240" spans="1:65" s="12" customFormat="1" ht="11.25" x14ac:dyDescent="0.2">
      <c r="B240" s="129"/>
      <c r="C240" s="161"/>
      <c r="D240" s="150" t="s">
        <v>164</v>
      </c>
      <c r="E240" s="162" t="s">
        <v>1</v>
      </c>
      <c r="F240" s="163" t="s">
        <v>167</v>
      </c>
      <c r="G240" s="161"/>
      <c r="H240" s="164">
        <v>272.55</v>
      </c>
      <c r="L240" s="129"/>
      <c r="M240" s="131"/>
      <c r="N240" s="132"/>
      <c r="O240" s="132"/>
      <c r="P240" s="132"/>
      <c r="Q240" s="132"/>
      <c r="R240" s="132"/>
      <c r="S240" s="132"/>
      <c r="T240" s="133"/>
      <c r="AT240" s="130" t="s">
        <v>164</v>
      </c>
      <c r="AU240" s="130" t="s">
        <v>90</v>
      </c>
      <c r="AV240" s="12" t="s">
        <v>158</v>
      </c>
      <c r="AW240" s="12" t="s">
        <v>36</v>
      </c>
      <c r="AX240" s="12" t="s">
        <v>88</v>
      </c>
      <c r="AY240" s="130" t="s">
        <v>151</v>
      </c>
    </row>
    <row r="241" spans="1:65" s="34" customFormat="1" ht="24.2" customHeight="1" x14ac:dyDescent="0.2">
      <c r="A241" s="9"/>
      <c r="B241" s="4"/>
      <c r="C241" s="144" t="s">
        <v>270</v>
      </c>
      <c r="D241" s="144" t="s">
        <v>153</v>
      </c>
      <c r="E241" s="145" t="s">
        <v>585</v>
      </c>
      <c r="F241" s="146" t="s">
        <v>586</v>
      </c>
      <c r="G241" s="147" t="s">
        <v>156</v>
      </c>
      <c r="H241" s="148">
        <v>243.38</v>
      </c>
      <c r="I241" s="6"/>
      <c r="J241" s="7">
        <f>ROUND(I241*H241,2)</f>
        <v>0</v>
      </c>
      <c r="K241" s="5" t="s">
        <v>157</v>
      </c>
      <c r="L241" s="4"/>
      <c r="M241" s="8" t="s">
        <v>1</v>
      </c>
      <c r="N241" s="110" t="s">
        <v>46</v>
      </c>
      <c r="O241" s="111"/>
      <c r="P241" s="112">
        <f>O241*H241</f>
        <v>0</v>
      </c>
      <c r="Q241" s="112">
        <v>0</v>
      </c>
      <c r="R241" s="112">
        <f>Q241*H241</f>
        <v>0</v>
      </c>
      <c r="S241" s="112">
        <v>0</v>
      </c>
      <c r="T241" s="113">
        <f>S241*H241</f>
        <v>0</v>
      </c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R241" s="114" t="s">
        <v>158</v>
      </c>
      <c r="AT241" s="114" t="s">
        <v>153</v>
      </c>
      <c r="AU241" s="114" t="s">
        <v>90</v>
      </c>
      <c r="AY241" s="23" t="s">
        <v>151</v>
      </c>
      <c r="BE241" s="115">
        <f>IF(N241="základní",J241,0)</f>
        <v>0</v>
      </c>
      <c r="BF241" s="115">
        <f>IF(N241="snížená",J241,0)</f>
        <v>0</v>
      </c>
      <c r="BG241" s="115">
        <f>IF(N241="zákl. přenesená",J241,0)</f>
        <v>0</v>
      </c>
      <c r="BH241" s="115">
        <f>IF(N241="sníž. přenesená",J241,0)</f>
        <v>0</v>
      </c>
      <c r="BI241" s="115">
        <f>IF(N241="nulová",J241,0)</f>
        <v>0</v>
      </c>
      <c r="BJ241" s="23" t="s">
        <v>88</v>
      </c>
      <c r="BK241" s="115">
        <f>ROUND(I241*H241,2)</f>
        <v>0</v>
      </c>
      <c r="BL241" s="23" t="s">
        <v>158</v>
      </c>
      <c r="BM241" s="114" t="s">
        <v>1085</v>
      </c>
    </row>
    <row r="242" spans="1:65" s="34" customFormat="1" ht="29.25" x14ac:dyDescent="0.2">
      <c r="A242" s="9"/>
      <c r="B242" s="4"/>
      <c r="C242" s="149"/>
      <c r="D242" s="150" t="s">
        <v>160</v>
      </c>
      <c r="E242" s="149"/>
      <c r="F242" s="151" t="s">
        <v>588</v>
      </c>
      <c r="G242" s="149"/>
      <c r="H242" s="149"/>
      <c r="I242" s="9"/>
      <c r="J242" s="9"/>
      <c r="K242" s="9"/>
      <c r="L242" s="4"/>
      <c r="M242" s="116"/>
      <c r="N242" s="117"/>
      <c r="O242" s="111"/>
      <c r="P242" s="111"/>
      <c r="Q242" s="111"/>
      <c r="R242" s="111"/>
      <c r="S242" s="111"/>
      <c r="T242" s="118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T242" s="23" t="s">
        <v>160</v>
      </c>
      <c r="AU242" s="23" t="s">
        <v>90</v>
      </c>
    </row>
    <row r="243" spans="1:65" s="34" customFormat="1" ht="11.25" x14ac:dyDescent="0.2">
      <c r="A243" s="9"/>
      <c r="B243" s="4"/>
      <c r="C243" s="149"/>
      <c r="D243" s="152" t="s">
        <v>162</v>
      </c>
      <c r="E243" s="149"/>
      <c r="F243" s="153" t="s">
        <v>589</v>
      </c>
      <c r="G243" s="149"/>
      <c r="H243" s="149"/>
      <c r="I243" s="9"/>
      <c r="J243" s="9"/>
      <c r="K243" s="9"/>
      <c r="L243" s="4"/>
      <c r="M243" s="116"/>
      <c r="N243" s="117"/>
      <c r="O243" s="111"/>
      <c r="P243" s="111"/>
      <c r="Q243" s="111"/>
      <c r="R243" s="111"/>
      <c r="S243" s="111"/>
      <c r="T243" s="118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T243" s="23" t="s">
        <v>162</v>
      </c>
      <c r="AU243" s="23" t="s">
        <v>90</v>
      </c>
    </row>
    <row r="244" spans="1:65" s="10" customFormat="1" ht="11.25" x14ac:dyDescent="0.2">
      <c r="B244" s="119"/>
      <c r="C244" s="154"/>
      <c r="D244" s="150" t="s">
        <v>164</v>
      </c>
      <c r="E244" s="155" t="s">
        <v>1</v>
      </c>
      <c r="F244" s="156" t="s">
        <v>1048</v>
      </c>
      <c r="G244" s="154"/>
      <c r="H244" s="155" t="s">
        <v>1</v>
      </c>
      <c r="L244" s="119"/>
      <c r="M244" s="121"/>
      <c r="N244" s="122"/>
      <c r="O244" s="122"/>
      <c r="P244" s="122"/>
      <c r="Q244" s="122"/>
      <c r="R244" s="122"/>
      <c r="S244" s="122"/>
      <c r="T244" s="123"/>
      <c r="AT244" s="120" t="s">
        <v>164</v>
      </c>
      <c r="AU244" s="120" t="s">
        <v>90</v>
      </c>
      <c r="AV244" s="10" t="s">
        <v>88</v>
      </c>
      <c r="AW244" s="10" t="s">
        <v>36</v>
      </c>
      <c r="AX244" s="10" t="s">
        <v>81</v>
      </c>
      <c r="AY244" s="120" t="s">
        <v>151</v>
      </c>
    </row>
    <row r="245" spans="1:65" s="10" customFormat="1" ht="11.25" x14ac:dyDescent="0.2">
      <c r="B245" s="119"/>
      <c r="C245" s="154"/>
      <c r="D245" s="150" t="s">
        <v>164</v>
      </c>
      <c r="E245" s="155" t="s">
        <v>1</v>
      </c>
      <c r="F245" s="156" t="s">
        <v>1063</v>
      </c>
      <c r="G245" s="154"/>
      <c r="H245" s="155" t="s">
        <v>1</v>
      </c>
      <c r="L245" s="119"/>
      <c r="M245" s="121"/>
      <c r="N245" s="122"/>
      <c r="O245" s="122"/>
      <c r="P245" s="122"/>
      <c r="Q245" s="122"/>
      <c r="R245" s="122"/>
      <c r="S245" s="122"/>
      <c r="T245" s="123"/>
      <c r="AT245" s="120" t="s">
        <v>164</v>
      </c>
      <c r="AU245" s="120" t="s">
        <v>90</v>
      </c>
      <c r="AV245" s="10" t="s">
        <v>88</v>
      </c>
      <c r="AW245" s="10" t="s">
        <v>36</v>
      </c>
      <c r="AX245" s="10" t="s">
        <v>81</v>
      </c>
      <c r="AY245" s="120" t="s">
        <v>151</v>
      </c>
    </row>
    <row r="246" spans="1:65" s="11" customFormat="1" ht="11.25" x14ac:dyDescent="0.2">
      <c r="B246" s="124"/>
      <c r="C246" s="157"/>
      <c r="D246" s="150" t="s">
        <v>164</v>
      </c>
      <c r="E246" s="158" t="s">
        <v>1</v>
      </c>
      <c r="F246" s="159" t="s">
        <v>1086</v>
      </c>
      <c r="G246" s="157"/>
      <c r="H246" s="160">
        <v>131.43</v>
      </c>
      <c r="L246" s="124"/>
      <c r="M246" s="126"/>
      <c r="N246" s="127"/>
      <c r="O246" s="127"/>
      <c r="P246" s="127"/>
      <c r="Q246" s="127"/>
      <c r="R246" s="127"/>
      <c r="S246" s="127"/>
      <c r="T246" s="128"/>
      <c r="AT246" s="125" t="s">
        <v>164</v>
      </c>
      <c r="AU246" s="125" t="s">
        <v>90</v>
      </c>
      <c r="AV246" s="11" t="s">
        <v>90</v>
      </c>
      <c r="AW246" s="11" t="s">
        <v>36</v>
      </c>
      <c r="AX246" s="11" t="s">
        <v>81</v>
      </c>
      <c r="AY246" s="125" t="s">
        <v>151</v>
      </c>
    </row>
    <row r="247" spans="1:65" s="10" customFormat="1" ht="11.25" x14ac:dyDescent="0.2">
      <c r="B247" s="119"/>
      <c r="C247" s="154"/>
      <c r="D247" s="150" t="s">
        <v>164</v>
      </c>
      <c r="E247" s="155" t="s">
        <v>1</v>
      </c>
      <c r="F247" s="156" t="s">
        <v>1065</v>
      </c>
      <c r="G247" s="154"/>
      <c r="H247" s="155" t="s">
        <v>1</v>
      </c>
      <c r="L247" s="119"/>
      <c r="M247" s="121"/>
      <c r="N247" s="122"/>
      <c r="O247" s="122"/>
      <c r="P247" s="122"/>
      <c r="Q247" s="122"/>
      <c r="R247" s="122"/>
      <c r="S247" s="122"/>
      <c r="T247" s="123"/>
      <c r="AT247" s="120" t="s">
        <v>164</v>
      </c>
      <c r="AU247" s="120" t="s">
        <v>90</v>
      </c>
      <c r="AV247" s="10" t="s">
        <v>88</v>
      </c>
      <c r="AW247" s="10" t="s">
        <v>36</v>
      </c>
      <c r="AX247" s="10" t="s">
        <v>81</v>
      </c>
      <c r="AY247" s="120" t="s">
        <v>151</v>
      </c>
    </row>
    <row r="248" spans="1:65" s="11" customFormat="1" ht="11.25" x14ac:dyDescent="0.2">
      <c r="B248" s="124"/>
      <c r="C248" s="157"/>
      <c r="D248" s="150" t="s">
        <v>164</v>
      </c>
      <c r="E248" s="158" t="s">
        <v>1</v>
      </c>
      <c r="F248" s="159" t="s">
        <v>1087</v>
      </c>
      <c r="G248" s="157"/>
      <c r="H248" s="160">
        <v>111.95</v>
      </c>
      <c r="L248" s="124"/>
      <c r="M248" s="126"/>
      <c r="N248" s="127"/>
      <c r="O248" s="127"/>
      <c r="P248" s="127"/>
      <c r="Q248" s="127"/>
      <c r="R248" s="127"/>
      <c r="S248" s="127"/>
      <c r="T248" s="128"/>
      <c r="AT248" s="125" t="s">
        <v>164</v>
      </c>
      <c r="AU248" s="125" t="s">
        <v>90</v>
      </c>
      <c r="AV248" s="11" t="s">
        <v>90</v>
      </c>
      <c r="AW248" s="11" t="s">
        <v>36</v>
      </c>
      <c r="AX248" s="11" t="s">
        <v>81</v>
      </c>
      <c r="AY248" s="125" t="s">
        <v>151</v>
      </c>
    </row>
    <row r="249" spans="1:65" s="12" customFormat="1" ht="11.25" x14ac:dyDescent="0.2">
      <c r="B249" s="129"/>
      <c r="C249" s="161"/>
      <c r="D249" s="150" t="s">
        <v>164</v>
      </c>
      <c r="E249" s="162" t="s">
        <v>1</v>
      </c>
      <c r="F249" s="163" t="s">
        <v>167</v>
      </c>
      <c r="G249" s="161"/>
      <c r="H249" s="164">
        <v>243.38</v>
      </c>
      <c r="L249" s="129"/>
      <c r="M249" s="131"/>
      <c r="N249" s="132"/>
      <c r="O249" s="132"/>
      <c r="P249" s="132"/>
      <c r="Q249" s="132"/>
      <c r="R249" s="132"/>
      <c r="S249" s="132"/>
      <c r="T249" s="133"/>
      <c r="AT249" s="130" t="s">
        <v>164</v>
      </c>
      <c r="AU249" s="130" t="s">
        <v>90</v>
      </c>
      <c r="AV249" s="12" t="s">
        <v>158</v>
      </c>
      <c r="AW249" s="12" t="s">
        <v>36</v>
      </c>
      <c r="AX249" s="12" t="s">
        <v>88</v>
      </c>
      <c r="AY249" s="130" t="s">
        <v>151</v>
      </c>
    </row>
    <row r="250" spans="1:65" s="34" customFormat="1" ht="24.2" customHeight="1" x14ac:dyDescent="0.2">
      <c r="A250" s="9"/>
      <c r="B250" s="4"/>
      <c r="C250" s="144" t="s">
        <v>278</v>
      </c>
      <c r="D250" s="144" t="s">
        <v>153</v>
      </c>
      <c r="E250" s="145" t="s">
        <v>591</v>
      </c>
      <c r="F250" s="146" t="s">
        <v>592</v>
      </c>
      <c r="G250" s="147" t="s">
        <v>233</v>
      </c>
      <c r="H250" s="148">
        <v>4.12</v>
      </c>
      <c r="I250" s="6"/>
      <c r="J250" s="7">
        <f>ROUND(I250*H250,2)</f>
        <v>0</v>
      </c>
      <c r="K250" s="5" t="s">
        <v>157</v>
      </c>
      <c r="L250" s="4"/>
      <c r="M250" s="8" t="s">
        <v>1</v>
      </c>
      <c r="N250" s="110" t="s">
        <v>46</v>
      </c>
      <c r="O250" s="111"/>
      <c r="P250" s="112">
        <f>O250*H250</f>
        <v>0</v>
      </c>
      <c r="Q250" s="112">
        <v>2.16</v>
      </c>
      <c r="R250" s="112">
        <f>Q250*H250</f>
        <v>8.8992000000000004</v>
      </c>
      <c r="S250" s="112">
        <v>0</v>
      </c>
      <c r="T250" s="113">
        <f>S250*H250</f>
        <v>0</v>
      </c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R250" s="114" t="s">
        <v>158</v>
      </c>
      <c r="AT250" s="114" t="s">
        <v>153</v>
      </c>
      <c r="AU250" s="114" t="s">
        <v>90</v>
      </c>
      <c r="AY250" s="23" t="s">
        <v>151</v>
      </c>
      <c r="BE250" s="115">
        <f>IF(N250="základní",J250,0)</f>
        <v>0</v>
      </c>
      <c r="BF250" s="115">
        <f>IF(N250="snížená",J250,0)</f>
        <v>0</v>
      </c>
      <c r="BG250" s="115">
        <f>IF(N250="zákl. přenesená",J250,0)</f>
        <v>0</v>
      </c>
      <c r="BH250" s="115">
        <f>IF(N250="sníž. přenesená",J250,0)</f>
        <v>0</v>
      </c>
      <c r="BI250" s="115">
        <f>IF(N250="nulová",J250,0)</f>
        <v>0</v>
      </c>
      <c r="BJ250" s="23" t="s">
        <v>88</v>
      </c>
      <c r="BK250" s="115">
        <f>ROUND(I250*H250,2)</f>
        <v>0</v>
      </c>
      <c r="BL250" s="23" t="s">
        <v>158</v>
      </c>
      <c r="BM250" s="114" t="s">
        <v>1088</v>
      </c>
    </row>
    <row r="251" spans="1:65" s="34" customFormat="1" ht="19.5" x14ac:dyDescent="0.2">
      <c r="A251" s="9"/>
      <c r="B251" s="4"/>
      <c r="C251" s="149"/>
      <c r="D251" s="150" t="s">
        <v>160</v>
      </c>
      <c r="E251" s="149"/>
      <c r="F251" s="151" t="s">
        <v>594</v>
      </c>
      <c r="G251" s="149"/>
      <c r="H251" s="149"/>
      <c r="I251" s="9"/>
      <c r="J251" s="9"/>
      <c r="K251" s="9"/>
      <c r="L251" s="4"/>
      <c r="M251" s="116"/>
      <c r="N251" s="117"/>
      <c r="O251" s="111"/>
      <c r="P251" s="111"/>
      <c r="Q251" s="111"/>
      <c r="R251" s="111"/>
      <c r="S251" s="111"/>
      <c r="T251" s="118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T251" s="23" t="s">
        <v>160</v>
      </c>
      <c r="AU251" s="23" t="s">
        <v>90</v>
      </c>
    </row>
    <row r="252" spans="1:65" s="34" customFormat="1" ht="11.25" x14ac:dyDescent="0.2">
      <c r="A252" s="9"/>
      <c r="B252" s="4"/>
      <c r="C252" s="149"/>
      <c r="D252" s="152" t="s">
        <v>162</v>
      </c>
      <c r="E252" s="149"/>
      <c r="F252" s="153" t="s">
        <v>595</v>
      </c>
      <c r="G252" s="149"/>
      <c r="H252" s="149"/>
      <c r="I252" s="9"/>
      <c r="J252" s="9"/>
      <c r="K252" s="9"/>
      <c r="L252" s="4"/>
      <c r="M252" s="116"/>
      <c r="N252" s="117"/>
      <c r="O252" s="111"/>
      <c r="P252" s="111"/>
      <c r="Q252" s="111"/>
      <c r="R252" s="111"/>
      <c r="S252" s="111"/>
      <c r="T252" s="118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T252" s="23" t="s">
        <v>162</v>
      </c>
      <c r="AU252" s="23" t="s">
        <v>90</v>
      </c>
    </row>
    <row r="253" spans="1:65" s="10" customFormat="1" ht="22.5" x14ac:dyDescent="0.2">
      <c r="B253" s="119"/>
      <c r="C253" s="154"/>
      <c r="D253" s="150" t="s">
        <v>164</v>
      </c>
      <c r="E253" s="155" t="s">
        <v>1</v>
      </c>
      <c r="F253" s="156" t="s">
        <v>1089</v>
      </c>
      <c r="G253" s="154"/>
      <c r="H253" s="155" t="s">
        <v>1</v>
      </c>
      <c r="L253" s="119"/>
      <c r="M253" s="121"/>
      <c r="N253" s="122"/>
      <c r="O253" s="122"/>
      <c r="P253" s="122"/>
      <c r="Q253" s="122"/>
      <c r="R253" s="122"/>
      <c r="S253" s="122"/>
      <c r="T253" s="123"/>
      <c r="AT253" s="120" t="s">
        <v>164</v>
      </c>
      <c r="AU253" s="120" t="s">
        <v>90</v>
      </c>
      <c r="AV253" s="10" t="s">
        <v>88</v>
      </c>
      <c r="AW253" s="10" t="s">
        <v>36</v>
      </c>
      <c r="AX253" s="10" t="s">
        <v>81</v>
      </c>
      <c r="AY253" s="120" t="s">
        <v>151</v>
      </c>
    </row>
    <row r="254" spans="1:65" s="11" customFormat="1" ht="11.25" x14ac:dyDescent="0.2">
      <c r="B254" s="124"/>
      <c r="C254" s="157"/>
      <c r="D254" s="150" t="s">
        <v>164</v>
      </c>
      <c r="E254" s="158" t="s">
        <v>1</v>
      </c>
      <c r="F254" s="159" t="s">
        <v>1090</v>
      </c>
      <c r="G254" s="157"/>
      <c r="H254" s="160">
        <v>4.12</v>
      </c>
      <c r="L254" s="124"/>
      <c r="M254" s="126"/>
      <c r="N254" s="127"/>
      <c r="O254" s="127"/>
      <c r="P254" s="127"/>
      <c r="Q254" s="127"/>
      <c r="R254" s="127"/>
      <c r="S254" s="127"/>
      <c r="T254" s="128"/>
      <c r="AT254" s="125" t="s">
        <v>164</v>
      </c>
      <c r="AU254" s="125" t="s">
        <v>90</v>
      </c>
      <c r="AV254" s="11" t="s">
        <v>90</v>
      </c>
      <c r="AW254" s="11" t="s">
        <v>36</v>
      </c>
      <c r="AX254" s="11" t="s">
        <v>88</v>
      </c>
      <c r="AY254" s="125" t="s">
        <v>151</v>
      </c>
    </row>
    <row r="255" spans="1:65" s="3" customFormat="1" ht="22.9" customHeight="1" x14ac:dyDescent="0.2">
      <c r="B255" s="100"/>
      <c r="C255" s="140"/>
      <c r="D255" s="141" t="s">
        <v>80</v>
      </c>
      <c r="E255" s="143" t="s">
        <v>150</v>
      </c>
      <c r="F255" s="143" t="s">
        <v>929</v>
      </c>
      <c r="G255" s="140"/>
      <c r="H255" s="140"/>
      <c r="J255" s="109">
        <f>BK255</f>
        <v>0</v>
      </c>
      <c r="L255" s="100"/>
      <c r="M255" s="103"/>
      <c r="N255" s="104"/>
      <c r="O255" s="104"/>
      <c r="P255" s="105">
        <f>SUM(P256:P298)</f>
        <v>0</v>
      </c>
      <c r="Q255" s="104"/>
      <c r="R255" s="105">
        <f>SUM(R256:R298)</f>
        <v>635.76549729999999</v>
      </c>
      <c r="S255" s="104"/>
      <c r="T255" s="106">
        <f>SUM(T256:T298)</f>
        <v>0</v>
      </c>
      <c r="AR255" s="101" t="s">
        <v>150</v>
      </c>
      <c r="AT255" s="107" t="s">
        <v>80</v>
      </c>
      <c r="AU255" s="107" t="s">
        <v>88</v>
      </c>
      <c r="AY255" s="101" t="s">
        <v>151</v>
      </c>
      <c r="BK255" s="108">
        <f>SUM(BK256:BK298)</f>
        <v>0</v>
      </c>
    </row>
    <row r="256" spans="1:65" s="34" customFormat="1" ht="24.2" customHeight="1" x14ac:dyDescent="0.2">
      <c r="A256" s="9"/>
      <c r="B256" s="4"/>
      <c r="C256" s="144" t="s">
        <v>288</v>
      </c>
      <c r="D256" s="144" t="s">
        <v>153</v>
      </c>
      <c r="E256" s="145" t="s">
        <v>930</v>
      </c>
      <c r="F256" s="146" t="s">
        <v>931</v>
      </c>
      <c r="G256" s="147" t="s">
        <v>156</v>
      </c>
      <c r="H256" s="148">
        <v>636.20000000000005</v>
      </c>
      <c r="I256" s="6"/>
      <c r="J256" s="7">
        <f>ROUND(I256*H256,2)</f>
        <v>0</v>
      </c>
      <c r="K256" s="5" t="s">
        <v>157</v>
      </c>
      <c r="L256" s="4"/>
      <c r="M256" s="8" t="s">
        <v>1</v>
      </c>
      <c r="N256" s="110" t="s">
        <v>46</v>
      </c>
      <c r="O256" s="111"/>
      <c r="P256" s="112">
        <f>O256*H256</f>
        <v>0</v>
      </c>
      <c r="Q256" s="112">
        <v>0.115</v>
      </c>
      <c r="R256" s="112">
        <f>Q256*H256</f>
        <v>73.163000000000011</v>
      </c>
      <c r="S256" s="112">
        <v>0</v>
      </c>
      <c r="T256" s="113">
        <f>S256*H256</f>
        <v>0</v>
      </c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R256" s="114" t="s">
        <v>158</v>
      </c>
      <c r="AT256" s="114" t="s">
        <v>153</v>
      </c>
      <c r="AU256" s="114" t="s">
        <v>90</v>
      </c>
      <c r="AY256" s="23" t="s">
        <v>151</v>
      </c>
      <c r="BE256" s="115">
        <f>IF(N256="základní",J256,0)</f>
        <v>0</v>
      </c>
      <c r="BF256" s="115">
        <f>IF(N256="snížená",J256,0)</f>
        <v>0</v>
      </c>
      <c r="BG256" s="115">
        <f>IF(N256="zákl. přenesená",J256,0)</f>
        <v>0</v>
      </c>
      <c r="BH256" s="115">
        <f>IF(N256="sníž. přenesená",J256,0)</f>
        <v>0</v>
      </c>
      <c r="BI256" s="115">
        <f>IF(N256="nulová",J256,0)</f>
        <v>0</v>
      </c>
      <c r="BJ256" s="23" t="s">
        <v>88</v>
      </c>
      <c r="BK256" s="115">
        <f>ROUND(I256*H256,2)</f>
        <v>0</v>
      </c>
      <c r="BL256" s="23" t="s">
        <v>158</v>
      </c>
      <c r="BM256" s="114" t="s">
        <v>1091</v>
      </c>
    </row>
    <row r="257" spans="1:65" s="34" customFormat="1" ht="19.5" x14ac:dyDescent="0.2">
      <c r="A257" s="9"/>
      <c r="B257" s="4"/>
      <c r="C257" s="149"/>
      <c r="D257" s="150" t="s">
        <v>160</v>
      </c>
      <c r="E257" s="149"/>
      <c r="F257" s="151" t="s">
        <v>933</v>
      </c>
      <c r="G257" s="149"/>
      <c r="H257" s="149"/>
      <c r="I257" s="9"/>
      <c r="J257" s="9"/>
      <c r="K257" s="9"/>
      <c r="L257" s="4"/>
      <c r="M257" s="116"/>
      <c r="N257" s="117"/>
      <c r="O257" s="111"/>
      <c r="P257" s="111"/>
      <c r="Q257" s="111"/>
      <c r="R257" s="111"/>
      <c r="S257" s="111"/>
      <c r="T257" s="118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T257" s="23" t="s">
        <v>160</v>
      </c>
      <c r="AU257" s="23" t="s">
        <v>90</v>
      </c>
    </row>
    <row r="258" spans="1:65" s="34" customFormat="1" ht="11.25" x14ac:dyDescent="0.2">
      <c r="A258" s="9"/>
      <c r="B258" s="4"/>
      <c r="C258" s="149"/>
      <c r="D258" s="152" t="s">
        <v>162</v>
      </c>
      <c r="E258" s="149"/>
      <c r="F258" s="153" t="s">
        <v>934</v>
      </c>
      <c r="G258" s="149"/>
      <c r="H258" s="149"/>
      <c r="I258" s="9"/>
      <c r="J258" s="9"/>
      <c r="K258" s="9"/>
      <c r="L258" s="4"/>
      <c r="M258" s="116"/>
      <c r="N258" s="117"/>
      <c r="O258" s="111"/>
      <c r="P258" s="111"/>
      <c r="Q258" s="111"/>
      <c r="R258" s="111"/>
      <c r="S258" s="111"/>
      <c r="T258" s="118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T258" s="23" t="s">
        <v>162</v>
      </c>
      <c r="AU258" s="23" t="s">
        <v>90</v>
      </c>
    </row>
    <row r="259" spans="1:65" s="10" customFormat="1" ht="11.25" x14ac:dyDescent="0.2">
      <c r="B259" s="119"/>
      <c r="C259" s="154"/>
      <c r="D259" s="150" t="s">
        <v>164</v>
      </c>
      <c r="E259" s="155" t="s">
        <v>1</v>
      </c>
      <c r="F259" s="156" t="s">
        <v>1048</v>
      </c>
      <c r="G259" s="154"/>
      <c r="H259" s="155" t="s">
        <v>1</v>
      </c>
      <c r="L259" s="119"/>
      <c r="M259" s="121"/>
      <c r="N259" s="122"/>
      <c r="O259" s="122"/>
      <c r="P259" s="122"/>
      <c r="Q259" s="122"/>
      <c r="R259" s="122"/>
      <c r="S259" s="122"/>
      <c r="T259" s="123"/>
      <c r="AT259" s="120" t="s">
        <v>164</v>
      </c>
      <c r="AU259" s="120" t="s">
        <v>90</v>
      </c>
      <c r="AV259" s="10" t="s">
        <v>88</v>
      </c>
      <c r="AW259" s="10" t="s">
        <v>36</v>
      </c>
      <c r="AX259" s="10" t="s">
        <v>81</v>
      </c>
      <c r="AY259" s="120" t="s">
        <v>151</v>
      </c>
    </row>
    <row r="260" spans="1:65" s="10" customFormat="1" ht="11.25" x14ac:dyDescent="0.2">
      <c r="B260" s="119"/>
      <c r="C260" s="154"/>
      <c r="D260" s="150" t="s">
        <v>164</v>
      </c>
      <c r="E260" s="155" t="s">
        <v>1</v>
      </c>
      <c r="F260" s="156" t="s">
        <v>935</v>
      </c>
      <c r="G260" s="154"/>
      <c r="H260" s="155" t="s">
        <v>1</v>
      </c>
      <c r="L260" s="119"/>
      <c r="M260" s="121"/>
      <c r="N260" s="122"/>
      <c r="O260" s="122"/>
      <c r="P260" s="122"/>
      <c r="Q260" s="122"/>
      <c r="R260" s="122"/>
      <c r="S260" s="122"/>
      <c r="T260" s="123"/>
      <c r="AT260" s="120" t="s">
        <v>164</v>
      </c>
      <c r="AU260" s="120" t="s">
        <v>90</v>
      </c>
      <c r="AV260" s="10" t="s">
        <v>88</v>
      </c>
      <c r="AW260" s="10" t="s">
        <v>36</v>
      </c>
      <c r="AX260" s="10" t="s">
        <v>81</v>
      </c>
      <c r="AY260" s="120" t="s">
        <v>151</v>
      </c>
    </row>
    <row r="261" spans="1:65" s="11" customFormat="1" ht="11.25" x14ac:dyDescent="0.2">
      <c r="B261" s="124"/>
      <c r="C261" s="157"/>
      <c r="D261" s="150" t="s">
        <v>164</v>
      </c>
      <c r="E261" s="158" t="s">
        <v>1</v>
      </c>
      <c r="F261" s="159" t="s">
        <v>1092</v>
      </c>
      <c r="G261" s="157"/>
      <c r="H261" s="160">
        <v>636.20000000000005</v>
      </c>
      <c r="L261" s="124"/>
      <c r="M261" s="126"/>
      <c r="N261" s="127"/>
      <c r="O261" s="127"/>
      <c r="P261" s="127"/>
      <c r="Q261" s="127"/>
      <c r="R261" s="127"/>
      <c r="S261" s="127"/>
      <c r="T261" s="128"/>
      <c r="AT261" s="125" t="s">
        <v>164</v>
      </c>
      <c r="AU261" s="125" t="s">
        <v>90</v>
      </c>
      <c r="AV261" s="11" t="s">
        <v>90</v>
      </c>
      <c r="AW261" s="11" t="s">
        <v>36</v>
      </c>
      <c r="AX261" s="11" t="s">
        <v>81</v>
      </c>
      <c r="AY261" s="125" t="s">
        <v>151</v>
      </c>
    </row>
    <row r="262" spans="1:65" s="12" customFormat="1" ht="11.25" x14ac:dyDescent="0.2">
      <c r="B262" s="129"/>
      <c r="C262" s="161"/>
      <c r="D262" s="150" t="s">
        <v>164</v>
      </c>
      <c r="E262" s="162" t="s">
        <v>1</v>
      </c>
      <c r="F262" s="163" t="s">
        <v>167</v>
      </c>
      <c r="G262" s="161"/>
      <c r="H262" s="164">
        <v>636.20000000000005</v>
      </c>
      <c r="L262" s="129"/>
      <c r="M262" s="131"/>
      <c r="N262" s="132"/>
      <c r="O262" s="132"/>
      <c r="P262" s="132"/>
      <c r="Q262" s="132"/>
      <c r="R262" s="132"/>
      <c r="S262" s="132"/>
      <c r="T262" s="133"/>
      <c r="AT262" s="130" t="s">
        <v>164</v>
      </c>
      <c r="AU262" s="130" t="s">
        <v>90</v>
      </c>
      <c r="AV262" s="12" t="s">
        <v>158</v>
      </c>
      <c r="AW262" s="12" t="s">
        <v>36</v>
      </c>
      <c r="AX262" s="12" t="s">
        <v>88</v>
      </c>
      <c r="AY262" s="130" t="s">
        <v>151</v>
      </c>
    </row>
    <row r="263" spans="1:65" s="34" customFormat="1" ht="24.2" customHeight="1" x14ac:dyDescent="0.2">
      <c r="A263" s="9"/>
      <c r="B263" s="4"/>
      <c r="C263" s="144" t="s">
        <v>296</v>
      </c>
      <c r="D263" s="144" t="s">
        <v>153</v>
      </c>
      <c r="E263" s="145" t="s">
        <v>937</v>
      </c>
      <c r="F263" s="146" t="s">
        <v>938</v>
      </c>
      <c r="G263" s="147" t="s">
        <v>156</v>
      </c>
      <c r="H263" s="148">
        <v>290.3</v>
      </c>
      <c r="I263" s="6"/>
      <c r="J263" s="7">
        <f>ROUND(I263*H263,2)</f>
        <v>0</v>
      </c>
      <c r="K263" s="5" t="s">
        <v>242</v>
      </c>
      <c r="L263" s="4"/>
      <c r="M263" s="8" t="s">
        <v>1</v>
      </c>
      <c r="N263" s="110" t="s">
        <v>46</v>
      </c>
      <c r="O263" s="111"/>
      <c r="P263" s="112">
        <f>O263*H263</f>
        <v>0</v>
      </c>
      <c r="Q263" s="112">
        <v>0.23</v>
      </c>
      <c r="R263" s="112">
        <f>Q263*H263</f>
        <v>66.769000000000005</v>
      </c>
      <c r="S263" s="112">
        <v>0</v>
      </c>
      <c r="T263" s="113">
        <f>S263*H263</f>
        <v>0</v>
      </c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R263" s="114" t="s">
        <v>158</v>
      </c>
      <c r="AT263" s="114" t="s">
        <v>153</v>
      </c>
      <c r="AU263" s="114" t="s">
        <v>90</v>
      </c>
      <c r="AY263" s="23" t="s">
        <v>151</v>
      </c>
      <c r="BE263" s="115">
        <f>IF(N263="základní",J263,0)</f>
        <v>0</v>
      </c>
      <c r="BF263" s="115">
        <f>IF(N263="snížená",J263,0)</f>
        <v>0</v>
      </c>
      <c r="BG263" s="115">
        <f>IF(N263="zákl. přenesená",J263,0)</f>
        <v>0</v>
      </c>
      <c r="BH263" s="115">
        <f>IF(N263="sníž. přenesená",J263,0)</f>
        <v>0</v>
      </c>
      <c r="BI263" s="115">
        <f>IF(N263="nulová",J263,0)</f>
        <v>0</v>
      </c>
      <c r="BJ263" s="23" t="s">
        <v>88</v>
      </c>
      <c r="BK263" s="115">
        <f>ROUND(I263*H263,2)</f>
        <v>0</v>
      </c>
      <c r="BL263" s="23" t="s">
        <v>158</v>
      </c>
      <c r="BM263" s="114" t="s">
        <v>1093</v>
      </c>
    </row>
    <row r="264" spans="1:65" s="34" customFormat="1" ht="19.5" x14ac:dyDescent="0.2">
      <c r="A264" s="9"/>
      <c r="B264" s="4"/>
      <c r="C264" s="149"/>
      <c r="D264" s="150" t="s">
        <v>160</v>
      </c>
      <c r="E264" s="149"/>
      <c r="F264" s="151" t="s">
        <v>940</v>
      </c>
      <c r="G264" s="149"/>
      <c r="H264" s="149"/>
      <c r="I264" s="9"/>
      <c r="J264" s="9"/>
      <c r="K264" s="9"/>
      <c r="L264" s="4"/>
      <c r="M264" s="116"/>
      <c r="N264" s="117"/>
      <c r="O264" s="111"/>
      <c r="P264" s="111"/>
      <c r="Q264" s="111"/>
      <c r="R264" s="111"/>
      <c r="S264" s="111"/>
      <c r="T264" s="118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T264" s="23" t="s">
        <v>160</v>
      </c>
      <c r="AU264" s="23" t="s">
        <v>90</v>
      </c>
    </row>
    <row r="265" spans="1:65" s="10" customFormat="1" ht="11.25" x14ac:dyDescent="0.2">
      <c r="B265" s="119"/>
      <c r="C265" s="154"/>
      <c r="D265" s="150" t="s">
        <v>164</v>
      </c>
      <c r="E265" s="155" t="s">
        <v>1</v>
      </c>
      <c r="F265" s="156" t="s">
        <v>1048</v>
      </c>
      <c r="G265" s="154"/>
      <c r="H265" s="155" t="s">
        <v>1</v>
      </c>
      <c r="L265" s="119"/>
      <c r="M265" s="121"/>
      <c r="N265" s="122"/>
      <c r="O265" s="122"/>
      <c r="P265" s="122"/>
      <c r="Q265" s="122"/>
      <c r="R265" s="122"/>
      <c r="S265" s="122"/>
      <c r="T265" s="123"/>
      <c r="AT265" s="120" t="s">
        <v>164</v>
      </c>
      <c r="AU265" s="120" t="s">
        <v>90</v>
      </c>
      <c r="AV265" s="10" t="s">
        <v>88</v>
      </c>
      <c r="AW265" s="10" t="s">
        <v>36</v>
      </c>
      <c r="AX265" s="10" t="s">
        <v>81</v>
      </c>
      <c r="AY265" s="120" t="s">
        <v>151</v>
      </c>
    </row>
    <row r="266" spans="1:65" s="10" customFormat="1" ht="11.25" x14ac:dyDescent="0.2">
      <c r="B266" s="119"/>
      <c r="C266" s="154"/>
      <c r="D266" s="150" t="s">
        <v>164</v>
      </c>
      <c r="E266" s="155" t="s">
        <v>1</v>
      </c>
      <c r="F266" s="156" t="s">
        <v>935</v>
      </c>
      <c r="G266" s="154"/>
      <c r="H266" s="155" t="s">
        <v>1</v>
      </c>
      <c r="L266" s="119"/>
      <c r="M266" s="121"/>
      <c r="N266" s="122"/>
      <c r="O266" s="122"/>
      <c r="P266" s="122"/>
      <c r="Q266" s="122"/>
      <c r="R266" s="122"/>
      <c r="S266" s="122"/>
      <c r="T266" s="123"/>
      <c r="AT266" s="120" t="s">
        <v>164</v>
      </c>
      <c r="AU266" s="120" t="s">
        <v>90</v>
      </c>
      <c r="AV266" s="10" t="s">
        <v>88</v>
      </c>
      <c r="AW266" s="10" t="s">
        <v>36</v>
      </c>
      <c r="AX266" s="10" t="s">
        <v>81</v>
      </c>
      <c r="AY266" s="120" t="s">
        <v>151</v>
      </c>
    </row>
    <row r="267" spans="1:65" s="10" customFormat="1" ht="11.25" x14ac:dyDescent="0.2">
      <c r="B267" s="119"/>
      <c r="C267" s="154"/>
      <c r="D267" s="150" t="s">
        <v>164</v>
      </c>
      <c r="E267" s="155" t="s">
        <v>1</v>
      </c>
      <c r="F267" s="156" t="s">
        <v>941</v>
      </c>
      <c r="G267" s="154"/>
      <c r="H267" s="155" t="s">
        <v>1</v>
      </c>
      <c r="L267" s="119"/>
      <c r="M267" s="121"/>
      <c r="N267" s="122"/>
      <c r="O267" s="122"/>
      <c r="P267" s="122"/>
      <c r="Q267" s="122"/>
      <c r="R267" s="122"/>
      <c r="S267" s="122"/>
      <c r="T267" s="123"/>
      <c r="AT267" s="120" t="s">
        <v>164</v>
      </c>
      <c r="AU267" s="120" t="s">
        <v>90</v>
      </c>
      <c r="AV267" s="10" t="s">
        <v>88</v>
      </c>
      <c r="AW267" s="10" t="s">
        <v>36</v>
      </c>
      <c r="AX267" s="10" t="s">
        <v>81</v>
      </c>
      <c r="AY267" s="120" t="s">
        <v>151</v>
      </c>
    </row>
    <row r="268" spans="1:65" s="11" customFormat="1" ht="11.25" x14ac:dyDescent="0.2">
      <c r="B268" s="124"/>
      <c r="C268" s="157"/>
      <c r="D268" s="150" t="s">
        <v>164</v>
      </c>
      <c r="E268" s="158" t="s">
        <v>1</v>
      </c>
      <c r="F268" s="159" t="s">
        <v>1094</v>
      </c>
      <c r="G268" s="157"/>
      <c r="H268" s="160">
        <v>290.3</v>
      </c>
      <c r="L268" s="124"/>
      <c r="M268" s="126"/>
      <c r="N268" s="127"/>
      <c r="O268" s="127"/>
      <c r="P268" s="127"/>
      <c r="Q268" s="127"/>
      <c r="R268" s="127"/>
      <c r="S268" s="127"/>
      <c r="T268" s="128"/>
      <c r="AT268" s="125" t="s">
        <v>164</v>
      </c>
      <c r="AU268" s="125" t="s">
        <v>90</v>
      </c>
      <c r="AV268" s="11" t="s">
        <v>90</v>
      </c>
      <c r="AW268" s="11" t="s">
        <v>36</v>
      </c>
      <c r="AX268" s="11" t="s">
        <v>81</v>
      </c>
      <c r="AY268" s="125" t="s">
        <v>151</v>
      </c>
    </row>
    <row r="269" spans="1:65" s="12" customFormat="1" ht="11.25" x14ac:dyDescent="0.2">
      <c r="B269" s="129"/>
      <c r="C269" s="161"/>
      <c r="D269" s="150" t="s">
        <v>164</v>
      </c>
      <c r="E269" s="162" t="s">
        <v>1</v>
      </c>
      <c r="F269" s="163" t="s">
        <v>167</v>
      </c>
      <c r="G269" s="161"/>
      <c r="H269" s="164">
        <v>290.3</v>
      </c>
      <c r="L269" s="129"/>
      <c r="M269" s="131"/>
      <c r="N269" s="132"/>
      <c r="O269" s="132"/>
      <c r="P269" s="132"/>
      <c r="Q269" s="132"/>
      <c r="R269" s="132"/>
      <c r="S269" s="132"/>
      <c r="T269" s="133"/>
      <c r="AT269" s="130" t="s">
        <v>164</v>
      </c>
      <c r="AU269" s="130" t="s">
        <v>90</v>
      </c>
      <c r="AV269" s="12" t="s">
        <v>158</v>
      </c>
      <c r="AW269" s="12" t="s">
        <v>36</v>
      </c>
      <c r="AX269" s="12" t="s">
        <v>88</v>
      </c>
      <c r="AY269" s="130" t="s">
        <v>151</v>
      </c>
    </row>
    <row r="270" spans="1:65" s="34" customFormat="1" ht="24.2" customHeight="1" x14ac:dyDescent="0.2">
      <c r="A270" s="9"/>
      <c r="B270" s="4"/>
      <c r="C270" s="144" t="s">
        <v>305</v>
      </c>
      <c r="D270" s="144" t="s">
        <v>153</v>
      </c>
      <c r="E270" s="145" t="s">
        <v>1095</v>
      </c>
      <c r="F270" s="146" t="s">
        <v>1096</v>
      </c>
      <c r="G270" s="147" t="s">
        <v>156</v>
      </c>
      <c r="H270" s="148">
        <v>157</v>
      </c>
      <c r="I270" s="6"/>
      <c r="J270" s="7">
        <f>ROUND(I270*H270,2)</f>
        <v>0</v>
      </c>
      <c r="K270" s="5" t="s">
        <v>242</v>
      </c>
      <c r="L270" s="4"/>
      <c r="M270" s="8" t="s">
        <v>1</v>
      </c>
      <c r="N270" s="110" t="s">
        <v>46</v>
      </c>
      <c r="O270" s="111"/>
      <c r="P270" s="112">
        <f>O270*H270</f>
        <v>0</v>
      </c>
      <c r="Q270" s="112">
        <v>0</v>
      </c>
      <c r="R270" s="112">
        <f>Q270*H270</f>
        <v>0</v>
      </c>
      <c r="S270" s="112">
        <v>0</v>
      </c>
      <c r="T270" s="113">
        <f>S270*H270</f>
        <v>0</v>
      </c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R270" s="114" t="s">
        <v>158</v>
      </c>
      <c r="AT270" s="114" t="s">
        <v>153</v>
      </c>
      <c r="AU270" s="114" t="s">
        <v>90</v>
      </c>
      <c r="AY270" s="23" t="s">
        <v>151</v>
      </c>
      <c r="BE270" s="115">
        <f>IF(N270="základní",J270,0)</f>
        <v>0</v>
      </c>
      <c r="BF270" s="115">
        <f>IF(N270="snížená",J270,0)</f>
        <v>0</v>
      </c>
      <c r="BG270" s="115">
        <f>IF(N270="zákl. přenesená",J270,0)</f>
        <v>0</v>
      </c>
      <c r="BH270" s="115">
        <f>IF(N270="sníž. přenesená",J270,0)</f>
        <v>0</v>
      </c>
      <c r="BI270" s="115">
        <f>IF(N270="nulová",J270,0)</f>
        <v>0</v>
      </c>
      <c r="BJ270" s="23" t="s">
        <v>88</v>
      </c>
      <c r="BK270" s="115">
        <f>ROUND(I270*H270,2)</f>
        <v>0</v>
      </c>
      <c r="BL270" s="23" t="s">
        <v>158</v>
      </c>
      <c r="BM270" s="114" t="s">
        <v>1097</v>
      </c>
    </row>
    <row r="271" spans="1:65" s="34" customFormat="1" ht="19.5" x14ac:dyDescent="0.2">
      <c r="A271" s="9"/>
      <c r="B271" s="4"/>
      <c r="C271" s="149"/>
      <c r="D271" s="150" t="s">
        <v>160</v>
      </c>
      <c r="E271" s="149"/>
      <c r="F271" s="151" t="s">
        <v>940</v>
      </c>
      <c r="G271" s="149"/>
      <c r="H271" s="149"/>
      <c r="I271" s="9"/>
      <c r="J271" s="9"/>
      <c r="K271" s="9"/>
      <c r="L271" s="4"/>
      <c r="M271" s="116"/>
      <c r="N271" s="117"/>
      <c r="O271" s="111"/>
      <c r="P271" s="111"/>
      <c r="Q271" s="111"/>
      <c r="R271" s="111"/>
      <c r="S271" s="111"/>
      <c r="T271" s="118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T271" s="23" t="s">
        <v>160</v>
      </c>
      <c r="AU271" s="23" t="s">
        <v>90</v>
      </c>
    </row>
    <row r="272" spans="1:65" s="34" customFormat="1" ht="19.5" x14ac:dyDescent="0.2">
      <c r="A272" s="9"/>
      <c r="B272" s="4"/>
      <c r="C272" s="149"/>
      <c r="D272" s="150" t="s">
        <v>174</v>
      </c>
      <c r="E272" s="149"/>
      <c r="F272" s="165" t="s">
        <v>1098</v>
      </c>
      <c r="G272" s="149"/>
      <c r="H272" s="149"/>
      <c r="I272" s="9"/>
      <c r="J272" s="9"/>
      <c r="K272" s="9"/>
      <c r="L272" s="4"/>
      <c r="M272" s="116"/>
      <c r="N272" s="117"/>
      <c r="O272" s="111"/>
      <c r="P272" s="111"/>
      <c r="Q272" s="111"/>
      <c r="R272" s="111"/>
      <c r="S272" s="111"/>
      <c r="T272" s="118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T272" s="23" t="s">
        <v>174</v>
      </c>
      <c r="AU272" s="23" t="s">
        <v>90</v>
      </c>
    </row>
    <row r="273" spans="1:65" s="10" customFormat="1" ht="11.25" x14ac:dyDescent="0.2">
      <c r="B273" s="119"/>
      <c r="C273" s="154"/>
      <c r="D273" s="150" t="s">
        <v>164</v>
      </c>
      <c r="E273" s="155" t="s">
        <v>1</v>
      </c>
      <c r="F273" s="156" t="s">
        <v>1048</v>
      </c>
      <c r="G273" s="154"/>
      <c r="H273" s="155" t="s">
        <v>1</v>
      </c>
      <c r="L273" s="119"/>
      <c r="M273" s="121"/>
      <c r="N273" s="122"/>
      <c r="O273" s="122"/>
      <c r="P273" s="122"/>
      <c r="Q273" s="122"/>
      <c r="R273" s="122"/>
      <c r="S273" s="122"/>
      <c r="T273" s="123"/>
      <c r="AT273" s="120" t="s">
        <v>164</v>
      </c>
      <c r="AU273" s="120" t="s">
        <v>90</v>
      </c>
      <c r="AV273" s="10" t="s">
        <v>88</v>
      </c>
      <c r="AW273" s="10" t="s">
        <v>36</v>
      </c>
      <c r="AX273" s="10" t="s">
        <v>81</v>
      </c>
      <c r="AY273" s="120" t="s">
        <v>151</v>
      </c>
    </row>
    <row r="274" spans="1:65" s="11" customFormat="1" ht="11.25" x14ac:dyDescent="0.2">
      <c r="B274" s="124"/>
      <c r="C274" s="157"/>
      <c r="D274" s="150" t="s">
        <v>164</v>
      </c>
      <c r="E274" s="158" t="s">
        <v>1</v>
      </c>
      <c r="F274" s="159" t="s">
        <v>1099</v>
      </c>
      <c r="G274" s="157"/>
      <c r="H274" s="160">
        <v>157</v>
      </c>
      <c r="L274" s="124"/>
      <c r="M274" s="126"/>
      <c r="N274" s="127"/>
      <c r="O274" s="127"/>
      <c r="P274" s="127"/>
      <c r="Q274" s="127"/>
      <c r="R274" s="127"/>
      <c r="S274" s="127"/>
      <c r="T274" s="128"/>
      <c r="AT274" s="125" t="s">
        <v>164</v>
      </c>
      <c r="AU274" s="125" t="s">
        <v>90</v>
      </c>
      <c r="AV274" s="11" t="s">
        <v>90</v>
      </c>
      <c r="AW274" s="11" t="s">
        <v>36</v>
      </c>
      <c r="AX274" s="11" t="s">
        <v>81</v>
      </c>
      <c r="AY274" s="125" t="s">
        <v>151</v>
      </c>
    </row>
    <row r="275" spans="1:65" s="12" customFormat="1" ht="11.25" x14ac:dyDescent="0.2">
      <c r="B275" s="129"/>
      <c r="C275" s="161"/>
      <c r="D275" s="150" t="s">
        <v>164</v>
      </c>
      <c r="E275" s="162" t="s">
        <v>1</v>
      </c>
      <c r="F275" s="163" t="s">
        <v>167</v>
      </c>
      <c r="G275" s="161"/>
      <c r="H275" s="164">
        <v>157</v>
      </c>
      <c r="L275" s="129"/>
      <c r="M275" s="131"/>
      <c r="N275" s="132"/>
      <c r="O275" s="132"/>
      <c r="P275" s="132"/>
      <c r="Q275" s="132"/>
      <c r="R275" s="132"/>
      <c r="S275" s="132"/>
      <c r="T275" s="133"/>
      <c r="AT275" s="130" t="s">
        <v>164</v>
      </c>
      <c r="AU275" s="130" t="s">
        <v>90</v>
      </c>
      <c r="AV275" s="12" t="s">
        <v>158</v>
      </c>
      <c r="AW275" s="12" t="s">
        <v>36</v>
      </c>
      <c r="AX275" s="12" t="s">
        <v>88</v>
      </c>
      <c r="AY275" s="130" t="s">
        <v>151</v>
      </c>
    </row>
    <row r="276" spans="1:65" s="34" customFormat="1" ht="24.2" customHeight="1" x14ac:dyDescent="0.2">
      <c r="A276" s="9"/>
      <c r="B276" s="4"/>
      <c r="C276" s="144" t="s">
        <v>7</v>
      </c>
      <c r="D276" s="144" t="s">
        <v>153</v>
      </c>
      <c r="E276" s="145" t="s">
        <v>943</v>
      </c>
      <c r="F276" s="146" t="s">
        <v>944</v>
      </c>
      <c r="G276" s="147" t="s">
        <v>156</v>
      </c>
      <c r="H276" s="148">
        <v>541.65</v>
      </c>
      <c r="I276" s="6"/>
      <c r="J276" s="7">
        <f>ROUND(I276*H276,2)</f>
        <v>0</v>
      </c>
      <c r="K276" s="5" t="s">
        <v>242</v>
      </c>
      <c r="L276" s="4"/>
      <c r="M276" s="8" t="s">
        <v>1</v>
      </c>
      <c r="N276" s="110" t="s">
        <v>46</v>
      </c>
      <c r="O276" s="111"/>
      <c r="P276" s="112">
        <f>O276*H276</f>
        <v>0</v>
      </c>
      <c r="Q276" s="112">
        <v>0.46</v>
      </c>
      <c r="R276" s="112">
        <f>Q276*H276</f>
        <v>249.15899999999999</v>
      </c>
      <c r="S276" s="112">
        <v>0</v>
      </c>
      <c r="T276" s="113">
        <f>S276*H276</f>
        <v>0</v>
      </c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R276" s="114" t="s">
        <v>158</v>
      </c>
      <c r="AT276" s="114" t="s">
        <v>153</v>
      </c>
      <c r="AU276" s="114" t="s">
        <v>90</v>
      </c>
      <c r="AY276" s="23" t="s">
        <v>151</v>
      </c>
      <c r="BE276" s="115">
        <f>IF(N276="základní",J276,0)</f>
        <v>0</v>
      </c>
      <c r="BF276" s="115">
        <f>IF(N276="snížená",J276,0)</f>
        <v>0</v>
      </c>
      <c r="BG276" s="115">
        <f>IF(N276="zákl. přenesená",J276,0)</f>
        <v>0</v>
      </c>
      <c r="BH276" s="115">
        <f>IF(N276="sníž. přenesená",J276,0)</f>
        <v>0</v>
      </c>
      <c r="BI276" s="115">
        <f>IF(N276="nulová",J276,0)</f>
        <v>0</v>
      </c>
      <c r="BJ276" s="23" t="s">
        <v>88</v>
      </c>
      <c r="BK276" s="115">
        <f>ROUND(I276*H276,2)</f>
        <v>0</v>
      </c>
      <c r="BL276" s="23" t="s">
        <v>158</v>
      </c>
      <c r="BM276" s="114" t="s">
        <v>1100</v>
      </c>
    </row>
    <row r="277" spans="1:65" s="34" customFormat="1" ht="19.5" x14ac:dyDescent="0.2">
      <c r="A277" s="9"/>
      <c r="B277" s="4"/>
      <c r="C277" s="149"/>
      <c r="D277" s="150" t="s">
        <v>160</v>
      </c>
      <c r="E277" s="149"/>
      <c r="F277" s="151" t="s">
        <v>946</v>
      </c>
      <c r="G277" s="149"/>
      <c r="H277" s="149"/>
      <c r="I277" s="9"/>
      <c r="J277" s="9"/>
      <c r="K277" s="9"/>
      <c r="L277" s="4"/>
      <c r="M277" s="116"/>
      <c r="N277" s="117"/>
      <c r="O277" s="111"/>
      <c r="P277" s="111"/>
      <c r="Q277" s="111"/>
      <c r="R277" s="111"/>
      <c r="S277" s="111"/>
      <c r="T277" s="118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T277" s="23" t="s">
        <v>160</v>
      </c>
      <c r="AU277" s="23" t="s">
        <v>90</v>
      </c>
    </row>
    <row r="278" spans="1:65" s="10" customFormat="1" ht="11.25" x14ac:dyDescent="0.2">
      <c r="B278" s="119"/>
      <c r="C278" s="154"/>
      <c r="D278" s="150" t="s">
        <v>164</v>
      </c>
      <c r="E278" s="155" t="s">
        <v>1</v>
      </c>
      <c r="F278" s="156" t="s">
        <v>1048</v>
      </c>
      <c r="G278" s="154"/>
      <c r="H278" s="155" t="s">
        <v>1</v>
      </c>
      <c r="L278" s="119"/>
      <c r="M278" s="121"/>
      <c r="N278" s="122"/>
      <c r="O278" s="122"/>
      <c r="P278" s="122"/>
      <c r="Q278" s="122"/>
      <c r="R278" s="122"/>
      <c r="S278" s="122"/>
      <c r="T278" s="123"/>
      <c r="AT278" s="120" t="s">
        <v>164</v>
      </c>
      <c r="AU278" s="120" t="s">
        <v>90</v>
      </c>
      <c r="AV278" s="10" t="s">
        <v>88</v>
      </c>
      <c r="AW278" s="10" t="s">
        <v>36</v>
      </c>
      <c r="AX278" s="10" t="s">
        <v>81</v>
      </c>
      <c r="AY278" s="120" t="s">
        <v>151</v>
      </c>
    </row>
    <row r="279" spans="1:65" s="10" customFormat="1" ht="11.25" x14ac:dyDescent="0.2">
      <c r="B279" s="119"/>
      <c r="C279" s="154"/>
      <c r="D279" s="150" t="s">
        <v>164</v>
      </c>
      <c r="E279" s="155" t="s">
        <v>1</v>
      </c>
      <c r="F279" s="156" t="s">
        <v>935</v>
      </c>
      <c r="G279" s="154"/>
      <c r="H279" s="155" t="s">
        <v>1</v>
      </c>
      <c r="L279" s="119"/>
      <c r="M279" s="121"/>
      <c r="N279" s="122"/>
      <c r="O279" s="122"/>
      <c r="P279" s="122"/>
      <c r="Q279" s="122"/>
      <c r="R279" s="122"/>
      <c r="S279" s="122"/>
      <c r="T279" s="123"/>
      <c r="AT279" s="120" t="s">
        <v>164</v>
      </c>
      <c r="AU279" s="120" t="s">
        <v>90</v>
      </c>
      <c r="AV279" s="10" t="s">
        <v>88</v>
      </c>
      <c r="AW279" s="10" t="s">
        <v>36</v>
      </c>
      <c r="AX279" s="10" t="s">
        <v>81</v>
      </c>
      <c r="AY279" s="120" t="s">
        <v>151</v>
      </c>
    </row>
    <row r="280" spans="1:65" s="10" customFormat="1" ht="11.25" x14ac:dyDescent="0.2">
      <c r="B280" s="119"/>
      <c r="C280" s="154"/>
      <c r="D280" s="150" t="s">
        <v>164</v>
      </c>
      <c r="E280" s="155" t="s">
        <v>1</v>
      </c>
      <c r="F280" s="156" t="s">
        <v>947</v>
      </c>
      <c r="G280" s="154"/>
      <c r="H280" s="155" t="s">
        <v>1</v>
      </c>
      <c r="L280" s="119"/>
      <c r="M280" s="121"/>
      <c r="N280" s="122"/>
      <c r="O280" s="122"/>
      <c r="P280" s="122"/>
      <c r="Q280" s="122"/>
      <c r="R280" s="122"/>
      <c r="S280" s="122"/>
      <c r="T280" s="123"/>
      <c r="AT280" s="120" t="s">
        <v>164</v>
      </c>
      <c r="AU280" s="120" t="s">
        <v>90</v>
      </c>
      <c r="AV280" s="10" t="s">
        <v>88</v>
      </c>
      <c r="AW280" s="10" t="s">
        <v>36</v>
      </c>
      <c r="AX280" s="10" t="s">
        <v>81</v>
      </c>
      <c r="AY280" s="120" t="s">
        <v>151</v>
      </c>
    </row>
    <row r="281" spans="1:65" s="11" customFormat="1" ht="11.25" x14ac:dyDescent="0.2">
      <c r="B281" s="124"/>
      <c r="C281" s="157"/>
      <c r="D281" s="150" t="s">
        <v>164</v>
      </c>
      <c r="E281" s="158" t="s">
        <v>1</v>
      </c>
      <c r="F281" s="159" t="s">
        <v>1101</v>
      </c>
      <c r="G281" s="157"/>
      <c r="H281" s="160">
        <v>541.65</v>
      </c>
      <c r="L281" s="124"/>
      <c r="M281" s="126"/>
      <c r="N281" s="127"/>
      <c r="O281" s="127"/>
      <c r="P281" s="127"/>
      <c r="Q281" s="127"/>
      <c r="R281" s="127"/>
      <c r="S281" s="127"/>
      <c r="T281" s="128"/>
      <c r="AT281" s="125" t="s">
        <v>164</v>
      </c>
      <c r="AU281" s="125" t="s">
        <v>90</v>
      </c>
      <c r="AV281" s="11" t="s">
        <v>90</v>
      </c>
      <c r="AW281" s="11" t="s">
        <v>36</v>
      </c>
      <c r="AX281" s="11" t="s">
        <v>81</v>
      </c>
      <c r="AY281" s="125" t="s">
        <v>151</v>
      </c>
    </row>
    <row r="282" spans="1:65" s="12" customFormat="1" ht="11.25" x14ac:dyDescent="0.2">
      <c r="B282" s="129"/>
      <c r="C282" s="161"/>
      <c r="D282" s="150" t="s">
        <v>164</v>
      </c>
      <c r="E282" s="162" t="s">
        <v>1</v>
      </c>
      <c r="F282" s="163" t="s">
        <v>167</v>
      </c>
      <c r="G282" s="161"/>
      <c r="H282" s="164">
        <v>541.65</v>
      </c>
      <c r="L282" s="129"/>
      <c r="M282" s="131"/>
      <c r="N282" s="132"/>
      <c r="O282" s="132"/>
      <c r="P282" s="132"/>
      <c r="Q282" s="132"/>
      <c r="R282" s="132"/>
      <c r="S282" s="132"/>
      <c r="T282" s="133"/>
      <c r="AT282" s="130" t="s">
        <v>164</v>
      </c>
      <c r="AU282" s="130" t="s">
        <v>90</v>
      </c>
      <c r="AV282" s="12" t="s">
        <v>158</v>
      </c>
      <c r="AW282" s="12" t="s">
        <v>36</v>
      </c>
      <c r="AX282" s="12" t="s">
        <v>88</v>
      </c>
      <c r="AY282" s="130" t="s">
        <v>151</v>
      </c>
    </row>
    <row r="283" spans="1:65" s="34" customFormat="1" ht="24.2" customHeight="1" x14ac:dyDescent="0.2">
      <c r="A283" s="9"/>
      <c r="B283" s="4"/>
      <c r="C283" s="144" t="s">
        <v>320</v>
      </c>
      <c r="D283" s="144" t="s">
        <v>153</v>
      </c>
      <c r="E283" s="145" t="s">
        <v>949</v>
      </c>
      <c r="F283" s="146" t="s">
        <v>950</v>
      </c>
      <c r="G283" s="147" t="s">
        <v>156</v>
      </c>
      <c r="H283" s="148">
        <v>388.267</v>
      </c>
      <c r="I283" s="6"/>
      <c r="J283" s="7">
        <f>ROUND(I283*H283,2)</f>
        <v>0</v>
      </c>
      <c r="K283" s="5" t="s">
        <v>157</v>
      </c>
      <c r="L283" s="4"/>
      <c r="M283" s="8" t="s">
        <v>1</v>
      </c>
      <c r="N283" s="110" t="s">
        <v>46</v>
      </c>
      <c r="O283" s="111"/>
      <c r="P283" s="112">
        <f>O283*H283</f>
        <v>0</v>
      </c>
      <c r="Q283" s="112">
        <v>0.37190000000000001</v>
      </c>
      <c r="R283" s="112">
        <f>Q283*H283</f>
        <v>144.39649729999999</v>
      </c>
      <c r="S283" s="112">
        <v>0</v>
      </c>
      <c r="T283" s="113">
        <f>S283*H283</f>
        <v>0</v>
      </c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R283" s="114" t="s">
        <v>158</v>
      </c>
      <c r="AT283" s="114" t="s">
        <v>153</v>
      </c>
      <c r="AU283" s="114" t="s">
        <v>90</v>
      </c>
      <c r="AY283" s="23" t="s">
        <v>151</v>
      </c>
      <c r="BE283" s="115">
        <f>IF(N283="základní",J283,0)</f>
        <v>0</v>
      </c>
      <c r="BF283" s="115">
        <f>IF(N283="snížená",J283,0)</f>
        <v>0</v>
      </c>
      <c r="BG283" s="115">
        <f>IF(N283="zákl. přenesená",J283,0)</f>
        <v>0</v>
      </c>
      <c r="BH283" s="115">
        <f>IF(N283="sníž. přenesená",J283,0)</f>
        <v>0</v>
      </c>
      <c r="BI283" s="115">
        <f>IF(N283="nulová",J283,0)</f>
        <v>0</v>
      </c>
      <c r="BJ283" s="23" t="s">
        <v>88</v>
      </c>
      <c r="BK283" s="115">
        <f>ROUND(I283*H283,2)</f>
        <v>0</v>
      </c>
      <c r="BL283" s="23" t="s">
        <v>158</v>
      </c>
      <c r="BM283" s="114" t="s">
        <v>1102</v>
      </c>
    </row>
    <row r="284" spans="1:65" s="34" customFormat="1" ht="19.5" x14ac:dyDescent="0.2">
      <c r="A284" s="9"/>
      <c r="B284" s="4"/>
      <c r="C284" s="149"/>
      <c r="D284" s="150" t="s">
        <v>160</v>
      </c>
      <c r="E284" s="149"/>
      <c r="F284" s="151" t="s">
        <v>952</v>
      </c>
      <c r="G284" s="149"/>
      <c r="H284" s="149"/>
      <c r="I284" s="9"/>
      <c r="J284" s="9"/>
      <c r="K284" s="9"/>
      <c r="L284" s="4"/>
      <c r="M284" s="116"/>
      <c r="N284" s="117"/>
      <c r="O284" s="111"/>
      <c r="P284" s="111"/>
      <c r="Q284" s="111"/>
      <c r="R284" s="111"/>
      <c r="S284" s="111"/>
      <c r="T284" s="118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T284" s="23" t="s">
        <v>160</v>
      </c>
      <c r="AU284" s="23" t="s">
        <v>90</v>
      </c>
    </row>
    <row r="285" spans="1:65" s="34" customFormat="1" ht="11.25" x14ac:dyDescent="0.2">
      <c r="A285" s="9"/>
      <c r="B285" s="4"/>
      <c r="C285" s="149"/>
      <c r="D285" s="152" t="s">
        <v>162</v>
      </c>
      <c r="E285" s="149"/>
      <c r="F285" s="153" t="s">
        <v>953</v>
      </c>
      <c r="G285" s="149"/>
      <c r="H285" s="149"/>
      <c r="I285" s="9"/>
      <c r="J285" s="9"/>
      <c r="K285" s="9"/>
      <c r="L285" s="4"/>
      <c r="M285" s="116"/>
      <c r="N285" s="117"/>
      <c r="O285" s="111"/>
      <c r="P285" s="111"/>
      <c r="Q285" s="111"/>
      <c r="R285" s="111"/>
      <c r="S285" s="111"/>
      <c r="T285" s="118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T285" s="23" t="s">
        <v>162</v>
      </c>
      <c r="AU285" s="23" t="s">
        <v>90</v>
      </c>
    </row>
    <row r="286" spans="1:65" s="10" customFormat="1" ht="11.25" x14ac:dyDescent="0.2">
      <c r="B286" s="119"/>
      <c r="C286" s="154"/>
      <c r="D286" s="150" t="s">
        <v>164</v>
      </c>
      <c r="E286" s="155" t="s">
        <v>1</v>
      </c>
      <c r="F286" s="156" t="s">
        <v>1048</v>
      </c>
      <c r="G286" s="154"/>
      <c r="H286" s="155" t="s">
        <v>1</v>
      </c>
      <c r="L286" s="119"/>
      <c r="M286" s="121"/>
      <c r="N286" s="122"/>
      <c r="O286" s="122"/>
      <c r="P286" s="122"/>
      <c r="Q286" s="122"/>
      <c r="R286" s="122"/>
      <c r="S286" s="122"/>
      <c r="T286" s="123"/>
      <c r="AT286" s="120" t="s">
        <v>164</v>
      </c>
      <c r="AU286" s="120" t="s">
        <v>90</v>
      </c>
      <c r="AV286" s="10" t="s">
        <v>88</v>
      </c>
      <c r="AW286" s="10" t="s">
        <v>36</v>
      </c>
      <c r="AX286" s="10" t="s">
        <v>81</v>
      </c>
      <c r="AY286" s="120" t="s">
        <v>151</v>
      </c>
    </row>
    <row r="287" spans="1:65" s="10" customFormat="1" ht="11.25" x14ac:dyDescent="0.2">
      <c r="B287" s="119"/>
      <c r="C287" s="154"/>
      <c r="D287" s="150" t="s">
        <v>164</v>
      </c>
      <c r="E287" s="155" t="s">
        <v>1</v>
      </c>
      <c r="F287" s="156" t="s">
        <v>935</v>
      </c>
      <c r="G287" s="154"/>
      <c r="H287" s="155" t="s">
        <v>1</v>
      </c>
      <c r="L287" s="119"/>
      <c r="M287" s="121"/>
      <c r="N287" s="122"/>
      <c r="O287" s="122"/>
      <c r="P287" s="122"/>
      <c r="Q287" s="122"/>
      <c r="R287" s="122"/>
      <c r="S287" s="122"/>
      <c r="T287" s="123"/>
      <c r="AT287" s="120" t="s">
        <v>164</v>
      </c>
      <c r="AU287" s="120" t="s">
        <v>90</v>
      </c>
      <c r="AV287" s="10" t="s">
        <v>88</v>
      </c>
      <c r="AW287" s="10" t="s">
        <v>36</v>
      </c>
      <c r="AX287" s="10" t="s">
        <v>81</v>
      </c>
      <c r="AY287" s="120" t="s">
        <v>151</v>
      </c>
    </row>
    <row r="288" spans="1:65" s="11" customFormat="1" ht="11.25" x14ac:dyDescent="0.2">
      <c r="B288" s="124"/>
      <c r="C288" s="157"/>
      <c r="D288" s="150" t="s">
        <v>164</v>
      </c>
      <c r="E288" s="158" t="s">
        <v>1</v>
      </c>
      <c r="F288" s="159" t="s">
        <v>1103</v>
      </c>
      <c r="G288" s="157"/>
      <c r="H288" s="160">
        <v>388.267</v>
      </c>
      <c r="L288" s="124"/>
      <c r="M288" s="126"/>
      <c r="N288" s="127"/>
      <c r="O288" s="127"/>
      <c r="P288" s="127"/>
      <c r="Q288" s="127"/>
      <c r="R288" s="127"/>
      <c r="S288" s="127"/>
      <c r="T288" s="128"/>
      <c r="AT288" s="125" t="s">
        <v>164</v>
      </c>
      <c r="AU288" s="125" t="s">
        <v>90</v>
      </c>
      <c r="AV288" s="11" t="s">
        <v>90</v>
      </c>
      <c r="AW288" s="11" t="s">
        <v>36</v>
      </c>
      <c r="AX288" s="11" t="s">
        <v>81</v>
      </c>
      <c r="AY288" s="125" t="s">
        <v>151</v>
      </c>
    </row>
    <row r="289" spans="1:65" s="12" customFormat="1" ht="11.25" x14ac:dyDescent="0.2">
      <c r="B289" s="129"/>
      <c r="C289" s="161"/>
      <c r="D289" s="150" t="s">
        <v>164</v>
      </c>
      <c r="E289" s="162" t="s">
        <v>1</v>
      </c>
      <c r="F289" s="163" t="s">
        <v>167</v>
      </c>
      <c r="G289" s="161"/>
      <c r="H289" s="164">
        <v>388.267</v>
      </c>
      <c r="L289" s="129"/>
      <c r="M289" s="131"/>
      <c r="N289" s="132"/>
      <c r="O289" s="132"/>
      <c r="P289" s="132"/>
      <c r="Q289" s="132"/>
      <c r="R289" s="132"/>
      <c r="S289" s="132"/>
      <c r="T289" s="133"/>
      <c r="AT289" s="130" t="s">
        <v>164</v>
      </c>
      <c r="AU289" s="130" t="s">
        <v>90</v>
      </c>
      <c r="AV289" s="12" t="s">
        <v>158</v>
      </c>
      <c r="AW289" s="12" t="s">
        <v>36</v>
      </c>
      <c r="AX289" s="12" t="s">
        <v>88</v>
      </c>
      <c r="AY289" s="130" t="s">
        <v>151</v>
      </c>
    </row>
    <row r="290" spans="1:65" s="34" customFormat="1" ht="16.5" customHeight="1" x14ac:dyDescent="0.2">
      <c r="A290" s="9"/>
      <c r="B290" s="4"/>
      <c r="C290" s="144" t="s">
        <v>326</v>
      </c>
      <c r="D290" s="144" t="s">
        <v>153</v>
      </c>
      <c r="E290" s="145" t="s">
        <v>955</v>
      </c>
      <c r="F290" s="146" t="s">
        <v>956</v>
      </c>
      <c r="G290" s="147" t="s">
        <v>233</v>
      </c>
      <c r="H290" s="148">
        <v>51.139000000000003</v>
      </c>
      <c r="I290" s="6"/>
      <c r="J290" s="7">
        <f>ROUND(I290*H290,2)</f>
        <v>0</v>
      </c>
      <c r="K290" s="5" t="s">
        <v>242</v>
      </c>
      <c r="L290" s="4"/>
      <c r="M290" s="8" t="s">
        <v>1</v>
      </c>
      <c r="N290" s="110" t="s">
        <v>46</v>
      </c>
      <c r="O290" s="111"/>
      <c r="P290" s="112">
        <f>O290*H290</f>
        <v>0</v>
      </c>
      <c r="Q290" s="112">
        <v>0</v>
      </c>
      <c r="R290" s="112">
        <f>Q290*H290</f>
        <v>0</v>
      </c>
      <c r="S290" s="112">
        <v>0</v>
      </c>
      <c r="T290" s="113">
        <f>S290*H290</f>
        <v>0</v>
      </c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R290" s="114" t="s">
        <v>158</v>
      </c>
      <c r="AT290" s="114" t="s">
        <v>153</v>
      </c>
      <c r="AU290" s="114" t="s">
        <v>90</v>
      </c>
      <c r="AY290" s="23" t="s">
        <v>151</v>
      </c>
      <c r="BE290" s="115">
        <f>IF(N290="základní",J290,0)</f>
        <v>0</v>
      </c>
      <c r="BF290" s="115">
        <f>IF(N290="snížená",J290,0)</f>
        <v>0</v>
      </c>
      <c r="BG290" s="115">
        <f>IF(N290="zákl. přenesená",J290,0)</f>
        <v>0</v>
      </c>
      <c r="BH290" s="115">
        <f>IF(N290="sníž. přenesená",J290,0)</f>
        <v>0</v>
      </c>
      <c r="BI290" s="115">
        <f>IF(N290="nulová",J290,0)</f>
        <v>0</v>
      </c>
      <c r="BJ290" s="23" t="s">
        <v>88</v>
      </c>
      <c r="BK290" s="115">
        <f>ROUND(I290*H290,2)</f>
        <v>0</v>
      </c>
      <c r="BL290" s="23" t="s">
        <v>158</v>
      </c>
      <c r="BM290" s="114" t="s">
        <v>1104</v>
      </c>
    </row>
    <row r="291" spans="1:65" s="10" customFormat="1" ht="11.25" x14ac:dyDescent="0.2">
      <c r="B291" s="119"/>
      <c r="C291" s="154"/>
      <c r="D291" s="150" t="s">
        <v>164</v>
      </c>
      <c r="E291" s="155" t="s">
        <v>1</v>
      </c>
      <c r="F291" s="156" t="s">
        <v>1048</v>
      </c>
      <c r="G291" s="154"/>
      <c r="H291" s="155" t="s">
        <v>1</v>
      </c>
      <c r="L291" s="119"/>
      <c r="M291" s="121"/>
      <c r="N291" s="122"/>
      <c r="O291" s="122"/>
      <c r="P291" s="122"/>
      <c r="Q291" s="122"/>
      <c r="R291" s="122"/>
      <c r="S291" s="122"/>
      <c r="T291" s="123"/>
      <c r="AT291" s="120" t="s">
        <v>164</v>
      </c>
      <c r="AU291" s="120" t="s">
        <v>90</v>
      </c>
      <c r="AV291" s="10" t="s">
        <v>88</v>
      </c>
      <c r="AW291" s="10" t="s">
        <v>36</v>
      </c>
      <c r="AX291" s="10" t="s">
        <v>81</v>
      </c>
      <c r="AY291" s="120" t="s">
        <v>151</v>
      </c>
    </row>
    <row r="292" spans="1:65" s="10" customFormat="1" ht="11.25" x14ac:dyDescent="0.2">
      <c r="B292" s="119"/>
      <c r="C292" s="154"/>
      <c r="D292" s="150" t="s">
        <v>164</v>
      </c>
      <c r="E292" s="155" t="s">
        <v>1</v>
      </c>
      <c r="F292" s="156" t="s">
        <v>935</v>
      </c>
      <c r="G292" s="154"/>
      <c r="H292" s="155" t="s">
        <v>1</v>
      </c>
      <c r="L292" s="119"/>
      <c r="M292" s="121"/>
      <c r="N292" s="122"/>
      <c r="O292" s="122"/>
      <c r="P292" s="122"/>
      <c r="Q292" s="122"/>
      <c r="R292" s="122"/>
      <c r="S292" s="122"/>
      <c r="T292" s="123"/>
      <c r="AT292" s="120" t="s">
        <v>164</v>
      </c>
      <c r="AU292" s="120" t="s">
        <v>90</v>
      </c>
      <c r="AV292" s="10" t="s">
        <v>88</v>
      </c>
      <c r="AW292" s="10" t="s">
        <v>36</v>
      </c>
      <c r="AX292" s="10" t="s">
        <v>81</v>
      </c>
      <c r="AY292" s="120" t="s">
        <v>151</v>
      </c>
    </row>
    <row r="293" spans="1:65" s="10" customFormat="1" ht="11.25" x14ac:dyDescent="0.2">
      <c r="B293" s="119"/>
      <c r="C293" s="154"/>
      <c r="D293" s="150" t="s">
        <v>164</v>
      </c>
      <c r="E293" s="155" t="s">
        <v>1</v>
      </c>
      <c r="F293" s="156" t="s">
        <v>958</v>
      </c>
      <c r="G293" s="154"/>
      <c r="H293" s="155" t="s">
        <v>1</v>
      </c>
      <c r="L293" s="119"/>
      <c r="M293" s="121"/>
      <c r="N293" s="122"/>
      <c r="O293" s="122"/>
      <c r="P293" s="122"/>
      <c r="Q293" s="122"/>
      <c r="R293" s="122"/>
      <c r="S293" s="122"/>
      <c r="T293" s="123"/>
      <c r="AT293" s="120" t="s">
        <v>164</v>
      </c>
      <c r="AU293" s="120" t="s">
        <v>90</v>
      </c>
      <c r="AV293" s="10" t="s">
        <v>88</v>
      </c>
      <c r="AW293" s="10" t="s">
        <v>36</v>
      </c>
      <c r="AX293" s="10" t="s">
        <v>81</v>
      </c>
      <c r="AY293" s="120" t="s">
        <v>151</v>
      </c>
    </row>
    <row r="294" spans="1:65" s="11" customFormat="1" ht="11.25" x14ac:dyDescent="0.2">
      <c r="B294" s="124"/>
      <c r="C294" s="157"/>
      <c r="D294" s="150" t="s">
        <v>164</v>
      </c>
      <c r="E294" s="158" t="s">
        <v>1</v>
      </c>
      <c r="F294" s="159" t="s">
        <v>1105</v>
      </c>
      <c r="G294" s="157"/>
      <c r="H294" s="160">
        <v>51.139000000000003</v>
      </c>
      <c r="L294" s="124"/>
      <c r="M294" s="126"/>
      <c r="N294" s="127"/>
      <c r="O294" s="127"/>
      <c r="P294" s="127"/>
      <c r="Q294" s="127"/>
      <c r="R294" s="127"/>
      <c r="S294" s="127"/>
      <c r="T294" s="128"/>
      <c r="AT294" s="125" t="s">
        <v>164</v>
      </c>
      <c r="AU294" s="125" t="s">
        <v>90</v>
      </c>
      <c r="AV294" s="11" t="s">
        <v>90</v>
      </c>
      <c r="AW294" s="11" t="s">
        <v>36</v>
      </c>
      <c r="AX294" s="11" t="s">
        <v>81</v>
      </c>
      <c r="AY294" s="125" t="s">
        <v>151</v>
      </c>
    </row>
    <row r="295" spans="1:65" s="12" customFormat="1" ht="11.25" x14ac:dyDescent="0.2">
      <c r="B295" s="129"/>
      <c r="C295" s="161"/>
      <c r="D295" s="150" t="s">
        <v>164</v>
      </c>
      <c r="E295" s="162" t="s">
        <v>1</v>
      </c>
      <c r="F295" s="163" t="s">
        <v>167</v>
      </c>
      <c r="G295" s="161"/>
      <c r="H295" s="164">
        <v>51.139000000000003</v>
      </c>
      <c r="L295" s="129"/>
      <c r="M295" s="131"/>
      <c r="N295" s="132"/>
      <c r="O295" s="132"/>
      <c r="P295" s="132"/>
      <c r="Q295" s="132"/>
      <c r="R295" s="132"/>
      <c r="S295" s="132"/>
      <c r="T295" s="133"/>
      <c r="AT295" s="130" t="s">
        <v>164</v>
      </c>
      <c r="AU295" s="130" t="s">
        <v>90</v>
      </c>
      <c r="AV295" s="12" t="s">
        <v>158</v>
      </c>
      <c r="AW295" s="12" t="s">
        <v>36</v>
      </c>
      <c r="AX295" s="12" t="s">
        <v>88</v>
      </c>
      <c r="AY295" s="130" t="s">
        <v>151</v>
      </c>
    </row>
    <row r="296" spans="1:65" s="34" customFormat="1" ht="16.5" customHeight="1" x14ac:dyDescent="0.2">
      <c r="A296" s="9"/>
      <c r="B296" s="4"/>
      <c r="C296" s="166" t="s">
        <v>333</v>
      </c>
      <c r="D296" s="166" t="s">
        <v>327</v>
      </c>
      <c r="E296" s="167" t="s">
        <v>960</v>
      </c>
      <c r="F296" s="168" t="s">
        <v>961</v>
      </c>
      <c r="G296" s="169" t="s">
        <v>299</v>
      </c>
      <c r="H296" s="170">
        <v>102.27800000000001</v>
      </c>
      <c r="I296" s="14"/>
      <c r="J296" s="15">
        <f>ROUND(I296*H296,2)</f>
        <v>0</v>
      </c>
      <c r="K296" s="13" t="s">
        <v>157</v>
      </c>
      <c r="L296" s="134"/>
      <c r="M296" s="16" t="s">
        <v>1</v>
      </c>
      <c r="N296" s="135" t="s">
        <v>46</v>
      </c>
      <c r="O296" s="111"/>
      <c r="P296" s="112">
        <f>O296*H296</f>
        <v>0</v>
      </c>
      <c r="Q296" s="112">
        <v>1</v>
      </c>
      <c r="R296" s="112">
        <f>Q296*H296</f>
        <v>102.27800000000001</v>
      </c>
      <c r="S296" s="112">
        <v>0</v>
      </c>
      <c r="T296" s="113">
        <f>S296*H296</f>
        <v>0</v>
      </c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R296" s="114" t="s">
        <v>209</v>
      </c>
      <c r="AT296" s="114" t="s">
        <v>327</v>
      </c>
      <c r="AU296" s="114" t="s">
        <v>90</v>
      </c>
      <c r="AY296" s="23" t="s">
        <v>151</v>
      </c>
      <c r="BE296" s="115">
        <f>IF(N296="základní",J296,0)</f>
        <v>0</v>
      </c>
      <c r="BF296" s="115">
        <f>IF(N296="snížená",J296,0)</f>
        <v>0</v>
      </c>
      <c r="BG296" s="115">
        <f>IF(N296="zákl. přenesená",J296,0)</f>
        <v>0</v>
      </c>
      <c r="BH296" s="115">
        <f>IF(N296="sníž. přenesená",J296,0)</f>
        <v>0</v>
      </c>
      <c r="BI296" s="115">
        <f>IF(N296="nulová",J296,0)</f>
        <v>0</v>
      </c>
      <c r="BJ296" s="23" t="s">
        <v>88</v>
      </c>
      <c r="BK296" s="115">
        <f>ROUND(I296*H296,2)</f>
        <v>0</v>
      </c>
      <c r="BL296" s="23" t="s">
        <v>158</v>
      </c>
      <c r="BM296" s="114" t="s">
        <v>1106</v>
      </c>
    </row>
    <row r="297" spans="1:65" s="34" customFormat="1" ht="11.25" x14ac:dyDescent="0.2">
      <c r="A297" s="9"/>
      <c r="B297" s="4"/>
      <c r="C297" s="149"/>
      <c r="D297" s="150" t="s">
        <v>160</v>
      </c>
      <c r="E297" s="149"/>
      <c r="F297" s="151" t="s">
        <v>961</v>
      </c>
      <c r="G297" s="149"/>
      <c r="H297" s="149"/>
      <c r="I297" s="9"/>
      <c r="J297" s="9"/>
      <c r="K297" s="9"/>
      <c r="L297" s="4"/>
      <c r="M297" s="116"/>
      <c r="N297" s="117"/>
      <c r="O297" s="111"/>
      <c r="P297" s="111"/>
      <c r="Q297" s="111"/>
      <c r="R297" s="111"/>
      <c r="S297" s="111"/>
      <c r="T297" s="118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T297" s="23" t="s">
        <v>160</v>
      </c>
      <c r="AU297" s="23" t="s">
        <v>90</v>
      </c>
    </row>
    <row r="298" spans="1:65" s="11" customFormat="1" ht="11.25" x14ac:dyDescent="0.2">
      <c r="B298" s="124"/>
      <c r="C298" s="157"/>
      <c r="D298" s="150" t="s">
        <v>164</v>
      </c>
      <c r="E298" s="157"/>
      <c r="F298" s="159" t="s">
        <v>1107</v>
      </c>
      <c r="G298" s="157"/>
      <c r="H298" s="160">
        <v>102.27800000000001</v>
      </c>
      <c r="L298" s="124"/>
      <c r="M298" s="126"/>
      <c r="N298" s="127"/>
      <c r="O298" s="127"/>
      <c r="P298" s="127"/>
      <c r="Q298" s="127"/>
      <c r="R298" s="127"/>
      <c r="S298" s="127"/>
      <c r="T298" s="128"/>
      <c r="AT298" s="125" t="s">
        <v>164</v>
      </c>
      <c r="AU298" s="125" t="s">
        <v>90</v>
      </c>
      <c r="AV298" s="11" t="s">
        <v>90</v>
      </c>
      <c r="AW298" s="11" t="s">
        <v>3</v>
      </c>
      <c r="AX298" s="11" t="s">
        <v>88</v>
      </c>
      <c r="AY298" s="125" t="s">
        <v>151</v>
      </c>
    </row>
    <row r="299" spans="1:65" s="3" customFormat="1" ht="22.9" customHeight="1" x14ac:dyDescent="0.2">
      <c r="B299" s="100"/>
      <c r="C299" s="140"/>
      <c r="D299" s="141" t="s">
        <v>80</v>
      </c>
      <c r="E299" s="143" t="s">
        <v>216</v>
      </c>
      <c r="F299" s="143" t="s">
        <v>653</v>
      </c>
      <c r="G299" s="140"/>
      <c r="H299" s="140"/>
      <c r="J299" s="109">
        <f>BK299</f>
        <v>0</v>
      </c>
      <c r="L299" s="100"/>
      <c r="M299" s="103"/>
      <c r="N299" s="104"/>
      <c r="O299" s="104"/>
      <c r="P299" s="105">
        <f>SUM(P300:P311)</f>
        <v>0</v>
      </c>
      <c r="Q299" s="104"/>
      <c r="R299" s="105">
        <f>SUM(R300:R311)</f>
        <v>5.2419568999999999</v>
      </c>
      <c r="S299" s="104"/>
      <c r="T299" s="106">
        <f>SUM(T300:T311)</f>
        <v>0</v>
      </c>
      <c r="AR299" s="101" t="s">
        <v>150</v>
      </c>
      <c r="AT299" s="107" t="s">
        <v>80</v>
      </c>
      <c r="AU299" s="107" t="s">
        <v>88</v>
      </c>
      <c r="AY299" s="101" t="s">
        <v>151</v>
      </c>
      <c r="BK299" s="108">
        <f>SUM(BK300:BK311)</f>
        <v>0</v>
      </c>
    </row>
    <row r="300" spans="1:65" s="34" customFormat="1" ht="24.2" customHeight="1" x14ac:dyDescent="0.2">
      <c r="A300" s="9"/>
      <c r="B300" s="4"/>
      <c r="C300" s="144" t="s">
        <v>343</v>
      </c>
      <c r="D300" s="144" t="s">
        <v>153</v>
      </c>
      <c r="E300" s="145" t="s">
        <v>964</v>
      </c>
      <c r="F300" s="146" t="s">
        <v>965</v>
      </c>
      <c r="G300" s="147" t="s">
        <v>606</v>
      </c>
      <c r="H300" s="148">
        <v>145.19999999999999</v>
      </c>
      <c r="I300" s="6"/>
      <c r="J300" s="7">
        <f>ROUND(I300*H300,2)</f>
        <v>0</v>
      </c>
      <c r="K300" s="5" t="s">
        <v>242</v>
      </c>
      <c r="L300" s="4"/>
      <c r="M300" s="8" t="s">
        <v>1</v>
      </c>
      <c r="N300" s="110" t="s">
        <v>46</v>
      </c>
      <c r="O300" s="111"/>
      <c r="P300" s="112">
        <f>O300*H300</f>
        <v>0</v>
      </c>
      <c r="Q300" s="112">
        <v>3.4000000000000002E-2</v>
      </c>
      <c r="R300" s="112">
        <f>Q300*H300</f>
        <v>4.9367999999999999</v>
      </c>
      <c r="S300" s="112">
        <v>0</v>
      </c>
      <c r="T300" s="113">
        <f>S300*H300</f>
        <v>0</v>
      </c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R300" s="114" t="s">
        <v>158</v>
      </c>
      <c r="AT300" s="114" t="s">
        <v>153</v>
      </c>
      <c r="AU300" s="114" t="s">
        <v>90</v>
      </c>
      <c r="AY300" s="23" t="s">
        <v>151</v>
      </c>
      <c r="BE300" s="115">
        <f>IF(N300="základní",J300,0)</f>
        <v>0</v>
      </c>
      <c r="BF300" s="115">
        <f>IF(N300="snížená",J300,0)</f>
        <v>0</v>
      </c>
      <c r="BG300" s="115">
        <f>IF(N300="zákl. přenesená",J300,0)</f>
        <v>0</v>
      </c>
      <c r="BH300" s="115">
        <f>IF(N300="sníž. přenesená",J300,0)</f>
        <v>0</v>
      </c>
      <c r="BI300" s="115">
        <f>IF(N300="nulová",J300,0)</f>
        <v>0</v>
      </c>
      <c r="BJ300" s="23" t="s">
        <v>88</v>
      </c>
      <c r="BK300" s="115">
        <f>ROUND(I300*H300,2)</f>
        <v>0</v>
      </c>
      <c r="BL300" s="23" t="s">
        <v>158</v>
      </c>
      <c r="BM300" s="114" t="s">
        <v>1108</v>
      </c>
    </row>
    <row r="301" spans="1:65" s="10" customFormat="1" ht="11.25" x14ac:dyDescent="0.2">
      <c r="B301" s="119"/>
      <c r="C301" s="154"/>
      <c r="D301" s="150" t="s">
        <v>164</v>
      </c>
      <c r="E301" s="155" t="s">
        <v>1</v>
      </c>
      <c r="F301" s="156" t="s">
        <v>967</v>
      </c>
      <c r="G301" s="154"/>
      <c r="H301" s="155" t="s">
        <v>1</v>
      </c>
      <c r="L301" s="119"/>
      <c r="M301" s="121"/>
      <c r="N301" s="122"/>
      <c r="O301" s="122"/>
      <c r="P301" s="122"/>
      <c r="Q301" s="122"/>
      <c r="R301" s="122"/>
      <c r="S301" s="122"/>
      <c r="T301" s="123"/>
      <c r="AT301" s="120" t="s">
        <v>164</v>
      </c>
      <c r="AU301" s="120" t="s">
        <v>90</v>
      </c>
      <c r="AV301" s="10" t="s">
        <v>88</v>
      </c>
      <c r="AW301" s="10" t="s">
        <v>36</v>
      </c>
      <c r="AX301" s="10" t="s">
        <v>81</v>
      </c>
      <c r="AY301" s="120" t="s">
        <v>151</v>
      </c>
    </row>
    <row r="302" spans="1:65" s="11" customFormat="1" ht="11.25" x14ac:dyDescent="0.2">
      <c r="B302" s="124"/>
      <c r="C302" s="157"/>
      <c r="D302" s="150" t="s">
        <v>164</v>
      </c>
      <c r="E302" s="158" t="s">
        <v>1</v>
      </c>
      <c r="F302" s="159" t="s">
        <v>1109</v>
      </c>
      <c r="G302" s="157"/>
      <c r="H302" s="160">
        <v>76.8</v>
      </c>
      <c r="L302" s="124"/>
      <c r="M302" s="126"/>
      <c r="N302" s="127"/>
      <c r="O302" s="127"/>
      <c r="P302" s="127"/>
      <c r="Q302" s="127"/>
      <c r="R302" s="127"/>
      <c r="S302" s="127"/>
      <c r="T302" s="128"/>
      <c r="AT302" s="125" t="s">
        <v>164</v>
      </c>
      <c r="AU302" s="125" t="s">
        <v>90</v>
      </c>
      <c r="AV302" s="11" t="s">
        <v>90</v>
      </c>
      <c r="AW302" s="11" t="s">
        <v>36</v>
      </c>
      <c r="AX302" s="11" t="s">
        <v>81</v>
      </c>
      <c r="AY302" s="125" t="s">
        <v>151</v>
      </c>
    </row>
    <row r="303" spans="1:65" s="11" customFormat="1" ht="11.25" x14ac:dyDescent="0.2">
      <c r="B303" s="124"/>
      <c r="C303" s="157"/>
      <c r="D303" s="150" t="s">
        <v>164</v>
      </c>
      <c r="E303" s="158" t="s">
        <v>1</v>
      </c>
      <c r="F303" s="159" t="s">
        <v>1110</v>
      </c>
      <c r="G303" s="157"/>
      <c r="H303" s="160">
        <v>68.400000000000006</v>
      </c>
      <c r="L303" s="124"/>
      <c r="M303" s="126"/>
      <c r="N303" s="127"/>
      <c r="O303" s="127"/>
      <c r="P303" s="127"/>
      <c r="Q303" s="127"/>
      <c r="R303" s="127"/>
      <c r="S303" s="127"/>
      <c r="T303" s="128"/>
      <c r="AT303" s="125" t="s">
        <v>164</v>
      </c>
      <c r="AU303" s="125" t="s">
        <v>90</v>
      </c>
      <c r="AV303" s="11" t="s">
        <v>90</v>
      </c>
      <c r="AW303" s="11" t="s">
        <v>36</v>
      </c>
      <c r="AX303" s="11" t="s">
        <v>81</v>
      </c>
      <c r="AY303" s="125" t="s">
        <v>151</v>
      </c>
    </row>
    <row r="304" spans="1:65" s="12" customFormat="1" ht="11.25" x14ac:dyDescent="0.2">
      <c r="B304" s="129"/>
      <c r="C304" s="161"/>
      <c r="D304" s="150" t="s">
        <v>164</v>
      </c>
      <c r="E304" s="162" t="s">
        <v>1</v>
      </c>
      <c r="F304" s="163" t="s">
        <v>167</v>
      </c>
      <c r="G304" s="161"/>
      <c r="H304" s="164">
        <v>145.19999999999999</v>
      </c>
      <c r="L304" s="129"/>
      <c r="M304" s="131"/>
      <c r="N304" s="132"/>
      <c r="O304" s="132"/>
      <c r="P304" s="132"/>
      <c r="Q304" s="132"/>
      <c r="R304" s="132"/>
      <c r="S304" s="132"/>
      <c r="T304" s="133"/>
      <c r="AT304" s="130" t="s">
        <v>164</v>
      </c>
      <c r="AU304" s="130" t="s">
        <v>90</v>
      </c>
      <c r="AV304" s="12" t="s">
        <v>158</v>
      </c>
      <c r="AW304" s="12" t="s">
        <v>36</v>
      </c>
      <c r="AX304" s="12" t="s">
        <v>88</v>
      </c>
      <c r="AY304" s="130" t="s">
        <v>151</v>
      </c>
    </row>
    <row r="305" spans="1:65" s="34" customFormat="1" ht="24.2" customHeight="1" x14ac:dyDescent="0.2">
      <c r="A305" s="9"/>
      <c r="B305" s="4"/>
      <c r="C305" s="144" t="s">
        <v>346</v>
      </c>
      <c r="D305" s="144" t="s">
        <v>153</v>
      </c>
      <c r="E305" s="145" t="s">
        <v>970</v>
      </c>
      <c r="F305" s="146" t="s">
        <v>971</v>
      </c>
      <c r="G305" s="147" t="s">
        <v>156</v>
      </c>
      <c r="H305" s="148">
        <v>649.27</v>
      </c>
      <c r="I305" s="6"/>
      <c r="J305" s="7">
        <f>ROUND(I305*H305,2)</f>
        <v>0</v>
      </c>
      <c r="K305" s="5" t="s">
        <v>157</v>
      </c>
      <c r="L305" s="4"/>
      <c r="M305" s="8" t="s">
        <v>1</v>
      </c>
      <c r="N305" s="110" t="s">
        <v>46</v>
      </c>
      <c r="O305" s="111"/>
      <c r="P305" s="112">
        <f>O305*H305</f>
        <v>0</v>
      </c>
      <c r="Q305" s="112">
        <v>4.6999999999999999E-4</v>
      </c>
      <c r="R305" s="112">
        <f>Q305*H305</f>
        <v>0.30515690000000001</v>
      </c>
      <c r="S305" s="112">
        <v>0</v>
      </c>
      <c r="T305" s="113">
        <f>S305*H305</f>
        <v>0</v>
      </c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R305" s="114" t="s">
        <v>158</v>
      </c>
      <c r="AT305" s="114" t="s">
        <v>153</v>
      </c>
      <c r="AU305" s="114" t="s">
        <v>90</v>
      </c>
      <c r="AY305" s="23" t="s">
        <v>151</v>
      </c>
      <c r="BE305" s="115">
        <f>IF(N305="základní",J305,0)</f>
        <v>0</v>
      </c>
      <c r="BF305" s="115">
        <f>IF(N305="snížená",J305,0)</f>
        <v>0</v>
      </c>
      <c r="BG305" s="115">
        <f>IF(N305="zákl. přenesená",J305,0)</f>
        <v>0</v>
      </c>
      <c r="BH305" s="115">
        <f>IF(N305="sníž. přenesená",J305,0)</f>
        <v>0</v>
      </c>
      <c r="BI305" s="115">
        <f>IF(N305="nulová",J305,0)</f>
        <v>0</v>
      </c>
      <c r="BJ305" s="23" t="s">
        <v>88</v>
      </c>
      <c r="BK305" s="115">
        <f>ROUND(I305*H305,2)</f>
        <v>0</v>
      </c>
      <c r="BL305" s="23" t="s">
        <v>158</v>
      </c>
      <c r="BM305" s="114" t="s">
        <v>1111</v>
      </c>
    </row>
    <row r="306" spans="1:65" s="34" customFormat="1" ht="19.5" x14ac:dyDescent="0.2">
      <c r="A306" s="9"/>
      <c r="B306" s="4"/>
      <c r="C306" s="149"/>
      <c r="D306" s="150" t="s">
        <v>160</v>
      </c>
      <c r="E306" s="149"/>
      <c r="F306" s="151" t="s">
        <v>973</v>
      </c>
      <c r="G306" s="149"/>
      <c r="H306" s="149"/>
      <c r="I306" s="9"/>
      <c r="J306" s="9"/>
      <c r="K306" s="9"/>
      <c r="L306" s="4"/>
      <c r="M306" s="116"/>
      <c r="N306" s="117"/>
      <c r="O306" s="111"/>
      <c r="P306" s="111"/>
      <c r="Q306" s="111"/>
      <c r="R306" s="111"/>
      <c r="S306" s="111"/>
      <c r="T306" s="118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T306" s="23" t="s">
        <v>160</v>
      </c>
      <c r="AU306" s="23" t="s">
        <v>90</v>
      </c>
    </row>
    <row r="307" spans="1:65" s="34" customFormat="1" ht="11.25" x14ac:dyDescent="0.2">
      <c r="A307" s="9"/>
      <c r="B307" s="4"/>
      <c r="C307" s="149"/>
      <c r="D307" s="152" t="s">
        <v>162</v>
      </c>
      <c r="E307" s="149"/>
      <c r="F307" s="153" t="s">
        <v>974</v>
      </c>
      <c r="G307" s="149"/>
      <c r="H307" s="149"/>
      <c r="I307" s="9"/>
      <c r="J307" s="9"/>
      <c r="K307" s="9"/>
      <c r="L307" s="4"/>
      <c r="M307" s="116"/>
      <c r="N307" s="117"/>
      <c r="O307" s="111"/>
      <c r="P307" s="111"/>
      <c r="Q307" s="111"/>
      <c r="R307" s="111"/>
      <c r="S307" s="111"/>
      <c r="T307" s="118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T307" s="23" t="s">
        <v>162</v>
      </c>
      <c r="AU307" s="23" t="s">
        <v>90</v>
      </c>
    </row>
    <row r="308" spans="1:65" s="10" customFormat="1" ht="11.25" x14ac:dyDescent="0.2">
      <c r="B308" s="119"/>
      <c r="C308" s="154"/>
      <c r="D308" s="150" t="s">
        <v>164</v>
      </c>
      <c r="E308" s="155" t="s">
        <v>1</v>
      </c>
      <c r="F308" s="156" t="s">
        <v>1048</v>
      </c>
      <c r="G308" s="154"/>
      <c r="H308" s="155" t="s">
        <v>1</v>
      </c>
      <c r="L308" s="119"/>
      <c r="M308" s="121"/>
      <c r="N308" s="122"/>
      <c r="O308" s="122"/>
      <c r="P308" s="122"/>
      <c r="Q308" s="122"/>
      <c r="R308" s="122"/>
      <c r="S308" s="122"/>
      <c r="T308" s="123"/>
      <c r="AT308" s="120" t="s">
        <v>164</v>
      </c>
      <c r="AU308" s="120" t="s">
        <v>90</v>
      </c>
      <c r="AV308" s="10" t="s">
        <v>88</v>
      </c>
      <c r="AW308" s="10" t="s">
        <v>36</v>
      </c>
      <c r="AX308" s="10" t="s">
        <v>81</v>
      </c>
      <c r="AY308" s="120" t="s">
        <v>151</v>
      </c>
    </row>
    <row r="309" spans="1:65" s="10" customFormat="1" ht="11.25" x14ac:dyDescent="0.2">
      <c r="B309" s="119"/>
      <c r="C309" s="154"/>
      <c r="D309" s="150" t="s">
        <v>164</v>
      </c>
      <c r="E309" s="155" t="s">
        <v>1</v>
      </c>
      <c r="F309" s="156" t="s">
        <v>935</v>
      </c>
      <c r="G309" s="154"/>
      <c r="H309" s="155" t="s">
        <v>1</v>
      </c>
      <c r="L309" s="119"/>
      <c r="M309" s="121"/>
      <c r="N309" s="122"/>
      <c r="O309" s="122"/>
      <c r="P309" s="122"/>
      <c r="Q309" s="122"/>
      <c r="R309" s="122"/>
      <c r="S309" s="122"/>
      <c r="T309" s="123"/>
      <c r="AT309" s="120" t="s">
        <v>164</v>
      </c>
      <c r="AU309" s="120" t="s">
        <v>90</v>
      </c>
      <c r="AV309" s="10" t="s">
        <v>88</v>
      </c>
      <c r="AW309" s="10" t="s">
        <v>36</v>
      </c>
      <c r="AX309" s="10" t="s">
        <v>81</v>
      </c>
      <c r="AY309" s="120" t="s">
        <v>151</v>
      </c>
    </row>
    <row r="310" spans="1:65" s="11" customFormat="1" ht="11.25" x14ac:dyDescent="0.2">
      <c r="B310" s="124"/>
      <c r="C310" s="157"/>
      <c r="D310" s="150" t="s">
        <v>164</v>
      </c>
      <c r="E310" s="158" t="s">
        <v>1</v>
      </c>
      <c r="F310" s="159" t="s">
        <v>1078</v>
      </c>
      <c r="G310" s="157"/>
      <c r="H310" s="160">
        <v>649.27</v>
      </c>
      <c r="L310" s="124"/>
      <c r="M310" s="126"/>
      <c r="N310" s="127"/>
      <c r="O310" s="127"/>
      <c r="P310" s="127"/>
      <c r="Q310" s="127"/>
      <c r="R310" s="127"/>
      <c r="S310" s="127"/>
      <c r="T310" s="128"/>
      <c r="AT310" s="125" t="s">
        <v>164</v>
      </c>
      <c r="AU310" s="125" t="s">
        <v>90</v>
      </c>
      <c r="AV310" s="11" t="s">
        <v>90</v>
      </c>
      <c r="AW310" s="11" t="s">
        <v>36</v>
      </c>
      <c r="AX310" s="11" t="s">
        <v>81</v>
      </c>
      <c r="AY310" s="125" t="s">
        <v>151</v>
      </c>
    </row>
    <row r="311" spans="1:65" s="12" customFormat="1" ht="11.25" x14ac:dyDescent="0.2">
      <c r="B311" s="129"/>
      <c r="C311" s="161"/>
      <c r="D311" s="150" t="s">
        <v>164</v>
      </c>
      <c r="E311" s="162" t="s">
        <v>1</v>
      </c>
      <c r="F311" s="163" t="s">
        <v>167</v>
      </c>
      <c r="G311" s="161"/>
      <c r="H311" s="164">
        <v>649.27</v>
      </c>
      <c r="L311" s="129"/>
      <c r="M311" s="131"/>
      <c r="N311" s="132"/>
      <c r="O311" s="132"/>
      <c r="P311" s="132"/>
      <c r="Q311" s="132"/>
      <c r="R311" s="132"/>
      <c r="S311" s="132"/>
      <c r="T311" s="133"/>
      <c r="AT311" s="130" t="s">
        <v>164</v>
      </c>
      <c r="AU311" s="130" t="s">
        <v>90</v>
      </c>
      <c r="AV311" s="12" t="s">
        <v>158</v>
      </c>
      <c r="AW311" s="12" t="s">
        <v>36</v>
      </c>
      <c r="AX311" s="12" t="s">
        <v>88</v>
      </c>
      <c r="AY311" s="130" t="s">
        <v>151</v>
      </c>
    </row>
    <row r="312" spans="1:65" s="3" customFormat="1" ht="22.9" customHeight="1" x14ac:dyDescent="0.2">
      <c r="B312" s="100"/>
      <c r="C312" s="140"/>
      <c r="D312" s="141" t="s">
        <v>80</v>
      </c>
      <c r="E312" s="143" t="s">
        <v>1112</v>
      </c>
      <c r="F312" s="143" t="s">
        <v>1113</v>
      </c>
      <c r="G312" s="140"/>
      <c r="H312" s="140"/>
      <c r="J312" s="109">
        <f>BK312</f>
        <v>0</v>
      </c>
      <c r="L312" s="100"/>
      <c r="M312" s="103"/>
      <c r="N312" s="104"/>
      <c r="O312" s="104"/>
      <c r="P312" s="105">
        <f>SUM(P313:P339)</f>
        <v>0</v>
      </c>
      <c r="Q312" s="104"/>
      <c r="R312" s="105">
        <f>SUM(R313:R339)</f>
        <v>0</v>
      </c>
      <c r="S312" s="104"/>
      <c r="T312" s="106">
        <f>SUM(T313:T339)</f>
        <v>0</v>
      </c>
      <c r="AR312" s="101" t="s">
        <v>150</v>
      </c>
      <c r="AT312" s="107" t="s">
        <v>80</v>
      </c>
      <c r="AU312" s="107" t="s">
        <v>88</v>
      </c>
      <c r="AY312" s="101" t="s">
        <v>151</v>
      </c>
      <c r="BK312" s="108">
        <f>SUM(BK313:BK339)</f>
        <v>0</v>
      </c>
    </row>
    <row r="313" spans="1:65" s="34" customFormat="1" ht="21.75" customHeight="1" x14ac:dyDescent="0.2">
      <c r="A313" s="9"/>
      <c r="B313" s="4"/>
      <c r="C313" s="144" t="s">
        <v>353</v>
      </c>
      <c r="D313" s="144" t="s">
        <v>153</v>
      </c>
      <c r="E313" s="145" t="s">
        <v>1114</v>
      </c>
      <c r="F313" s="146" t="s">
        <v>1115</v>
      </c>
      <c r="G313" s="147" t="s">
        <v>299</v>
      </c>
      <c r="H313" s="148">
        <v>121.414</v>
      </c>
      <c r="I313" s="6"/>
      <c r="J313" s="7">
        <f>ROUND(I313*H313,2)</f>
        <v>0</v>
      </c>
      <c r="K313" s="5" t="s">
        <v>157</v>
      </c>
      <c r="L313" s="4"/>
      <c r="M313" s="8" t="s">
        <v>1</v>
      </c>
      <c r="N313" s="110" t="s">
        <v>46</v>
      </c>
      <c r="O313" s="111"/>
      <c r="P313" s="112">
        <f>O313*H313</f>
        <v>0</v>
      </c>
      <c r="Q313" s="112">
        <v>0</v>
      </c>
      <c r="R313" s="112">
        <f>Q313*H313</f>
        <v>0</v>
      </c>
      <c r="S313" s="112">
        <v>0</v>
      </c>
      <c r="T313" s="113">
        <f>S313*H313</f>
        <v>0</v>
      </c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R313" s="114" t="s">
        <v>158</v>
      </c>
      <c r="AT313" s="114" t="s">
        <v>153</v>
      </c>
      <c r="AU313" s="114" t="s">
        <v>90</v>
      </c>
      <c r="AY313" s="23" t="s">
        <v>151</v>
      </c>
      <c r="BE313" s="115">
        <f>IF(N313="základní",J313,0)</f>
        <v>0</v>
      </c>
      <c r="BF313" s="115">
        <f>IF(N313="snížená",J313,0)</f>
        <v>0</v>
      </c>
      <c r="BG313" s="115">
        <f>IF(N313="zákl. přenesená",J313,0)</f>
        <v>0</v>
      </c>
      <c r="BH313" s="115">
        <f>IF(N313="sníž. přenesená",J313,0)</f>
        <v>0</v>
      </c>
      <c r="BI313" s="115">
        <f>IF(N313="nulová",J313,0)</f>
        <v>0</v>
      </c>
      <c r="BJ313" s="23" t="s">
        <v>88</v>
      </c>
      <c r="BK313" s="115">
        <f>ROUND(I313*H313,2)</f>
        <v>0</v>
      </c>
      <c r="BL313" s="23" t="s">
        <v>158</v>
      </c>
      <c r="BM313" s="114" t="s">
        <v>1116</v>
      </c>
    </row>
    <row r="314" spans="1:65" s="34" customFormat="1" ht="19.5" x14ac:dyDescent="0.2">
      <c r="A314" s="9"/>
      <c r="B314" s="4"/>
      <c r="C314" s="149"/>
      <c r="D314" s="150" t="s">
        <v>160</v>
      </c>
      <c r="E314" s="149"/>
      <c r="F314" s="151" t="s">
        <v>1117</v>
      </c>
      <c r="G314" s="149"/>
      <c r="H314" s="149"/>
      <c r="I314" s="9"/>
      <c r="J314" s="9"/>
      <c r="K314" s="9"/>
      <c r="L314" s="4"/>
      <c r="M314" s="116"/>
      <c r="N314" s="117"/>
      <c r="O314" s="111"/>
      <c r="P314" s="111"/>
      <c r="Q314" s="111"/>
      <c r="R314" s="111"/>
      <c r="S314" s="111"/>
      <c r="T314" s="118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T314" s="23" t="s">
        <v>160</v>
      </c>
      <c r="AU314" s="23" t="s">
        <v>90</v>
      </c>
    </row>
    <row r="315" spans="1:65" s="34" customFormat="1" ht="11.25" x14ac:dyDescent="0.2">
      <c r="A315" s="9"/>
      <c r="B315" s="4"/>
      <c r="C315" s="149"/>
      <c r="D315" s="152" t="s">
        <v>162</v>
      </c>
      <c r="E315" s="149"/>
      <c r="F315" s="153" t="s">
        <v>1118</v>
      </c>
      <c r="G315" s="149"/>
      <c r="H315" s="149"/>
      <c r="I315" s="9"/>
      <c r="J315" s="9"/>
      <c r="K315" s="9"/>
      <c r="L315" s="4"/>
      <c r="M315" s="116"/>
      <c r="N315" s="117"/>
      <c r="O315" s="111"/>
      <c r="P315" s="111"/>
      <c r="Q315" s="111"/>
      <c r="R315" s="111"/>
      <c r="S315" s="111"/>
      <c r="T315" s="118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T315" s="23" t="s">
        <v>162</v>
      </c>
      <c r="AU315" s="23" t="s">
        <v>90</v>
      </c>
    </row>
    <row r="316" spans="1:65" s="10" customFormat="1" ht="22.5" x14ac:dyDescent="0.2">
      <c r="B316" s="119"/>
      <c r="C316" s="154"/>
      <c r="D316" s="150" t="s">
        <v>164</v>
      </c>
      <c r="E316" s="155" t="s">
        <v>1</v>
      </c>
      <c r="F316" s="156" t="s">
        <v>1119</v>
      </c>
      <c r="G316" s="154"/>
      <c r="H316" s="155" t="s">
        <v>1</v>
      </c>
      <c r="L316" s="119"/>
      <c r="M316" s="121"/>
      <c r="N316" s="122"/>
      <c r="O316" s="122"/>
      <c r="P316" s="122"/>
      <c r="Q316" s="122"/>
      <c r="R316" s="122"/>
      <c r="S316" s="122"/>
      <c r="T316" s="123"/>
      <c r="AT316" s="120" t="s">
        <v>164</v>
      </c>
      <c r="AU316" s="120" t="s">
        <v>90</v>
      </c>
      <c r="AV316" s="10" t="s">
        <v>88</v>
      </c>
      <c r="AW316" s="10" t="s">
        <v>36</v>
      </c>
      <c r="AX316" s="10" t="s">
        <v>81</v>
      </c>
      <c r="AY316" s="120" t="s">
        <v>151</v>
      </c>
    </row>
    <row r="317" spans="1:65" s="11" customFormat="1" ht="11.25" x14ac:dyDescent="0.2">
      <c r="B317" s="124"/>
      <c r="C317" s="157"/>
      <c r="D317" s="150" t="s">
        <v>164</v>
      </c>
      <c r="E317" s="158" t="s">
        <v>1</v>
      </c>
      <c r="F317" s="159" t="s">
        <v>1120</v>
      </c>
      <c r="G317" s="157"/>
      <c r="H317" s="160">
        <v>91.06</v>
      </c>
      <c r="L317" s="124"/>
      <c r="M317" s="126"/>
      <c r="N317" s="127"/>
      <c r="O317" s="127"/>
      <c r="P317" s="127"/>
      <c r="Q317" s="127"/>
      <c r="R317" s="127"/>
      <c r="S317" s="127"/>
      <c r="T317" s="128"/>
      <c r="AT317" s="125" t="s">
        <v>164</v>
      </c>
      <c r="AU317" s="125" t="s">
        <v>90</v>
      </c>
      <c r="AV317" s="11" t="s">
        <v>90</v>
      </c>
      <c r="AW317" s="11" t="s">
        <v>36</v>
      </c>
      <c r="AX317" s="11" t="s">
        <v>81</v>
      </c>
      <c r="AY317" s="125" t="s">
        <v>151</v>
      </c>
    </row>
    <row r="318" spans="1:65" s="10" customFormat="1" ht="22.5" x14ac:dyDescent="0.2">
      <c r="B318" s="119"/>
      <c r="C318" s="154"/>
      <c r="D318" s="150" t="s">
        <v>164</v>
      </c>
      <c r="E318" s="155" t="s">
        <v>1</v>
      </c>
      <c r="F318" s="156" t="s">
        <v>1121</v>
      </c>
      <c r="G318" s="154"/>
      <c r="H318" s="155" t="s">
        <v>1</v>
      </c>
      <c r="L318" s="119"/>
      <c r="M318" s="121"/>
      <c r="N318" s="122"/>
      <c r="O318" s="122"/>
      <c r="P318" s="122"/>
      <c r="Q318" s="122"/>
      <c r="R318" s="122"/>
      <c r="S318" s="122"/>
      <c r="T318" s="123"/>
      <c r="AT318" s="120" t="s">
        <v>164</v>
      </c>
      <c r="AU318" s="120" t="s">
        <v>90</v>
      </c>
      <c r="AV318" s="10" t="s">
        <v>88</v>
      </c>
      <c r="AW318" s="10" t="s">
        <v>36</v>
      </c>
      <c r="AX318" s="10" t="s">
        <v>81</v>
      </c>
      <c r="AY318" s="120" t="s">
        <v>151</v>
      </c>
    </row>
    <row r="319" spans="1:65" s="11" customFormat="1" ht="11.25" x14ac:dyDescent="0.2">
      <c r="B319" s="124"/>
      <c r="C319" s="157"/>
      <c r="D319" s="150" t="s">
        <v>164</v>
      </c>
      <c r="E319" s="158" t="s">
        <v>1</v>
      </c>
      <c r="F319" s="159" t="s">
        <v>1122</v>
      </c>
      <c r="G319" s="157"/>
      <c r="H319" s="160">
        <v>30.353999999999999</v>
      </c>
      <c r="L319" s="124"/>
      <c r="M319" s="126"/>
      <c r="N319" s="127"/>
      <c r="O319" s="127"/>
      <c r="P319" s="127"/>
      <c r="Q319" s="127"/>
      <c r="R319" s="127"/>
      <c r="S319" s="127"/>
      <c r="T319" s="128"/>
      <c r="AT319" s="125" t="s">
        <v>164</v>
      </c>
      <c r="AU319" s="125" t="s">
        <v>90</v>
      </c>
      <c r="AV319" s="11" t="s">
        <v>90</v>
      </c>
      <c r="AW319" s="11" t="s">
        <v>36</v>
      </c>
      <c r="AX319" s="11" t="s">
        <v>81</v>
      </c>
      <c r="AY319" s="125" t="s">
        <v>151</v>
      </c>
    </row>
    <row r="320" spans="1:65" s="12" customFormat="1" ht="11.25" x14ac:dyDescent="0.2">
      <c r="B320" s="129"/>
      <c r="C320" s="161"/>
      <c r="D320" s="150" t="s">
        <v>164</v>
      </c>
      <c r="E320" s="162" t="s">
        <v>1</v>
      </c>
      <c r="F320" s="163" t="s">
        <v>167</v>
      </c>
      <c r="G320" s="161"/>
      <c r="H320" s="164">
        <v>121.414</v>
      </c>
      <c r="L320" s="129"/>
      <c r="M320" s="131"/>
      <c r="N320" s="132"/>
      <c r="O320" s="132"/>
      <c r="P320" s="132"/>
      <c r="Q320" s="132"/>
      <c r="R320" s="132"/>
      <c r="S320" s="132"/>
      <c r="T320" s="133"/>
      <c r="AT320" s="130" t="s">
        <v>164</v>
      </c>
      <c r="AU320" s="130" t="s">
        <v>90</v>
      </c>
      <c r="AV320" s="12" t="s">
        <v>158</v>
      </c>
      <c r="AW320" s="12" t="s">
        <v>36</v>
      </c>
      <c r="AX320" s="12" t="s">
        <v>88</v>
      </c>
      <c r="AY320" s="130" t="s">
        <v>151</v>
      </c>
    </row>
    <row r="321" spans="1:65" s="34" customFormat="1" ht="24.2" customHeight="1" x14ac:dyDescent="0.2">
      <c r="A321" s="9"/>
      <c r="B321" s="4"/>
      <c r="C321" s="144" t="s">
        <v>359</v>
      </c>
      <c r="D321" s="144" t="s">
        <v>153</v>
      </c>
      <c r="E321" s="145" t="s">
        <v>1123</v>
      </c>
      <c r="F321" s="146" t="s">
        <v>1124</v>
      </c>
      <c r="G321" s="147" t="s">
        <v>299</v>
      </c>
      <c r="H321" s="148">
        <v>273.18599999999998</v>
      </c>
      <c r="I321" s="6"/>
      <c r="J321" s="7">
        <f>ROUND(I321*H321,2)</f>
        <v>0</v>
      </c>
      <c r="K321" s="5" t="s">
        <v>157</v>
      </c>
      <c r="L321" s="4"/>
      <c r="M321" s="8" t="s">
        <v>1</v>
      </c>
      <c r="N321" s="110" t="s">
        <v>46</v>
      </c>
      <c r="O321" s="111"/>
      <c r="P321" s="112">
        <f>O321*H321</f>
        <v>0</v>
      </c>
      <c r="Q321" s="112">
        <v>0</v>
      </c>
      <c r="R321" s="112">
        <f>Q321*H321</f>
        <v>0</v>
      </c>
      <c r="S321" s="112">
        <v>0</v>
      </c>
      <c r="T321" s="113">
        <f>S321*H321</f>
        <v>0</v>
      </c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R321" s="114" t="s">
        <v>158</v>
      </c>
      <c r="AT321" s="114" t="s">
        <v>153</v>
      </c>
      <c r="AU321" s="114" t="s">
        <v>90</v>
      </c>
      <c r="AY321" s="23" t="s">
        <v>151</v>
      </c>
      <c r="BE321" s="115">
        <f>IF(N321="základní",J321,0)</f>
        <v>0</v>
      </c>
      <c r="BF321" s="115">
        <f>IF(N321="snížená",J321,0)</f>
        <v>0</v>
      </c>
      <c r="BG321" s="115">
        <f>IF(N321="zákl. přenesená",J321,0)</f>
        <v>0</v>
      </c>
      <c r="BH321" s="115">
        <f>IF(N321="sníž. přenesená",J321,0)</f>
        <v>0</v>
      </c>
      <c r="BI321" s="115">
        <f>IF(N321="nulová",J321,0)</f>
        <v>0</v>
      </c>
      <c r="BJ321" s="23" t="s">
        <v>88</v>
      </c>
      <c r="BK321" s="115">
        <f>ROUND(I321*H321,2)</f>
        <v>0</v>
      </c>
      <c r="BL321" s="23" t="s">
        <v>158</v>
      </c>
      <c r="BM321" s="114" t="s">
        <v>1125</v>
      </c>
    </row>
    <row r="322" spans="1:65" s="34" customFormat="1" ht="29.25" x14ac:dyDescent="0.2">
      <c r="A322" s="9"/>
      <c r="B322" s="4"/>
      <c r="C322" s="149"/>
      <c r="D322" s="150" t="s">
        <v>160</v>
      </c>
      <c r="E322" s="149"/>
      <c r="F322" s="151" t="s">
        <v>1126</v>
      </c>
      <c r="G322" s="149"/>
      <c r="H322" s="149"/>
      <c r="I322" s="9"/>
      <c r="J322" s="9"/>
      <c r="K322" s="9"/>
      <c r="L322" s="4"/>
      <c r="M322" s="116"/>
      <c r="N322" s="117"/>
      <c r="O322" s="111"/>
      <c r="P322" s="111"/>
      <c r="Q322" s="111"/>
      <c r="R322" s="111"/>
      <c r="S322" s="111"/>
      <c r="T322" s="118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T322" s="23" t="s">
        <v>160</v>
      </c>
      <c r="AU322" s="23" t="s">
        <v>90</v>
      </c>
    </row>
    <row r="323" spans="1:65" s="34" customFormat="1" ht="11.25" x14ac:dyDescent="0.2">
      <c r="A323" s="9"/>
      <c r="B323" s="4"/>
      <c r="C323" s="149"/>
      <c r="D323" s="152" t="s">
        <v>162</v>
      </c>
      <c r="E323" s="149"/>
      <c r="F323" s="153" t="s">
        <v>1127</v>
      </c>
      <c r="G323" s="149"/>
      <c r="H323" s="149"/>
      <c r="I323" s="9"/>
      <c r="J323" s="9"/>
      <c r="K323" s="9"/>
      <c r="L323" s="4"/>
      <c r="M323" s="116"/>
      <c r="N323" s="117"/>
      <c r="O323" s="111"/>
      <c r="P323" s="111"/>
      <c r="Q323" s="111"/>
      <c r="R323" s="111"/>
      <c r="S323" s="111"/>
      <c r="T323" s="118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T323" s="23" t="s">
        <v>162</v>
      </c>
      <c r="AU323" s="23" t="s">
        <v>90</v>
      </c>
    </row>
    <row r="324" spans="1:65" s="10" customFormat="1" ht="22.5" x14ac:dyDescent="0.2">
      <c r="B324" s="119"/>
      <c r="C324" s="154"/>
      <c r="D324" s="150" t="s">
        <v>164</v>
      </c>
      <c r="E324" s="155" t="s">
        <v>1</v>
      </c>
      <c r="F324" s="156" t="s">
        <v>1121</v>
      </c>
      <c r="G324" s="154"/>
      <c r="H324" s="155" t="s">
        <v>1</v>
      </c>
      <c r="L324" s="119"/>
      <c r="M324" s="121"/>
      <c r="N324" s="122"/>
      <c r="O324" s="122"/>
      <c r="P324" s="122"/>
      <c r="Q324" s="122"/>
      <c r="R324" s="122"/>
      <c r="S324" s="122"/>
      <c r="T324" s="123"/>
      <c r="AT324" s="120" t="s">
        <v>164</v>
      </c>
      <c r="AU324" s="120" t="s">
        <v>90</v>
      </c>
      <c r="AV324" s="10" t="s">
        <v>88</v>
      </c>
      <c r="AW324" s="10" t="s">
        <v>36</v>
      </c>
      <c r="AX324" s="10" t="s">
        <v>81</v>
      </c>
      <c r="AY324" s="120" t="s">
        <v>151</v>
      </c>
    </row>
    <row r="325" spans="1:65" s="11" customFormat="1" ht="11.25" x14ac:dyDescent="0.2">
      <c r="B325" s="124"/>
      <c r="C325" s="157"/>
      <c r="D325" s="150" t="s">
        <v>164</v>
      </c>
      <c r="E325" s="158" t="s">
        <v>1</v>
      </c>
      <c r="F325" s="159" t="s">
        <v>1122</v>
      </c>
      <c r="G325" s="157"/>
      <c r="H325" s="160">
        <v>30.353999999999999</v>
      </c>
      <c r="L325" s="124"/>
      <c r="M325" s="126"/>
      <c r="N325" s="127"/>
      <c r="O325" s="127"/>
      <c r="P325" s="127"/>
      <c r="Q325" s="127"/>
      <c r="R325" s="127"/>
      <c r="S325" s="127"/>
      <c r="T325" s="128"/>
      <c r="AT325" s="125" t="s">
        <v>164</v>
      </c>
      <c r="AU325" s="125" t="s">
        <v>90</v>
      </c>
      <c r="AV325" s="11" t="s">
        <v>90</v>
      </c>
      <c r="AW325" s="11" t="s">
        <v>36</v>
      </c>
      <c r="AX325" s="11" t="s">
        <v>81</v>
      </c>
      <c r="AY325" s="125" t="s">
        <v>151</v>
      </c>
    </row>
    <row r="326" spans="1:65" s="12" customFormat="1" ht="11.25" x14ac:dyDescent="0.2">
      <c r="B326" s="129"/>
      <c r="C326" s="161"/>
      <c r="D326" s="150" t="s">
        <v>164</v>
      </c>
      <c r="E326" s="162" t="s">
        <v>1</v>
      </c>
      <c r="F326" s="163" t="s">
        <v>167</v>
      </c>
      <c r="G326" s="161"/>
      <c r="H326" s="164">
        <v>30.353999999999999</v>
      </c>
      <c r="L326" s="129"/>
      <c r="M326" s="131"/>
      <c r="N326" s="132"/>
      <c r="O326" s="132"/>
      <c r="P326" s="132"/>
      <c r="Q326" s="132"/>
      <c r="R326" s="132"/>
      <c r="S326" s="132"/>
      <c r="T326" s="133"/>
      <c r="AT326" s="130" t="s">
        <v>164</v>
      </c>
      <c r="AU326" s="130" t="s">
        <v>90</v>
      </c>
      <c r="AV326" s="12" t="s">
        <v>158</v>
      </c>
      <c r="AW326" s="12" t="s">
        <v>36</v>
      </c>
      <c r="AX326" s="12" t="s">
        <v>88</v>
      </c>
      <c r="AY326" s="130" t="s">
        <v>151</v>
      </c>
    </row>
    <row r="327" spans="1:65" s="11" customFormat="1" ht="11.25" x14ac:dyDescent="0.2">
      <c r="B327" s="124"/>
      <c r="C327" s="157"/>
      <c r="D327" s="150" t="s">
        <v>164</v>
      </c>
      <c r="E327" s="157"/>
      <c r="F327" s="159" t="s">
        <v>1128</v>
      </c>
      <c r="G327" s="157"/>
      <c r="H327" s="160">
        <v>273.18599999999998</v>
      </c>
      <c r="L327" s="124"/>
      <c r="M327" s="126"/>
      <c r="N327" s="127"/>
      <c r="O327" s="127"/>
      <c r="P327" s="127"/>
      <c r="Q327" s="127"/>
      <c r="R327" s="127"/>
      <c r="S327" s="127"/>
      <c r="T327" s="128"/>
      <c r="AT327" s="125" t="s">
        <v>164</v>
      </c>
      <c r="AU327" s="125" t="s">
        <v>90</v>
      </c>
      <c r="AV327" s="11" t="s">
        <v>90</v>
      </c>
      <c r="AW327" s="11" t="s">
        <v>3</v>
      </c>
      <c r="AX327" s="11" t="s">
        <v>88</v>
      </c>
      <c r="AY327" s="125" t="s">
        <v>151</v>
      </c>
    </row>
    <row r="328" spans="1:65" s="34" customFormat="1" ht="24.2" customHeight="1" x14ac:dyDescent="0.2">
      <c r="A328" s="9"/>
      <c r="B328" s="4"/>
      <c r="C328" s="144" t="s">
        <v>368</v>
      </c>
      <c r="D328" s="144" t="s">
        <v>153</v>
      </c>
      <c r="E328" s="145" t="s">
        <v>1129</v>
      </c>
      <c r="F328" s="146" t="s">
        <v>1130</v>
      </c>
      <c r="G328" s="147" t="s">
        <v>299</v>
      </c>
      <c r="H328" s="148">
        <v>45.53</v>
      </c>
      <c r="I328" s="6"/>
      <c r="J328" s="7">
        <f>ROUND(I328*H328,2)</f>
        <v>0</v>
      </c>
      <c r="K328" s="5" t="s">
        <v>157</v>
      </c>
      <c r="L328" s="4"/>
      <c r="M328" s="8" t="s">
        <v>1</v>
      </c>
      <c r="N328" s="110" t="s">
        <v>46</v>
      </c>
      <c r="O328" s="111"/>
      <c r="P328" s="112">
        <f>O328*H328</f>
        <v>0</v>
      </c>
      <c r="Q328" s="112">
        <v>0</v>
      </c>
      <c r="R328" s="112">
        <f>Q328*H328</f>
        <v>0</v>
      </c>
      <c r="S328" s="112">
        <v>0</v>
      </c>
      <c r="T328" s="113">
        <f>S328*H328</f>
        <v>0</v>
      </c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R328" s="114" t="s">
        <v>158</v>
      </c>
      <c r="AT328" s="114" t="s">
        <v>153</v>
      </c>
      <c r="AU328" s="114" t="s">
        <v>90</v>
      </c>
      <c r="AY328" s="23" t="s">
        <v>151</v>
      </c>
      <c r="BE328" s="115">
        <f>IF(N328="základní",J328,0)</f>
        <v>0</v>
      </c>
      <c r="BF328" s="115">
        <f>IF(N328="snížená",J328,0)</f>
        <v>0</v>
      </c>
      <c r="BG328" s="115">
        <f>IF(N328="zákl. přenesená",J328,0)</f>
        <v>0</v>
      </c>
      <c r="BH328" s="115">
        <f>IF(N328="sníž. přenesená",J328,0)</f>
        <v>0</v>
      </c>
      <c r="BI328" s="115">
        <f>IF(N328="nulová",J328,0)</f>
        <v>0</v>
      </c>
      <c r="BJ328" s="23" t="s">
        <v>88</v>
      </c>
      <c r="BK328" s="115">
        <f>ROUND(I328*H328,2)</f>
        <v>0</v>
      </c>
      <c r="BL328" s="23" t="s">
        <v>158</v>
      </c>
      <c r="BM328" s="114" t="s">
        <v>1131</v>
      </c>
    </row>
    <row r="329" spans="1:65" s="34" customFormat="1" ht="11.25" x14ac:dyDescent="0.2">
      <c r="A329" s="9"/>
      <c r="B329" s="4"/>
      <c r="C329" s="149"/>
      <c r="D329" s="150" t="s">
        <v>160</v>
      </c>
      <c r="E329" s="149"/>
      <c r="F329" s="151" t="s">
        <v>1132</v>
      </c>
      <c r="G329" s="149"/>
      <c r="H329" s="149"/>
      <c r="I329" s="9"/>
      <c r="J329" s="9"/>
      <c r="K329" s="9"/>
      <c r="L329" s="4"/>
      <c r="M329" s="116"/>
      <c r="N329" s="117"/>
      <c r="O329" s="111"/>
      <c r="P329" s="111"/>
      <c r="Q329" s="111"/>
      <c r="R329" s="111"/>
      <c r="S329" s="111"/>
      <c r="T329" s="118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T329" s="23" t="s">
        <v>160</v>
      </c>
      <c r="AU329" s="23" t="s">
        <v>90</v>
      </c>
    </row>
    <row r="330" spans="1:65" s="34" customFormat="1" ht="11.25" x14ac:dyDescent="0.2">
      <c r="A330" s="9"/>
      <c r="B330" s="4"/>
      <c r="C330" s="149"/>
      <c r="D330" s="152" t="s">
        <v>162</v>
      </c>
      <c r="E330" s="149"/>
      <c r="F330" s="153" t="s">
        <v>1133</v>
      </c>
      <c r="G330" s="149"/>
      <c r="H330" s="149"/>
      <c r="I330" s="9"/>
      <c r="J330" s="9"/>
      <c r="K330" s="9"/>
      <c r="L330" s="4"/>
      <c r="M330" s="116"/>
      <c r="N330" s="117"/>
      <c r="O330" s="111"/>
      <c r="P330" s="111"/>
      <c r="Q330" s="111"/>
      <c r="R330" s="111"/>
      <c r="S330" s="111"/>
      <c r="T330" s="118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T330" s="23" t="s">
        <v>162</v>
      </c>
      <c r="AU330" s="23" t="s">
        <v>90</v>
      </c>
    </row>
    <row r="331" spans="1:65" s="10" customFormat="1" ht="11.25" x14ac:dyDescent="0.2">
      <c r="B331" s="119"/>
      <c r="C331" s="154"/>
      <c r="D331" s="150" t="s">
        <v>164</v>
      </c>
      <c r="E331" s="155" t="s">
        <v>1</v>
      </c>
      <c r="F331" s="156" t="s">
        <v>1134</v>
      </c>
      <c r="G331" s="154"/>
      <c r="H331" s="155" t="s">
        <v>1</v>
      </c>
      <c r="L331" s="119"/>
      <c r="M331" s="121"/>
      <c r="N331" s="122"/>
      <c r="O331" s="122"/>
      <c r="P331" s="122"/>
      <c r="Q331" s="122"/>
      <c r="R331" s="122"/>
      <c r="S331" s="122"/>
      <c r="T331" s="123"/>
      <c r="AT331" s="120" t="s">
        <v>164</v>
      </c>
      <c r="AU331" s="120" t="s">
        <v>90</v>
      </c>
      <c r="AV331" s="10" t="s">
        <v>88</v>
      </c>
      <c r="AW331" s="10" t="s">
        <v>36</v>
      </c>
      <c r="AX331" s="10" t="s">
        <v>81</v>
      </c>
      <c r="AY331" s="120" t="s">
        <v>151</v>
      </c>
    </row>
    <row r="332" spans="1:65" s="11" customFormat="1" ht="11.25" x14ac:dyDescent="0.2">
      <c r="B332" s="124"/>
      <c r="C332" s="157"/>
      <c r="D332" s="150" t="s">
        <v>164</v>
      </c>
      <c r="E332" s="158" t="s">
        <v>1</v>
      </c>
      <c r="F332" s="159" t="s">
        <v>1135</v>
      </c>
      <c r="G332" s="157"/>
      <c r="H332" s="160">
        <v>45.53</v>
      </c>
      <c r="L332" s="124"/>
      <c r="M332" s="126"/>
      <c r="N332" s="127"/>
      <c r="O332" s="127"/>
      <c r="P332" s="127"/>
      <c r="Q332" s="127"/>
      <c r="R332" s="127"/>
      <c r="S332" s="127"/>
      <c r="T332" s="128"/>
      <c r="AT332" s="125" t="s">
        <v>164</v>
      </c>
      <c r="AU332" s="125" t="s">
        <v>90</v>
      </c>
      <c r="AV332" s="11" t="s">
        <v>90</v>
      </c>
      <c r="AW332" s="11" t="s">
        <v>36</v>
      </c>
      <c r="AX332" s="11" t="s">
        <v>81</v>
      </c>
      <c r="AY332" s="125" t="s">
        <v>151</v>
      </c>
    </row>
    <row r="333" spans="1:65" s="12" customFormat="1" ht="11.25" x14ac:dyDescent="0.2">
      <c r="B333" s="129"/>
      <c r="C333" s="161"/>
      <c r="D333" s="150" t="s">
        <v>164</v>
      </c>
      <c r="E333" s="162" t="s">
        <v>1</v>
      </c>
      <c r="F333" s="163" t="s">
        <v>167</v>
      </c>
      <c r="G333" s="161"/>
      <c r="H333" s="164">
        <v>45.53</v>
      </c>
      <c r="L333" s="129"/>
      <c r="M333" s="131"/>
      <c r="N333" s="132"/>
      <c r="O333" s="132"/>
      <c r="P333" s="132"/>
      <c r="Q333" s="132"/>
      <c r="R333" s="132"/>
      <c r="S333" s="132"/>
      <c r="T333" s="133"/>
      <c r="AT333" s="130" t="s">
        <v>164</v>
      </c>
      <c r="AU333" s="130" t="s">
        <v>90</v>
      </c>
      <c r="AV333" s="12" t="s">
        <v>158</v>
      </c>
      <c r="AW333" s="12" t="s">
        <v>36</v>
      </c>
      <c r="AX333" s="12" t="s">
        <v>88</v>
      </c>
      <c r="AY333" s="130" t="s">
        <v>151</v>
      </c>
    </row>
    <row r="334" spans="1:65" s="34" customFormat="1" ht="44.25" customHeight="1" x14ac:dyDescent="0.2">
      <c r="A334" s="9"/>
      <c r="B334" s="4"/>
      <c r="C334" s="144" t="s">
        <v>377</v>
      </c>
      <c r="D334" s="144" t="s">
        <v>153</v>
      </c>
      <c r="E334" s="145" t="s">
        <v>1136</v>
      </c>
      <c r="F334" s="146" t="s">
        <v>1137</v>
      </c>
      <c r="G334" s="147" t="s">
        <v>299</v>
      </c>
      <c r="H334" s="148">
        <v>30.353999999999999</v>
      </c>
      <c r="I334" s="6"/>
      <c r="J334" s="7">
        <f>ROUND(I334*H334,2)</f>
        <v>0</v>
      </c>
      <c r="K334" s="5" t="s">
        <v>157</v>
      </c>
      <c r="L334" s="4"/>
      <c r="M334" s="8" t="s">
        <v>1</v>
      </c>
      <c r="N334" s="110" t="s">
        <v>46</v>
      </c>
      <c r="O334" s="111"/>
      <c r="P334" s="112">
        <f>O334*H334</f>
        <v>0</v>
      </c>
      <c r="Q334" s="112">
        <v>0</v>
      </c>
      <c r="R334" s="112">
        <f>Q334*H334</f>
        <v>0</v>
      </c>
      <c r="S334" s="112">
        <v>0</v>
      </c>
      <c r="T334" s="113">
        <f>S334*H334</f>
        <v>0</v>
      </c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R334" s="114" t="s">
        <v>158</v>
      </c>
      <c r="AT334" s="114" t="s">
        <v>153</v>
      </c>
      <c r="AU334" s="114" t="s">
        <v>90</v>
      </c>
      <c r="AY334" s="23" t="s">
        <v>151</v>
      </c>
      <c r="BE334" s="115">
        <f>IF(N334="základní",J334,0)</f>
        <v>0</v>
      </c>
      <c r="BF334" s="115">
        <f>IF(N334="snížená",J334,0)</f>
        <v>0</v>
      </c>
      <c r="BG334" s="115">
        <f>IF(N334="zákl. přenesená",J334,0)</f>
        <v>0</v>
      </c>
      <c r="BH334" s="115">
        <f>IF(N334="sníž. přenesená",J334,0)</f>
        <v>0</v>
      </c>
      <c r="BI334" s="115">
        <f>IF(N334="nulová",J334,0)</f>
        <v>0</v>
      </c>
      <c r="BJ334" s="23" t="s">
        <v>88</v>
      </c>
      <c r="BK334" s="115">
        <f>ROUND(I334*H334,2)</f>
        <v>0</v>
      </c>
      <c r="BL334" s="23" t="s">
        <v>158</v>
      </c>
      <c r="BM334" s="114" t="s">
        <v>1138</v>
      </c>
    </row>
    <row r="335" spans="1:65" s="34" customFormat="1" ht="29.25" x14ac:dyDescent="0.2">
      <c r="A335" s="9"/>
      <c r="B335" s="4"/>
      <c r="C335" s="149"/>
      <c r="D335" s="150" t="s">
        <v>160</v>
      </c>
      <c r="E335" s="149"/>
      <c r="F335" s="151" t="s">
        <v>301</v>
      </c>
      <c r="G335" s="149"/>
      <c r="H335" s="149"/>
      <c r="I335" s="9"/>
      <c r="J335" s="9"/>
      <c r="K335" s="9"/>
      <c r="L335" s="4"/>
      <c r="M335" s="116"/>
      <c r="N335" s="117"/>
      <c r="O335" s="111"/>
      <c r="P335" s="111"/>
      <c r="Q335" s="111"/>
      <c r="R335" s="111"/>
      <c r="S335" s="111"/>
      <c r="T335" s="118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T335" s="23" t="s">
        <v>160</v>
      </c>
      <c r="AU335" s="23" t="s">
        <v>90</v>
      </c>
    </row>
    <row r="336" spans="1:65" s="34" customFormat="1" ht="11.25" x14ac:dyDescent="0.2">
      <c r="A336" s="9"/>
      <c r="B336" s="4"/>
      <c r="C336" s="149"/>
      <c r="D336" s="152" t="s">
        <v>162</v>
      </c>
      <c r="E336" s="149"/>
      <c r="F336" s="153" t="s">
        <v>1139</v>
      </c>
      <c r="G336" s="149"/>
      <c r="H336" s="149"/>
      <c r="I336" s="9"/>
      <c r="J336" s="9"/>
      <c r="K336" s="9"/>
      <c r="L336" s="4"/>
      <c r="M336" s="116"/>
      <c r="N336" s="117"/>
      <c r="O336" s="111"/>
      <c r="P336" s="111"/>
      <c r="Q336" s="111"/>
      <c r="R336" s="111"/>
      <c r="S336" s="111"/>
      <c r="T336" s="118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T336" s="23" t="s">
        <v>162</v>
      </c>
      <c r="AU336" s="23" t="s">
        <v>90</v>
      </c>
    </row>
    <row r="337" spans="1:65" s="10" customFormat="1" ht="11.25" x14ac:dyDescent="0.2">
      <c r="B337" s="119"/>
      <c r="C337" s="154"/>
      <c r="D337" s="150" t="s">
        <v>164</v>
      </c>
      <c r="E337" s="155" t="s">
        <v>1</v>
      </c>
      <c r="F337" s="156" t="s">
        <v>1140</v>
      </c>
      <c r="G337" s="154"/>
      <c r="H337" s="155" t="s">
        <v>1</v>
      </c>
      <c r="L337" s="119"/>
      <c r="M337" s="121"/>
      <c r="N337" s="122"/>
      <c r="O337" s="122"/>
      <c r="P337" s="122"/>
      <c r="Q337" s="122"/>
      <c r="R337" s="122"/>
      <c r="S337" s="122"/>
      <c r="T337" s="123"/>
      <c r="AT337" s="120" t="s">
        <v>164</v>
      </c>
      <c r="AU337" s="120" t="s">
        <v>90</v>
      </c>
      <c r="AV337" s="10" t="s">
        <v>88</v>
      </c>
      <c r="AW337" s="10" t="s">
        <v>36</v>
      </c>
      <c r="AX337" s="10" t="s">
        <v>81</v>
      </c>
      <c r="AY337" s="120" t="s">
        <v>151</v>
      </c>
    </row>
    <row r="338" spans="1:65" s="11" customFormat="1" ht="11.25" x14ac:dyDescent="0.2">
      <c r="B338" s="124"/>
      <c r="C338" s="157"/>
      <c r="D338" s="150" t="s">
        <v>164</v>
      </c>
      <c r="E338" s="158" t="s">
        <v>1</v>
      </c>
      <c r="F338" s="159" t="s">
        <v>1122</v>
      </c>
      <c r="G338" s="157"/>
      <c r="H338" s="160">
        <v>30.353999999999999</v>
      </c>
      <c r="L338" s="124"/>
      <c r="M338" s="126"/>
      <c r="N338" s="127"/>
      <c r="O338" s="127"/>
      <c r="P338" s="127"/>
      <c r="Q338" s="127"/>
      <c r="R338" s="127"/>
      <c r="S338" s="127"/>
      <c r="T338" s="128"/>
      <c r="AT338" s="125" t="s">
        <v>164</v>
      </c>
      <c r="AU338" s="125" t="s">
        <v>90</v>
      </c>
      <c r="AV338" s="11" t="s">
        <v>90</v>
      </c>
      <c r="AW338" s="11" t="s">
        <v>36</v>
      </c>
      <c r="AX338" s="11" t="s">
        <v>81</v>
      </c>
      <c r="AY338" s="125" t="s">
        <v>151</v>
      </c>
    </row>
    <row r="339" spans="1:65" s="12" customFormat="1" ht="11.25" x14ac:dyDescent="0.2">
      <c r="B339" s="129"/>
      <c r="C339" s="161"/>
      <c r="D339" s="150" t="s">
        <v>164</v>
      </c>
      <c r="E339" s="162" t="s">
        <v>1</v>
      </c>
      <c r="F339" s="163" t="s">
        <v>167</v>
      </c>
      <c r="G339" s="161"/>
      <c r="H339" s="164">
        <v>30.353999999999999</v>
      </c>
      <c r="L339" s="129"/>
      <c r="M339" s="131"/>
      <c r="N339" s="132"/>
      <c r="O339" s="132"/>
      <c r="P339" s="132"/>
      <c r="Q339" s="132"/>
      <c r="R339" s="132"/>
      <c r="S339" s="132"/>
      <c r="T339" s="133"/>
      <c r="AT339" s="130" t="s">
        <v>164</v>
      </c>
      <c r="AU339" s="130" t="s">
        <v>90</v>
      </c>
      <c r="AV339" s="12" t="s">
        <v>158</v>
      </c>
      <c r="AW339" s="12" t="s">
        <v>36</v>
      </c>
      <c r="AX339" s="12" t="s">
        <v>88</v>
      </c>
      <c r="AY339" s="130" t="s">
        <v>151</v>
      </c>
    </row>
    <row r="340" spans="1:65" s="3" customFormat="1" ht="22.9" customHeight="1" x14ac:dyDescent="0.2">
      <c r="B340" s="100"/>
      <c r="C340" s="140"/>
      <c r="D340" s="141" t="s">
        <v>80</v>
      </c>
      <c r="E340" s="143" t="s">
        <v>375</v>
      </c>
      <c r="F340" s="143" t="s">
        <v>376</v>
      </c>
      <c r="G340" s="140"/>
      <c r="H340" s="140"/>
      <c r="J340" s="109">
        <f>BK340</f>
        <v>0</v>
      </c>
      <c r="L340" s="100"/>
      <c r="M340" s="103"/>
      <c r="N340" s="104"/>
      <c r="O340" s="104"/>
      <c r="P340" s="105">
        <f>SUM(P341:P348)</f>
        <v>0</v>
      </c>
      <c r="Q340" s="104"/>
      <c r="R340" s="105">
        <f>SUM(R341:R348)</f>
        <v>0</v>
      </c>
      <c r="S340" s="104"/>
      <c r="T340" s="106">
        <f>SUM(T341:T348)</f>
        <v>0</v>
      </c>
      <c r="AR340" s="101" t="s">
        <v>150</v>
      </c>
      <c r="AT340" s="107" t="s">
        <v>80</v>
      </c>
      <c r="AU340" s="107" t="s">
        <v>88</v>
      </c>
      <c r="AY340" s="101" t="s">
        <v>151</v>
      </c>
      <c r="BK340" s="108">
        <f>SUM(BK341:BK348)</f>
        <v>0</v>
      </c>
    </row>
    <row r="341" spans="1:65" s="34" customFormat="1" ht="33" customHeight="1" x14ac:dyDescent="0.2">
      <c r="A341" s="9"/>
      <c r="B341" s="4"/>
      <c r="C341" s="144" t="s">
        <v>641</v>
      </c>
      <c r="D341" s="144" t="s">
        <v>153</v>
      </c>
      <c r="E341" s="145" t="s">
        <v>975</v>
      </c>
      <c r="F341" s="146" t="s">
        <v>976</v>
      </c>
      <c r="G341" s="147" t="s">
        <v>299</v>
      </c>
      <c r="H341" s="148">
        <v>677.11699999999996</v>
      </c>
      <c r="I341" s="6"/>
      <c r="J341" s="7">
        <f>ROUND(I341*H341,2)</f>
        <v>0</v>
      </c>
      <c r="K341" s="5" t="s">
        <v>157</v>
      </c>
      <c r="L341" s="4"/>
      <c r="M341" s="8" t="s">
        <v>1</v>
      </c>
      <c r="N341" s="110" t="s">
        <v>46</v>
      </c>
      <c r="O341" s="111"/>
      <c r="P341" s="112">
        <f>O341*H341</f>
        <v>0</v>
      </c>
      <c r="Q341" s="112">
        <v>0</v>
      </c>
      <c r="R341" s="112">
        <f>Q341*H341</f>
        <v>0</v>
      </c>
      <c r="S341" s="112">
        <v>0</v>
      </c>
      <c r="T341" s="113">
        <f>S341*H341</f>
        <v>0</v>
      </c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R341" s="114" t="s">
        <v>158</v>
      </c>
      <c r="AT341" s="114" t="s">
        <v>153</v>
      </c>
      <c r="AU341" s="114" t="s">
        <v>90</v>
      </c>
      <c r="AY341" s="23" t="s">
        <v>151</v>
      </c>
      <c r="BE341" s="115">
        <f>IF(N341="základní",J341,0)</f>
        <v>0</v>
      </c>
      <c r="BF341" s="115">
        <f>IF(N341="snížená",J341,0)</f>
        <v>0</v>
      </c>
      <c r="BG341" s="115">
        <f>IF(N341="zákl. přenesená",J341,0)</f>
        <v>0</v>
      </c>
      <c r="BH341" s="115">
        <f>IF(N341="sníž. přenesená",J341,0)</f>
        <v>0</v>
      </c>
      <c r="BI341" s="115">
        <f>IF(N341="nulová",J341,0)</f>
        <v>0</v>
      </c>
      <c r="BJ341" s="23" t="s">
        <v>88</v>
      </c>
      <c r="BK341" s="115">
        <f>ROUND(I341*H341,2)</f>
        <v>0</v>
      </c>
      <c r="BL341" s="23" t="s">
        <v>158</v>
      </c>
      <c r="BM341" s="114" t="s">
        <v>1141</v>
      </c>
    </row>
    <row r="342" spans="1:65" s="34" customFormat="1" ht="29.25" x14ac:dyDescent="0.2">
      <c r="A342" s="9"/>
      <c r="B342" s="4"/>
      <c r="C342" s="149"/>
      <c r="D342" s="150" t="s">
        <v>160</v>
      </c>
      <c r="E342" s="149"/>
      <c r="F342" s="151" t="s">
        <v>978</v>
      </c>
      <c r="G342" s="149"/>
      <c r="H342" s="149"/>
      <c r="I342" s="9"/>
      <c r="J342" s="9"/>
      <c r="K342" s="9"/>
      <c r="L342" s="4"/>
      <c r="M342" s="116"/>
      <c r="N342" s="117"/>
      <c r="O342" s="111"/>
      <c r="P342" s="111"/>
      <c r="Q342" s="111"/>
      <c r="R342" s="111"/>
      <c r="S342" s="111"/>
      <c r="T342" s="118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T342" s="23" t="s">
        <v>160</v>
      </c>
      <c r="AU342" s="23" t="s">
        <v>90</v>
      </c>
    </row>
    <row r="343" spans="1:65" s="34" customFormat="1" ht="11.25" x14ac:dyDescent="0.2">
      <c r="A343" s="9"/>
      <c r="B343" s="4"/>
      <c r="C343" s="149"/>
      <c r="D343" s="152" t="s">
        <v>162</v>
      </c>
      <c r="E343" s="149"/>
      <c r="F343" s="153" t="s">
        <v>979</v>
      </c>
      <c r="G343" s="149"/>
      <c r="H343" s="149"/>
      <c r="I343" s="9"/>
      <c r="J343" s="9"/>
      <c r="K343" s="9"/>
      <c r="L343" s="4"/>
      <c r="M343" s="116"/>
      <c r="N343" s="117"/>
      <c r="O343" s="111"/>
      <c r="P343" s="111"/>
      <c r="Q343" s="111"/>
      <c r="R343" s="111"/>
      <c r="S343" s="111"/>
      <c r="T343" s="118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T343" s="23" t="s">
        <v>162</v>
      </c>
      <c r="AU343" s="23" t="s">
        <v>90</v>
      </c>
    </row>
    <row r="344" spans="1:65" s="11" customFormat="1" ht="11.25" x14ac:dyDescent="0.2">
      <c r="B344" s="124"/>
      <c r="C344" s="157"/>
      <c r="D344" s="150" t="s">
        <v>164</v>
      </c>
      <c r="E344" s="158" t="s">
        <v>1</v>
      </c>
      <c r="F344" s="159" t="s">
        <v>1142</v>
      </c>
      <c r="G344" s="157"/>
      <c r="H344" s="160">
        <v>677.11699999999996</v>
      </c>
      <c r="L344" s="124"/>
      <c r="M344" s="126"/>
      <c r="N344" s="127"/>
      <c r="O344" s="127"/>
      <c r="P344" s="127"/>
      <c r="Q344" s="127"/>
      <c r="R344" s="127"/>
      <c r="S344" s="127"/>
      <c r="T344" s="128"/>
      <c r="AT344" s="125" t="s">
        <v>164</v>
      </c>
      <c r="AU344" s="125" t="s">
        <v>90</v>
      </c>
      <c r="AV344" s="11" t="s">
        <v>90</v>
      </c>
      <c r="AW344" s="11" t="s">
        <v>36</v>
      </c>
      <c r="AX344" s="11" t="s">
        <v>88</v>
      </c>
      <c r="AY344" s="125" t="s">
        <v>151</v>
      </c>
    </row>
    <row r="345" spans="1:65" s="34" customFormat="1" ht="16.5" customHeight="1" x14ac:dyDescent="0.2">
      <c r="A345" s="9"/>
      <c r="B345" s="4"/>
      <c r="C345" s="144" t="s">
        <v>648</v>
      </c>
      <c r="D345" s="144" t="s">
        <v>153</v>
      </c>
      <c r="E345" s="145" t="s">
        <v>378</v>
      </c>
      <c r="F345" s="146" t="s">
        <v>379</v>
      </c>
      <c r="G345" s="147" t="s">
        <v>299</v>
      </c>
      <c r="H345" s="148">
        <v>554.44100000000003</v>
      </c>
      <c r="I345" s="6"/>
      <c r="J345" s="7">
        <f>ROUND(I345*H345,2)</f>
        <v>0</v>
      </c>
      <c r="K345" s="5" t="s">
        <v>157</v>
      </c>
      <c r="L345" s="4"/>
      <c r="M345" s="8" t="s">
        <v>1</v>
      </c>
      <c r="N345" s="110" t="s">
        <v>46</v>
      </c>
      <c r="O345" s="111"/>
      <c r="P345" s="112">
        <f>O345*H345</f>
        <v>0</v>
      </c>
      <c r="Q345" s="112">
        <v>0</v>
      </c>
      <c r="R345" s="112">
        <f>Q345*H345</f>
        <v>0</v>
      </c>
      <c r="S345" s="112">
        <v>0</v>
      </c>
      <c r="T345" s="113">
        <f>S345*H345</f>
        <v>0</v>
      </c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R345" s="114" t="s">
        <v>158</v>
      </c>
      <c r="AT345" s="114" t="s">
        <v>153</v>
      </c>
      <c r="AU345" s="114" t="s">
        <v>90</v>
      </c>
      <c r="AY345" s="23" t="s">
        <v>151</v>
      </c>
      <c r="BE345" s="115">
        <f>IF(N345="základní",J345,0)</f>
        <v>0</v>
      </c>
      <c r="BF345" s="115">
        <f>IF(N345="snížená",J345,0)</f>
        <v>0</v>
      </c>
      <c r="BG345" s="115">
        <f>IF(N345="zákl. přenesená",J345,0)</f>
        <v>0</v>
      </c>
      <c r="BH345" s="115">
        <f>IF(N345="sníž. přenesená",J345,0)</f>
        <v>0</v>
      </c>
      <c r="BI345" s="115">
        <f>IF(N345="nulová",J345,0)</f>
        <v>0</v>
      </c>
      <c r="BJ345" s="23" t="s">
        <v>88</v>
      </c>
      <c r="BK345" s="115">
        <f>ROUND(I345*H345,2)</f>
        <v>0</v>
      </c>
      <c r="BL345" s="23" t="s">
        <v>158</v>
      </c>
      <c r="BM345" s="114" t="s">
        <v>1143</v>
      </c>
    </row>
    <row r="346" spans="1:65" s="34" customFormat="1" ht="11.25" x14ac:dyDescent="0.2">
      <c r="A346" s="9"/>
      <c r="B346" s="4"/>
      <c r="C346" s="149"/>
      <c r="D346" s="150" t="s">
        <v>160</v>
      </c>
      <c r="E346" s="149"/>
      <c r="F346" s="151" t="s">
        <v>381</v>
      </c>
      <c r="G346" s="149"/>
      <c r="H346" s="149"/>
      <c r="I346" s="9"/>
      <c r="J346" s="9"/>
      <c r="K346" s="9"/>
      <c r="L346" s="4"/>
      <c r="M346" s="116"/>
      <c r="N346" s="117"/>
      <c r="O346" s="111"/>
      <c r="P346" s="111"/>
      <c r="Q346" s="111"/>
      <c r="R346" s="111"/>
      <c r="S346" s="111"/>
      <c r="T346" s="118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T346" s="23" t="s">
        <v>160</v>
      </c>
      <c r="AU346" s="23" t="s">
        <v>90</v>
      </c>
    </row>
    <row r="347" spans="1:65" s="34" customFormat="1" ht="11.25" x14ac:dyDescent="0.2">
      <c r="A347" s="9"/>
      <c r="B347" s="4"/>
      <c r="C347" s="149"/>
      <c r="D347" s="152" t="s">
        <v>162</v>
      </c>
      <c r="E347" s="149"/>
      <c r="F347" s="153" t="s">
        <v>382</v>
      </c>
      <c r="G347" s="149"/>
      <c r="H347" s="149"/>
      <c r="I347" s="9"/>
      <c r="J347" s="9"/>
      <c r="K347" s="9"/>
      <c r="L347" s="4"/>
      <c r="M347" s="116"/>
      <c r="N347" s="117"/>
      <c r="O347" s="111"/>
      <c r="P347" s="111"/>
      <c r="Q347" s="111"/>
      <c r="R347" s="111"/>
      <c r="S347" s="111"/>
      <c r="T347" s="118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T347" s="23" t="s">
        <v>162</v>
      </c>
      <c r="AU347" s="23" t="s">
        <v>90</v>
      </c>
    </row>
    <row r="348" spans="1:65" s="11" customFormat="1" ht="11.25" x14ac:dyDescent="0.2">
      <c r="B348" s="124"/>
      <c r="C348" s="157"/>
      <c r="D348" s="150" t="s">
        <v>164</v>
      </c>
      <c r="E348" s="158" t="s">
        <v>1</v>
      </c>
      <c r="F348" s="159" t="s">
        <v>1144</v>
      </c>
      <c r="G348" s="157"/>
      <c r="H348" s="160">
        <v>554.44100000000003</v>
      </c>
      <c r="L348" s="124"/>
      <c r="M348" s="180"/>
      <c r="N348" s="181"/>
      <c r="O348" s="181"/>
      <c r="P348" s="181"/>
      <c r="Q348" s="181"/>
      <c r="R348" s="181"/>
      <c r="S348" s="181"/>
      <c r="T348" s="182"/>
      <c r="AT348" s="125" t="s">
        <v>164</v>
      </c>
      <c r="AU348" s="125" t="s">
        <v>90</v>
      </c>
      <c r="AV348" s="11" t="s">
        <v>90</v>
      </c>
      <c r="AW348" s="11" t="s">
        <v>36</v>
      </c>
      <c r="AX348" s="11" t="s">
        <v>88</v>
      </c>
      <c r="AY348" s="125" t="s">
        <v>151</v>
      </c>
    </row>
    <row r="349" spans="1:65" s="34" customFormat="1" ht="6.95" customHeight="1" x14ac:dyDescent="0.2">
      <c r="A349" s="9"/>
      <c r="B349" s="65"/>
      <c r="C349" s="66"/>
      <c r="D349" s="66"/>
      <c r="E349" s="66"/>
      <c r="F349" s="66"/>
      <c r="G349" s="66"/>
      <c r="H349" s="66"/>
      <c r="I349" s="66"/>
      <c r="J349" s="66"/>
      <c r="K349" s="66"/>
      <c r="L349" s="4"/>
      <c r="M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</row>
  </sheetData>
  <sheetProtection algorithmName="SHA-512" hashValue="lkHJTJk5RFB2bymtukPp19poDmbiZNxDWbSI4lkbloFRU8gJLc+9QKapdwENh40tG9embWEJvBNiP+3iAzf0Cw==" saltValue="8MDgNiDXr0BxGAR9NMeIcQ==" spinCount="100000" sheet="1" objects="1" scenarios="1"/>
  <autoFilter ref="C122:K348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hyperlinks>
    <hyperlink ref="F128" r:id="rId1"/>
    <hyperlink ref="F134" r:id="rId2"/>
    <hyperlink ref="F141" r:id="rId3"/>
    <hyperlink ref="F149" r:id="rId4"/>
    <hyperlink ref="F156" r:id="rId5"/>
    <hyperlink ref="F164" r:id="rId6"/>
    <hyperlink ref="F171" r:id="rId7"/>
    <hyperlink ref="F180" r:id="rId8"/>
    <hyperlink ref="F187" r:id="rId9"/>
    <hyperlink ref="F193" r:id="rId10"/>
    <hyperlink ref="F206" r:id="rId11"/>
    <hyperlink ref="F213" r:id="rId12"/>
    <hyperlink ref="F222" r:id="rId13"/>
    <hyperlink ref="F233" r:id="rId14"/>
    <hyperlink ref="F243" r:id="rId15"/>
    <hyperlink ref="F252" r:id="rId16"/>
    <hyperlink ref="F258" r:id="rId17"/>
    <hyperlink ref="F285" r:id="rId18"/>
    <hyperlink ref="F307" r:id="rId19"/>
    <hyperlink ref="F315" r:id="rId20"/>
    <hyperlink ref="F323" r:id="rId21"/>
    <hyperlink ref="F330" r:id="rId22"/>
    <hyperlink ref="F336" r:id="rId23"/>
    <hyperlink ref="F343" r:id="rId24"/>
    <hyperlink ref="F347" r:id="rId25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06"/>
  <sheetViews>
    <sheetView showGridLines="0" topLeftCell="A104" workbookViewId="0">
      <selection activeCell="C123" sqref="C123:H405"/>
    </sheetView>
  </sheetViews>
  <sheetFormatPr defaultRowHeight="15" x14ac:dyDescent="0.2"/>
  <cols>
    <col min="1" max="1" width="8.33203125" style="20" customWidth="1"/>
    <col min="2" max="2" width="1.1640625" style="20" customWidth="1"/>
    <col min="3" max="3" width="4.1640625" style="20" customWidth="1"/>
    <col min="4" max="4" width="4.33203125" style="20" customWidth="1"/>
    <col min="5" max="5" width="17.1640625" style="20" customWidth="1"/>
    <col min="6" max="6" width="50.83203125" style="20" customWidth="1"/>
    <col min="7" max="7" width="7.5" style="20" customWidth="1"/>
    <col min="8" max="8" width="14" style="20" customWidth="1"/>
    <col min="9" max="9" width="15.83203125" style="20" customWidth="1"/>
    <col min="10" max="11" width="22.33203125" style="20" customWidth="1"/>
    <col min="12" max="12" width="9.33203125" style="20" customWidth="1"/>
    <col min="13" max="13" width="10.83203125" style="20" hidden="1" customWidth="1"/>
    <col min="14" max="14" width="9.33203125" style="20" hidden="1"/>
    <col min="15" max="20" width="14.1640625" style="20" hidden="1" customWidth="1"/>
    <col min="21" max="21" width="16.33203125" style="20" hidden="1" customWidth="1"/>
    <col min="22" max="22" width="12.33203125" style="20" customWidth="1"/>
    <col min="23" max="23" width="16.33203125" style="20" customWidth="1"/>
    <col min="24" max="24" width="12.33203125" style="20" customWidth="1"/>
    <col min="25" max="25" width="15" style="20" customWidth="1"/>
    <col min="26" max="26" width="11" style="20" customWidth="1"/>
    <col min="27" max="27" width="15" style="20" customWidth="1"/>
    <col min="28" max="28" width="16.33203125" style="20" customWidth="1"/>
    <col min="29" max="29" width="11" style="20" customWidth="1"/>
    <col min="30" max="30" width="15" style="20" customWidth="1"/>
    <col min="31" max="31" width="16.33203125" style="20" customWidth="1"/>
    <col min="32" max="43" width="9.33203125" style="20"/>
    <col min="44" max="65" width="9.33203125" style="20" hidden="1"/>
    <col min="66" max="16384" width="9.33203125" style="20"/>
  </cols>
  <sheetData>
    <row r="2" spans="1:46" ht="36.950000000000003" customHeight="1" x14ac:dyDescent="0.2">
      <c r="L2" s="21" t="s">
        <v>5</v>
      </c>
      <c r="M2" s="22"/>
      <c r="N2" s="22"/>
      <c r="O2" s="22"/>
      <c r="P2" s="22"/>
      <c r="Q2" s="22"/>
      <c r="R2" s="22"/>
      <c r="S2" s="22"/>
      <c r="T2" s="22"/>
      <c r="U2" s="22"/>
      <c r="V2" s="22"/>
      <c r="AT2" s="23" t="s">
        <v>116</v>
      </c>
    </row>
    <row r="3" spans="1:46" ht="6.95" customHeight="1" x14ac:dyDescent="0.2">
      <c r="B3" s="24"/>
      <c r="C3" s="25"/>
      <c r="D3" s="25"/>
      <c r="E3" s="25"/>
      <c r="F3" s="25"/>
      <c r="G3" s="25"/>
      <c r="H3" s="25"/>
      <c r="I3" s="25"/>
      <c r="J3" s="25"/>
      <c r="K3" s="25"/>
      <c r="L3" s="26"/>
      <c r="AT3" s="23" t="s">
        <v>90</v>
      </c>
    </row>
    <row r="4" spans="1:46" ht="24.95" customHeight="1" x14ac:dyDescent="0.2">
      <c r="B4" s="26"/>
      <c r="D4" s="27" t="s">
        <v>120</v>
      </c>
      <c r="L4" s="26"/>
      <c r="M4" s="28" t="s">
        <v>10</v>
      </c>
      <c r="AT4" s="23" t="s">
        <v>3</v>
      </c>
    </row>
    <row r="5" spans="1:46" ht="6.95" customHeight="1" x14ac:dyDescent="0.2">
      <c r="B5" s="26"/>
      <c r="L5" s="26"/>
    </row>
    <row r="6" spans="1:46" ht="12" customHeight="1" x14ac:dyDescent="0.2">
      <c r="B6" s="26"/>
      <c r="D6" s="29" t="s">
        <v>16</v>
      </c>
      <c r="L6" s="26"/>
    </row>
    <row r="7" spans="1:46" ht="16.5" customHeight="1" x14ac:dyDescent="0.2">
      <c r="B7" s="26"/>
      <c r="E7" s="30" t="str">
        <f>'Rekapitulace stavby'!K6</f>
        <v>MVN Klatovy Luby-Výhořice</v>
      </c>
      <c r="F7" s="31"/>
      <c r="G7" s="31"/>
      <c r="H7" s="31"/>
      <c r="L7" s="26"/>
    </row>
    <row r="8" spans="1:46" s="34" customFormat="1" ht="12" customHeight="1" x14ac:dyDescent="0.2">
      <c r="A8" s="9"/>
      <c r="B8" s="4"/>
      <c r="C8" s="9"/>
      <c r="D8" s="29" t="s">
        <v>121</v>
      </c>
      <c r="E8" s="9"/>
      <c r="F8" s="9"/>
      <c r="G8" s="9"/>
      <c r="H8" s="9"/>
      <c r="I8" s="9"/>
      <c r="J8" s="9"/>
      <c r="K8" s="9"/>
      <c r="L8" s="33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</row>
    <row r="9" spans="1:46" s="34" customFormat="1" ht="16.5" customHeight="1" x14ac:dyDescent="0.2">
      <c r="A9" s="9"/>
      <c r="B9" s="4"/>
      <c r="C9" s="9"/>
      <c r="D9" s="9"/>
      <c r="E9" s="35" t="s">
        <v>1145</v>
      </c>
      <c r="F9" s="32"/>
      <c r="G9" s="32"/>
      <c r="H9" s="32"/>
      <c r="I9" s="9"/>
      <c r="J9" s="9"/>
      <c r="K9" s="9"/>
      <c r="L9" s="33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</row>
    <row r="10" spans="1:46" s="34" customFormat="1" ht="11.25" x14ac:dyDescent="0.2">
      <c r="A10" s="9"/>
      <c r="B10" s="4"/>
      <c r="C10" s="9"/>
      <c r="D10" s="9"/>
      <c r="E10" s="9"/>
      <c r="F10" s="9"/>
      <c r="G10" s="9"/>
      <c r="H10" s="9"/>
      <c r="I10" s="9"/>
      <c r="J10" s="9"/>
      <c r="K10" s="9"/>
      <c r="L10" s="33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</row>
    <row r="11" spans="1:46" s="34" customFormat="1" ht="12" customHeight="1" x14ac:dyDescent="0.2">
      <c r="A11" s="9"/>
      <c r="B11" s="4"/>
      <c r="C11" s="9"/>
      <c r="D11" s="29" t="s">
        <v>18</v>
      </c>
      <c r="E11" s="9"/>
      <c r="F11" s="36" t="s">
        <v>1</v>
      </c>
      <c r="G11" s="9"/>
      <c r="H11" s="9"/>
      <c r="I11" s="29" t="s">
        <v>19</v>
      </c>
      <c r="J11" s="36" t="s">
        <v>1</v>
      </c>
      <c r="K11" s="9"/>
      <c r="L11" s="33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 spans="1:46" s="34" customFormat="1" ht="12" customHeight="1" x14ac:dyDescent="0.2">
      <c r="A12" s="9"/>
      <c r="B12" s="4"/>
      <c r="C12" s="9"/>
      <c r="D12" s="29" t="s">
        <v>20</v>
      </c>
      <c r="E12" s="9"/>
      <c r="F12" s="36" t="s">
        <v>21</v>
      </c>
      <c r="G12" s="9"/>
      <c r="H12" s="9"/>
      <c r="I12" s="29" t="s">
        <v>22</v>
      </c>
      <c r="J12" s="37" t="str">
        <f>'Rekapitulace stavby'!AN8</f>
        <v>31. 7. 2025</v>
      </c>
      <c r="K12" s="9"/>
      <c r="L12" s="33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</row>
    <row r="13" spans="1:46" s="34" customFormat="1" ht="10.9" customHeight="1" x14ac:dyDescent="0.2">
      <c r="A13" s="9"/>
      <c r="B13" s="4"/>
      <c r="C13" s="9"/>
      <c r="D13" s="9"/>
      <c r="E13" s="9"/>
      <c r="F13" s="9"/>
      <c r="G13" s="9"/>
      <c r="H13" s="9"/>
      <c r="I13" s="9"/>
      <c r="J13" s="9"/>
      <c r="K13" s="9"/>
      <c r="L13" s="33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</row>
    <row r="14" spans="1:46" s="34" customFormat="1" ht="12" customHeight="1" x14ac:dyDescent="0.2">
      <c r="A14" s="9"/>
      <c r="B14" s="4"/>
      <c r="C14" s="9"/>
      <c r="D14" s="29" t="s">
        <v>24</v>
      </c>
      <c r="E14" s="9"/>
      <c r="F14" s="9"/>
      <c r="G14" s="9"/>
      <c r="H14" s="9"/>
      <c r="I14" s="29" t="s">
        <v>25</v>
      </c>
      <c r="J14" s="36" t="s">
        <v>26</v>
      </c>
      <c r="K14" s="9"/>
      <c r="L14" s="33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</row>
    <row r="15" spans="1:46" s="34" customFormat="1" ht="18" customHeight="1" x14ac:dyDescent="0.2">
      <c r="A15" s="9"/>
      <c r="B15" s="4"/>
      <c r="C15" s="9"/>
      <c r="D15" s="9"/>
      <c r="E15" s="36" t="s">
        <v>27</v>
      </c>
      <c r="F15" s="9"/>
      <c r="G15" s="9"/>
      <c r="H15" s="9"/>
      <c r="I15" s="29" t="s">
        <v>28</v>
      </c>
      <c r="J15" s="36" t="s">
        <v>29</v>
      </c>
      <c r="K15" s="9"/>
      <c r="L15" s="33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</row>
    <row r="16" spans="1:46" s="34" customFormat="1" ht="6.95" customHeight="1" x14ac:dyDescent="0.2">
      <c r="A16" s="9"/>
      <c r="B16" s="4"/>
      <c r="C16" s="9"/>
      <c r="D16" s="9"/>
      <c r="E16" s="9"/>
      <c r="F16" s="9"/>
      <c r="G16" s="9"/>
      <c r="H16" s="9"/>
      <c r="I16" s="9"/>
      <c r="J16" s="9"/>
      <c r="K16" s="9"/>
      <c r="L16" s="33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</row>
    <row r="17" spans="1:31" s="34" customFormat="1" ht="12" customHeight="1" x14ac:dyDescent="0.2">
      <c r="A17" s="9"/>
      <c r="B17" s="4"/>
      <c r="C17" s="9"/>
      <c r="D17" s="29" t="s">
        <v>30</v>
      </c>
      <c r="E17" s="9"/>
      <c r="F17" s="9"/>
      <c r="G17" s="9"/>
      <c r="H17" s="9"/>
      <c r="I17" s="29" t="s">
        <v>25</v>
      </c>
      <c r="J17" s="1" t="str">
        <f>'Rekapitulace stavby'!AN13</f>
        <v>Vyplň údaj</v>
      </c>
      <c r="K17" s="9"/>
      <c r="L17" s="33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</row>
    <row r="18" spans="1:31" s="34" customFormat="1" ht="18" customHeight="1" x14ac:dyDescent="0.2">
      <c r="A18" s="9"/>
      <c r="B18" s="4"/>
      <c r="C18" s="9"/>
      <c r="D18" s="9"/>
      <c r="E18" s="19" t="str">
        <f>'Rekapitulace stavby'!E14</f>
        <v>Vyplň údaj</v>
      </c>
      <c r="F18" s="38"/>
      <c r="G18" s="38"/>
      <c r="H18" s="38"/>
      <c r="I18" s="29" t="s">
        <v>28</v>
      </c>
      <c r="J18" s="1" t="str">
        <f>'Rekapitulace stavby'!AN14</f>
        <v>Vyplň údaj</v>
      </c>
      <c r="K18" s="9"/>
      <c r="L18" s="33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</row>
    <row r="19" spans="1:31" s="34" customFormat="1" ht="6.95" customHeight="1" x14ac:dyDescent="0.2">
      <c r="A19" s="9"/>
      <c r="B19" s="4"/>
      <c r="C19" s="9"/>
      <c r="D19" s="9"/>
      <c r="E19" s="9"/>
      <c r="F19" s="9"/>
      <c r="G19" s="9"/>
      <c r="H19" s="9"/>
      <c r="I19" s="9"/>
      <c r="J19" s="9"/>
      <c r="K19" s="9"/>
      <c r="L19" s="33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</row>
    <row r="20" spans="1:31" s="34" customFormat="1" ht="12" customHeight="1" x14ac:dyDescent="0.2">
      <c r="A20" s="9"/>
      <c r="B20" s="4"/>
      <c r="C20" s="9"/>
      <c r="D20" s="29" t="s">
        <v>32</v>
      </c>
      <c r="E20" s="9"/>
      <c r="F20" s="9"/>
      <c r="G20" s="9"/>
      <c r="H20" s="9"/>
      <c r="I20" s="29" t="s">
        <v>25</v>
      </c>
      <c r="J20" s="36" t="s">
        <v>33</v>
      </c>
      <c r="K20" s="9"/>
      <c r="L20" s="33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</row>
    <row r="21" spans="1:31" s="34" customFormat="1" ht="18" customHeight="1" x14ac:dyDescent="0.2">
      <c r="A21" s="9"/>
      <c r="B21" s="4"/>
      <c r="C21" s="9"/>
      <c r="D21" s="9"/>
      <c r="E21" s="36" t="s">
        <v>34</v>
      </c>
      <c r="F21" s="9"/>
      <c r="G21" s="9"/>
      <c r="H21" s="9"/>
      <c r="I21" s="29" t="s">
        <v>28</v>
      </c>
      <c r="J21" s="36" t="s">
        <v>35</v>
      </c>
      <c r="K21" s="9"/>
      <c r="L21" s="33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</row>
    <row r="22" spans="1:31" s="34" customFormat="1" ht="6.95" customHeight="1" x14ac:dyDescent="0.2">
      <c r="A22" s="9"/>
      <c r="B22" s="4"/>
      <c r="C22" s="9"/>
      <c r="D22" s="9"/>
      <c r="E22" s="9"/>
      <c r="F22" s="9"/>
      <c r="G22" s="9"/>
      <c r="H22" s="9"/>
      <c r="I22" s="9"/>
      <c r="J22" s="9"/>
      <c r="K22" s="9"/>
      <c r="L22" s="33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</row>
    <row r="23" spans="1:31" s="34" customFormat="1" ht="12" customHeight="1" x14ac:dyDescent="0.2">
      <c r="A23" s="9"/>
      <c r="B23" s="4"/>
      <c r="C23" s="9"/>
      <c r="D23" s="29" t="s">
        <v>37</v>
      </c>
      <c r="E23" s="9"/>
      <c r="F23" s="9"/>
      <c r="G23" s="9"/>
      <c r="H23" s="9"/>
      <c r="I23" s="29" t="s">
        <v>25</v>
      </c>
      <c r="J23" s="36" t="str">
        <f>IF('Rekapitulace stavby'!AN19="","",'Rekapitulace stavby'!AN19)</f>
        <v/>
      </c>
      <c r="K23" s="9"/>
      <c r="L23" s="33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</row>
    <row r="24" spans="1:31" s="34" customFormat="1" ht="18" customHeight="1" x14ac:dyDescent="0.2">
      <c r="A24" s="9"/>
      <c r="B24" s="4"/>
      <c r="C24" s="9"/>
      <c r="D24" s="9"/>
      <c r="E24" s="36" t="str">
        <f>IF('Rekapitulace stavby'!E20="","",'Rekapitulace stavby'!E20)</f>
        <v xml:space="preserve"> </v>
      </c>
      <c r="F24" s="9"/>
      <c r="G24" s="9"/>
      <c r="H24" s="9"/>
      <c r="I24" s="29" t="s">
        <v>28</v>
      </c>
      <c r="J24" s="36" t="str">
        <f>IF('Rekapitulace stavby'!AN20="","",'Rekapitulace stavby'!AN20)</f>
        <v/>
      </c>
      <c r="K24" s="9"/>
      <c r="L24" s="33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</row>
    <row r="25" spans="1:31" s="34" customFormat="1" ht="6.95" customHeight="1" x14ac:dyDescent="0.2">
      <c r="A25" s="9"/>
      <c r="B25" s="4"/>
      <c r="C25" s="9"/>
      <c r="D25" s="9"/>
      <c r="E25" s="9"/>
      <c r="F25" s="9"/>
      <c r="G25" s="9"/>
      <c r="H25" s="9"/>
      <c r="I25" s="9"/>
      <c r="J25" s="9"/>
      <c r="K25" s="9"/>
      <c r="L25" s="33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</row>
    <row r="26" spans="1:31" s="34" customFormat="1" ht="12" customHeight="1" x14ac:dyDescent="0.2">
      <c r="A26" s="9"/>
      <c r="B26" s="4"/>
      <c r="C26" s="9"/>
      <c r="D26" s="29" t="s">
        <v>39</v>
      </c>
      <c r="E26" s="9"/>
      <c r="F26" s="9"/>
      <c r="G26" s="9"/>
      <c r="H26" s="9"/>
      <c r="I26" s="9"/>
      <c r="J26" s="9"/>
      <c r="K26" s="9"/>
      <c r="L26" s="33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</row>
    <row r="27" spans="1:31" s="43" customFormat="1" ht="16.5" customHeight="1" x14ac:dyDescent="0.2">
      <c r="A27" s="39"/>
      <c r="B27" s="40"/>
      <c r="C27" s="39"/>
      <c r="D27" s="39"/>
      <c r="E27" s="41" t="s">
        <v>1</v>
      </c>
      <c r="F27" s="41"/>
      <c r="G27" s="41"/>
      <c r="H27" s="41"/>
      <c r="I27" s="39"/>
      <c r="J27" s="39"/>
      <c r="K27" s="39"/>
      <c r="L27" s="42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pans="1:31" s="34" customFormat="1" ht="6.95" customHeight="1" x14ac:dyDescent="0.2">
      <c r="A28" s="9"/>
      <c r="B28" s="4"/>
      <c r="C28" s="9"/>
      <c r="D28" s="9"/>
      <c r="E28" s="9"/>
      <c r="F28" s="9"/>
      <c r="G28" s="9"/>
      <c r="H28" s="9"/>
      <c r="I28" s="9"/>
      <c r="J28" s="9"/>
      <c r="K28" s="9"/>
      <c r="L28" s="33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</row>
    <row r="29" spans="1:31" s="34" customFormat="1" ht="6.95" customHeight="1" x14ac:dyDescent="0.2">
      <c r="A29" s="9"/>
      <c r="B29" s="4"/>
      <c r="C29" s="9"/>
      <c r="D29" s="44"/>
      <c r="E29" s="44"/>
      <c r="F29" s="44"/>
      <c r="G29" s="44"/>
      <c r="H29" s="44"/>
      <c r="I29" s="44"/>
      <c r="J29" s="44"/>
      <c r="K29" s="44"/>
      <c r="L29" s="33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</row>
    <row r="30" spans="1:31" s="34" customFormat="1" ht="25.35" customHeight="1" x14ac:dyDescent="0.2">
      <c r="A30" s="9"/>
      <c r="B30" s="4"/>
      <c r="C30" s="9"/>
      <c r="D30" s="45" t="s">
        <v>41</v>
      </c>
      <c r="E30" s="9"/>
      <c r="F30" s="9"/>
      <c r="G30" s="9"/>
      <c r="H30" s="9"/>
      <c r="I30" s="9"/>
      <c r="J30" s="46">
        <f>ROUND(J122, 2)</f>
        <v>0</v>
      </c>
      <c r="K30" s="9"/>
      <c r="L30" s="33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</row>
    <row r="31" spans="1:31" s="34" customFormat="1" ht="6.95" customHeight="1" x14ac:dyDescent="0.2">
      <c r="A31" s="9"/>
      <c r="B31" s="4"/>
      <c r="C31" s="9"/>
      <c r="D31" s="44"/>
      <c r="E31" s="44"/>
      <c r="F31" s="44"/>
      <c r="G31" s="44"/>
      <c r="H31" s="44"/>
      <c r="I31" s="44"/>
      <c r="J31" s="44"/>
      <c r="K31" s="44"/>
      <c r="L31" s="33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</row>
    <row r="32" spans="1:31" s="34" customFormat="1" ht="14.45" customHeight="1" x14ac:dyDescent="0.2">
      <c r="A32" s="9"/>
      <c r="B32" s="4"/>
      <c r="C32" s="9"/>
      <c r="D32" s="9"/>
      <c r="E32" s="9"/>
      <c r="F32" s="47" t="s">
        <v>43</v>
      </c>
      <c r="G32" s="9"/>
      <c r="H32" s="9"/>
      <c r="I32" s="47" t="s">
        <v>42</v>
      </c>
      <c r="J32" s="47" t="s">
        <v>44</v>
      </c>
      <c r="K32" s="9"/>
      <c r="L32" s="33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</row>
    <row r="33" spans="1:31" s="34" customFormat="1" ht="14.45" customHeight="1" x14ac:dyDescent="0.2">
      <c r="A33" s="9"/>
      <c r="B33" s="4"/>
      <c r="C33" s="9"/>
      <c r="D33" s="48" t="s">
        <v>45</v>
      </c>
      <c r="E33" s="29" t="s">
        <v>46</v>
      </c>
      <c r="F33" s="49">
        <f>ROUND((SUM(BE122:BE405)),  2)</f>
        <v>0</v>
      </c>
      <c r="G33" s="9"/>
      <c r="H33" s="9"/>
      <c r="I33" s="50">
        <v>0.21</v>
      </c>
      <c r="J33" s="49">
        <f>ROUND(((SUM(BE122:BE405))*I33),  2)</f>
        <v>0</v>
      </c>
      <c r="K33" s="9"/>
      <c r="L33" s="33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</row>
    <row r="34" spans="1:31" s="34" customFormat="1" ht="14.45" customHeight="1" x14ac:dyDescent="0.2">
      <c r="A34" s="9"/>
      <c r="B34" s="4"/>
      <c r="C34" s="9"/>
      <c r="D34" s="9"/>
      <c r="E34" s="29" t="s">
        <v>47</v>
      </c>
      <c r="F34" s="49">
        <f>ROUND((SUM(BF122:BF405)),  2)</f>
        <v>0</v>
      </c>
      <c r="G34" s="9"/>
      <c r="H34" s="9"/>
      <c r="I34" s="50">
        <v>0.12</v>
      </c>
      <c r="J34" s="49">
        <f>ROUND(((SUM(BF122:BF405))*I34),  2)</f>
        <v>0</v>
      </c>
      <c r="K34" s="9"/>
      <c r="L34" s="33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</row>
    <row r="35" spans="1:31" s="34" customFormat="1" ht="14.45" hidden="1" customHeight="1" x14ac:dyDescent="0.2">
      <c r="A35" s="9"/>
      <c r="B35" s="4"/>
      <c r="C35" s="9"/>
      <c r="D35" s="9"/>
      <c r="E35" s="29" t="s">
        <v>48</v>
      </c>
      <c r="F35" s="49">
        <f>ROUND((SUM(BG122:BG405)),  2)</f>
        <v>0</v>
      </c>
      <c r="G35" s="9"/>
      <c r="H35" s="9"/>
      <c r="I35" s="50">
        <v>0.21</v>
      </c>
      <c r="J35" s="49">
        <f>0</f>
        <v>0</v>
      </c>
      <c r="K35" s="9"/>
      <c r="L35" s="33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</row>
    <row r="36" spans="1:31" s="34" customFormat="1" ht="14.45" hidden="1" customHeight="1" x14ac:dyDescent="0.2">
      <c r="A36" s="9"/>
      <c r="B36" s="4"/>
      <c r="C36" s="9"/>
      <c r="D36" s="9"/>
      <c r="E36" s="29" t="s">
        <v>49</v>
      </c>
      <c r="F36" s="49">
        <f>ROUND((SUM(BH122:BH405)),  2)</f>
        <v>0</v>
      </c>
      <c r="G36" s="9"/>
      <c r="H36" s="9"/>
      <c r="I36" s="50">
        <v>0.12</v>
      </c>
      <c r="J36" s="49">
        <f>0</f>
        <v>0</v>
      </c>
      <c r="K36" s="9"/>
      <c r="L36" s="33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</row>
    <row r="37" spans="1:31" s="34" customFormat="1" ht="14.45" hidden="1" customHeight="1" x14ac:dyDescent="0.2">
      <c r="A37" s="9"/>
      <c r="B37" s="4"/>
      <c r="C37" s="9"/>
      <c r="D37" s="9"/>
      <c r="E37" s="29" t="s">
        <v>50</v>
      </c>
      <c r="F37" s="49">
        <f>ROUND((SUM(BI122:BI405)),  2)</f>
        <v>0</v>
      </c>
      <c r="G37" s="9"/>
      <c r="H37" s="9"/>
      <c r="I37" s="50">
        <v>0</v>
      </c>
      <c r="J37" s="49">
        <f>0</f>
        <v>0</v>
      </c>
      <c r="K37" s="9"/>
      <c r="L37" s="33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</row>
    <row r="38" spans="1:31" s="34" customFormat="1" ht="6.95" customHeight="1" x14ac:dyDescent="0.2">
      <c r="A38" s="9"/>
      <c r="B38" s="4"/>
      <c r="C38" s="9"/>
      <c r="D38" s="9"/>
      <c r="E38" s="9"/>
      <c r="F38" s="9"/>
      <c r="G38" s="9"/>
      <c r="H38" s="9"/>
      <c r="I38" s="9"/>
      <c r="J38" s="9"/>
      <c r="K38" s="9"/>
      <c r="L38" s="33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</row>
    <row r="39" spans="1:31" s="34" customFormat="1" ht="25.35" customHeight="1" x14ac:dyDescent="0.2">
      <c r="A39" s="9"/>
      <c r="B39" s="4"/>
      <c r="C39" s="51"/>
      <c r="D39" s="52" t="s">
        <v>51</v>
      </c>
      <c r="E39" s="53"/>
      <c r="F39" s="53"/>
      <c r="G39" s="54" t="s">
        <v>52</v>
      </c>
      <c r="H39" s="55" t="s">
        <v>53</v>
      </c>
      <c r="I39" s="53"/>
      <c r="J39" s="56">
        <f>SUM(J30:J37)</f>
        <v>0</v>
      </c>
      <c r="K39" s="57"/>
      <c r="L39" s="33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</row>
    <row r="40" spans="1:31" s="34" customFormat="1" ht="14.45" customHeight="1" x14ac:dyDescent="0.2">
      <c r="A40" s="9"/>
      <c r="B40" s="4"/>
      <c r="C40" s="9"/>
      <c r="D40" s="9"/>
      <c r="E40" s="9"/>
      <c r="F40" s="9"/>
      <c r="G40" s="9"/>
      <c r="H40" s="9"/>
      <c r="I40" s="9"/>
      <c r="J40" s="9"/>
      <c r="K40" s="9"/>
      <c r="L40" s="33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</row>
    <row r="41" spans="1:31" ht="14.45" customHeight="1" x14ac:dyDescent="0.2">
      <c r="B41" s="26"/>
      <c r="L41" s="26"/>
    </row>
    <row r="42" spans="1:31" ht="14.45" customHeight="1" x14ac:dyDescent="0.2">
      <c r="B42" s="26"/>
      <c r="L42" s="26"/>
    </row>
    <row r="43" spans="1:31" ht="14.45" customHeight="1" x14ac:dyDescent="0.2">
      <c r="B43" s="26"/>
      <c r="L43" s="26"/>
    </row>
    <row r="44" spans="1:31" ht="14.45" customHeight="1" x14ac:dyDescent="0.2">
      <c r="B44" s="26"/>
      <c r="L44" s="26"/>
    </row>
    <row r="45" spans="1:31" ht="14.45" customHeight="1" x14ac:dyDescent="0.2">
      <c r="B45" s="26"/>
      <c r="L45" s="26"/>
    </row>
    <row r="46" spans="1:31" ht="14.45" customHeight="1" x14ac:dyDescent="0.2">
      <c r="B46" s="26"/>
      <c r="L46" s="26"/>
    </row>
    <row r="47" spans="1:31" ht="14.45" customHeight="1" x14ac:dyDescent="0.2">
      <c r="B47" s="26"/>
      <c r="L47" s="26"/>
    </row>
    <row r="48" spans="1:31" ht="14.45" customHeight="1" x14ac:dyDescent="0.2">
      <c r="B48" s="26"/>
      <c r="L48" s="26"/>
    </row>
    <row r="49" spans="1:31" ht="14.45" customHeight="1" x14ac:dyDescent="0.2">
      <c r="B49" s="26"/>
      <c r="L49" s="26"/>
    </row>
    <row r="50" spans="1:31" s="34" customFormat="1" ht="14.45" customHeight="1" x14ac:dyDescent="0.2">
      <c r="B50" s="33"/>
      <c r="D50" s="58" t="s">
        <v>54</v>
      </c>
      <c r="E50" s="59"/>
      <c r="F50" s="59"/>
      <c r="G50" s="58" t="s">
        <v>55</v>
      </c>
      <c r="H50" s="59"/>
      <c r="I50" s="59"/>
      <c r="J50" s="59"/>
      <c r="K50" s="59"/>
      <c r="L50" s="33"/>
    </row>
    <row r="51" spans="1:31" ht="11.25" x14ac:dyDescent="0.2">
      <c r="B51" s="26"/>
      <c r="L51" s="26"/>
    </row>
    <row r="52" spans="1:31" ht="11.25" x14ac:dyDescent="0.2">
      <c r="B52" s="26"/>
      <c r="L52" s="26"/>
    </row>
    <row r="53" spans="1:31" ht="11.25" x14ac:dyDescent="0.2">
      <c r="B53" s="26"/>
      <c r="L53" s="26"/>
    </row>
    <row r="54" spans="1:31" ht="11.25" x14ac:dyDescent="0.2">
      <c r="B54" s="26"/>
      <c r="L54" s="26"/>
    </row>
    <row r="55" spans="1:31" ht="11.25" x14ac:dyDescent="0.2">
      <c r="B55" s="26"/>
      <c r="L55" s="26"/>
    </row>
    <row r="56" spans="1:31" ht="11.25" x14ac:dyDescent="0.2">
      <c r="B56" s="26"/>
      <c r="L56" s="26"/>
    </row>
    <row r="57" spans="1:31" ht="11.25" x14ac:dyDescent="0.2">
      <c r="B57" s="26"/>
      <c r="L57" s="26"/>
    </row>
    <row r="58" spans="1:31" ht="11.25" x14ac:dyDescent="0.2">
      <c r="B58" s="26"/>
      <c r="L58" s="26"/>
    </row>
    <row r="59" spans="1:31" ht="11.25" x14ac:dyDescent="0.2">
      <c r="B59" s="26"/>
      <c r="L59" s="26"/>
    </row>
    <row r="60" spans="1:31" ht="11.25" x14ac:dyDescent="0.2">
      <c r="B60" s="26"/>
      <c r="L60" s="26"/>
    </row>
    <row r="61" spans="1:31" s="34" customFormat="1" ht="12.75" x14ac:dyDescent="0.2">
      <c r="A61" s="9"/>
      <c r="B61" s="4"/>
      <c r="C61" s="9"/>
      <c r="D61" s="60" t="s">
        <v>56</v>
      </c>
      <c r="E61" s="61"/>
      <c r="F61" s="62" t="s">
        <v>57</v>
      </c>
      <c r="G61" s="60" t="s">
        <v>56</v>
      </c>
      <c r="H61" s="61"/>
      <c r="I61" s="61"/>
      <c r="J61" s="63" t="s">
        <v>57</v>
      </c>
      <c r="K61" s="61"/>
      <c r="L61" s="33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pans="1:31" ht="11.25" x14ac:dyDescent="0.2">
      <c r="B62" s="26"/>
      <c r="L62" s="26"/>
    </row>
    <row r="63" spans="1:31" ht="11.25" x14ac:dyDescent="0.2">
      <c r="B63" s="26"/>
      <c r="L63" s="26"/>
    </row>
    <row r="64" spans="1:31" ht="11.25" x14ac:dyDescent="0.2">
      <c r="B64" s="26"/>
      <c r="L64" s="26"/>
    </row>
    <row r="65" spans="1:31" s="34" customFormat="1" ht="12.75" x14ac:dyDescent="0.2">
      <c r="A65" s="9"/>
      <c r="B65" s="4"/>
      <c r="C65" s="9"/>
      <c r="D65" s="58" t="s">
        <v>58</v>
      </c>
      <c r="E65" s="64"/>
      <c r="F65" s="64"/>
      <c r="G65" s="58" t="s">
        <v>59</v>
      </c>
      <c r="H65" s="64"/>
      <c r="I65" s="64"/>
      <c r="J65" s="64"/>
      <c r="K65" s="64"/>
      <c r="L65" s="33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pans="1:31" ht="11.25" x14ac:dyDescent="0.2">
      <c r="B66" s="26"/>
      <c r="L66" s="26"/>
    </row>
    <row r="67" spans="1:31" ht="11.25" x14ac:dyDescent="0.2">
      <c r="B67" s="26"/>
      <c r="L67" s="26"/>
    </row>
    <row r="68" spans="1:31" ht="11.25" x14ac:dyDescent="0.2">
      <c r="B68" s="26"/>
      <c r="L68" s="26"/>
    </row>
    <row r="69" spans="1:31" ht="11.25" x14ac:dyDescent="0.2">
      <c r="B69" s="26"/>
      <c r="L69" s="26"/>
    </row>
    <row r="70" spans="1:31" ht="11.25" x14ac:dyDescent="0.2">
      <c r="B70" s="26"/>
      <c r="L70" s="26"/>
    </row>
    <row r="71" spans="1:31" ht="11.25" x14ac:dyDescent="0.2">
      <c r="B71" s="26"/>
      <c r="L71" s="26"/>
    </row>
    <row r="72" spans="1:31" ht="11.25" x14ac:dyDescent="0.2">
      <c r="B72" s="26"/>
      <c r="L72" s="26"/>
    </row>
    <row r="73" spans="1:31" ht="11.25" x14ac:dyDescent="0.2">
      <c r="B73" s="26"/>
      <c r="L73" s="26"/>
    </row>
    <row r="74" spans="1:31" ht="11.25" x14ac:dyDescent="0.2">
      <c r="B74" s="26"/>
      <c r="L74" s="26"/>
    </row>
    <row r="75" spans="1:31" ht="11.25" x14ac:dyDescent="0.2">
      <c r="B75" s="26"/>
      <c r="L75" s="26"/>
    </row>
    <row r="76" spans="1:31" s="34" customFormat="1" ht="12.75" x14ac:dyDescent="0.2">
      <c r="A76" s="9"/>
      <c r="B76" s="4"/>
      <c r="C76" s="9"/>
      <c r="D76" s="60" t="s">
        <v>56</v>
      </c>
      <c r="E76" s="61"/>
      <c r="F76" s="62" t="s">
        <v>57</v>
      </c>
      <c r="G76" s="60" t="s">
        <v>56</v>
      </c>
      <c r="H76" s="61"/>
      <c r="I76" s="61"/>
      <c r="J76" s="63" t="s">
        <v>57</v>
      </c>
      <c r="K76" s="61"/>
      <c r="L76" s="33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</row>
    <row r="77" spans="1:31" s="34" customFormat="1" ht="14.45" customHeight="1" x14ac:dyDescent="0.2">
      <c r="A77" s="9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33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</row>
    <row r="81" spans="1:47" s="34" customFormat="1" ht="6.95" customHeight="1" x14ac:dyDescent="0.2">
      <c r="A81" s="9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33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</row>
    <row r="82" spans="1:47" s="34" customFormat="1" ht="24.95" customHeight="1" x14ac:dyDescent="0.2">
      <c r="A82" s="9"/>
      <c r="B82" s="4"/>
      <c r="C82" s="27" t="s">
        <v>126</v>
      </c>
      <c r="D82" s="9"/>
      <c r="E82" s="9"/>
      <c r="F82" s="9"/>
      <c r="G82" s="9"/>
      <c r="H82" s="9"/>
      <c r="I82" s="9"/>
      <c r="J82" s="9"/>
      <c r="K82" s="9"/>
      <c r="L82" s="33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</row>
    <row r="83" spans="1:47" s="34" customFormat="1" ht="6.95" customHeight="1" x14ac:dyDescent="0.2">
      <c r="A83" s="9"/>
      <c r="B83" s="4"/>
      <c r="C83" s="9"/>
      <c r="D83" s="9"/>
      <c r="E83" s="9"/>
      <c r="F83" s="9"/>
      <c r="G83" s="9"/>
      <c r="H83" s="9"/>
      <c r="I83" s="9"/>
      <c r="J83" s="9"/>
      <c r="K83" s="9"/>
      <c r="L83" s="33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</row>
    <row r="84" spans="1:47" s="34" customFormat="1" ht="12" customHeight="1" x14ac:dyDescent="0.2">
      <c r="A84" s="9"/>
      <c r="B84" s="4"/>
      <c r="C84" s="29" t="s">
        <v>16</v>
      </c>
      <c r="D84" s="9"/>
      <c r="E84" s="9"/>
      <c r="F84" s="9"/>
      <c r="G84" s="9"/>
      <c r="H84" s="9"/>
      <c r="I84" s="9"/>
      <c r="J84" s="9"/>
      <c r="K84" s="9"/>
      <c r="L84" s="33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</row>
    <row r="85" spans="1:47" s="34" customFormat="1" ht="16.5" customHeight="1" x14ac:dyDescent="0.2">
      <c r="A85" s="9"/>
      <c r="B85" s="4"/>
      <c r="C85" s="9"/>
      <c r="D85" s="9"/>
      <c r="E85" s="30" t="str">
        <f>E7</f>
        <v>MVN Klatovy Luby-Výhořice</v>
      </c>
      <c r="F85" s="31"/>
      <c r="G85" s="31"/>
      <c r="H85" s="31"/>
      <c r="I85" s="9"/>
      <c r="J85" s="9"/>
      <c r="K85" s="9"/>
      <c r="L85" s="33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</row>
    <row r="86" spans="1:47" s="34" customFormat="1" ht="12" customHeight="1" x14ac:dyDescent="0.2">
      <c r="A86" s="9"/>
      <c r="B86" s="4"/>
      <c r="C86" s="29" t="s">
        <v>121</v>
      </c>
      <c r="D86" s="9"/>
      <c r="E86" s="9"/>
      <c r="F86" s="9"/>
      <c r="G86" s="9"/>
      <c r="H86" s="9"/>
      <c r="I86" s="9"/>
      <c r="J86" s="9"/>
      <c r="K86" s="9"/>
      <c r="L86" s="33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</row>
    <row r="87" spans="1:47" s="34" customFormat="1" ht="16.5" customHeight="1" x14ac:dyDescent="0.2">
      <c r="A87" s="9"/>
      <c r="B87" s="4"/>
      <c r="C87" s="9"/>
      <c r="D87" s="9"/>
      <c r="E87" s="35" t="str">
        <f>E9</f>
        <v>SO 04 - Protierozní opatření</v>
      </c>
      <c r="F87" s="32"/>
      <c r="G87" s="32"/>
      <c r="H87" s="32"/>
      <c r="I87" s="9"/>
      <c r="J87" s="9"/>
      <c r="K87" s="9"/>
      <c r="L87" s="33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</row>
    <row r="88" spans="1:47" s="34" customFormat="1" ht="6.95" customHeight="1" x14ac:dyDescent="0.2">
      <c r="A88" s="9"/>
      <c r="B88" s="4"/>
      <c r="C88" s="9"/>
      <c r="D88" s="9"/>
      <c r="E88" s="9"/>
      <c r="F88" s="9"/>
      <c r="G88" s="9"/>
      <c r="H88" s="9"/>
      <c r="I88" s="9"/>
      <c r="J88" s="9"/>
      <c r="K88" s="9"/>
      <c r="L88" s="33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</row>
    <row r="89" spans="1:47" s="34" customFormat="1" ht="12" customHeight="1" x14ac:dyDescent="0.2">
      <c r="A89" s="9"/>
      <c r="B89" s="4"/>
      <c r="C89" s="29" t="s">
        <v>20</v>
      </c>
      <c r="D89" s="9"/>
      <c r="E89" s="9"/>
      <c r="F89" s="36" t="str">
        <f>F12</f>
        <v>k.ú. Luby</v>
      </c>
      <c r="G89" s="9"/>
      <c r="H89" s="9"/>
      <c r="I89" s="29" t="s">
        <v>22</v>
      </c>
      <c r="J89" s="37" t="str">
        <f>IF(J12="","",J12)</f>
        <v>31. 7. 2025</v>
      </c>
      <c r="K89" s="9"/>
      <c r="L89" s="33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</row>
    <row r="90" spans="1:47" s="34" customFormat="1" ht="6.95" customHeight="1" x14ac:dyDescent="0.2">
      <c r="A90" s="9"/>
      <c r="B90" s="4"/>
      <c r="C90" s="9"/>
      <c r="D90" s="9"/>
      <c r="E90" s="9"/>
      <c r="F90" s="9"/>
      <c r="G90" s="9"/>
      <c r="H90" s="9"/>
      <c r="I90" s="9"/>
      <c r="J90" s="9"/>
      <c r="K90" s="9"/>
      <c r="L90" s="33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</row>
    <row r="91" spans="1:47" s="34" customFormat="1" ht="25.7" customHeight="1" x14ac:dyDescent="0.2">
      <c r="A91" s="9"/>
      <c r="B91" s="4"/>
      <c r="C91" s="29" t="s">
        <v>24</v>
      </c>
      <c r="D91" s="9"/>
      <c r="E91" s="9"/>
      <c r="F91" s="36" t="str">
        <f>E15</f>
        <v>Městský úřad Klatovy - odbor životního prostředí</v>
      </c>
      <c r="G91" s="9"/>
      <c r="H91" s="9"/>
      <c r="I91" s="29" t="s">
        <v>32</v>
      </c>
      <c r="J91" s="69" t="str">
        <f>E21</f>
        <v>Hydropro Engineering s.r.o.</v>
      </c>
      <c r="K91" s="9"/>
      <c r="L91" s="33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</row>
    <row r="92" spans="1:47" s="34" customFormat="1" ht="15.2" customHeight="1" x14ac:dyDescent="0.2">
      <c r="A92" s="9"/>
      <c r="B92" s="4"/>
      <c r="C92" s="29" t="s">
        <v>30</v>
      </c>
      <c r="D92" s="9"/>
      <c r="E92" s="9"/>
      <c r="F92" s="36" t="str">
        <f>IF(E18="","",E18)</f>
        <v>Vyplň údaj</v>
      </c>
      <c r="G92" s="9"/>
      <c r="H92" s="9"/>
      <c r="I92" s="29" t="s">
        <v>37</v>
      </c>
      <c r="J92" s="69" t="str">
        <f>E24</f>
        <v xml:space="preserve"> </v>
      </c>
      <c r="K92" s="9"/>
      <c r="L92" s="33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</row>
    <row r="93" spans="1:47" s="34" customFormat="1" ht="10.35" customHeight="1" x14ac:dyDescent="0.2">
      <c r="A93" s="9"/>
      <c r="B93" s="4"/>
      <c r="C93" s="9"/>
      <c r="D93" s="9"/>
      <c r="E93" s="9"/>
      <c r="F93" s="9"/>
      <c r="G93" s="9"/>
      <c r="H93" s="9"/>
      <c r="I93" s="9"/>
      <c r="J93" s="9"/>
      <c r="K93" s="9"/>
      <c r="L93" s="33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</row>
    <row r="94" spans="1:47" s="34" customFormat="1" ht="29.25" customHeight="1" x14ac:dyDescent="0.2">
      <c r="A94" s="9"/>
      <c r="B94" s="4"/>
      <c r="C94" s="70" t="s">
        <v>127</v>
      </c>
      <c r="D94" s="51"/>
      <c r="E94" s="51"/>
      <c r="F94" s="51"/>
      <c r="G94" s="51"/>
      <c r="H94" s="51"/>
      <c r="I94" s="51"/>
      <c r="J94" s="71" t="s">
        <v>128</v>
      </c>
      <c r="K94" s="51"/>
      <c r="L94" s="33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</row>
    <row r="95" spans="1:47" s="34" customFormat="1" ht="10.35" customHeight="1" x14ac:dyDescent="0.2">
      <c r="A95" s="9"/>
      <c r="B95" s="4"/>
      <c r="C95" s="9"/>
      <c r="D95" s="9"/>
      <c r="E95" s="9"/>
      <c r="F95" s="9"/>
      <c r="G95" s="9"/>
      <c r="H95" s="9"/>
      <c r="I95" s="9"/>
      <c r="J95" s="9"/>
      <c r="K95" s="9"/>
      <c r="L95" s="33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pans="1:47" s="34" customFormat="1" ht="22.9" customHeight="1" x14ac:dyDescent="0.2">
      <c r="A96" s="9"/>
      <c r="B96" s="4"/>
      <c r="C96" s="72" t="s">
        <v>129</v>
      </c>
      <c r="D96" s="9"/>
      <c r="E96" s="9"/>
      <c r="F96" s="9"/>
      <c r="G96" s="9"/>
      <c r="H96" s="9"/>
      <c r="I96" s="9"/>
      <c r="J96" s="46">
        <f>J122</f>
        <v>0</v>
      </c>
      <c r="K96" s="9"/>
      <c r="L96" s="33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U96" s="23" t="s">
        <v>130</v>
      </c>
    </row>
    <row r="97" spans="1:31" s="73" customFormat="1" ht="24.95" customHeight="1" x14ac:dyDescent="0.2">
      <c r="B97" s="74"/>
      <c r="D97" s="75" t="s">
        <v>131</v>
      </c>
      <c r="E97" s="76"/>
      <c r="F97" s="76"/>
      <c r="G97" s="76"/>
      <c r="H97" s="76"/>
      <c r="I97" s="76"/>
      <c r="J97" s="77">
        <f>J123</f>
        <v>0</v>
      </c>
      <c r="L97" s="74"/>
    </row>
    <row r="98" spans="1:31" s="78" customFormat="1" ht="19.899999999999999" customHeight="1" x14ac:dyDescent="0.2">
      <c r="B98" s="79"/>
      <c r="D98" s="80" t="s">
        <v>132</v>
      </c>
      <c r="E98" s="81"/>
      <c r="F98" s="81"/>
      <c r="G98" s="81"/>
      <c r="H98" s="81"/>
      <c r="I98" s="81"/>
      <c r="J98" s="82">
        <f>J124</f>
        <v>0</v>
      </c>
      <c r="L98" s="79"/>
    </row>
    <row r="99" spans="1:31" s="78" customFormat="1" ht="19.899999999999999" customHeight="1" x14ac:dyDescent="0.2">
      <c r="B99" s="79"/>
      <c r="D99" s="80" t="s">
        <v>133</v>
      </c>
      <c r="E99" s="81"/>
      <c r="F99" s="81"/>
      <c r="G99" s="81"/>
      <c r="H99" s="81"/>
      <c r="I99" s="81"/>
      <c r="J99" s="82">
        <f>J301</f>
        <v>0</v>
      </c>
      <c r="L99" s="79"/>
    </row>
    <row r="100" spans="1:31" s="78" customFormat="1" ht="19.899999999999999" customHeight="1" x14ac:dyDescent="0.2">
      <c r="B100" s="79"/>
      <c r="D100" s="80" t="s">
        <v>435</v>
      </c>
      <c r="E100" s="81"/>
      <c r="F100" s="81"/>
      <c r="G100" s="81"/>
      <c r="H100" s="81"/>
      <c r="I100" s="81"/>
      <c r="J100" s="82">
        <f>J332</f>
        <v>0</v>
      </c>
      <c r="L100" s="79"/>
    </row>
    <row r="101" spans="1:31" s="78" customFormat="1" ht="19.899999999999999" customHeight="1" x14ac:dyDescent="0.2">
      <c r="B101" s="79"/>
      <c r="D101" s="80" t="s">
        <v>437</v>
      </c>
      <c r="E101" s="81"/>
      <c r="F101" s="81"/>
      <c r="G101" s="81"/>
      <c r="H101" s="81"/>
      <c r="I101" s="81"/>
      <c r="J101" s="82">
        <f>J393</f>
        <v>0</v>
      </c>
      <c r="L101" s="79"/>
    </row>
    <row r="102" spans="1:31" s="78" customFormat="1" ht="19.899999999999999" customHeight="1" x14ac:dyDescent="0.2">
      <c r="B102" s="79"/>
      <c r="D102" s="80" t="s">
        <v>134</v>
      </c>
      <c r="E102" s="81"/>
      <c r="F102" s="81"/>
      <c r="G102" s="81"/>
      <c r="H102" s="81"/>
      <c r="I102" s="81"/>
      <c r="J102" s="82">
        <f>J402</f>
        <v>0</v>
      </c>
      <c r="L102" s="79"/>
    </row>
    <row r="103" spans="1:31" s="34" customFormat="1" ht="21.75" customHeight="1" x14ac:dyDescent="0.2">
      <c r="A103" s="9"/>
      <c r="B103" s="4"/>
      <c r="C103" s="9"/>
      <c r="D103" s="9"/>
      <c r="E103" s="9"/>
      <c r="F103" s="9"/>
      <c r="G103" s="9"/>
      <c r="H103" s="9"/>
      <c r="I103" s="9"/>
      <c r="J103" s="9"/>
      <c r="K103" s="9"/>
      <c r="L103" s="3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pans="1:31" s="34" customFormat="1" ht="6.95" customHeight="1" x14ac:dyDescent="0.2">
      <c r="A104" s="9"/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33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8" spans="1:31" s="34" customFormat="1" ht="6.95" customHeight="1" x14ac:dyDescent="0.2">
      <c r="A108" s="9"/>
      <c r="B108" s="67"/>
      <c r="C108" s="68"/>
      <c r="D108" s="68"/>
      <c r="E108" s="68"/>
      <c r="F108" s="68"/>
      <c r="G108" s="68"/>
      <c r="H108" s="68"/>
      <c r="I108" s="68"/>
      <c r="J108" s="68"/>
      <c r="K108" s="68"/>
      <c r="L108" s="33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pans="1:31" s="34" customFormat="1" ht="24.95" customHeight="1" x14ac:dyDescent="0.2">
      <c r="A109" s="9"/>
      <c r="B109" s="4"/>
      <c r="C109" s="27" t="s">
        <v>135</v>
      </c>
      <c r="D109" s="9"/>
      <c r="E109" s="9"/>
      <c r="F109" s="9"/>
      <c r="G109" s="9"/>
      <c r="H109" s="9"/>
      <c r="I109" s="9"/>
      <c r="J109" s="9"/>
      <c r="K109" s="9"/>
      <c r="L109" s="33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pans="1:31" s="34" customFormat="1" ht="6.95" customHeight="1" x14ac:dyDescent="0.2">
      <c r="A110" s="9"/>
      <c r="B110" s="4"/>
      <c r="C110" s="9"/>
      <c r="D110" s="9"/>
      <c r="E110" s="9"/>
      <c r="F110" s="9"/>
      <c r="G110" s="9"/>
      <c r="H110" s="9"/>
      <c r="I110" s="9"/>
      <c r="J110" s="9"/>
      <c r="K110" s="9"/>
      <c r="L110" s="33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pans="1:31" s="34" customFormat="1" ht="12" customHeight="1" x14ac:dyDescent="0.2">
      <c r="A111" s="9"/>
      <c r="B111" s="4"/>
      <c r="C111" s="29" t="s">
        <v>16</v>
      </c>
      <c r="D111" s="9"/>
      <c r="E111" s="9"/>
      <c r="F111" s="9"/>
      <c r="G111" s="9"/>
      <c r="H111" s="9"/>
      <c r="I111" s="9"/>
      <c r="J111" s="9"/>
      <c r="K111" s="9"/>
      <c r="L111" s="33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pans="1:31" s="34" customFormat="1" ht="16.5" customHeight="1" x14ac:dyDescent="0.2">
      <c r="A112" s="9"/>
      <c r="B112" s="4"/>
      <c r="C112" s="9"/>
      <c r="D112" s="9"/>
      <c r="E112" s="30" t="str">
        <f>E7</f>
        <v>MVN Klatovy Luby-Výhořice</v>
      </c>
      <c r="F112" s="31"/>
      <c r="G112" s="31"/>
      <c r="H112" s="31"/>
      <c r="I112" s="9"/>
      <c r="J112" s="9"/>
      <c r="K112" s="9"/>
      <c r="L112" s="33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spans="1:65" s="34" customFormat="1" ht="12" customHeight="1" x14ac:dyDescent="0.2">
      <c r="A113" s="9"/>
      <c r="B113" s="4"/>
      <c r="C113" s="29" t="s">
        <v>121</v>
      </c>
      <c r="D113" s="9"/>
      <c r="E113" s="9"/>
      <c r="F113" s="9"/>
      <c r="G113" s="9"/>
      <c r="H113" s="9"/>
      <c r="I113" s="9"/>
      <c r="J113" s="9"/>
      <c r="K113" s="9"/>
      <c r="L113" s="33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pans="1:65" s="34" customFormat="1" ht="16.5" customHeight="1" x14ac:dyDescent="0.2">
      <c r="A114" s="9"/>
      <c r="B114" s="4"/>
      <c r="C114" s="9"/>
      <c r="D114" s="9"/>
      <c r="E114" s="35" t="str">
        <f>E9</f>
        <v>SO 04 - Protierozní opatření</v>
      </c>
      <c r="F114" s="32"/>
      <c r="G114" s="32"/>
      <c r="H114" s="32"/>
      <c r="I114" s="9"/>
      <c r="J114" s="9"/>
      <c r="K114" s="9"/>
      <c r="L114" s="33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</row>
    <row r="115" spans="1:65" s="34" customFormat="1" ht="6.95" customHeight="1" x14ac:dyDescent="0.2">
      <c r="A115" s="9"/>
      <c r="B115" s="4"/>
      <c r="C115" s="9"/>
      <c r="D115" s="9"/>
      <c r="E115" s="9"/>
      <c r="F115" s="9"/>
      <c r="G115" s="9"/>
      <c r="H115" s="9"/>
      <c r="I115" s="9"/>
      <c r="J115" s="9"/>
      <c r="K115" s="9"/>
      <c r="L115" s="33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</row>
    <row r="116" spans="1:65" s="34" customFormat="1" ht="12" customHeight="1" x14ac:dyDescent="0.2">
      <c r="A116" s="9"/>
      <c r="B116" s="4"/>
      <c r="C116" s="29" t="s">
        <v>20</v>
      </c>
      <c r="D116" s="9"/>
      <c r="E116" s="9"/>
      <c r="F116" s="36" t="str">
        <f>F12</f>
        <v>k.ú. Luby</v>
      </c>
      <c r="G116" s="9"/>
      <c r="H116" s="9"/>
      <c r="I116" s="29" t="s">
        <v>22</v>
      </c>
      <c r="J116" s="37" t="str">
        <f>IF(J12="","",J12)</f>
        <v>31. 7. 2025</v>
      </c>
      <c r="K116" s="9"/>
      <c r="L116" s="33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</row>
    <row r="117" spans="1:65" s="34" customFormat="1" ht="6.95" customHeight="1" x14ac:dyDescent="0.2">
      <c r="A117" s="9"/>
      <c r="B117" s="4"/>
      <c r="C117" s="9"/>
      <c r="D117" s="9"/>
      <c r="E117" s="9"/>
      <c r="F117" s="9"/>
      <c r="G117" s="9"/>
      <c r="H117" s="9"/>
      <c r="I117" s="9"/>
      <c r="J117" s="9"/>
      <c r="K117" s="9"/>
      <c r="L117" s="33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</row>
    <row r="118" spans="1:65" s="34" customFormat="1" ht="25.7" customHeight="1" x14ac:dyDescent="0.2">
      <c r="A118" s="9"/>
      <c r="B118" s="4"/>
      <c r="C118" s="29" t="s">
        <v>24</v>
      </c>
      <c r="D118" s="9"/>
      <c r="E118" s="9"/>
      <c r="F118" s="36" t="str">
        <f>E15</f>
        <v>Městský úřad Klatovy - odbor životního prostředí</v>
      </c>
      <c r="G118" s="9"/>
      <c r="H118" s="9"/>
      <c r="I118" s="29" t="s">
        <v>32</v>
      </c>
      <c r="J118" s="69" t="str">
        <f>E21</f>
        <v>Hydropro Engineering s.r.o.</v>
      </c>
      <c r="K118" s="9"/>
      <c r="L118" s="33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</row>
    <row r="119" spans="1:65" s="34" customFormat="1" ht="15.2" customHeight="1" x14ac:dyDescent="0.2">
      <c r="A119" s="9"/>
      <c r="B119" s="4"/>
      <c r="C119" s="29" t="s">
        <v>30</v>
      </c>
      <c r="D119" s="9"/>
      <c r="E119" s="9"/>
      <c r="F119" s="36" t="str">
        <f>IF(E18="","",E18)</f>
        <v>Vyplň údaj</v>
      </c>
      <c r="G119" s="9"/>
      <c r="H119" s="9"/>
      <c r="I119" s="29" t="s">
        <v>37</v>
      </c>
      <c r="J119" s="69" t="str">
        <f>E24</f>
        <v xml:space="preserve"> </v>
      </c>
      <c r="K119" s="9"/>
      <c r="L119" s="33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</row>
    <row r="120" spans="1:65" s="34" customFormat="1" ht="10.35" customHeight="1" x14ac:dyDescent="0.2">
      <c r="A120" s="9"/>
      <c r="B120" s="4"/>
      <c r="C120" s="9"/>
      <c r="D120" s="9"/>
      <c r="E120" s="9"/>
      <c r="F120" s="9"/>
      <c r="G120" s="9"/>
      <c r="H120" s="9"/>
      <c r="I120" s="9"/>
      <c r="J120" s="9"/>
      <c r="K120" s="9"/>
      <c r="L120" s="33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</row>
    <row r="121" spans="1:65" s="92" customFormat="1" ht="29.25" customHeight="1" x14ac:dyDescent="0.2">
      <c r="A121" s="83"/>
      <c r="B121" s="84"/>
      <c r="C121" s="85" t="s">
        <v>136</v>
      </c>
      <c r="D121" s="86" t="s">
        <v>66</v>
      </c>
      <c r="E121" s="86" t="s">
        <v>62</v>
      </c>
      <c r="F121" s="86" t="s">
        <v>63</v>
      </c>
      <c r="G121" s="86" t="s">
        <v>137</v>
      </c>
      <c r="H121" s="86" t="s">
        <v>138</v>
      </c>
      <c r="I121" s="86" t="s">
        <v>139</v>
      </c>
      <c r="J121" s="86" t="s">
        <v>128</v>
      </c>
      <c r="K121" s="87" t="s">
        <v>140</v>
      </c>
      <c r="L121" s="88"/>
      <c r="M121" s="89" t="s">
        <v>1</v>
      </c>
      <c r="N121" s="90" t="s">
        <v>45</v>
      </c>
      <c r="O121" s="90" t="s">
        <v>141</v>
      </c>
      <c r="P121" s="90" t="s">
        <v>142</v>
      </c>
      <c r="Q121" s="90" t="s">
        <v>143</v>
      </c>
      <c r="R121" s="90" t="s">
        <v>144</v>
      </c>
      <c r="S121" s="90" t="s">
        <v>145</v>
      </c>
      <c r="T121" s="91" t="s">
        <v>146</v>
      </c>
      <c r="U121" s="83"/>
      <c r="V121" s="83"/>
      <c r="W121" s="83"/>
      <c r="X121" s="83"/>
      <c r="Y121" s="83"/>
      <c r="Z121" s="83"/>
      <c r="AA121" s="83"/>
      <c r="AB121" s="83"/>
      <c r="AC121" s="83"/>
      <c r="AD121" s="83"/>
      <c r="AE121" s="83"/>
    </row>
    <row r="122" spans="1:65" s="34" customFormat="1" ht="22.9" customHeight="1" x14ac:dyDescent="0.25">
      <c r="A122" s="9"/>
      <c r="B122" s="4"/>
      <c r="C122" s="93" t="s">
        <v>147</v>
      </c>
      <c r="D122" s="9"/>
      <c r="E122" s="9"/>
      <c r="F122" s="9"/>
      <c r="G122" s="9"/>
      <c r="H122" s="9"/>
      <c r="I122" s="9"/>
      <c r="J122" s="94">
        <f>BK122</f>
        <v>0</v>
      </c>
      <c r="K122" s="9"/>
      <c r="L122" s="4"/>
      <c r="M122" s="95"/>
      <c r="N122" s="96"/>
      <c r="O122" s="44"/>
      <c r="P122" s="97">
        <f>P123</f>
        <v>0</v>
      </c>
      <c r="Q122" s="44"/>
      <c r="R122" s="97">
        <f>R123</f>
        <v>117.43444431999998</v>
      </c>
      <c r="S122" s="44"/>
      <c r="T122" s="98">
        <f>T123</f>
        <v>0</v>
      </c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T122" s="23" t="s">
        <v>80</v>
      </c>
      <c r="AU122" s="23" t="s">
        <v>130</v>
      </c>
      <c r="BK122" s="99">
        <f>BK123</f>
        <v>0</v>
      </c>
    </row>
    <row r="123" spans="1:65" s="3" customFormat="1" ht="25.9" customHeight="1" x14ac:dyDescent="0.2">
      <c r="B123" s="100"/>
      <c r="C123" s="140"/>
      <c r="D123" s="141" t="s">
        <v>80</v>
      </c>
      <c r="E123" s="142" t="s">
        <v>148</v>
      </c>
      <c r="F123" s="142" t="s">
        <v>149</v>
      </c>
      <c r="G123" s="140"/>
      <c r="H123" s="140"/>
      <c r="J123" s="102">
        <f>BK123</f>
        <v>0</v>
      </c>
      <c r="L123" s="100"/>
      <c r="M123" s="103"/>
      <c r="N123" s="104"/>
      <c r="O123" s="104"/>
      <c r="P123" s="105">
        <f>P124+P301+P332+P393+P402</f>
        <v>0</v>
      </c>
      <c r="Q123" s="104"/>
      <c r="R123" s="105">
        <f>R124+R301+R332+R393+R402</f>
        <v>117.43444431999998</v>
      </c>
      <c r="S123" s="104"/>
      <c r="T123" s="106">
        <f>T124+T301+T332+T393+T402</f>
        <v>0</v>
      </c>
      <c r="AR123" s="101" t="s">
        <v>150</v>
      </c>
      <c r="AT123" s="107" t="s">
        <v>80</v>
      </c>
      <c r="AU123" s="107" t="s">
        <v>81</v>
      </c>
      <c r="AY123" s="101" t="s">
        <v>151</v>
      </c>
      <c r="BK123" s="108">
        <f>BK124+BK301+BK332+BK393+BK402</f>
        <v>0</v>
      </c>
    </row>
    <row r="124" spans="1:65" s="3" customFormat="1" ht="22.9" customHeight="1" x14ac:dyDescent="0.2">
      <c r="B124" s="100"/>
      <c r="C124" s="140"/>
      <c r="D124" s="141" t="s">
        <v>80</v>
      </c>
      <c r="E124" s="143" t="s">
        <v>88</v>
      </c>
      <c r="F124" s="143" t="s">
        <v>152</v>
      </c>
      <c r="G124" s="140"/>
      <c r="H124" s="140"/>
      <c r="J124" s="109">
        <f>BK124</f>
        <v>0</v>
      </c>
      <c r="L124" s="100"/>
      <c r="M124" s="103"/>
      <c r="N124" s="104"/>
      <c r="O124" s="104"/>
      <c r="P124" s="105">
        <f>SUM(P125:P300)</f>
        <v>0</v>
      </c>
      <c r="Q124" s="104"/>
      <c r="R124" s="105">
        <f>SUM(R125:R300)</f>
        <v>6.3180390000000006</v>
      </c>
      <c r="S124" s="104"/>
      <c r="T124" s="106">
        <f>SUM(T125:T300)</f>
        <v>0</v>
      </c>
      <c r="AR124" s="101" t="s">
        <v>150</v>
      </c>
      <c r="AT124" s="107" t="s">
        <v>80</v>
      </c>
      <c r="AU124" s="107" t="s">
        <v>88</v>
      </c>
      <c r="AY124" s="101" t="s">
        <v>151</v>
      </c>
      <c r="BK124" s="108">
        <f>SUM(BK125:BK300)</f>
        <v>0</v>
      </c>
    </row>
    <row r="125" spans="1:65" s="34" customFormat="1" ht="24.2" customHeight="1" x14ac:dyDescent="0.2">
      <c r="A125" s="9"/>
      <c r="B125" s="4"/>
      <c r="C125" s="144" t="s">
        <v>88</v>
      </c>
      <c r="D125" s="144" t="s">
        <v>153</v>
      </c>
      <c r="E125" s="145" t="s">
        <v>384</v>
      </c>
      <c r="F125" s="146" t="s">
        <v>385</v>
      </c>
      <c r="G125" s="147" t="s">
        <v>156</v>
      </c>
      <c r="H125" s="148">
        <v>1104.7</v>
      </c>
      <c r="I125" s="6"/>
      <c r="J125" s="7">
        <f>ROUND(I125*H125,2)</f>
        <v>0</v>
      </c>
      <c r="K125" s="5" t="s">
        <v>157</v>
      </c>
      <c r="L125" s="4"/>
      <c r="M125" s="8" t="s">
        <v>1</v>
      </c>
      <c r="N125" s="110" t="s">
        <v>46</v>
      </c>
      <c r="O125" s="111"/>
      <c r="P125" s="112">
        <f>O125*H125</f>
        <v>0</v>
      </c>
      <c r="Q125" s="112">
        <v>0</v>
      </c>
      <c r="R125" s="112">
        <f>Q125*H125</f>
        <v>0</v>
      </c>
      <c r="S125" s="112">
        <v>0</v>
      </c>
      <c r="T125" s="113">
        <f>S125*H125</f>
        <v>0</v>
      </c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R125" s="114" t="s">
        <v>158</v>
      </c>
      <c r="AT125" s="114" t="s">
        <v>153</v>
      </c>
      <c r="AU125" s="114" t="s">
        <v>90</v>
      </c>
      <c r="AY125" s="23" t="s">
        <v>151</v>
      </c>
      <c r="BE125" s="115">
        <f>IF(N125="základní",J125,0)</f>
        <v>0</v>
      </c>
      <c r="BF125" s="115">
        <f>IF(N125="snížená",J125,0)</f>
        <v>0</v>
      </c>
      <c r="BG125" s="115">
        <f>IF(N125="zákl. přenesená",J125,0)</f>
        <v>0</v>
      </c>
      <c r="BH125" s="115">
        <f>IF(N125="sníž. přenesená",J125,0)</f>
        <v>0</v>
      </c>
      <c r="BI125" s="115">
        <f>IF(N125="nulová",J125,0)</f>
        <v>0</v>
      </c>
      <c r="BJ125" s="23" t="s">
        <v>88</v>
      </c>
      <c r="BK125" s="115">
        <f>ROUND(I125*H125,2)</f>
        <v>0</v>
      </c>
      <c r="BL125" s="23" t="s">
        <v>158</v>
      </c>
      <c r="BM125" s="114" t="s">
        <v>1146</v>
      </c>
    </row>
    <row r="126" spans="1:65" s="34" customFormat="1" ht="19.5" x14ac:dyDescent="0.2">
      <c r="A126" s="9"/>
      <c r="B126" s="4"/>
      <c r="C126" s="149"/>
      <c r="D126" s="150" t="s">
        <v>160</v>
      </c>
      <c r="E126" s="149"/>
      <c r="F126" s="151" t="s">
        <v>387</v>
      </c>
      <c r="G126" s="149"/>
      <c r="H126" s="149"/>
      <c r="I126" s="9"/>
      <c r="J126" s="9"/>
      <c r="K126" s="9"/>
      <c r="L126" s="4"/>
      <c r="M126" s="116"/>
      <c r="N126" s="117"/>
      <c r="O126" s="111"/>
      <c r="P126" s="111"/>
      <c r="Q126" s="111"/>
      <c r="R126" s="111"/>
      <c r="S126" s="111"/>
      <c r="T126" s="118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T126" s="23" t="s">
        <v>160</v>
      </c>
      <c r="AU126" s="23" t="s">
        <v>90</v>
      </c>
    </row>
    <row r="127" spans="1:65" s="34" customFormat="1" ht="11.25" x14ac:dyDescent="0.2">
      <c r="A127" s="9"/>
      <c r="B127" s="4"/>
      <c r="C127" s="149"/>
      <c r="D127" s="152" t="s">
        <v>162</v>
      </c>
      <c r="E127" s="149"/>
      <c r="F127" s="153" t="s">
        <v>388</v>
      </c>
      <c r="G127" s="149"/>
      <c r="H127" s="149"/>
      <c r="I127" s="9"/>
      <c r="J127" s="9"/>
      <c r="K127" s="9"/>
      <c r="L127" s="4"/>
      <c r="M127" s="116"/>
      <c r="N127" s="117"/>
      <c r="O127" s="111"/>
      <c r="P127" s="111"/>
      <c r="Q127" s="111"/>
      <c r="R127" s="111"/>
      <c r="S127" s="111"/>
      <c r="T127" s="118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T127" s="23" t="s">
        <v>162</v>
      </c>
      <c r="AU127" s="23" t="s">
        <v>90</v>
      </c>
    </row>
    <row r="128" spans="1:65" s="10" customFormat="1" ht="11.25" x14ac:dyDescent="0.2">
      <c r="B128" s="119"/>
      <c r="C128" s="154"/>
      <c r="D128" s="150" t="s">
        <v>164</v>
      </c>
      <c r="E128" s="155" t="s">
        <v>1</v>
      </c>
      <c r="F128" s="156" t="s">
        <v>1147</v>
      </c>
      <c r="G128" s="154"/>
      <c r="H128" s="155" t="s">
        <v>1</v>
      </c>
      <c r="L128" s="119"/>
      <c r="M128" s="121"/>
      <c r="N128" s="122"/>
      <c r="O128" s="122"/>
      <c r="P128" s="122"/>
      <c r="Q128" s="122"/>
      <c r="R128" s="122"/>
      <c r="S128" s="122"/>
      <c r="T128" s="123"/>
      <c r="AT128" s="120" t="s">
        <v>164</v>
      </c>
      <c r="AU128" s="120" t="s">
        <v>90</v>
      </c>
      <c r="AV128" s="10" t="s">
        <v>88</v>
      </c>
      <c r="AW128" s="10" t="s">
        <v>36</v>
      </c>
      <c r="AX128" s="10" t="s">
        <v>81</v>
      </c>
      <c r="AY128" s="120" t="s">
        <v>151</v>
      </c>
    </row>
    <row r="129" spans="1:65" s="10" customFormat="1" ht="11.25" x14ac:dyDescent="0.2">
      <c r="B129" s="119"/>
      <c r="C129" s="154"/>
      <c r="D129" s="150" t="s">
        <v>164</v>
      </c>
      <c r="E129" s="155" t="s">
        <v>1</v>
      </c>
      <c r="F129" s="156" t="s">
        <v>1148</v>
      </c>
      <c r="G129" s="154"/>
      <c r="H129" s="155" t="s">
        <v>1</v>
      </c>
      <c r="L129" s="119"/>
      <c r="M129" s="121"/>
      <c r="N129" s="122"/>
      <c r="O129" s="122"/>
      <c r="P129" s="122"/>
      <c r="Q129" s="122"/>
      <c r="R129" s="122"/>
      <c r="S129" s="122"/>
      <c r="T129" s="123"/>
      <c r="AT129" s="120" t="s">
        <v>164</v>
      </c>
      <c r="AU129" s="120" t="s">
        <v>90</v>
      </c>
      <c r="AV129" s="10" t="s">
        <v>88</v>
      </c>
      <c r="AW129" s="10" t="s">
        <v>36</v>
      </c>
      <c r="AX129" s="10" t="s">
        <v>81</v>
      </c>
      <c r="AY129" s="120" t="s">
        <v>151</v>
      </c>
    </row>
    <row r="130" spans="1:65" s="10" customFormat="1" ht="11.25" x14ac:dyDescent="0.2">
      <c r="B130" s="119"/>
      <c r="C130" s="154"/>
      <c r="D130" s="150" t="s">
        <v>164</v>
      </c>
      <c r="E130" s="155" t="s">
        <v>1</v>
      </c>
      <c r="F130" s="156" t="s">
        <v>1149</v>
      </c>
      <c r="G130" s="154"/>
      <c r="H130" s="155" t="s">
        <v>1</v>
      </c>
      <c r="L130" s="119"/>
      <c r="M130" s="121"/>
      <c r="N130" s="122"/>
      <c r="O130" s="122"/>
      <c r="P130" s="122"/>
      <c r="Q130" s="122"/>
      <c r="R130" s="122"/>
      <c r="S130" s="122"/>
      <c r="T130" s="123"/>
      <c r="AT130" s="120" t="s">
        <v>164</v>
      </c>
      <c r="AU130" s="120" t="s">
        <v>90</v>
      </c>
      <c r="AV130" s="10" t="s">
        <v>88</v>
      </c>
      <c r="AW130" s="10" t="s">
        <v>36</v>
      </c>
      <c r="AX130" s="10" t="s">
        <v>81</v>
      </c>
      <c r="AY130" s="120" t="s">
        <v>151</v>
      </c>
    </row>
    <row r="131" spans="1:65" s="11" customFormat="1" ht="11.25" x14ac:dyDescent="0.2">
      <c r="B131" s="124"/>
      <c r="C131" s="157"/>
      <c r="D131" s="150" t="s">
        <v>164</v>
      </c>
      <c r="E131" s="158" t="s">
        <v>1</v>
      </c>
      <c r="F131" s="159" t="s">
        <v>1150</v>
      </c>
      <c r="G131" s="157"/>
      <c r="H131" s="160">
        <v>706.95</v>
      </c>
      <c r="L131" s="124"/>
      <c r="M131" s="126"/>
      <c r="N131" s="127"/>
      <c r="O131" s="127"/>
      <c r="P131" s="127"/>
      <c r="Q131" s="127"/>
      <c r="R131" s="127"/>
      <c r="S131" s="127"/>
      <c r="T131" s="128"/>
      <c r="AT131" s="125" t="s">
        <v>164</v>
      </c>
      <c r="AU131" s="125" t="s">
        <v>90</v>
      </c>
      <c r="AV131" s="11" t="s">
        <v>90</v>
      </c>
      <c r="AW131" s="11" t="s">
        <v>36</v>
      </c>
      <c r="AX131" s="11" t="s">
        <v>81</v>
      </c>
      <c r="AY131" s="125" t="s">
        <v>151</v>
      </c>
    </row>
    <row r="132" spans="1:65" s="10" customFormat="1" ht="11.25" x14ac:dyDescent="0.2">
      <c r="B132" s="119"/>
      <c r="C132" s="154"/>
      <c r="D132" s="150" t="s">
        <v>164</v>
      </c>
      <c r="E132" s="155" t="s">
        <v>1</v>
      </c>
      <c r="F132" s="156" t="s">
        <v>1151</v>
      </c>
      <c r="G132" s="154"/>
      <c r="H132" s="155" t="s">
        <v>1</v>
      </c>
      <c r="L132" s="119"/>
      <c r="M132" s="121"/>
      <c r="N132" s="122"/>
      <c r="O132" s="122"/>
      <c r="P132" s="122"/>
      <c r="Q132" s="122"/>
      <c r="R132" s="122"/>
      <c r="S132" s="122"/>
      <c r="T132" s="123"/>
      <c r="AT132" s="120" t="s">
        <v>164</v>
      </c>
      <c r="AU132" s="120" t="s">
        <v>90</v>
      </c>
      <c r="AV132" s="10" t="s">
        <v>88</v>
      </c>
      <c r="AW132" s="10" t="s">
        <v>36</v>
      </c>
      <c r="AX132" s="10" t="s">
        <v>81</v>
      </c>
      <c r="AY132" s="120" t="s">
        <v>151</v>
      </c>
    </row>
    <row r="133" spans="1:65" s="11" customFormat="1" ht="11.25" x14ac:dyDescent="0.2">
      <c r="B133" s="124"/>
      <c r="C133" s="157"/>
      <c r="D133" s="150" t="s">
        <v>164</v>
      </c>
      <c r="E133" s="158" t="s">
        <v>1</v>
      </c>
      <c r="F133" s="159" t="s">
        <v>1152</v>
      </c>
      <c r="G133" s="157"/>
      <c r="H133" s="160">
        <v>397.75</v>
      </c>
      <c r="L133" s="124"/>
      <c r="M133" s="126"/>
      <c r="N133" s="127"/>
      <c r="O133" s="127"/>
      <c r="P133" s="127"/>
      <c r="Q133" s="127"/>
      <c r="R133" s="127"/>
      <c r="S133" s="127"/>
      <c r="T133" s="128"/>
      <c r="AT133" s="125" t="s">
        <v>164</v>
      </c>
      <c r="AU133" s="125" t="s">
        <v>90</v>
      </c>
      <c r="AV133" s="11" t="s">
        <v>90</v>
      </c>
      <c r="AW133" s="11" t="s">
        <v>36</v>
      </c>
      <c r="AX133" s="11" t="s">
        <v>81</v>
      </c>
      <c r="AY133" s="125" t="s">
        <v>151</v>
      </c>
    </row>
    <row r="134" spans="1:65" s="12" customFormat="1" ht="11.25" x14ac:dyDescent="0.2">
      <c r="B134" s="129"/>
      <c r="C134" s="161"/>
      <c r="D134" s="150" t="s">
        <v>164</v>
      </c>
      <c r="E134" s="162" t="s">
        <v>1</v>
      </c>
      <c r="F134" s="163" t="s">
        <v>167</v>
      </c>
      <c r="G134" s="161"/>
      <c r="H134" s="164">
        <v>1104.7</v>
      </c>
      <c r="L134" s="129"/>
      <c r="M134" s="131"/>
      <c r="N134" s="132"/>
      <c r="O134" s="132"/>
      <c r="P134" s="132"/>
      <c r="Q134" s="132"/>
      <c r="R134" s="132"/>
      <c r="S134" s="132"/>
      <c r="T134" s="133"/>
      <c r="AT134" s="130" t="s">
        <v>164</v>
      </c>
      <c r="AU134" s="130" t="s">
        <v>90</v>
      </c>
      <c r="AV134" s="12" t="s">
        <v>158</v>
      </c>
      <c r="AW134" s="12" t="s">
        <v>36</v>
      </c>
      <c r="AX134" s="12" t="s">
        <v>88</v>
      </c>
      <c r="AY134" s="130" t="s">
        <v>151</v>
      </c>
    </row>
    <row r="135" spans="1:65" s="34" customFormat="1" ht="33" customHeight="1" x14ac:dyDescent="0.2">
      <c r="A135" s="9"/>
      <c r="B135" s="4"/>
      <c r="C135" s="144" t="s">
        <v>90</v>
      </c>
      <c r="D135" s="144" t="s">
        <v>153</v>
      </c>
      <c r="E135" s="145" t="s">
        <v>443</v>
      </c>
      <c r="F135" s="146" t="s">
        <v>444</v>
      </c>
      <c r="G135" s="147" t="s">
        <v>233</v>
      </c>
      <c r="H135" s="148">
        <v>16.036000000000001</v>
      </c>
      <c r="I135" s="6"/>
      <c r="J135" s="7">
        <f>ROUND(I135*H135,2)</f>
        <v>0</v>
      </c>
      <c r="K135" s="5" t="s">
        <v>157</v>
      </c>
      <c r="L135" s="4"/>
      <c r="M135" s="8" t="s">
        <v>1</v>
      </c>
      <c r="N135" s="110" t="s">
        <v>46</v>
      </c>
      <c r="O135" s="111"/>
      <c r="P135" s="112">
        <f>O135*H135</f>
        <v>0</v>
      </c>
      <c r="Q135" s="112">
        <v>0</v>
      </c>
      <c r="R135" s="112">
        <f>Q135*H135</f>
        <v>0</v>
      </c>
      <c r="S135" s="112">
        <v>0</v>
      </c>
      <c r="T135" s="113">
        <f>S135*H135</f>
        <v>0</v>
      </c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R135" s="114" t="s">
        <v>158</v>
      </c>
      <c r="AT135" s="114" t="s">
        <v>153</v>
      </c>
      <c r="AU135" s="114" t="s">
        <v>90</v>
      </c>
      <c r="AY135" s="23" t="s">
        <v>151</v>
      </c>
      <c r="BE135" s="115">
        <f>IF(N135="základní",J135,0)</f>
        <v>0</v>
      </c>
      <c r="BF135" s="115">
        <f>IF(N135="snížená",J135,0)</f>
        <v>0</v>
      </c>
      <c r="BG135" s="115">
        <f>IF(N135="zákl. přenesená",J135,0)</f>
        <v>0</v>
      </c>
      <c r="BH135" s="115">
        <f>IF(N135="sníž. přenesená",J135,0)</f>
        <v>0</v>
      </c>
      <c r="BI135" s="115">
        <f>IF(N135="nulová",J135,0)</f>
        <v>0</v>
      </c>
      <c r="BJ135" s="23" t="s">
        <v>88</v>
      </c>
      <c r="BK135" s="115">
        <f>ROUND(I135*H135,2)</f>
        <v>0</v>
      </c>
      <c r="BL135" s="23" t="s">
        <v>158</v>
      </c>
      <c r="BM135" s="114" t="s">
        <v>1153</v>
      </c>
    </row>
    <row r="136" spans="1:65" s="34" customFormat="1" ht="19.5" x14ac:dyDescent="0.2">
      <c r="A136" s="9"/>
      <c r="B136" s="4"/>
      <c r="C136" s="149"/>
      <c r="D136" s="150" t="s">
        <v>160</v>
      </c>
      <c r="E136" s="149"/>
      <c r="F136" s="151" t="s">
        <v>446</v>
      </c>
      <c r="G136" s="149"/>
      <c r="H136" s="149"/>
      <c r="I136" s="9"/>
      <c r="J136" s="9"/>
      <c r="K136" s="9"/>
      <c r="L136" s="4"/>
      <c r="M136" s="116"/>
      <c r="N136" s="117"/>
      <c r="O136" s="111"/>
      <c r="P136" s="111"/>
      <c r="Q136" s="111"/>
      <c r="R136" s="111"/>
      <c r="S136" s="111"/>
      <c r="T136" s="118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T136" s="23" t="s">
        <v>160</v>
      </c>
      <c r="AU136" s="23" t="s">
        <v>90</v>
      </c>
    </row>
    <row r="137" spans="1:65" s="34" customFormat="1" ht="11.25" x14ac:dyDescent="0.2">
      <c r="A137" s="9"/>
      <c r="B137" s="4"/>
      <c r="C137" s="149"/>
      <c r="D137" s="152" t="s">
        <v>162</v>
      </c>
      <c r="E137" s="149"/>
      <c r="F137" s="153" t="s">
        <v>447</v>
      </c>
      <c r="G137" s="149"/>
      <c r="H137" s="149"/>
      <c r="I137" s="9"/>
      <c r="J137" s="9"/>
      <c r="K137" s="9"/>
      <c r="L137" s="4"/>
      <c r="M137" s="116"/>
      <c r="N137" s="117"/>
      <c r="O137" s="111"/>
      <c r="P137" s="111"/>
      <c r="Q137" s="111"/>
      <c r="R137" s="111"/>
      <c r="S137" s="111"/>
      <c r="T137" s="118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T137" s="23" t="s">
        <v>162</v>
      </c>
      <c r="AU137" s="23" t="s">
        <v>90</v>
      </c>
    </row>
    <row r="138" spans="1:65" s="10" customFormat="1" ht="11.25" x14ac:dyDescent="0.2">
      <c r="B138" s="119"/>
      <c r="C138" s="154"/>
      <c r="D138" s="150" t="s">
        <v>164</v>
      </c>
      <c r="E138" s="155" t="s">
        <v>1</v>
      </c>
      <c r="F138" s="156" t="s">
        <v>1147</v>
      </c>
      <c r="G138" s="154"/>
      <c r="H138" s="155" t="s">
        <v>1</v>
      </c>
      <c r="L138" s="119"/>
      <c r="M138" s="121"/>
      <c r="N138" s="122"/>
      <c r="O138" s="122"/>
      <c r="P138" s="122"/>
      <c r="Q138" s="122"/>
      <c r="R138" s="122"/>
      <c r="S138" s="122"/>
      <c r="T138" s="123"/>
      <c r="AT138" s="120" t="s">
        <v>164</v>
      </c>
      <c r="AU138" s="120" t="s">
        <v>90</v>
      </c>
      <c r="AV138" s="10" t="s">
        <v>88</v>
      </c>
      <c r="AW138" s="10" t="s">
        <v>36</v>
      </c>
      <c r="AX138" s="10" t="s">
        <v>81</v>
      </c>
      <c r="AY138" s="120" t="s">
        <v>151</v>
      </c>
    </row>
    <row r="139" spans="1:65" s="10" customFormat="1" ht="11.25" x14ac:dyDescent="0.2">
      <c r="B139" s="119"/>
      <c r="C139" s="154"/>
      <c r="D139" s="150" t="s">
        <v>164</v>
      </c>
      <c r="E139" s="155" t="s">
        <v>1</v>
      </c>
      <c r="F139" s="156" t="s">
        <v>1154</v>
      </c>
      <c r="G139" s="154"/>
      <c r="H139" s="155" t="s">
        <v>1</v>
      </c>
      <c r="L139" s="119"/>
      <c r="M139" s="121"/>
      <c r="N139" s="122"/>
      <c r="O139" s="122"/>
      <c r="P139" s="122"/>
      <c r="Q139" s="122"/>
      <c r="R139" s="122"/>
      <c r="S139" s="122"/>
      <c r="T139" s="123"/>
      <c r="AT139" s="120" t="s">
        <v>164</v>
      </c>
      <c r="AU139" s="120" t="s">
        <v>90</v>
      </c>
      <c r="AV139" s="10" t="s">
        <v>88</v>
      </c>
      <c r="AW139" s="10" t="s">
        <v>36</v>
      </c>
      <c r="AX139" s="10" t="s">
        <v>81</v>
      </c>
      <c r="AY139" s="120" t="s">
        <v>151</v>
      </c>
    </row>
    <row r="140" spans="1:65" s="10" customFormat="1" ht="11.25" x14ac:dyDescent="0.2">
      <c r="B140" s="119"/>
      <c r="C140" s="154"/>
      <c r="D140" s="150" t="s">
        <v>164</v>
      </c>
      <c r="E140" s="155" t="s">
        <v>1</v>
      </c>
      <c r="F140" s="156" t="s">
        <v>1155</v>
      </c>
      <c r="G140" s="154"/>
      <c r="H140" s="155" t="s">
        <v>1</v>
      </c>
      <c r="L140" s="119"/>
      <c r="M140" s="121"/>
      <c r="N140" s="122"/>
      <c r="O140" s="122"/>
      <c r="P140" s="122"/>
      <c r="Q140" s="122"/>
      <c r="R140" s="122"/>
      <c r="S140" s="122"/>
      <c r="T140" s="123"/>
      <c r="AT140" s="120" t="s">
        <v>164</v>
      </c>
      <c r="AU140" s="120" t="s">
        <v>90</v>
      </c>
      <c r="AV140" s="10" t="s">
        <v>88</v>
      </c>
      <c r="AW140" s="10" t="s">
        <v>36</v>
      </c>
      <c r="AX140" s="10" t="s">
        <v>81</v>
      </c>
      <c r="AY140" s="120" t="s">
        <v>151</v>
      </c>
    </row>
    <row r="141" spans="1:65" s="11" customFormat="1" ht="11.25" x14ac:dyDescent="0.2">
      <c r="B141" s="124"/>
      <c r="C141" s="157"/>
      <c r="D141" s="150" t="s">
        <v>164</v>
      </c>
      <c r="E141" s="158" t="s">
        <v>1</v>
      </c>
      <c r="F141" s="159" t="s">
        <v>1156</v>
      </c>
      <c r="G141" s="157"/>
      <c r="H141" s="160">
        <v>5.056</v>
      </c>
      <c r="L141" s="124"/>
      <c r="M141" s="126"/>
      <c r="N141" s="127"/>
      <c r="O141" s="127"/>
      <c r="P141" s="127"/>
      <c r="Q141" s="127"/>
      <c r="R141" s="127"/>
      <c r="S141" s="127"/>
      <c r="T141" s="128"/>
      <c r="AT141" s="125" t="s">
        <v>164</v>
      </c>
      <c r="AU141" s="125" t="s">
        <v>90</v>
      </c>
      <c r="AV141" s="11" t="s">
        <v>90</v>
      </c>
      <c r="AW141" s="11" t="s">
        <v>36</v>
      </c>
      <c r="AX141" s="11" t="s">
        <v>81</v>
      </c>
      <c r="AY141" s="125" t="s">
        <v>151</v>
      </c>
    </row>
    <row r="142" spans="1:65" s="10" customFormat="1" ht="11.25" x14ac:dyDescent="0.2">
      <c r="B142" s="119"/>
      <c r="C142" s="154"/>
      <c r="D142" s="150" t="s">
        <v>164</v>
      </c>
      <c r="E142" s="155" t="s">
        <v>1</v>
      </c>
      <c r="F142" s="156" t="s">
        <v>1157</v>
      </c>
      <c r="G142" s="154"/>
      <c r="H142" s="155" t="s">
        <v>1</v>
      </c>
      <c r="L142" s="119"/>
      <c r="M142" s="121"/>
      <c r="N142" s="122"/>
      <c r="O142" s="122"/>
      <c r="P142" s="122"/>
      <c r="Q142" s="122"/>
      <c r="R142" s="122"/>
      <c r="S142" s="122"/>
      <c r="T142" s="123"/>
      <c r="AT142" s="120" t="s">
        <v>164</v>
      </c>
      <c r="AU142" s="120" t="s">
        <v>90</v>
      </c>
      <c r="AV142" s="10" t="s">
        <v>88</v>
      </c>
      <c r="AW142" s="10" t="s">
        <v>36</v>
      </c>
      <c r="AX142" s="10" t="s">
        <v>81</v>
      </c>
      <c r="AY142" s="120" t="s">
        <v>151</v>
      </c>
    </row>
    <row r="143" spans="1:65" s="10" customFormat="1" ht="11.25" x14ac:dyDescent="0.2">
      <c r="B143" s="119"/>
      <c r="C143" s="154"/>
      <c r="D143" s="150" t="s">
        <v>164</v>
      </c>
      <c r="E143" s="155" t="s">
        <v>1</v>
      </c>
      <c r="F143" s="156" t="s">
        <v>1158</v>
      </c>
      <c r="G143" s="154"/>
      <c r="H143" s="155" t="s">
        <v>1</v>
      </c>
      <c r="L143" s="119"/>
      <c r="M143" s="121"/>
      <c r="N143" s="122"/>
      <c r="O143" s="122"/>
      <c r="P143" s="122"/>
      <c r="Q143" s="122"/>
      <c r="R143" s="122"/>
      <c r="S143" s="122"/>
      <c r="T143" s="123"/>
      <c r="AT143" s="120" t="s">
        <v>164</v>
      </c>
      <c r="AU143" s="120" t="s">
        <v>90</v>
      </c>
      <c r="AV143" s="10" t="s">
        <v>88</v>
      </c>
      <c r="AW143" s="10" t="s">
        <v>36</v>
      </c>
      <c r="AX143" s="10" t="s">
        <v>81</v>
      </c>
      <c r="AY143" s="120" t="s">
        <v>151</v>
      </c>
    </row>
    <row r="144" spans="1:65" s="11" customFormat="1" ht="11.25" x14ac:dyDescent="0.2">
      <c r="B144" s="124"/>
      <c r="C144" s="157"/>
      <c r="D144" s="150" t="s">
        <v>164</v>
      </c>
      <c r="E144" s="158" t="s">
        <v>1</v>
      </c>
      <c r="F144" s="159" t="s">
        <v>1159</v>
      </c>
      <c r="G144" s="157"/>
      <c r="H144" s="160">
        <v>10.98</v>
      </c>
      <c r="L144" s="124"/>
      <c r="M144" s="126"/>
      <c r="N144" s="127"/>
      <c r="O144" s="127"/>
      <c r="P144" s="127"/>
      <c r="Q144" s="127"/>
      <c r="R144" s="127"/>
      <c r="S144" s="127"/>
      <c r="T144" s="128"/>
      <c r="AT144" s="125" t="s">
        <v>164</v>
      </c>
      <c r="AU144" s="125" t="s">
        <v>90</v>
      </c>
      <c r="AV144" s="11" t="s">
        <v>90</v>
      </c>
      <c r="AW144" s="11" t="s">
        <v>36</v>
      </c>
      <c r="AX144" s="11" t="s">
        <v>81</v>
      </c>
      <c r="AY144" s="125" t="s">
        <v>151</v>
      </c>
    </row>
    <row r="145" spans="1:65" s="12" customFormat="1" ht="11.25" x14ac:dyDescent="0.2">
      <c r="B145" s="129"/>
      <c r="C145" s="161"/>
      <c r="D145" s="150" t="s">
        <v>164</v>
      </c>
      <c r="E145" s="162" t="s">
        <v>1</v>
      </c>
      <c r="F145" s="163" t="s">
        <v>167</v>
      </c>
      <c r="G145" s="161"/>
      <c r="H145" s="164">
        <v>16.036000000000001</v>
      </c>
      <c r="L145" s="129"/>
      <c r="M145" s="131"/>
      <c r="N145" s="132"/>
      <c r="O145" s="132"/>
      <c r="P145" s="132"/>
      <c r="Q145" s="132"/>
      <c r="R145" s="132"/>
      <c r="S145" s="132"/>
      <c r="T145" s="133"/>
      <c r="AT145" s="130" t="s">
        <v>164</v>
      </c>
      <c r="AU145" s="130" t="s">
        <v>90</v>
      </c>
      <c r="AV145" s="12" t="s">
        <v>158</v>
      </c>
      <c r="AW145" s="12" t="s">
        <v>36</v>
      </c>
      <c r="AX145" s="12" t="s">
        <v>88</v>
      </c>
      <c r="AY145" s="130" t="s">
        <v>151</v>
      </c>
    </row>
    <row r="146" spans="1:65" s="34" customFormat="1" ht="33" customHeight="1" x14ac:dyDescent="0.2">
      <c r="A146" s="9"/>
      <c r="B146" s="4"/>
      <c r="C146" s="144" t="s">
        <v>177</v>
      </c>
      <c r="D146" s="144" t="s">
        <v>153</v>
      </c>
      <c r="E146" s="145" t="s">
        <v>1160</v>
      </c>
      <c r="F146" s="146" t="s">
        <v>1161</v>
      </c>
      <c r="G146" s="147" t="s">
        <v>233</v>
      </c>
      <c r="H146" s="148">
        <v>21.73</v>
      </c>
      <c r="I146" s="6"/>
      <c r="J146" s="7">
        <f>ROUND(I146*H146,2)</f>
        <v>0</v>
      </c>
      <c r="K146" s="5" t="s">
        <v>157</v>
      </c>
      <c r="L146" s="4"/>
      <c r="M146" s="8" t="s">
        <v>1</v>
      </c>
      <c r="N146" s="110" t="s">
        <v>46</v>
      </c>
      <c r="O146" s="111"/>
      <c r="P146" s="112">
        <f>O146*H146</f>
        <v>0</v>
      </c>
      <c r="Q146" s="112">
        <v>0</v>
      </c>
      <c r="R146" s="112">
        <f>Q146*H146</f>
        <v>0</v>
      </c>
      <c r="S146" s="112">
        <v>0</v>
      </c>
      <c r="T146" s="113">
        <f>S146*H146</f>
        <v>0</v>
      </c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R146" s="114" t="s">
        <v>158</v>
      </c>
      <c r="AT146" s="114" t="s">
        <v>153</v>
      </c>
      <c r="AU146" s="114" t="s">
        <v>90</v>
      </c>
      <c r="AY146" s="23" t="s">
        <v>151</v>
      </c>
      <c r="BE146" s="115">
        <f>IF(N146="základní",J146,0)</f>
        <v>0</v>
      </c>
      <c r="BF146" s="115">
        <f>IF(N146="snížená",J146,0)</f>
        <v>0</v>
      </c>
      <c r="BG146" s="115">
        <f>IF(N146="zákl. přenesená",J146,0)</f>
        <v>0</v>
      </c>
      <c r="BH146" s="115">
        <f>IF(N146="sníž. přenesená",J146,0)</f>
        <v>0</v>
      </c>
      <c r="BI146" s="115">
        <f>IF(N146="nulová",J146,0)</f>
        <v>0</v>
      </c>
      <c r="BJ146" s="23" t="s">
        <v>88</v>
      </c>
      <c r="BK146" s="115">
        <f>ROUND(I146*H146,2)</f>
        <v>0</v>
      </c>
      <c r="BL146" s="23" t="s">
        <v>158</v>
      </c>
      <c r="BM146" s="114" t="s">
        <v>1162</v>
      </c>
    </row>
    <row r="147" spans="1:65" s="34" customFormat="1" ht="19.5" x14ac:dyDescent="0.2">
      <c r="A147" s="9"/>
      <c r="B147" s="4"/>
      <c r="C147" s="149"/>
      <c r="D147" s="150" t="s">
        <v>160</v>
      </c>
      <c r="E147" s="149"/>
      <c r="F147" s="151" t="s">
        <v>1163</v>
      </c>
      <c r="G147" s="149"/>
      <c r="H147" s="149"/>
      <c r="I147" s="9"/>
      <c r="J147" s="9"/>
      <c r="K147" s="9"/>
      <c r="L147" s="4"/>
      <c r="M147" s="116"/>
      <c r="N147" s="117"/>
      <c r="O147" s="111"/>
      <c r="P147" s="111"/>
      <c r="Q147" s="111"/>
      <c r="R147" s="111"/>
      <c r="S147" s="111"/>
      <c r="T147" s="118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T147" s="23" t="s">
        <v>160</v>
      </c>
      <c r="AU147" s="23" t="s">
        <v>90</v>
      </c>
    </row>
    <row r="148" spans="1:65" s="34" customFormat="1" ht="11.25" x14ac:dyDescent="0.2">
      <c r="A148" s="9"/>
      <c r="B148" s="4"/>
      <c r="C148" s="149"/>
      <c r="D148" s="152" t="s">
        <v>162</v>
      </c>
      <c r="E148" s="149"/>
      <c r="F148" s="153" t="s">
        <v>1164</v>
      </c>
      <c r="G148" s="149"/>
      <c r="H148" s="149"/>
      <c r="I148" s="9"/>
      <c r="J148" s="9"/>
      <c r="K148" s="9"/>
      <c r="L148" s="4"/>
      <c r="M148" s="116"/>
      <c r="N148" s="117"/>
      <c r="O148" s="111"/>
      <c r="P148" s="111"/>
      <c r="Q148" s="111"/>
      <c r="R148" s="111"/>
      <c r="S148" s="111"/>
      <c r="T148" s="118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T148" s="23" t="s">
        <v>162</v>
      </c>
      <c r="AU148" s="23" t="s">
        <v>90</v>
      </c>
    </row>
    <row r="149" spans="1:65" s="10" customFormat="1" ht="11.25" x14ac:dyDescent="0.2">
      <c r="B149" s="119"/>
      <c r="C149" s="154"/>
      <c r="D149" s="150" t="s">
        <v>164</v>
      </c>
      <c r="E149" s="155" t="s">
        <v>1</v>
      </c>
      <c r="F149" s="156" t="s">
        <v>1147</v>
      </c>
      <c r="G149" s="154"/>
      <c r="H149" s="155" t="s">
        <v>1</v>
      </c>
      <c r="L149" s="119"/>
      <c r="M149" s="121"/>
      <c r="N149" s="122"/>
      <c r="O149" s="122"/>
      <c r="P149" s="122"/>
      <c r="Q149" s="122"/>
      <c r="R149" s="122"/>
      <c r="S149" s="122"/>
      <c r="T149" s="123"/>
      <c r="AT149" s="120" t="s">
        <v>164</v>
      </c>
      <c r="AU149" s="120" t="s">
        <v>90</v>
      </c>
      <c r="AV149" s="10" t="s">
        <v>88</v>
      </c>
      <c r="AW149" s="10" t="s">
        <v>36</v>
      </c>
      <c r="AX149" s="10" t="s">
        <v>81</v>
      </c>
      <c r="AY149" s="120" t="s">
        <v>151</v>
      </c>
    </row>
    <row r="150" spans="1:65" s="10" customFormat="1" ht="11.25" x14ac:dyDescent="0.2">
      <c r="B150" s="119"/>
      <c r="C150" s="154"/>
      <c r="D150" s="150" t="s">
        <v>164</v>
      </c>
      <c r="E150" s="155" t="s">
        <v>1</v>
      </c>
      <c r="F150" s="156" t="s">
        <v>1157</v>
      </c>
      <c r="G150" s="154"/>
      <c r="H150" s="155" t="s">
        <v>1</v>
      </c>
      <c r="L150" s="119"/>
      <c r="M150" s="121"/>
      <c r="N150" s="122"/>
      <c r="O150" s="122"/>
      <c r="P150" s="122"/>
      <c r="Q150" s="122"/>
      <c r="R150" s="122"/>
      <c r="S150" s="122"/>
      <c r="T150" s="123"/>
      <c r="AT150" s="120" t="s">
        <v>164</v>
      </c>
      <c r="AU150" s="120" t="s">
        <v>90</v>
      </c>
      <c r="AV150" s="10" t="s">
        <v>88</v>
      </c>
      <c r="AW150" s="10" t="s">
        <v>36</v>
      </c>
      <c r="AX150" s="10" t="s">
        <v>81</v>
      </c>
      <c r="AY150" s="120" t="s">
        <v>151</v>
      </c>
    </row>
    <row r="151" spans="1:65" s="11" customFormat="1" ht="11.25" x14ac:dyDescent="0.2">
      <c r="B151" s="124"/>
      <c r="C151" s="157"/>
      <c r="D151" s="150" t="s">
        <v>164</v>
      </c>
      <c r="E151" s="158" t="s">
        <v>1</v>
      </c>
      <c r="F151" s="159" t="s">
        <v>1165</v>
      </c>
      <c r="G151" s="157"/>
      <c r="H151" s="160">
        <v>21.73</v>
      </c>
      <c r="L151" s="124"/>
      <c r="M151" s="126"/>
      <c r="N151" s="127"/>
      <c r="O151" s="127"/>
      <c r="P151" s="127"/>
      <c r="Q151" s="127"/>
      <c r="R151" s="127"/>
      <c r="S151" s="127"/>
      <c r="T151" s="128"/>
      <c r="AT151" s="125" t="s">
        <v>164</v>
      </c>
      <c r="AU151" s="125" t="s">
        <v>90</v>
      </c>
      <c r="AV151" s="11" t="s">
        <v>90</v>
      </c>
      <c r="AW151" s="11" t="s">
        <v>36</v>
      </c>
      <c r="AX151" s="11" t="s">
        <v>81</v>
      </c>
      <c r="AY151" s="125" t="s">
        <v>151</v>
      </c>
    </row>
    <row r="152" spans="1:65" s="12" customFormat="1" ht="11.25" x14ac:dyDescent="0.2">
      <c r="B152" s="129"/>
      <c r="C152" s="161"/>
      <c r="D152" s="150" t="s">
        <v>164</v>
      </c>
      <c r="E152" s="162" t="s">
        <v>1</v>
      </c>
      <c r="F152" s="163" t="s">
        <v>167</v>
      </c>
      <c r="G152" s="161"/>
      <c r="H152" s="164">
        <v>21.73</v>
      </c>
      <c r="L152" s="129"/>
      <c r="M152" s="131"/>
      <c r="N152" s="132"/>
      <c r="O152" s="132"/>
      <c r="P152" s="132"/>
      <c r="Q152" s="132"/>
      <c r="R152" s="132"/>
      <c r="S152" s="132"/>
      <c r="T152" s="133"/>
      <c r="AT152" s="130" t="s">
        <v>164</v>
      </c>
      <c r="AU152" s="130" t="s">
        <v>90</v>
      </c>
      <c r="AV152" s="12" t="s">
        <v>158</v>
      </c>
      <c r="AW152" s="12" t="s">
        <v>36</v>
      </c>
      <c r="AX152" s="12" t="s">
        <v>88</v>
      </c>
      <c r="AY152" s="130" t="s">
        <v>151</v>
      </c>
    </row>
    <row r="153" spans="1:65" s="34" customFormat="1" ht="33" customHeight="1" x14ac:dyDescent="0.2">
      <c r="A153" s="9"/>
      <c r="B153" s="4"/>
      <c r="C153" s="144" t="s">
        <v>158</v>
      </c>
      <c r="D153" s="144" t="s">
        <v>153</v>
      </c>
      <c r="E153" s="145" t="s">
        <v>718</v>
      </c>
      <c r="F153" s="146" t="s">
        <v>719</v>
      </c>
      <c r="G153" s="147" t="s">
        <v>233</v>
      </c>
      <c r="H153" s="148">
        <v>149.82</v>
      </c>
      <c r="I153" s="6"/>
      <c r="J153" s="7">
        <f>ROUND(I153*H153,2)</f>
        <v>0</v>
      </c>
      <c r="K153" s="5" t="s">
        <v>157</v>
      </c>
      <c r="L153" s="4"/>
      <c r="M153" s="8" t="s">
        <v>1</v>
      </c>
      <c r="N153" s="110" t="s">
        <v>46</v>
      </c>
      <c r="O153" s="111"/>
      <c r="P153" s="112">
        <f>O153*H153</f>
        <v>0</v>
      </c>
      <c r="Q153" s="112">
        <v>0</v>
      </c>
      <c r="R153" s="112">
        <f>Q153*H153</f>
        <v>0</v>
      </c>
      <c r="S153" s="112">
        <v>0</v>
      </c>
      <c r="T153" s="113">
        <f>S153*H153</f>
        <v>0</v>
      </c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R153" s="114" t="s">
        <v>158</v>
      </c>
      <c r="AT153" s="114" t="s">
        <v>153</v>
      </c>
      <c r="AU153" s="114" t="s">
        <v>90</v>
      </c>
      <c r="AY153" s="23" t="s">
        <v>151</v>
      </c>
      <c r="BE153" s="115">
        <f>IF(N153="základní",J153,0)</f>
        <v>0</v>
      </c>
      <c r="BF153" s="115">
        <f>IF(N153="snížená",J153,0)</f>
        <v>0</v>
      </c>
      <c r="BG153" s="115">
        <f>IF(N153="zákl. přenesená",J153,0)</f>
        <v>0</v>
      </c>
      <c r="BH153" s="115">
        <f>IF(N153="sníž. přenesená",J153,0)</f>
        <v>0</v>
      </c>
      <c r="BI153" s="115">
        <f>IF(N153="nulová",J153,0)</f>
        <v>0</v>
      </c>
      <c r="BJ153" s="23" t="s">
        <v>88</v>
      </c>
      <c r="BK153" s="115">
        <f>ROUND(I153*H153,2)</f>
        <v>0</v>
      </c>
      <c r="BL153" s="23" t="s">
        <v>158</v>
      </c>
      <c r="BM153" s="114" t="s">
        <v>1166</v>
      </c>
    </row>
    <row r="154" spans="1:65" s="34" customFormat="1" ht="19.5" x14ac:dyDescent="0.2">
      <c r="A154" s="9"/>
      <c r="B154" s="4"/>
      <c r="C154" s="149"/>
      <c r="D154" s="150" t="s">
        <v>160</v>
      </c>
      <c r="E154" s="149"/>
      <c r="F154" s="151" t="s">
        <v>721</v>
      </c>
      <c r="G154" s="149"/>
      <c r="H154" s="149"/>
      <c r="I154" s="9"/>
      <c r="J154" s="9"/>
      <c r="K154" s="9"/>
      <c r="L154" s="4"/>
      <c r="M154" s="116"/>
      <c r="N154" s="117"/>
      <c r="O154" s="111"/>
      <c r="P154" s="111"/>
      <c r="Q154" s="111"/>
      <c r="R154" s="111"/>
      <c r="S154" s="111"/>
      <c r="T154" s="118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T154" s="23" t="s">
        <v>160</v>
      </c>
      <c r="AU154" s="23" t="s">
        <v>90</v>
      </c>
    </row>
    <row r="155" spans="1:65" s="34" customFormat="1" ht="11.25" x14ac:dyDescent="0.2">
      <c r="A155" s="9"/>
      <c r="B155" s="4"/>
      <c r="C155" s="149"/>
      <c r="D155" s="152" t="s">
        <v>162</v>
      </c>
      <c r="E155" s="149"/>
      <c r="F155" s="153" t="s">
        <v>722</v>
      </c>
      <c r="G155" s="149"/>
      <c r="H155" s="149"/>
      <c r="I155" s="9"/>
      <c r="J155" s="9"/>
      <c r="K155" s="9"/>
      <c r="L155" s="4"/>
      <c r="M155" s="116"/>
      <c r="N155" s="117"/>
      <c r="O155" s="111"/>
      <c r="P155" s="111"/>
      <c r="Q155" s="111"/>
      <c r="R155" s="111"/>
      <c r="S155" s="111"/>
      <c r="T155" s="118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T155" s="23" t="s">
        <v>162</v>
      </c>
      <c r="AU155" s="23" t="s">
        <v>90</v>
      </c>
    </row>
    <row r="156" spans="1:65" s="10" customFormat="1" ht="11.25" x14ac:dyDescent="0.2">
      <c r="B156" s="119"/>
      <c r="C156" s="154"/>
      <c r="D156" s="150" t="s">
        <v>164</v>
      </c>
      <c r="E156" s="155" t="s">
        <v>1</v>
      </c>
      <c r="F156" s="156" t="s">
        <v>1147</v>
      </c>
      <c r="G156" s="154"/>
      <c r="H156" s="155" t="s">
        <v>1</v>
      </c>
      <c r="L156" s="119"/>
      <c r="M156" s="121"/>
      <c r="N156" s="122"/>
      <c r="O156" s="122"/>
      <c r="P156" s="122"/>
      <c r="Q156" s="122"/>
      <c r="R156" s="122"/>
      <c r="S156" s="122"/>
      <c r="T156" s="123"/>
      <c r="AT156" s="120" t="s">
        <v>164</v>
      </c>
      <c r="AU156" s="120" t="s">
        <v>90</v>
      </c>
      <c r="AV156" s="10" t="s">
        <v>88</v>
      </c>
      <c r="AW156" s="10" t="s">
        <v>36</v>
      </c>
      <c r="AX156" s="10" t="s">
        <v>81</v>
      </c>
      <c r="AY156" s="120" t="s">
        <v>151</v>
      </c>
    </row>
    <row r="157" spans="1:65" s="10" customFormat="1" ht="11.25" x14ac:dyDescent="0.2">
      <c r="B157" s="119"/>
      <c r="C157" s="154"/>
      <c r="D157" s="150" t="s">
        <v>164</v>
      </c>
      <c r="E157" s="155" t="s">
        <v>1</v>
      </c>
      <c r="F157" s="156" t="s">
        <v>1149</v>
      </c>
      <c r="G157" s="154"/>
      <c r="H157" s="155" t="s">
        <v>1</v>
      </c>
      <c r="L157" s="119"/>
      <c r="M157" s="121"/>
      <c r="N157" s="122"/>
      <c r="O157" s="122"/>
      <c r="P157" s="122"/>
      <c r="Q157" s="122"/>
      <c r="R157" s="122"/>
      <c r="S157" s="122"/>
      <c r="T157" s="123"/>
      <c r="AT157" s="120" t="s">
        <v>164</v>
      </c>
      <c r="AU157" s="120" t="s">
        <v>90</v>
      </c>
      <c r="AV157" s="10" t="s">
        <v>88</v>
      </c>
      <c r="AW157" s="10" t="s">
        <v>36</v>
      </c>
      <c r="AX157" s="10" t="s">
        <v>81</v>
      </c>
      <c r="AY157" s="120" t="s">
        <v>151</v>
      </c>
    </row>
    <row r="158" spans="1:65" s="11" customFormat="1" ht="11.25" x14ac:dyDescent="0.2">
      <c r="B158" s="124"/>
      <c r="C158" s="157"/>
      <c r="D158" s="150" t="s">
        <v>164</v>
      </c>
      <c r="E158" s="158" t="s">
        <v>1</v>
      </c>
      <c r="F158" s="159" t="s">
        <v>1167</v>
      </c>
      <c r="G158" s="157"/>
      <c r="H158" s="160">
        <v>149.82</v>
      </c>
      <c r="L158" s="124"/>
      <c r="M158" s="126"/>
      <c r="N158" s="127"/>
      <c r="O158" s="127"/>
      <c r="P158" s="127"/>
      <c r="Q158" s="127"/>
      <c r="R158" s="127"/>
      <c r="S158" s="127"/>
      <c r="T158" s="128"/>
      <c r="AT158" s="125" t="s">
        <v>164</v>
      </c>
      <c r="AU158" s="125" t="s">
        <v>90</v>
      </c>
      <c r="AV158" s="11" t="s">
        <v>90</v>
      </c>
      <c r="AW158" s="11" t="s">
        <v>36</v>
      </c>
      <c r="AX158" s="11" t="s">
        <v>81</v>
      </c>
      <c r="AY158" s="125" t="s">
        <v>151</v>
      </c>
    </row>
    <row r="159" spans="1:65" s="12" customFormat="1" ht="11.25" x14ac:dyDescent="0.2">
      <c r="B159" s="129"/>
      <c r="C159" s="161"/>
      <c r="D159" s="150" t="s">
        <v>164</v>
      </c>
      <c r="E159" s="162" t="s">
        <v>1</v>
      </c>
      <c r="F159" s="163" t="s">
        <v>167</v>
      </c>
      <c r="G159" s="161"/>
      <c r="H159" s="164">
        <v>149.82</v>
      </c>
      <c r="L159" s="129"/>
      <c r="M159" s="131"/>
      <c r="N159" s="132"/>
      <c r="O159" s="132"/>
      <c r="P159" s="132"/>
      <c r="Q159" s="132"/>
      <c r="R159" s="132"/>
      <c r="S159" s="132"/>
      <c r="T159" s="133"/>
      <c r="AT159" s="130" t="s">
        <v>164</v>
      </c>
      <c r="AU159" s="130" t="s">
        <v>90</v>
      </c>
      <c r="AV159" s="12" t="s">
        <v>158</v>
      </c>
      <c r="AW159" s="12" t="s">
        <v>36</v>
      </c>
      <c r="AX159" s="12" t="s">
        <v>88</v>
      </c>
      <c r="AY159" s="130" t="s">
        <v>151</v>
      </c>
    </row>
    <row r="160" spans="1:65" s="34" customFormat="1" ht="33" customHeight="1" x14ac:dyDescent="0.2">
      <c r="A160" s="9"/>
      <c r="B160" s="4"/>
      <c r="C160" s="144" t="s">
        <v>150</v>
      </c>
      <c r="D160" s="144" t="s">
        <v>153</v>
      </c>
      <c r="E160" s="145" t="s">
        <v>1168</v>
      </c>
      <c r="F160" s="146" t="s">
        <v>1169</v>
      </c>
      <c r="G160" s="147" t="s">
        <v>233</v>
      </c>
      <c r="H160" s="148">
        <v>18.318000000000001</v>
      </c>
      <c r="I160" s="6"/>
      <c r="J160" s="7">
        <f>ROUND(I160*H160,2)</f>
        <v>0</v>
      </c>
      <c r="K160" s="5" t="s">
        <v>157</v>
      </c>
      <c r="L160" s="4"/>
      <c r="M160" s="8" t="s">
        <v>1</v>
      </c>
      <c r="N160" s="110" t="s">
        <v>46</v>
      </c>
      <c r="O160" s="111"/>
      <c r="P160" s="112">
        <f>O160*H160</f>
        <v>0</v>
      </c>
      <c r="Q160" s="112">
        <v>0</v>
      </c>
      <c r="R160" s="112">
        <f>Q160*H160</f>
        <v>0</v>
      </c>
      <c r="S160" s="112">
        <v>0</v>
      </c>
      <c r="T160" s="113">
        <f>S160*H160</f>
        <v>0</v>
      </c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R160" s="114" t="s">
        <v>158</v>
      </c>
      <c r="AT160" s="114" t="s">
        <v>153</v>
      </c>
      <c r="AU160" s="114" t="s">
        <v>90</v>
      </c>
      <c r="AY160" s="23" t="s">
        <v>151</v>
      </c>
      <c r="BE160" s="115">
        <f>IF(N160="základní",J160,0)</f>
        <v>0</v>
      </c>
      <c r="BF160" s="115">
        <f>IF(N160="snížená",J160,0)</f>
        <v>0</v>
      </c>
      <c r="BG160" s="115">
        <f>IF(N160="zákl. přenesená",J160,0)</f>
        <v>0</v>
      </c>
      <c r="BH160" s="115">
        <f>IF(N160="sníž. přenesená",J160,0)</f>
        <v>0</v>
      </c>
      <c r="BI160" s="115">
        <f>IF(N160="nulová",J160,0)</f>
        <v>0</v>
      </c>
      <c r="BJ160" s="23" t="s">
        <v>88</v>
      </c>
      <c r="BK160" s="115">
        <f>ROUND(I160*H160,2)</f>
        <v>0</v>
      </c>
      <c r="BL160" s="23" t="s">
        <v>158</v>
      </c>
      <c r="BM160" s="114" t="s">
        <v>1170</v>
      </c>
    </row>
    <row r="161" spans="1:65" s="34" customFormat="1" ht="29.25" x14ac:dyDescent="0.2">
      <c r="A161" s="9"/>
      <c r="B161" s="4"/>
      <c r="C161" s="149"/>
      <c r="D161" s="150" t="s">
        <v>160</v>
      </c>
      <c r="E161" s="149"/>
      <c r="F161" s="151" t="s">
        <v>1171</v>
      </c>
      <c r="G161" s="149"/>
      <c r="H161" s="149"/>
      <c r="I161" s="9"/>
      <c r="J161" s="9"/>
      <c r="K161" s="9"/>
      <c r="L161" s="4"/>
      <c r="M161" s="116"/>
      <c r="N161" s="117"/>
      <c r="O161" s="111"/>
      <c r="P161" s="111"/>
      <c r="Q161" s="111"/>
      <c r="R161" s="111"/>
      <c r="S161" s="111"/>
      <c r="T161" s="118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T161" s="23" t="s">
        <v>160</v>
      </c>
      <c r="AU161" s="23" t="s">
        <v>90</v>
      </c>
    </row>
    <row r="162" spans="1:65" s="34" customFormat="1" ht="11.25" x14ac:dyDescent="0.2">
      <c r="A162" s="9"/>
      <c r="B162" s="4"/>
      <c r="C162" s="149"/>
      <c r="D162" s="152" t="s">
        <v>162</v>
      </c>
      <c r="E162" s="149"/>
      <c r="F162" s="153" t="s">
        <v>1172</v>
      </c>
      <c r="G162" s="149"/>
      <c r="H162" s="149"/>
      <c r="I162" s="9"/>
      <c r="J162" s="9"/>
      <c r="K162" s="9"/>
      <c r="L162" s="4"/>
      <c r="M162" s="116"/>
      <c r="N162" s="117"/>
      <c r="O162" s="111"/>
      <c r="P162" s="111"/>
      <c r="Q162" s="111"/>
      <c r="R162" s="111"/>
      <c r="S162" s="111"/>
      <c r="T162" s="118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T162" s="23" t="s">
        <v>162</v>
      </c>
      <c r="AU162" s="23" t="s">
        <v>90</v>
      </c>
    </row>
    <row r="163" spans="1:65" s="10" customFormat="1" ht="11.25" x14ac:dyDescent="0.2">
      <c r="B163" s="119"/>
      <c r="C163" s="154"/>
      <c r="D163" s="150" t="s">
        <v>164</v>
      </c>
      <c r="E163" s="155" t="s">
        <v>1</v>
      </c>
      <c r="F163" s="156" t="s">
        <v>1173</v>
      </c>
      <c r="G163" s="154"/>
      <c r="H163" s="155" t="s">
        <v>1</v>
      </c>
      <c r="L163" s="119"/>
      <c r="M163" s="121"/>
      <c r="N163" s="122"/>
      <c r="O163" s="122"/>
      <c r="P163" s="122"/>
      <c r="Q163" s="122"/>
      <c r="R163" s="122"/>
      <c r="S163" s="122"/>
      <c r="T163" s="123"/>
      <c r="AT163" s="120" t="s">
        <v>164</v>
      </c>
      <c r="AU163" s="120" t="s">
        <v>90</v>
      </c>
      <c r="AV163" s="10" t="s">
        <v>88</v>
      </c>
      <c r="AW163" s="10" t="s">
        <v>36</v>
      </c>
      <c r="AX163" s="10" t="s">
        <v>81</v>
      </c>
      <c r="AY163" s="120" t="s">
        <v>151</v>
      </c>
    </row>
    <row r="164" spans="1:65" s="10" customFormat="1" ht="11.25" x14ac:dyDescent="0.2">
      <c r="B164" s="119"/>
      <c r="C164" s="154"/>
      <c r="D164" s="150" t="s">
        <v>164</v>
      </c>
      <c r="E164" s="155" t="s">
        <v>1</v>
      </c>
      <c r="F164" s="156" t="s">
        <v>1151</v>
      </c>
      <c r="G164" s="154"/>
      <c r="H164" s="155" t="s">
        <v>1</v>
      </c>
      <c r="L164" s="119"/>
      <c r="M164" s="121"/>
      <c r="N164" s="122"/>
      <c r="O164" s="122"/>
      <c r="P164" s="122"/>
      <c r="Q164" s="122"/>
      <c r="R164" s="122"/>
      <c r="S164" s="122"/>
      <c r="T164" s="123"/>
      <c r="AT164" s="120" t="s">
        <v>164</v>
      </c>
      <c r="AU164" s="120" t="s">
        <v>90</v>
      </c>
      <c r="AV164" s="10" t="s">
        <v>88</v>
      </c>
      <c r="AW164" s="10" t="s">
        <v>36</v>
      </c>
      <c r="AX164" s="10" t="s">
        <v>81</v>
      </c>
      <c r="AY164" s="120" t="s">
        <v>151</v>
      </c>
    </row>
    <row r="165" spans="1:65" s="11" customFormat="1" ht="11.25" x14ac:dyDescent="0.2">
      <c r="B165" s="124"/>
      <c r="C165" s="157"/>
      <c r="D165" s="150" t="s">
        <v>164</v>
      </c>
      <c r="E165" s="158" t="s">
        <v>1</v>
      </c>
      <c r="F165" s="159" t="s">
        <v>1174</v>
      </c>
      <c r="G165" s="157"/>
      <c r="H165" s="160">
        <v>13.35</v>
      </c>
      <c r="L165" s="124"/>
      <c r="M165" s="126"/>
      <c r="N165" s="127"/>
      <c r="O165" s="127"/>
      <c r="P165" s="127"/>
      <c r="Q165" s="127"/>
      <c r="R165" s="127"/>
      <c r="S165" s="127"/>
      <c r="T165" s="128"/>
      <c r="AT165" s="125" t="s">
        <v>164</v>
      </c>
      <c r="AU165" s="125" t="s">
        <v>90</v>
      </c>
      <c r="AV165" s="11" t="s">
        <v>90</v>
      </c>
      <c r="AW165" s="11" t="s">
        <v>36</v>
      </c>
      <c r="AX165" s="11" t="s">
        <v>81</v>
      </c>
      <c r="AY165" s="125" t="s">
        <v>151</v>
      </c>
    </row>
    <row r="166" spans="1:65" s="10" customFormat="1" ht="11.25" x14ac:dyDescent="0.2">
      <c r="B166" s="119"/>
      <c r="C166" s="154"/>
      <c r="D166" s="150" t="s">
        <v>164</v>
      </c>
      <c r="E166" s="155" t="s">
        <v>1</v>
      </c>
      <c r="F166" s="156" t="s">
        <v>1175</v>
      </c>
      <c r="G166" s="154"/>
      <c r="H166" s="155" t="s">
        <v>1</v>
      </c>
      <c r="L166" s="119"/>
      <c r="M166" s="121"/>
      <c r="N166" s="122"/>
      <c r="O166" s="122"/>
      <c r="P166" s="122"/>
      <c r="Q166" s="122"/>
      <c r="R166" s="122"/>
      <c r="S166" s="122"/>
      <c r="T166" s="123"/>
      <c r="AT166" s="120" t="s">
        <v>164</v>
      </c>
      <c r="AU166" s="120" t="s">
        <v>90</v>
      </c>
      <c r="AV166" s="10" t="s">
        <v>88</v>
      </c>
      <c r="AW166" s="10" t="s">
        <v>36</v>
      </c>
      <c r="AX166" s="10" t="s">
        <v>81</v>
      </c>
      <c r="AY166" s="120" t="s">
        <v>151</v>
      </c>
    </row>
    <row r="167" spans="1:65" s="11" customFormat="1" ht="11.25" x14ac:dyDescent="0.2">
      <c r="B167" s="124"/>
      <c r="C167" s="157"/>
      <c r="D167" s="150" t="s">
        <v>164</v>
      </c>
      <c r="E167" s="158" t="s">
        <v>1</v>
      </c>
      <c r="F167" s="159" t="s">
        <v>1176</v>
      </c>
      <c r="G167" s="157"/>
      <c r="H167" s="160">
        <v>4.968</v>
      </c>
      <c r="L167" s="124"/>
      <c r="M167" s="126"/>
      <c r="N167" s="127"/>
      <c r="O167" s="127"/>
      <c r="P167" s="127"/>
      <c r="Q167" s="127"/>
      <c r="R167" s="127"/>
      <c r="S167" s="127"/>
      <c r="T167" s="128"/>
      <c r="AT167" s="125" t="s">
        <v>164</v>
      </c>
      <c r="AU167" s="125" t="s">
        <v>90</v>
      </c>
      <c r="AV167" s="11" t="s">
        <v>90</v>
      </c>
      <c r="AW167" s="11" t="s">
        <v>36</v>
      </c>
      <c r="AX167" s="11" t="s">
        <v>81</v>
      </c>
      <c r="AY167" s="125" t="s">
        <v>151</v>
      </c>
    </row>
    <row r="168" spans="1:65" s="12" customFormat="1" ht="11.25" x14ac:dyDescent="0.2">
      <c r="B168" s="129"/>
      <c r="C168" s="161"/>
      <c r="D168" s="150" t="s">
        <v>164</v>
      </c>
      <c r="E168" s="162" t="s">
        <v>1</v>
      </c>
      <c r="F168" s="163" t="s">
        <v>167</v>
      </c>
      <c r="G168" s="161"/>
      <c r="H168" s="164">
        <v>18.318000000000001</v>
      </c>
      <c r="L168" s="129"/>
      <c r="M168" s="131"/>
      <c r="N168" s="132"/>
      <c r="O168" s="132"/>
      <c r="P168" s="132"/>
      <c r="Q168" s="132"/>
      <c r="R168" s="132"/>
      <c r="S168" s="132"/>
      <c r="T168" s="133"/>
      <c r="AT168" s="130" t="s">
        <v>164</v>
      </c>
      <c r="AU168" s="130" t="s">
        <v>90</v>
      </c>
      <c r="AV168" s="12" t="s">
        <v>158</v>
      </c>
      <c r="AW168" s="12" t="s">
        <v>36</v>
      </c>
      <c r="AX168" s="12" t="s">
        <v>88</v>
      </c>
      <c r="AY168" s="130" t="s">
        <v>151</v>
      </c>
    </row>
    <row r="169" spans="1:65" s="34" customFormat="1" ht="37.9" customHeight="1" x14ac:dyDescent="0.2">
      <c r="A169" s="9"/>
      <c r="B169" s="4"/>
      <c r="C169" s="144" t="s">
        <v>196</v>
      </c>
      <c r="D169" s="144" t="s">
        <v>153</v>
      </c>
      <c r="E169" s="145" t="s">
        <v>245</v>
      </c>
      <c r="F169" s="146" t="s">
        <v>246</v>
      </c>
      <c r="G169" s="147" t="s">
        <v>233</v>
      </c>
      <c r="H169" s="148">
        <v>1585.66</v>
      </c>
      <c r="I169" s="6"/>
      <c r="J169" s="7">
        <f>ROUND(I169*H169,2)</f>
        <v>0</v>
      </c>
      <c r="K169" s="5" t="s">
        <v>157</v>
      </c>
      <c r="L169" s="4"/>
      <c r="M169" s="8" t="s">
        <v>1</v>
      </c>
      <c r="N169" s="110" t="s">
        <v>46</v>
      </c>
      <c r="O169" s="111"/>
      <c r="P169" s="112">
        <f>O169*H169</f>
        <v>0</v>
      </c>
      <c r="Q169" s="112">
        <v>0</v>
      </c>
      <c r="R169" s="112">
        <f>Q169*H169</f>
        <v>0</v>
      </c>
      <c r="S169" s="112">
        <v>0</v>
      </c>
      <c r="T169" s="113">
        <f>S169*H169</f>
        <v>0</v>
      </c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R169" s="114" t="s">
        <v>158</v>
      </c>
      <c r="AT169" s="114" t="s">
        <v>153</v>
      </c>
      <c r="AU169" s="114" t="s">
        <v>90</v>
      </c>
      <c r="AY169" s="23" t="s">
        <v>151</v>
      </c>
      <c r="BE169" s="115">
        <f>IF(N169="základní",J169,0)</f>
        <v>0</v>
      </c>
      <c r="BF169" s="115">
        <f>IF(N169="snížená",J169,0)</f>
        <v>0</v>
      </c>
      <c r="BG169" s="115">
        <f>IF(N169="zákl. přenesená",J169,0)</f>
        <v>0</v>
      </c>
      <c r="BH169" s="115">
        <f>IF(N169="sníž. přenesená",J169,0)</f>
        <v>0</v>
      </c>
      <c r="BI169" s="115">
        <f>IF(N169="nulová",J169,0)</f>
        <v>0</v>
      </c>
      <c r="BJ169" s="23" t="s">
        <v>88</v>
      </c>
      <c r="BK169" s="115">
        <f>ROUND(I169*H169,2)</f>
        <v>0</v>
      </c>
      <c r="BL169" s="23" t="s">
        <v>158</v>
      </c>
      <c r="BM169" s="114" t="s">
        <v>1177</v>
      </c>
    </row>
    <row r="170" spans="1:65" s="34" customFormat="1" ht="39" x14ac:dyDescent="0.2">
      <c r="A170" s="9"/>
      <c r="B170" s="4"/>
      <c r="C170" s="149"/>
      <c r="D170" s="150" t="s">
        <v>160</v>
      </c>
      <c r="E170" s="149"/>
      <c r="F170" s="151" t="s">
        <v>248</v>
      </c>
      <c r="G170" s="149"/>
      <c r="H170" s="149"/>
      <c r="I170" s="9"/>
      <c r="J170" s="9"/>
      <c r="K170" s="9"/>
      <c r="L170" s="4"/>
      <c r="M170" s="116"/>
      <c r="N170" s="117"/>
      <c r="O170" s="111"/>
      <c r="P170" s="111"/>
      <c r="Q170" s="111"/>
      <c r="R170" s="111"/>
      <c r="S170" s="111"/>
      <c r="T170" s="118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T170" s="23" t="s">
        <v>160</v>
      </c>
      <c r="AU170" s="23" t="s">
        <v>90</v>
      </c>
    </row>
    <row r="171" spans="1:65" s="34" customFormat="1" ht="11.25" x14ac:dyDescent="0.2">
      <c r="A171" s="9"/>
      <c r="B171" s="4"/>
      <c r="C171" s="149"/>
      <c r="D171" s="152" t="s">
        <v>162</v>
      </c>
      <c r="E171" s="149"/>
      <c r="F171" s="153" t="s">
        <v>249</v>
      </c>
      <c r="G171" s="149"/>
      <c r="H171" s="149"/>
      <c r="I171" s="9"/>
      <c r="J171" s="9"/>
      <c r="K171" s="9"/>
      <c r="L171" s="4"/>
      <c r="M171" s="116"/>
      <c r="N171" s="117"/>
      <c r="O171" s="111"/>
      <c r="P171" s="111"/>
      <c r="Q171" s="111"/>
      <c r="R171" s="111"/>
      <c r="S171" s="111"/>
      <c r="T171" s="118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T171" s="23" t="s">
        <v>162</v>
      </c>
      <c r="AU171" s="23" t="s">
        <v>90</v>
      </c>
    </row>
    <row r="172" spans="1:65" s="10" customFormat="1" ht="11.25" x14ac:dyDescent="0.2">
      <c r="B172" s="119"/>
      <c r="C172" s="154"/>
      <c r="D172" s="150" t="s">
        <v>164</v>
      </c>
      <c r="E172" s="155" t="s">
        <v>1</v>
      </c>
      <c r="F172" s="156" t="s">
        <v>1178</v>
      </c>
      <c r="G172" s="154"/>
      <c r="H172" s="155" t="s">
        <v>1</v>
      </c>
      <c r="L172" s="119"/>
      <c r="M172" s="121"/>
      <c r="N172" s="122"/>
      <c r="O172" s="122"/>
      <c r="P172" s="122"/>
      <c r="Q172" s="122"/>
      <c r="R172" s="122"/>
      <c r="S172" s="122"/>
      <c r="T172" s="123"/>
      <c r="AT172" s="120" t="s">
        <v>164</v>
      </c>
      <c r="AU172" s="120" t="s">
        <v>90</v>
      </c>
      <c r="AV172" s="10" t="s">
        <v>88</v>
      </c>
      <c r="AW172" s="10" t="s">
        <v>36</v>
      </c>
      <c r="AX172" s="10" t="s">
        <v>81</v>
      </c>
      <c r="AY172" s="120" t="s">
        <v>151</v>
      </c>
    </row>
    <row r="173" spans="1:65" s="11" customFormat="1" ht="11.25" x14ac:dyDescent="0.2">
      <c r="B173" s="124"/>
      <c r="C173" s="157"/>
      <c r="D173" s="150" t="s">
        <v>164</v>
      </c>
      <c r="E173" s="158" t="s">
        <v>1</v>
      </c>
      <c r="F173" s="159" t="s">
        <v>1179</v>
      </c>
      <c r="G173" s="157"/>
      <c r="H173" s="160">
        <v>205.91</v>
      </c>
      <c r="L173" s="124"/>
      <c r="M173" s="126"/>
      <c r="N173" s="127"/>
      <c r="O173" s="127"/>
      <c r="P173" s="127"/>
      <c r="Q173" s="127"/>
      <c r="R173" s="127"/>
      <c r="S173" s="127"/>
      <c r="T173" s="128"/>
      <c r="AT173" s="125" t="s">
        <v>164</v>
      </c>
      <c r="AU173" s="125" t="s">
        <v>90</v>
      </c>
      <c r="AV173" s="11" t="s">
        <v>90</v>
      </c>
      <c r="AW173" s="11" t="s">
        <v>36</v>
      </c>
      <c r="AX173" s="11" t="s">
        <v>81</v>
      </c>
      <c r="AY173" s="125" t="s">
        <v>151</v>
      </c>
    </row>
    <row r="174" spans="1:65" s="10" customFormat="1" ht="11.25" x14ac:dyDescent="0.2">
      <c r="B174" s="119"/>
      <c r="C174" s="154"/>
      <c r="D174" s="150" t="s">
        <v>164</v>
      </c>
      <c r="E174" s="155" t="s">
        <v>1</v>
      </c>
      <c r="F174" s="156" t="s">
        <v>1180</v>
      </c>
      <c r="G174" s="154"/>
      <c r="H174" s="155" t="s">
        <v>1</v>
      </c>
      <c r="L174" s="119"/>
      <c r="M174" s="121"/>
      <c r="N174" s="122"/>
      <c r="O174" s="122"/>
      <c r="P174" s="122"/>
      <c r="Q174" s="122"/>
      <c r="R174" s="122"/>
      <c r="S174" s="122"/>
      <c r="T174" s="123"/>
      <c r="AT174" s="120" t="s">
        <v>164</v>
      </c>
      <c r="AU174" s="120" t="s">
        <v>90</v>
      </c>
      <c r="AV174" s="10" t="s">
        <v>88</v>
      </c>
      <c r="AW174" s="10" t="s">
        <v>36</v>
      </c>
      <c r="AX174" s="10" t="s">
        <v>81</v>
      </c>
      <c r="AY174" s="120" t="s">
        <v>151</v>
      </c>
    </row>
    <row r="175" spans="1:65" s="11" customFormat="1" ht="11.25" x14ac:dyDescent="0.2">
      <c r="B175" s="124"/>
      <c r="C175" s="157"/>
      <c r="D175" s="150" t="s">
        <v>164</v>
      </c>
      <c r="E175" s="158" t="s">
        <v>1</v>
      </c>
      <c r="F175" s="159" t="s">
        <v>1181</v>
      </c>
      <c r="G175" s="157"/>
      <c r="H175" s="160">
        <v>1273.97</v>
      </c>
      <c r="L175" s="124"/>
      <c r="M175" s="126"/>
      <c r="N175" s="127"/>
      <c r="O175" s="127"/>
      <c r="P175" s="127"/>
      <c r="Q175" s="127"/>
      <c r="R175" s="127"/>
      <c r="S175" s="127"/>
      <c r="T175" s="128"/>
      <c r="AT175" s="125" t="s">
        <v>164</v>
      </c>
      <c r="AU175" s="125" t="s">
        <v>90</v>
      </c>
      <c r="AV175" s="11" t="s">
        <v>90</v>
      </c>
      <c r="AW175" s="11" t="s">
        <v>36</v>
      </c>
      <c r="AX175" s="11" t="s">
        <v>81</v>
      </c>
      <c r="AY175" s="125" t="s">
        <v>151</v>
      </c>
    </row>
    <row r="176" spans="1:65" s="10" customFormat="1" ht="22.5" x14ac:dyDescent="0.2">
      <c r="B176" s="119"/>
      <c r="C176" s="154"/>
      <c r="D176" s="150" t="s">
        <v>164</v>
      </c>
      <c r="E176" s="155" t="s">
        <v>1</v>
      </c>
      <c r="F176" s="156" t="s">
        <v>1053</v>
      </c>
      <c r="G176" s="154"/>
      <c r="H176" s="155" t="s">
        <v>1</v>
      </c>
      <c r="L176" s="119"/>
      <c r="M176" s="121"/>
      <c r="N176" s="122"/>
      <c r="O176" s="122"/>
      <c r="P176" s="122"/>
      <c r="Q176" s="122"/>
      <c r="R176" s="122"/>
      <c r="S176" s="122"/>
      <c r="T176" s="123"/>
      <c r="AT176" s="120" t="s">
        <v>164</v>
      </c>
      <c r="AU176" s="120" t="s">
        <v>90</v>
      </c>
      <c r="AV176" s="10" t="s">
        <v>88</v>
      </c>
      <c r="AW176" s="10" t="s">
        <v>36</v>
      </c>
      <c r="AX176" s="10" t="s">
        <v>81</v>
      </c>
      <c r="AY176" s="120" t="s">
        <v>151</v>
      </c>
    </row>
    <row r="177" spans="1:65" s="11" customFormat="1" ht="11.25" x14ac:dyDescent="0.2">
      <c r="B177" s="124"/>
      <c r="C177" s="157"/>
      <c r="D177" s="150" t="s">
        <v>164</v>
      </c>
      <c r="E177" s="158" t="s">
        <v>1</v>
      </c>
      <c r="F177" s="159" t="s">
        <v>1182</v>
      </c>
      <c r="G177" s="157"/>
      <c r="H177" s="160">
        <v>105.78</v>
      </c>
      <c r="L177" s="124"/>
      <c r="M177" s="126"/>
      <c r="N177" s="127"/>
      <c r="O177" s="127"/>
      <c r="P177" s="127"/>
      <c r="Q177" s="127"/>
      <c r="R177" s="127"/>
      <c r="S177" s="127"/>
      <c r="T177" s="128"/>
      <c r="AT177" s="125" t="s">
        <v>164</v>
      </c>
      <c r="AU177" s="125" t="s">
        <v>90</v>
      </c>
      <c r="AV177" s="11" t="s">
        <v>90</v>
      </c>
      <c r="AW177" s="11" t="s">
        <v>36</v>
      </c>
      <c r="AX177" s="11" t="s">
        <v>81</v>
      </c>
      <c r="AY177" s="125" t="s">
        <v>151</v>
      </c>
    </row>
    <row r="178" spans="1:65" s="12" customFormat="1" ht="11.25" x14ac:dyDescent="0.2">
      <c r="B178" s="129"/>
      <c r="C178" s="161"/>
      <c r="D178" s="150" t="s">
        <v>164</v>
      </c>
      <c r="E178" s="162" t="s">
        <v>1</v>
      </c>
      <c r="F178" s="163" t="s">
        <v>167</v>
      </c>
      <c r="G178" s="161"/>
      <c r="H178" s="164">
        <v>1585.66</v>
      </c>
      <c r="L178" s="129"/>
      <c r="M178" s="131"/>
      <c r="N178" s="132"/>
      <c r="O178" s="132"/>
      <c r="P178" s="132"/>
      <c r="Q178" s="132"/>
      <c r="R178" s="132"/>
      <c r="S178" s="132"/>
      <c r="T178" s="133"/>
      <c r="AT178" s="130" t="s">
        <v>164</v>
      </c>
      <c r="AU178" s="130" t="s">
        <v>90</v>
      </c>
      <c r="AV178" s="12" t="s">
        <v>158</v>
      </c>
      <c r="AW178" s="12" t="s">
        <v>36</v>
      </c>
      <c r="AX178" s="12" t="s">
        <v>88</v>
      </c>
      <c r="AY178" s="130" t="s">
        <v>151</v>
      </c>
    </row>
    <row r="179" spans="1:65" s="34" customFormat="1" ht="37.9" customHeight="1" x14ac:dyDescent="0.2">
      <c r="A179" s="9"/>
      <c r="B179" s="4"/>
      <c r="C179" s="144" t="s">
        <v>202</v>
      </c>
      <c r="D179" s="144" t="s">
        <v>153</v>
      </c>
      <c r="E179" s="145" t="s">
        <v>255</v>
      </c>
      <c r="F179" s="146" t="s">
        <v>256</v>
      </c>
      <c r="G179" s="147" t="s">
        <v>233</v>
      </c>
      <c r="H179" s="148">
        <v>324.45</v>
      </c>
      <c r="I179" s="6"/>
      <c r="J179" s="7">
        <f>ROUND(I179*H179,2)</f>
        <v>0</v>
      </c>
      <c r="K179" s="5" t="s">
        <v>157</v>
      </c>
      <c r="L179" s="4"/>
      <c r="M179" s="8" t="s">
        <v>1</v>
      </c>
      <c r="N179" s="110" t="s">
        <v>46</v>
      </c>
      <c r="O179" s="111"/>
      <c r="P179" s="112">
        <f>O179*H179</f>
        <v>0</v>
      </c>
      <c r="Q179" s="112">
        <v>0</v>
      </c>
      <c r="R179" s="112">
        <f>Q179*H179</f>
        <v>0</v>
      </c>
      <c r="S179" s="112">
        <v>0</v>
      </c>
      <c r="T179" s="113">
        <f>S179*H179</f>
        <v>0</v>
      </c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R179" s="114" t="s">
        <v>158</v>
      </c>
      <c r="AT179" s="114" t="s">
        <v>153</v>
      </c>
      <c r="AU179" s="114" t="s">
        <v>90</v>
      </c>
      <c r="AY179" s="23" t="s">
        <v>151</v>
      </c>
      <c r="BE179" s="115">
        <f>IF(N179="základní",J179,0)</f>
        <v>0</v>
      </c>
      <c r="BF179" s="115">
        <f>IF(N179="snížená",J179,0)</f>
        <v>0</v>
      </c>
      <c r="BG179" s="115">
        <f>IF(N179="zákl. přenesená",J179,0)</f>
        <v>0</v>
      </c>
      <c r="BH179" s="115">
        <f>IF(N179="sníž. přenesená",J179,0)</f>
        <v>0</v>
      </c>
      <c r="BI179" s="115">
        <f>IF(N179="nulová",J179,0)</f>
        <v>0</v>
      </c>
      <c r="BJ179" s="23" t="s">
        <v>88</v>
      </c>
      <c r="BK179" s="115">
        <f>ROUND(I179*H179,2)</f>
        <v>0</v>
      </c>
      <c r="BL179" s="23" t="s">
        <v>158</v>
      </c>
      <c r="BM179" s="114" t="s">
        <v>1183</v>
      </c>
    </row>
    <row r="180" spans="1:65" s="34" customFormat="1" ht="39" x14ac:dyDescent="0.2">
      <c r="A180" s="9"/>
      <c r="B180" s="4"/>
      <c r="C180" s="149"/>
      <c r="D180" s="150" t="s">
        <v>160</v>
      </c>
      <c r="E180" s="149"/>
      <c r="F180" s="151" t="s">
        <v>258</v>
      </c>
      <c r="G180" s="149"/>
      <c r="H180" s="149"/>
      <c r="I180" s="9"/>
      <c r="J180" s="9"/>
      <c r="K180" s="9"/>
      <c r="L180" s="4"/>
      <c r="M180" s="116"/>
      <c r="N180" s="117"/>
      <c r="O180" s="111"/>
      <c r="P180" s="111"/>
      <c r="Q180" s="111"/>
      <c r="R180" s="111"/>
      <c r="S180" s="111"/>
      <c r="T180" s="118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T180" s="23" t="s">
        <v>160</v>
      </c>
      <c r="AU180" s="23" t="s">
        <v>90</v>
      </c>
    </row>
    <row r="181" spans="1:65" s="34" customFormat="1" ht="11.25" x14ac:dyDescent="0.2">
      <c r="A181" s="9"/>
      <c r="B181" s="4"/>
      <c r="C181" s="149"/>
      <c r="D181" s="152" t="s">
        <v>162</v>
      </c>
      <c r="E181" s="149"/>
      <c r="F181" s="153" t="s">
        <v>259</v>
      </c>
      <c r="G181" s="149"/>
      <c r="H181" s="149"/>
      <c r="I181" s="9"/>
      <c r="J181" s="9"/>
      <c r="K181" s="9"/>
      <c r="L181" s="4"/>
      <c r="M181" s="116"/>
      <c r="N181" s="117"/>
      <c r="O181" s="111"/>
      <c r="P181" s="111"/>
      <c r="Q181" s="111"/>
      <c r="R181" s="111"/>
      <c r="S181" s="111"/>
      <c r="T181" s="118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T181" s="23" t="s">
        <v>162</v>
      </c>
      <c r="AU181" s="23" t="s">
        <v>90</v>
      </c>
    </row>
    <row r="182" spans="1:65" s="10" customFormat="1" ht="11.25" x14ac:dyDescent="0.2">
      <c r="B182" s="119"/>
      <c r="C182" s="154"/>
      <c r="D182" s="150" t="s">
        <v>164</v>
      </c>
      <c r="E182" s="155" t="s">
        <v>1</v>
      </c>
      <c r="F182" s="156" t="s">
        <v>405</v>
      </c>
      <c r="G182" s="154"/>
      <c r="H182" s="155" t="s">
        <v>1</v>
      </c>
      <c r="L182" s="119"/>
      <c r="M182" s="121"/>
      <c r="N182" s="122"/>
      <c r="O182" s="122"/>
      <c r="P182" s="122"/>
      <c r="Q182" s="122"/>
      <c r="R182" s="122"/>
      <c r="S182" s="122"/>
      <c r="T182" s="123"/>
      <c r="AT182" s="120" t="s">
        <v>164</v>
      </c>
      <c r="AU182" s="120" t="s">
        <v>90</v>
      </c>
      <c r="AV182" s="10" t="s">
        <v>88</v>
      </c>
      <c r="AW182" s="10" t="s">
        <v>36</v>
      </c>
      <c r="AX182" s="10" t="s">
        <v>81</v>
      </c>
      <c r="AY182" s="120" t="s">
        <v>151</v>
      </c>
    </row>
    <row r="183" spans="1:65" s="11" customFormat="1" ht="11.25" x14ac:dyDescent="0.2">
      <c r="B183" s="124"/>
      <c r="C183" s="157"/>
      <c r="D183" s="150" t="s">
        <v>164</v>
      </c>
      <c r="E183" s="158" t="s">
        <v>1</v>
      </c>
      <c r="F183" s="159" t="s">
        <v>1184</v>
      </c>
      <c r="G183" s="157"/>
      <c r="H183" s="160">
        <v>220.94</v>
      </c>
      <c r="L183" s="124"/>
      <c r="M183" s="126"/>
      <c r="N183" s="127"/>
      <c r="O183" s="127"/>
      <c r="P183" s="127"/>
      <c r="Q183" s="127"/>
      <c r="R183" s="127"/>
      <c r="S183" s="127"/>
      <c r="T183" s="128"/>
      <c r="AT183" s="125" t="s">
        <v>164</v>
      </c>
      <c r="AU183" s="125" t="s">
        <v>90</v>
      </c>
      <c r="AV183" s="11" t="s">
        <v>90</v>
      </c>
      <c r="AW183" s="11" t="s">
        <v>36</v>
      </c>
      <c r="AX183" s="11" t="s">
        <v>81</v>
      </c>
      <c r="AY183" s="125" t="s">
        <v>151</v>
      </c>
    </row>
    <row r="184" spans="1:65" s="11" customFormat="1" ht="11.25" x14ac:dyDescent="0.2">
      <c r="B184" s="124"/>
      <c r="C184" s="157"/>
      <c r="D184" s="150" t="s">
        <v>164</v>
      </c>
      <c r="E184" s="158" t="s">
        <v>1</v>
      </c>
      <c r="F184" s="159" t="s">
        <v>1185</v>
      </c>
      <c r="G184" s="157"/>
      <c r="H184" s="160">
        <v>156.4</v>
      </c>
      <c r="L184" s="124"/>
      <c r="M184" s="126"/>
      <c r="N184" s="127"/>
      <c r="O184" s="127"/>
      <c r="P184" s="127"/>
      <c r="Q184" s="127"/>
      <c r="R184" s="127"/>
      <c r="S184" s="127"/>
      <c r="T184" s="128"/>
      <c r="AT184" s="125" t="s">
        <v>164</v>
      </c>
      <c r="AU184" s="125" t="s">
        <v>90</v>
      </c>
      <c r="AV184" s="11" t="s">
        <v>90</v>
      </c>
      <c r="AW184" s="11" t="s">
        <v>36</v>
      </c>
      <c r="AX184" s="11" t="s">
        <v>81</v>
      </c>
      <c r="AY184" s="125" t="s">
        <v>151</v>
      </c>
    </row>
    <row r="185" spans="1:65" s="11" customFormat="1" ht="11.25" x14ac:dyDescent="0.2">
      <c r="B185" s="124"/>
      <c r="C185" s="157"/>
      <c r="D185" s="150" t="s">
        <v>164</v>
      </c>
      <c r="E185" s="158" t="s">
        <v>1</v>
      </c>
      <c r="F185" s="159" t="s">
        <v>1186</v>
      </c>
      <c r="G185" s="157"/>
      <c r="H185" s="160">
        <v>-52.89</v>
      </c>
      <c r="L185" s="124"/>
      <c r="M185" s="126"/>
      <c r="N185" s="127"/>
      <c r="O185" s="127"/>
      <c r="P185" s="127"/>
      <c r="Q185" s="127"/>
      <c r="R185" s="127"/>
      <c r="S185" s="127"/>
      <c r="T185" s="128"/>
      <c r="AT185" s="125" t="s">
        <v>164</v>
      </c>
      <c r="AU185" s="125" t="s">
        <v>90</v>
      </c>
      <c r="AV185" s="11" t="s">
        <v>90</v>
      </c>
      <c r="AW185" s="11" t="s">
        <v>36</v>
      </c>
      <c r="AX185" s="11" t="s">
        <v>81</v>
      </c>
      <c r="AY185" s="125" t="s">
        <v>151</v>
      </c>
    </row>
    <row r="186" spans="1:65" s="12" customFormat="1" ht="11.25" x14ac:dyDescent="0.2">
      <c r="B186" s="129"/>
      <c r="C186" s="161"/>
      <c r="D186" s="150" t="s">
        <v>164</v>
      </c>
      <c r="E186" s="162" t="s">
        <v>1</v>
      </c>
      <c r="F186" s="163" t="s">
        <v>167</v>
      </c>
      <c r="G186" s="161"/>
      <c r="H186" s="164">
        <v>324.45</v>
      </c>
      <c r="L186" s="129"/>
      <c r="M186" s="131"/>
      <c r="N186" s="132"/>
      <c r="O186" s="132"/>
      <c r="P186" s="132"/>
      <c r="Q186" s="132"/>
      <c r="R186" s="132"/>
      <c r="S186" s="132"/>
      <c r="T186" s="133"/>
      <c r="AT186" s="130" t="s">
        <v>164</v>
      </c>
      <c r="AU186" s="130" t="s">
        <v>90</v>
      </c>
      <c r="AV186" s="12" t="s">
        <v>158</v>
      </c>
      <c r="AW186" s="12" t="s">
        <v>36</v>
      </c>
      <c r="AX186" s="12" t="s">
        <v>88</v>
      </c>
      <c r="AY186" s="130" t="s">
        <v>151</v>
      </c>
    </row>
    <row r="187" spans="1:65" s="34" customFormat="1" ht="24.2" customHeight="1" x14ac:dyDescent="0.2">
      <c r="A187" s="9"/>
      <c r="B187" s="4"/>
      <c r="C187" s="144" t="s">
        <v>209</v>
      </c>
      <c r="D187" s="144" t="s">
        <v>153</v>
      </c>
      <c r="E187" s="145" t="s">
        <v>263</v>
      </c>
      <c r="F187" s="146" t="s">
        <v>264</v>
      </c>
      <c r="G187" s="147" t="s">
        <v>233</v>
      </c>
      <c r="H187" s="148">
        <v>1651.31</v>
      </c>
      <c r="I187" s="6"/>
      <c r="J187" s="7">
        <f>ROUND(I187*H187,2)</f>
        <v>0</v>
      </c>
      <c r="K187" s="5" t="s">
        <v>157</v>
      </c>
      <c r="L187" s="4"/>
      <c r="M187" s="8" t="s">
        <v>1</v>
      </c>
      <c r="N187" s="110" t="s">
        <v>46</v>
      </c>
      <c r="O187" s="111"/>
      <c r="P187" s="112">
        <f>O187*H187</f>
        <v>0</v>
      </c>
      <c r="Q187" s="112">
        <v>0</v>
      </c>
      <c r="R187" s="112">
        <f>Q187*H187</f>
        <v>0</v>
      </c>
      <c r="S187" s="112">
        <v>0</v>
      </c>
      <c r="T187" s="113">
        <f>S187*H187</f>
        <v>0</v>
      </c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R187" s="114" t="s">
        <v>158</v>
      </c>
      <c r="AT187" s="114" t="s">
        <v>153</v>
      </c>
      <c r="AU187" s="114" t="s">
        <v>90</v>
      </c>
      <c r="AY187" s="23" t="s">
        <v>151</v>
      </c>
      <c r="BE187" s="115">
        <f>IF(N187="základní",J187,0)</f>
        <v>0</v>
      </c>
      <c r="BF187" s="115">
        <f>IF(N187="snížená",J187,0)</f>
        <v>0</v>
      </c>
      <c r="BG187" s="115">
        <f>IF(N187="zákl. přenesená",J187,0)</f>
        <v>0</v>
      </c>
      <c r="BH187" s="115">
        <f>IF(N187="sníž. přenesená",J187,0)</f>
        <v>0</v>
      </c>
      <c r="BI187" s="115">
        <f>IF(N187="nulová",J187,0)</f>
        <v>0</v>
      </c>
      <c r="BJ187" s="23" t="s">
        <v>88</v>
      </c>
      <c r="BK187" s="115">
        <f>ROUND(I187*H187,2)</f>
        <v>0</v>
      </c>
      <c r="BL187" s="23" t="s">
        <v>158</v>
      </c>
      <c r="BM187" s="114" t="s">
        <v>1187</v>
      </c>
    </row>
    <row r="188" spans="1:65" s="34" customFormat="1" ht="29.25" x14ac:dyDescent="0.2">
      <c r="A188" s="9"/>
      <c r="B188" s="4"/>
      <c r="C188" s="149"/>
      <c r="D188" s="150" t="s">
        <v>160</v>
      </c>
      <c r="E188" s="149"/>
      <c r="F188" s="151" t="s">
        <v>266</v>
      </c>
      <c r="G188" s="149"/>
      <c r="H188" s="149"/>
      <c r="I188" s="9"/>
      <c r="J188" s="9"/>
      <c r="K188" s="9"/>
      <c r="L188" s="4"/>
      <c r="M188" s="116"/>
      <c r="N188" s="117"/>
      <c r="O188" s="111"/>
      <c r="P188" s="111"/>
      <c r="Q188" s="111"/>
      <c r="R188" s="111"/>
      <c r="S188" s="111"/>
      <c r="T188" s="118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T188" s="23" t="s">
        <v>160</v>
      </c>
      <c r="AU188" s="23" t="s">
        <v>90</v>
      </c>
    </row>
    <row r="189" spans="1:65" s="34" customFormat="1" ht="11.25" x14ac:dyDescent="0.2">
      <c r="A189" s="9"/>
      <c r="B189" s="4"/>
      <c r="C189" s="149"/>
      <c r="D189" s="152" t="s">
        <v>162</v>
      </c>
      <c r="E189" s="149"/>
      <c r="F189" s="153" t="s">
        <v>267</v>
      </c>
      <c r="G189" s="149"/>
      <c r="H189" s="149"/>
      <c r="I189" s="9"/>
      <c r="J189" s="9"/>
      <c r="K189" s="9"/>
      <c r="L189" s="4"/>
      <c r="M189" s="116"/>
      <c r="N189" s="117"/>
      <c r="O189" s="111"/>
      <c r="P189" s="111"/>
      <c r="Q189" s="111"/>
      <c r="R189" s="111"/>
      <c r="S189" s="111"/>
      <c r="T189" s="118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T189" s="23" t="s">
        <v>162</v>
      </c>
      <c r="AU189" s="23" t="s">
        <v>90</v>
      </c>
    </row>
    <row r="190" spans="1:65" s="10" customFormat="1" ht="11.25" x14ac:dyDescent="0.2">
      <c r="B190" s="119"/>
      <c r="C190" s="154"/>
      <c r="D190" s="150" t="s">
        <v>164</v>
      </c>
      <c r="E190" s="155" t="s">
        <v>1</v>
      </c>
      <c r="F190" s="156" t="s">
        <v>744</v>
      </c>
      <c r="G190" s="154"/>
      <c r="H190" s="155" t="s">
        <v>1</v>
      </c>
      <c r="L190" s="119"/>
      <c r="M190" s="121"/>
      <c r="N190" s="122"/>
      <c r="O190" s="122"/>
      <c r="P190" s="122"/>
      <c r="Q190" s="122"/>
      <c r="R190" s="122"/>
      <c r="S190" s="122"/>
      <c r="T190" s="123"/>
      <c r="AT190" s="120" t="s">
        <v>164</v>
      </c>
      <c r="AU190" s="120" t="s">
        <v>90</v>
      </c>
      <c r="AV190" s="10" t="s">
        <v>88</v>
      </c>
      <c r="AW190" s="10" t="s">
        <v>36</v>
      </c>
      <c r="AX190" s="10" t="s">
        <v>81</v>
      </c>
      <c r="AY190" s="120" t="s">
        <v>151</v>
      </c>
    </row>
    <row r="191" spans="1:65" s="11" customFormat="1" ht="11.25" x14ac:dyDescent="0.2">
      <c r="B191" s="124"/>
      <c r="C191" s="157"/>
      <c r="D191" s="150" t="s">
        <v>164</v>
      </c>
      <c r="E191" s="158" t="s">
        <v>1</v>
      </c>
      <c r="F191" s="159" t="s">
        <v>1181</v>
      </c>
      <c r="G191" s="157"/>
      <c r="H191" s="160">
        <v>1273.97</v>
      </c>
      <c r="L191" s="124"/>
      <c r="M191" s="126"/>
      <c r="N191" s="127"/>
      <c r="O191" s="127"/>
      <c r="P191" s="127"/>
      <c r="Q191" s="127"/>
      <c r="R191" s="127"/>
      <c r="S191" s="127"/>
      <c r="T191" s="128"/>
      <c r="AT191" s="125" t="s">
        <v>164</v>
      </c>
      <c r="AU191" s="125" t="s">
        <v>90</v>
      </c>
      <c r="AV191" s="11" t="s">
        <v>90</v>
      </c>
      <c r="AW191" s="11" t="s">
        <v>36</v>
      </c>
      <c r="AX191" s="11" t="s">
        <v>81</v>
      </c>
      <c r="AY191" s="125" t="s">
        <v>151</v>
      </c>
    </row>
    <row r="192" spans="1:65" s="10" customFormat="1" ht="11.25" x14ac:dyDescent="0.2">
      <c r="B192" s="119"/>
      <c r="C192" s="154"/>
      <c r="D192" s="150" t="s">
        <v>164</v>
      </c>
      <c r="E192" s="155" t="s">
        <v>1</v>
      </c>
      <c r="F192" s="156" t="s">
        <v>1188</v>
      </c>
      <c r="G192" s="154"/>
      <c r="H192" s="155" t="s">
        <v>1</v>
      </c>
      <c r="L192" s="119"/>
      <c r="M192" s="121"/>
      <c r="N192" s="122"/>
      <c r="O192" s="122"/>
      <c r="P192" s="122"/>
      <c r="Q192" s="122"/>
      <c r="R192" s="122"/>
      <c r="S192" s="122"/>
      <c r="T192" s="123"/>
      <c r="AT192" s="120" t="s">
        <v>164</v>
      </c>
      <c r="AU192" s="120" t="s">
        <v>90</v>
      </c>
      <c r="AV192" s="10" t="s">
        <v>88</v>
      </c>
      <c r="AW192" s="10" t="s">
        <v>36</v>
      </c>
      <c r="AX192" s="10" t="s">
        <v>81</v>
      </c>
      <c r="AY192" s="120" t="s">
        <v>151</v>
      </c>
    </row>
    <row r="193" spans="1:65" s="11" customFormat="1" ht="11.25" x14ac:dyDescent="0.2">
      <c r="B193" s="124"/>
      <c r="C193" s="157"/>
      <c r="D193" s="150" t="s">
        <v>164</v>
      </c>
      <c r="E193" s="158" t="s">
        <v>1</v>
      </c>
      <c r="F193" s="159" t="s">
        <v>1189</v>
      </c>
      <c r="G193" s="157"/>
      <c r="H193" s="160">
        <v>52.89</v>
      </c>
      <c r="L193" s="124"/>
      <c r="M193" s="126"/>
      <c r="N193" s="127"/>
      <c r="O193" s="127"/>
      <c r="P193" s="127"/>
      <c r="Q193" s="127"/>
      <c r="R193" s="127"/>
      <c r="S193" s="127"/>
      <c r="T193" s="128"/>
      <c r="AT193" s="125" t="s">
        <v>164</v>
      </c>
      <c r="AU193" s="125" t="s">
        <v>90</v>
      </c>
      <c r="AV193" s="11" t="s">
        <v>90</v>
      </c>
      <c r="AW193" s="11" t="s">
        <v>36</v>
      </c>
      <c r="AX193" s="11" t="s">
        <v>81</v>
      </c>
      <c r="AY193" s="125" t="s">
        <v>151</v>
      </c>
    </row>
    <row r="194" spans="1:65" s="10" customFormat="1" ht="11.25" x14ac:dyDescent="0.2">
      <c r="B194" s="119"/>
      <c r="C194" s="154"/>
      <c r="D194" s="150" t="s">
        <v>164</v>
      </c>
      <c r="E194" s="155" t="s">
        <v>1</v>
      </c>
      <c r="F194" s="156" t="s">
        <v>1190</v>
      </c>
      <c r="G194" s="154"/>
      <c r="H194" s="155" t="s">
        <v>1</v>
      </c>
      <c r="L194" s="119"/>
      <c r="M194" s="121"/>
      <c r="N194" s="122"/>
      <c r="O194" s="122"/>
      <c r="P194" s="122"/>
      <c r="Q194" s="122"/>
      <c r="R194" s="122"/>
      <c r="S194" s="122"/>
      <c r="T194" s="123"/>
      <c r="AT194" s="120" t="s">
        <v>164</v>
      </c>
      <c r="AU194" s="120" t="s">
        <v>90</v>
      </c>
      <c r="AV194" s="10" t="s">
        <v>88</v>
      </c>
      <c r="AW194" s="10" t="s">
        <v>36</v>
      </c>
      <c r="AX194" s="10" t="s">
        <v>81</v>
      </c>
      <c r="AY194" s="120" t="s">
        <v>151</v>
      </c>
    </row>
    <row r="195" spans="1:65" s="11" customFormat="1" ht="11.25" x14ac:dyDescent="0.2">
      <c r="B195" s="124"/>
      <c r="C195" s="157"/>
      <c r="D195" s="150" t="s">
        <v>164</v>
      </c>
      <c r="E195" s="158" t="s">
        <v>1</v>
      </c>
      <c r="F195" s="159" t="s">
        <v>1191</v>
      </c>
      <c r="G195" s="157"/>
      <c r="H195" s="160">
        <v>324.45</v>
      </c>
      <c r="L195" s="124"/>
      <c r="M195" s="126"/>
      <c r="N195" s="127"/>
      <c r="O195" s="127"/>
      <c r="P195" s="127"/>
      <c r="Q195" s="127"/>
      <c r="R195" s="127"/>
      <c r="S195" s="127"/>
      <c r="T195" s="128"/>
      <c r="AT195" s="125" t="s">
        <v>164</v>
      </c>
      <c r="AU195" s="125" t="s">
        <v>90</v>
      </c>
      <c r="AV195" s="11" t="s">
        <v>90</v>
      </c>
      <c r="AW195" s="11" t="s">
        <v>36</v>
      </c>
      <c r="AX195" s="11" t="s">
        <v>81</v>
      </c>
      <c r="AY195" s="125" t="s">
        <v>151</v>
      </c>
    </row>
    <row r="196" spans="1:65" s="12" customFormat="1" ht="11.25" x14ac:dyDescent="0.2">
      <c r="B196" s="129"/>
      <c r="C196" s="161"/>
      <c r="D196" s="150" t="s">
        <v>164</v>
      </c>
      <c r="E196" s="162" t="s">
        <v>1</v>
      </c>
      <c r="F196" s="163" t="s">
        <v>167</v>
      </c>
      <c r="G196" s="161"/>
      <c r="H196" s="164">
        <v>1651.31</v>
      </c>
      <c r="L196" s="129"/>
      <c r="M196" s="131"/>
      <c r="N196" s="132"/>
      <c r="O196" s="132"/>
      <c r="P196" s="132"/>
      <c r="Q196" s="132"/>
      <c r="R196" s="132"/>
      <c r="S196" s="132"/>
      <c r="T196" s="133"/>
      <c r="AT196" s="130" t="s">
        <v>164</v>
      </c>
      <c r="AU196" s="130" t="s">
        <v>90</v>
      </c>
      <c r="AV196" s="12" t="s">
        <v>158</v>
      </c>
      <c r="AW196" s="12" t="s">
        <v>36</v>
      </c>
      <c r="AX196" s="12" t="s">
        <v>88</v>
      </c>
      <c r="AY196" s="130" t="s">
        <v>151</v>
      </c>
    </row>
    <row r="197" spans="1:65" s="34" customFormat="1" ht="37.9" customHeight="1" x14ac:dyDescent="0.2">
      <c r="A197" s="9"/>
      <c r="B197" s="4"/>
      <c r="C197" s="144" t="s">
        <v>216</v>
      </c>
      <c r="D197" s="144" t="s">
        <v>153</v>
      </c>
      <c r="E197" s="145" t="s">
        <v>271</v>
      </c>
      <c r="F197" s="146" t="s">
        <v>272</v>
      </c>
      <c r="G197" s="147" t="s">
        <v>233</v>
      </c>
      <c r="H197" s="148">
        <v>1273.97</v>
      </c>
      <c r="I197" s="6"/>
      <c r="J197" s="7">
        <f>ROUND(I197*H197,2)</f>
        <v>0</v>
      </c>
      <c r="K197" s="5" t="s">
        <v>157</v>
      </c>
      <c r="L197" s="4"/>
      <c r="M197" s="8" t="s">
        <v>1</v>
      </c>
      <c r="N197" s="110" t="s">
        <v>46</v>
      </c>
      <c r="O197" s="111"/>
      <c r="P197" s="112">
        <f>O197*H197</f>
        <v>0</v>
      </c>
      <c r="Q197" s="112">
        <v>0</v>
      </c>
      <c r="R197" s="112">
        <f>Q197*H197</f>
        <v>0</v>
      </c>
      <c r="S197" s="112">
        <v>0</v>
      </c>
      <c r="T197" s="113">
        <f>S197*H197</f>
        <v>0</v>
      </c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R197" s="114" t="s">
        <v>158</v>
      </c>
      <c r="AT197" s="114" t="s">
        <v>153</v>
      </c>
      <c r="AU197" s="114" t="s">
        <v>90</v>
      </c>
      <c r="AY197" s="23" t="s">
        <v>151</v>
      </c>
      <c r="BE197" s="115">
        <f>IF(N197="základní",J197,0)</f>
        <v>0</v>
      </c>
      <c r="BF197" s="115">
        <f>IF(N197="snížená",J197,0)</f>
        <v>0</v>
      </c>
      <c r="BG197" s="115">
        <f>IF(N197="zákl. přenesená",J197,0)</f>
        <v>0</v>
      </c>
      <c r="BH197" s="115">
        <f>IF(N197="sníž. přenesená",J197,0)</f>
        <v>0</v>
      </c>
      <c r="BI197" s="115">
        <f>IF(N197="nulová",J197,0)</f>
        <v>0</v>
      </c>
      <c r="BJ197" s="23" t="s">
        <v>88</v>
      </c>
      <c r="BK197" s="115">
        <f>ROUND(I197*H197,2)</f>
        <v>0</v>
      </c>
      <c r="BL197" s="23" t="s">
        <v>158</v>
      </c>
      <c r="BM197" s="114" t="s">
        <v>1192</v>
      </c>
    </row>
    <row r="198" spans="1:65" s="34" customFormat="1" ht="29.25" x14ac:dyDescent="0.2">
      <c r="A198" s="9"/>
      <c r="B198" s="4"/>
      <c r="C198" s="149"/>
      <c r="D198" s="150" t="s">
        <v>160</v>
      </c>
      <c r="E198" s="149"/>
      <c r="F198" s="151" t="s">
        <v>751</v>
      </c>
      <c r="G198" s="149"/>
      <c r="H198" s="149"/>
      <c r="I198" s="9"/>
      <c r="J198" s="9"/>
      <c r="K198" s="9"/>
      <c r="L198" s="4"/>
      <c r="M198" s="116"/>
      <c r="N198" s="117"/>
      <c r="O198" s="111"/>
      <c r="P198" s="111"/>
      <c r="Q198" s="111"/>
      <c r="R198" s="111"/>
      <c r="S198" s="111"/>
      <c r="T198" s="118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T198" s="23" t="s">
        <v>160</v>
      </c>
      <c r="AU198" s="23" t="s">
        <v>90</v>
      </c>
    </row>
    <row r="199" spans="1:65" s="34" customFormat="1" ht="11.25" x14ac:dyDescent="0.2">
      <c r="A199" s="9"/>
      <c r="B199" s="4"/>
      <c r="C199" s="149"/>
      <c r="D199" s="152" t="s">
        <v>162</v>
      </c>
      <c r="E199" s="149"/>
      <c r="F199" s="153" t="s">
        <v>275</v>
      </c>
      <c r="G199" s="149"/>
      <c r="H199" s="149"/>
      <c r="I199" s="9"/>
      <c r="J199" s="9"/>
      <c r="K199" s="9"/>
      <c r="L199" s="4"/>
      <c r="M199" s="116"/>
      <c r="N199" s="117"/>
      <c r="O199" s="111"/>
      <c r="P199" s="111"/>
      <c r="Q199" s="111"/>
      <c r="R199" s="111"/>
      <c r="S199" s="111"/>
      <c r="T199" s="118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T199" s="23" t="s">
        <v>162</v>
      </c>
      <c r="AU199" s="23" t="s">
        <v>90</v>
      </c>
    </row>
    <row r="200" spans="1:65" s="10" customFormat="1" ht="11.25" x14ac:dyDescent="0.2">
      <c r="B200" s="119"/>
      <c r="C200" s="154"/>
      <c r="D200" s="150" t="s">
        <v>164</v>
      </c>
      <c r="E200" s="155" t="s">
        <v>1</v>
      </c>
      <c r="F200" s="156" t="s">
        <v>1147</v>
      </c>
      <c r="G200" s="154"/>
      <c r="H200" s="155" t="s">
        <v>1</v>
      </c>
      <c r="L200" s="119"/>
      <c r="M200" s="121"/>
      <c r="N200" s="122"/>
      <c r="O200" s="122"/>
      <c r="P200" s="122"/>
      <c r="Q200" s="122"/>
      <c r="R200" s="122"/>
      <c r="S200" s="122"/>
      <c r="T200" s="123"/>
      <c r="AT200" s="120" t="s">
        <v>164</v>
      </c>
      <c r="AU200" s="120" t="s">
        <v>90</v>
      </c>
      <c r="AV200" s="10" t="s">
        <v>88</v>
      </c>
      <c r="AW200" s="10" t="s">
        <v>36</v>
      </c>
      <c r="AX200" s="10" t="s">
        <v>81</v>
      </c>
      <c r="AY200" s="120" t="s">
        <v>151</v>
      </c>
    </row>
    <row r="201" spans="1:65" s="10" customFormat="1" ht="11.25" x14ac:dyDescent="0.2">
      <c r="B201" s="119"/>
      <c r="C201" s="154"/>
      <c r="D201" s="150" t="s">
        <v>164</v>
      </c>
      <c r="E201" s="155" t="s">
        <v>1</v>
      </c>
      <c r="F201" s="156" t="s">
        <v>1193</v>
      </c>
      <c r="G201" s="154"/>
      <c r="H201" s="155" t="s">
        <v>1</v>
      </c>
      <c r="L201" s="119"/>
      <c r="M201" s="121"/>
      <c r="N201" s="122"/>
      <c r="O201" s="122"/>
      <c r="P201" s="122"/>
      <c r="Q201" s="122"/>
      <c r="R201" s="122"/>
      <c r="S201" s="122"/>
      <c r="T201" s="123"/>
      <c r="AT201" s="120" t="s">
        <v>164</v>
      </c>
      <c r="AU201" s="120" t="s">
        <v>90</v>
      </c>
      <c r="AV201" s="10" t="s">
        <v>88</v>
      </c>
      <c r="AW201" s="10" t="s">
        <v>36</v>
      </c>
      <c r="AX201" s="10" t="s">
        <v>81</v>
      </c>
      <c r="AY201" s="120" t="s">
        <v>151</v>
      </c>
    </row>
    <row r="202" spans="1:65" s="11" customFormat="1" ht="11.25" x14ac:dyDescent="0.2">
      <c r="B202" s="124"/>
      <c r="C202" s="157"/>
      <c r="D202" s="150" t="s">
        <v>164</v>
      </c>
      <c r="E202" s="158" t="s">
        <v>1</v>
      </c>
      <c r="F202" s="159" t="s">
        <v>1181</v>
      </c>
      <c r="G202" s="157"/>
      <c r="H202" s="160">
        <v>1273.97</v>
      </c>
      <c r="L202" s="124"/>
      <c r="M202" s="126"/>
      <c r="N202" s="127"/>
      <c r="O202" s="127"/>
      <c r="P202" s="127"/>
      <c r="Q202" s="127"/>
      <c r="R202" s="127"/>
      <c r="S202" s="127"/>
      <c r="T202" s="128"/>
      <c r="AT202" s="125" t="s">
        <v>164</v>
      </c>
      <c r="AU202" s="125" t="s">
        <v>90</v>
      </c>
      <c r="AV202" s="11" t="s">
        <v>90</v>
      </c>
      <c r="AW202" s="11" t="s">
        <v>36</v>
      </c>
      <c r="AX202" s="11" t="s">
        <v>81</v>
      </c>
      <c r="AY202" s="125" t="s">
        <v>151</v>
      </c>
    </row>
    <row r="203" spans="1:65" s="12" customFormat="1" ht="11.25" x14ac:dyDescent="0.2">
      <c r="B203" s="129"/>
      <c r="C203" s="161"/>
      <c r="D203" s="150" t="s">
        <v>164</v>
      </c>
      <c r="E203" s="162" t="s">
        <v>1</v>
      </c>
      <c r="F203" s="163" t="s">
        <v>167</v>
      </c>
      <c r="G203" s="161"/>
      <c r="H203" s="164">
        <v>1273.97</v>
      </c>
      <c r="L203" s="129"/>
      <c r="M203" s="131"/>
      <c r="N203" s="132"/>
      <c r="O203" s="132"/>
      <c r="P203" s="132"/>
      <c r="Q203" s="132"/>
      <c r="R203" s="132"/>
      <c r="S203" s="132"/>
      <c r="T203" s="133"/>
      <c r="AT203" s="130" t="s">
        <v>164</v>
      </c>
      <c r="AU203" s="130" t="s">
        <v>90</v>
      </c>
      <c r="AV203" s="12" t="s">
        <v>158</v>
      </c>
      <c r="AW203" s="12" t="s">
        <v>36</v>
      </c>
      <c r="AX203" s="12" t="s">
        <v>88</v>
      </c>
      <c r="AY203" s="130" t="s">
        <v>151</v>
      </c>
    </row>
    <row r="204" spans="1:65" s="34" customFormat="1" ht="24.2" customHeight="1" x14ac:dyDescent="0.2">
      <c r="A204" s="9"/>
      <c r="B204" s="4"/>
      <c r="C204" s="144" t="s">
        <v>222</v>
      </c>
      <c r="D204" s="144" t="s">
        <v>153</v>
      </c>
      <c r="E204" s="145" t="s">
        <v>279</v>
      </c>
      <c r="F204" s="146" t="s">
        <v>280</v>
      </c>
      <c r="G204" s="147" t="s">
        <v>156</v>
      </c>
      <c r="H204" s="148">
        <v>1304.3599999999999</v>
      </c>
      <c r="I204" s="6"/>
      <c r="J204" s="7">
        <f>ROUND(I204*H204,2)</f>
        <v>0</v>
      </c>
      <c r="K204" s="5" t="s">
        <v>157</v>
      </c>
      <c r="L204" s="4"/>
      <c r="M204" s="8" t="s">
        <v>1</v>
      </c>
      <c r="N204" s="110" t="s">
        <v>46</v>
      </c>
      <c r="O204" s="111"/>
      <c r="P204" s="112">
        <f>O204*H204</f>
        <v>0</v>
      </c>
      <c r="Q204" s="112">
        <v>0</v>
      </c>
      <c r="R204" s="112">
        <f>Q204*H204</f>
        <v>0</v>
      </c>
      <c r="S204" s="112">
        <v>0</v>
      </c>
      <c r="T204" s="113">
        <f>S204*H204</f>
        <v>0</v>
      </c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R204" s="114" t="s">
        <v>158</v>
      </c>
      <c r="AT204" s="114" t="s">
        <v>153</v>
      </c>
      <c r="AU204" s="114" t="s">
        <v>90</v>
      </c>
      <c r="AY204" s="23" t="s">
        <v>151</v>
      </c>
      <c r="BE204" s="115">
        <f>IF(N204="základní",J204,0)</f>
        <v>0</v>
      </c>
      <c r="BF204" s="115">
        <f>IF(N204="snížená",J204,0)</f>
        <v>0</v>
      </c>
      <c r="BG204" s="115">
        <f>IF(N204="zákl. přenesená",J204,0)</f>
        <v>0</v>
      </c>
      <c r="BH204" s="115">
        <f>IF(N204="sníž. přenesená",J204,0)</f>
        <v>0</v>
      </c>
      <c r="BI204" s="115">
        <f>IF(N204="nulová",J204,0)</f>
        <v>0</v>
      </c>
      <c r="BJ204" s="23" t="s">
        <v>88</v>
      </c>
      <c r="BK204" s="115">
        <f>ROUND(I204*H204,2)</f>
        <v>0</v>
      </c>
      <c r="BL204" s="23" t="s">
        <v>158</v>
      </c>
      <c r="BM204" s="114" t="s">
        <v>1194</v>
      </c>
    </row>
    <row r="205" spans="1:65" s="34" customFormat="1" ht="19.5" x14ac:dyDescent="0.2">
      <c r="A205" s="9"/>
      <c r="B205" s="4"/>
      <c r="C205" s="149"/>
      <c r="D205" s="150" t="s">
        <v>160</v>
      </c>
      <c r="E205" s="149"/>
      <c r="F205" s="151" t="s">
        <v>282</v>
      </c>
      <c r="G205" s="149"/>
      <c r="H205" s="149"/>
      <c r="I205" s="9"/>
      <c r="J205" s="9"/>
      <c r="K205" s="9"/>
      <c r="L205" s="4"/>
      <c r="M205" s="116"/>
      <c r="N205" s="117"/>
      <c r="O205" s="111"/>
      <c r="P205" s="111"/>
      <c r="Q205" s="111"/>
      <c r="R205" s="111"/>
      <c r="S205" s="111"/>
      <c r="T205" s="118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T205" s="23" t="s">
        <v>160</v>
      </c>
      <c r="AU205" s="23" t="s">
        <v>90</v>
      </c>
    </row>
    <row r="206" spans="1:65" s="34" customFormat="1" ht="11.25" x14ac:dyDescent="0.2">
      <c r="A206" s="9"/>
      <c r="B206" s="4"/>
      <c r="C206" s="149"/>
      <c r="D206" s="152" t="s">
        <v>162</v>
      </c>
      <c r="E206" s="149"/>
      <c r="F206" s="153" t="s">
        <v>283</v>
      </c>
      <c r="G206" s="149"/>
      <c r="H206" s="149"/>
      <c r="I206" s="9"/>
      <c r="J206" s="9"/>
      <c r="K206" s="9"/>
      <c r="L206" s="4"/>
      <c r="M206" s="116"/>
      <c r="N206" s="117"/>
      <c r="O206" s="111"/>
      <c r="P206" s="111"/>
      <c r="Q206" s="111"/>
      <c r="R206" s="111"/>
      <c r="S206" s="111"/>
      <c r="T206" s="118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T206" s="23" t="s">
        <v>162</v>
      </c>
      <c r="AU206" s="23" t="s">
        <v>90</v>
      </c>
    </row>
    <row r="207" spans="1:65" s="10" customFormat="1" ht="11.25" x14ac:dyDescent="0.2">
      <c r="B207" s="119"/>
      <c r="C207" s="154"/>
      <c r="D207" s="150" t="s">
        <v>164</v>
      </c>
      <c r="E207" s="155" t="s">
        <v>1</v>
      </c>
      <c r="F207" s="156" t="s">
        <v>1147</v>
      </c>
      <c r="G207" s="154"/>
      <c r="H207" s="155" t="s">
        <v>1</v>
      </c>
      <c r="L207" s="119"/>
      <c r="M207" s="121"/>
      <c r="N207" s="122"/>
      <c r="O207" s="122"/>
      <c r="P207" s="122"/>
      <c r="Q207" s="122"/>
      <c r="R207" s="122"/>
      <c r="S207" s="122"/>
      <c r="T207" s="123"/>
      <c r="AT207" s="120" t="s">
        <v>164</v>
      </c>
      <c r="AU207" s="120" t="s">
        <v>90</v>
      </c>
      <c r="AV207" s="10" t="s">
        <v>88</v>
      </c>
      <c r="AW207" s="10" t="s">
        <v>36</v>
      </c>
      <c r="AX207" s="10" t="s">
        <v>81</v>
      </c>
      <c r="AY207" s="120" t="s">
        <v>151</v>
      </c>
    </row>
    <row r="208" spans="1:65" s="10" customFormat="1" ht="11.25" x14ac:dyDescent="0.2">
      <c r="B208" s="119"/>
      <c r="C208" s="154"/>
      <c r="D208" s="150" t="s">
        <v>164</v>
      </c>
      <c r="E208" s="155" t="s">
        <v>1</v>
      </c>
      <c r="F208" s="156" t="s">
        <v>1195</v>
      </c>
      <c r="G208" s="154"/>
      <c r="H208" s="155" t="s">
        <v>1</v>
      </c>
      <c r="L208" s="119"/>
      <c r="M208" s="121"/>
      <c r="N208" s="122"/>
      <c r="O208" s="122"/>
      <c r="P208" s="122"/>
      <c r="Q208" s="122"/>
      <c r="R208" s="122"/>
      <c r="S208" s="122"/>
      <c r="T208" s="123"/>
      <c r="AT208" s="120" t="s">
        <v>164</v>
      </c>
      <c r="AU208" s="120" t="s">
        <v>90</v>
      </c>
      <c r="AV208" s="10" t="s">
        <v>88</v>
      </c>
      <c r="AW208" s="10" t="s">
        <v>36</v>
      </c>
      <c r="AX208" s="10" t="s">
        <v>81</v>
      </c>
      <c r="AY208" s="120" t="s">
        <v>151</v>
      </c>
    </row>
    <row r="209" spans="1:65" s="11" customFormat="1" ht="11.25" x14ac:dyDescent="0.2">
      <c r="B209" s="124"/>
      <c r="C209" s="157"/>
      <c r="D209" s="150" t="s">
        <v>164</v>
      </c>
      <c r="E209" s="158" t="s">
        <v>1</v>
      </c>
      <c r="F209" s="159" t="s">
        <v>1196</v>
      </c>
      <c r="G209" s="157"/>
      <c r="H209" s="160">
        <v>281.74</v>
      </c>
      <c r="L209" s="124"/>
      <c r="M209" s="126"/>
      <c r="N209" s="127"/>
      <c r="O209" s="127"/>
      <c r="P209" s="127"/>
      <c r="Q209" s="127"/>
      <c r="R209" s="127"/>
      <c r="S209" s="127"/>
      <c r="T209" s="128"/>
      <c r="AT209" s="125" t="s">
        <v>164</v>
      </c>
      <c r="AU209" s="125" t="s">
        <v>90</v>
      </c>
      <c r="AV209" s="11" t="s">
        <v>90</v>
      </c>
      <c r="AW209" s="11" t="s">
        <v>36</v>
      </c>
      <c r="AX209" s="11" t="s">
        <v>81</v>
      </c>
      <c r="AY209" s="125" t="s">
        <v>151</v>
      </c>
    </row>
    <row r="210" spans="1:65" s="10" customFormat="1" ht="11.25" x14ac:dyDescent="0.2">
      <c r="B210" s="119"/>
      <c r="C210" s="154"/>
      <c r="D210" s="150" t="s">
        <v>164</v>
      </c>
      <c r="E210" s="155" t="s">
        <v>1</v>
      </c>
      <c r="F210" s="156" t="s">
        <v>1197</v>
      </c>
      <c r="G210" s="154"/>
      <c r="H210" s="155" t="s">
        <v>1</v>
      </c>
      <c r="L210" s="119"/>
      <c r="M210" s="121"/>
      <c r="N210" s="122"/>
      <c r="O210" s="122"/>
      <c r="P210" s="122"/>
      <c r="Q210" s="122"/>
      <c r="R210" s="122"/>
      <c r="S210" s="122"/>
      <c r="T210" s="123"/>
      <c r="AT210" s="120" t="s">
        <v>164</v>
      </c>
      <c r="AU210" s="120" t="s">
        <v>90</v>
      </c>
      <c r="AV210" s="10" t="s">
        <v>88</v>
      </c>
      <c r="AW210" s="10" t="s">
        <v>36</v>
      </c>
      <c r="AX210" s="10" t="s">
        <v>81</v>
      </c>
      <c r="AY210" s="120" t="s">
        <v>151</v>
      </c>
    </row>
    <row r="211" spans="1:65" s="11" customFormat="1" ht="11.25" x14ac:dyDescent="0.2">
      <c r="B211" s="124"/>
      <c r="C211" s="157"/>
      <c r="D211" s="150" t="s">
        <v>164</v>
      </c>
      <c r="E211" s="158" t="s">
        <v>1</v>
      </c>
      <c r="F211" s="159" t="s">
        <v>1198</v>
      </c>
      <c r="G211" s="157"/>
      <c r="H211" s="160">
        <v>1022.62</v>
      </c>
      <c r="L211" s="124"/>
      <c r="M211" s="126"/>
      <c r="N211" s="127"/>
      <c r="O211" s="127"/>
      <c r="P211" s="127"/>
      <c r="Q211" s="127"/>
      <c r="R211" s="127"/>
      <c r="S211" s="127"/>
      <c r="T211" s="128"/>
      <c r="AT211" s="125" t="s">
        <v>164</v>
      </c>
      <c r="AU211" s="125" t="s">
        <v>90</v>
      </c>
      <c r="AV211" s="11" t="s">
        <v>90</v>
      </c>
      <c r="AW211" s="11" t="s">
        <v>36</v>
      </c>
      <c r="AX211" s="11" t="s">
        <v>81</v>
      </c>
      <c r="AY211" s="125" t="s">
        <v>151</v>
      </c>
    </row>
    <row r="212" spans="1:65" s="12" customFormat="1" ht="11.25" x14ac:dyDescent="0.2">
      <c r="B212" s="129"/>
      <c r="C212" s="161"/>
      <c r="D212" s="150" t="s">
        <v>164</v>
      </c>
      <c r="E212" s="162" t="s">
        <v>1</v>
      </c>
      <c r="F212" s="163" t="s">
        <v>167</v>
      </c>
      <c r="G212" s="161"/>
      <c r="H212" s="164">
        <v>1304.3599999999999</v>
      </c>
      <c r="L212" s="129"/>
      <c r="M212" s="131"/>
      <c r="N212" s="132"/>
      <c r="O212" s="132"/>
      <c r="P212" s="132"/>
      <c r="Q212" s="132"/>
      <c r="R212" s="132"/>
      <c r="S212" s="132"/>
      <c r="T212" s="133"/>
      <c r="AT212" s="130" t="s">
        <v>164</v>
      </c>
      <c r="AU212" s="130" t="s">
        <v>90</v>
      </c>
      <c r="AV212" s="12" t="s">
        <v>158</v>
      </c>
      <c r="AW212" s="12" t="s">
        <v>36</v>
      </c>
      <c r="AX212" s="12" t="s">
        <v>88</v>
      </c>
      <c r="AY212" s="130" t="s">
        <v>151</v>
      </c>
    </row>
    <row r="213" spans="1:65" s="34" customFormat="1" ht="24.2" customHeight="1" x14ac:dyDescent="0.2">
      <c r="A213" s="9"/>
      <c r="B213" s="4"/>
      <c r="C213" s="144" t="s">
        <v>230</v>
      </c>
      <c r="D213" s="144" t="s">
        <v>153</v>
      </c>
      <c r="E213" s="145" t="s">
        <v>289</v>
      </c>
      <c r="F213" s="146" t="s">
        <v>290</v>
      </c>
      <c r="G213" s="147" t="s">
        <v>156</v>
      </c>
      <c r="H213" s="148">
        <v>1399.25</v>
      </c>
      <c r="I213" s="6"/>
      <c r="J213" s="7">
        <f>ROUND(I213*H213,2)</f>
        <v>0</v>
      </c>
      <c r="K213" s="5" t="s">
        <v>157</v>
      </c>
      <c r="L213" s="4"/>
      <c r="M213" s="8" t="s">
        <v>1</v>
      </c>
      <c r="N213" s="110" t="s">
        <v>46</v>
      </c>
      <c r="O213" s="111"/>
      <c r="P213" s="112">
        <f>O213*H213</f>
        <v>0</v>
      </c>
      <c r="Q213" s="112">
        <v>0</v>
      </c>
      <c r="R213" s="112">
        <f>Q213*H213</f>
        <v>0</v>
      </c>
      <c r="S213" s="112">
        <v>0</v>
      </c>
      <c r="T213" s="113">
        <f>S213*H213</f>
        <v>0</v>
      </c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R213" s="114" t="s">
        <v>158</v>
      </c>
      <c r="AT213" s="114" t="s">
        <v>153</v>
      </c>
      <c r="AU213" s="114" t="s">
        <v>90</v>
      </c>
      <c r="AY213" s="23" t="s">
        <v>151</v>
      </c>
      <c r="BE213" s="115">
        <f>IF(N213="základní",J213,0)</f>
        <v>0</v>
      </c>
      <c r="BF213" s="115">
        <f>IF(N213="snížená",J213,0)</f>
        <v>0</v>
      </c>
      <c r="BG213" s="115">
        <f>IF(N213="zákl. přenesená",J213,0)</f>
        <v>0</v>
      </c>
      <c r="BH213" s="115">
        <f>IF(N213="sníž. přenesená",J213,0)</f>
        <v>0</v>
      </c>
      <c r="BI213" s="115">
        <f>IF(N213="nulová",J213,0)</f>
        <v>0</v>
      </c>
      <c r="BJ213" s="23" t="s">
        <v>88</v>
      </c>
      <c r="BK213" s="115">
        <f>ROUND(I213*H213,2)</f>
        <v>0</v>
      </c>
      <c r="BL213" s="23" t="s">
        <v>158</v>
      </c>
      <c r="BM213" s="114" t="s">
        <v>1199</v>
      </c>
    </row>
    <row r="214" spans="1:65" s="34" customFormat="1" ht="19.5" x14ac:dyDescent="0.2">
      <c r="A214" s="9"/>
      <c r="B214" s="4"/>
      <c r="C214" s="149"/>
      <c r="D214" s="150" t="s">
        <v>160</v>
      </c>
      <c r="E214" s="149"/>
      <c r="F214" s="151" t="s">
        <v>292</v>
      </c>
      <c r="G214" s="149"/>
      <c r="H214" s="149"/>
      <c r="I214" s="9"/>
      <c r="J214" s="9"/>
      <c r="K214" s="9"/>
      <c r="L214" s="4"/>
      <c r="M214" s="116"/>
      <c r="N214" s="117"/>
      <c r="O214" s="111"/>
      <c r="P214" s="111"/>
      <c r="Q214" s="111"/>
      <c r="R214" s="111"/>
      <c r="S214" s="111"/>
      <c r="T214" s="118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T214" s="23" t="s">
        <v>160</v>
      </c>
      <c r="AU214" s="23" t="s">
        <v>90</v>
      </c>
    </row>
    <row r="215" spans="1:65" s="34" customFormat="1" ht="11.25" x14ac:dyDescent="0.2">
      <c r="A215" s="9"/>
      <c r="B215" s="4"/>
      <c r="C215" s="149"/>
      <c r="D215" s="152" t="s">
        <v>162</v>
      </c>
      <c r="E215" s="149"/>
      <c r="F215" s="153" t="s">
        <v>293</v>
      </c>
      <c r="G215" s="149"/>
      <c r="H215" s="149"/>
      <c r="I215" s="9"/>
      <c r="J215" s="9"/>
      <c r="K215" s="9"/>
      <c r="L215" s="4"/>
      <c r="M215" s="116"/>
      <c r="N215" s="117"/>
      <c r="O215" s="111"/>
      <c r="P215" s="111"/>
      <c r="Q215" s="111"/>
      <c r="R215" s="111"/>
      <c r="S215" s="111"/>
      <c r="T215" s="118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T215" s="23" t="s">
        <v>162</v>
      </c>
      <c r="AU215" s="23" t="s">
        <v>90</v>
      </c>
    </row>
    <row r="216" spans="1:65" s="10" customFormat="1" ht="11.25" x14ac:dyDescent="0.2">
      <c r="B216" s="119"/>
      <c r="C216" s="154"/>
      <c r="D216" s="150" t="s">
        <v>164</v>
      </c>
      <c r="E216" s="155" t="s">
        <v>1</v>
      </c>
      <c r="F216" s="156" t="s">
        <v>1147</v>
      </c>
      <c r="G216" s="154"/>
      <c r="H216" s="155" t="s">
        <v>1</v>
      </c>
      <c r="L216" s="119"/>
      <c r="M216" s="121"/>
      <c r="N216" s="122"/>
      <c r="O216" s="122"/>
      <c r="P216" s="122"/>
      <c r="Q216" s="122"/>
      <c r="R216" s="122"/>
      <c r="S216" s="122"/>
      <c r="T216" s="123"/>
      <c r="AT216" s="120" t="s">
        <v>164</v>
      </c>
      <c r="AU216" s="120" t="s">
        <v>90</v>
      </c>
      <c r="AV216" s="10" t="s">
        <v>88</v>
      </c>
      <c r="AW216" s="10" t="s">
        <v>36</v>
      </c>
      <c r="AX216" s="10" t="s">
        <v>81</v>
      </c>
      <c r="AY216" s="120" t="s">
        <v>151</v>
      </c>
    </row>
    <row r="217" spans="1:65" s="10" customFormat="1" ht="11.25" x14ac:dyDescent="0.2">
      <c r="B217" s="119"/>
      <c r="C217" s="154"/>
      <c r="D217" s="150" t="s">
        <v>164</v>
      </c>
      <c r="E217" s="155" t="s">
        <v>1</v>
      </c>
      <c r="F217" s="156" t="s">
        <v>1200</v>
      </c>
      <c r="G217" s="154"/>
      <c r="H217" s="155" t="s">
        <v>1</v>
      </c>
      <c r="L217" s="119"/>
      <c r="M217" s="121"/>
      <c r="N217" s="122"/>
      <c r="O217" s="122"/>
      <c r="P217" s="122"/>
      <c r="Q217" s="122"/>
      <c r="R217" s="122"/>
      <c r="S217" s="122"/>
      <c r="T217" s="123"/>
      <c r="AT217" s="120" t="s">
        <v>164</v>
      </c>
      <c r="AU217" s="120" t="s">
        <v>90</v>
      </c>
      <c r="AV217" s="10" t="s">
        <v>88</v>
      </c>
      <c r="AW217" s="10" t="s">
        <v>36</v>
      </c>
      <c r="AX217" s="10" t="s">
        <v>81</v>
      </c>
      <c r="AY217" s="120" t="s">
        <v>151</v>
      </c>
    </row>
    <row r="218" spans="1:65" s="11" customFormat="1" ht="11.25" x14ac:dyDescent="0.2">
      <c r="B218" s="124"/>
      <c r="C218" s="157"/>
      <c r="D218" s="150" t="s">
        <v>164</v>
      </c>
      <c r="E218" s="158" t="s">
        <v>1</v>
      </c>
      <c r="F218" s="159" t="s">
        <v>1201</v>
      </c>
      <c r="G218" s="157"/>
      <c r="H218" s="160">
        <v>1399.25</v>
      </c>
      <c r="L218" s="124"/>
      <c r="M218" s="126"/>
      <c r="N218" s="127"/>
      <c r="O218" s="127"/>
      <c r="P218" s="127"/>
      <c r="Q218" s="127"/>
      <c r="R218" s="127"/>
      <c r="S218" s="127"/>
      <c r="T218" s="128"/>
      <c r="AT218" s="125" t="s">
        <v>164</v>
      </c>
      <c r="AU218" s="125" t="s">
        <v>90</v>
      </c>
      <c r="AV218" s="11" t="s">
        <v>90</v>
      </c>
      <c r="AW218" s="11" t="s">
        <v>36</v>
      </c>
      <c r="AX218" s="11" t="s">
        <v>81</v>
      </c>
      <c r="AY218" s="125" t="s">
        <v>151</v>
      </c>
    </row>
    <row r="219" spans="1:65" s="12" customFormat="1" ht="11.25" x14ac:dyDescent="0.2">
      <c r="B219" s="129"/>
      <c r="C219" s="161"/>
      <c r="D219" s="150" t="s">
        <v>164</v>
      </c>
      <c r="E219" s="162" t="s">
        <v>1</v>
      </c>
      <c r="F219" s="163" t="s">
        <v>167</v>
      </c>
      <c r="G219" s="161"/>
      <c r="H219" s="164">
        <v>1399.25</v>
      </c>
      <c r="L219" s="129"/>
      <c r="M219" s="131"/>
      <c r="N219" s="132"/>
      <c r="O219" s="132"/>
      <c r="P219" s="132"/>
      <c r="Q219" s="132"/>
      <c r="R219" s="132"/>
      <c r="S219" s="132"/>
      <c r="T219" s="133"/>
      <c r="AT219" s="130" t="s">
        <v>164</v>
      </c>
      <c r="AU219" s="130" t="s">
        <v>90</v>
      </c>
      <c r="AV219" s="12" t="s">
        <v>158</v>
      </c>
      <c r="AW219" s="12" t="s">
        <v>36</v>
      </c>
      <c r="AX219" s="12" t="s">
        <v>88</v>
      </c>
      <c r="AY219" s="130" t="s">
        <v>151</v>
      </c>
    </row>
    <row r="220" spans="1:65" s="34" customFormat="1" ht="16.5" customHeight="1" x14ac:dyDescent="0.2">
      <c r="A220" s="9"/>
      <c r="B220" s="4"/>
      <c r="C220" s="144" t="s">
        <v>8</v>
      </c>
      <c r="D220" s="144" t="s">
        <v>153</v>
      </c>
      <c r="E220" s="145" t="s">
        <v>306</v>
      </c>
      <c r="F220" s="146" t="s">
        <v>307</v>
      </c>
      <c r="G220" s="147" t="s">
        <v>233</v>
      </c>
      <c r="H220" s="148">
        <v>324.45</v>
      </c>
      <c r="I220" s="6"/>
      <c r="J220" s="7">
        <f>ROUND(I220*H220,2)</f>
        <v>0</v>
      </c>
      <c r="K220" s="5" t="s">
        <v>157</v>
      </c>
      <c r="L220" s="4"/>
      <c r="M220" s="8" t="s">
        <v>1</v>
      </c>
      <c r="N220" s="110" t="s">
        <v>46</v>
      </c>
      <c r="O220" s="111"/>
      <c r="P220" s="112">
        <f>O220*H220</f>
        <v>0</v>
      </c>
      <c r="Q220" s="112">
        <v>0</v>
      </c>
      <c r="R220" s="112">
        <f>Q220*H220</f>
        <v>0</v>
      </c>
      <c r="S220" s="112">
        <v>0</v>
      </c>
      <c r="T220" s="113">
        <f>S220*H220</f>
        <v>0</v>
      </c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R220" s="114" t="s">
        <v>158</v>
      </c>
      <c r="AT220" s="114" t="s">
        <v>153</v>
      </c>
      <c r="AU220" s="114" t="s">
        <v>90</v>
      </c>
      <c r="AY220" s="23" t="s">
        <v>151</v>
      </c>
      <c r="BE220" s="115">
        <f>IF(N220="základní",J220,0)</f>
        <v>0</v>
      </c>
      <c r="BF220" s="115">
        <f>IF(N220="snížená",J220,0)</f>
        <v>0</v>
      </c>
      <c r="BG220" s="115">
        <f>IF(N220="zákl. přenesená",J220,0)</f>
        <v>0</v>
      </c>
      <c r="BH220" s="115">
        <f>IF(N220="sníž. přenesená",J220,0)</f>
        <v>0</v>
      </c>
      <c r="BI220" s="115">
        <f>IF(N220="nulová",J220,0)</f>
        <v>0</v>
      </c>
      <c r="BJ220" s="23" t="s">
        <v>88</v>
      </c>
      <c r="BK220" s="115">
        <f>ROUND(I220*H220,2)</f>
        <v>0</v>
      </c>
      <c r="BL220" s="23" t="s">
        <v>158</v>
      </c>
      <c r="BM220" s="114" t="s">
        <v>1202</v>
      </c>
    </row>
    <row r="221" spans="1:65" s="34" customFormat="1" ht="19.5" x14ac:dyDescent="0.2">
      <c r="A221" s="9"/>
      <c r="B221" s="4"/>
      <c r="C221" s="149"/>
      <c r="D221" s="150" t="s">
        <v>160</v>
      </c>
      <c r="E221" s="149"/>
      <c r="F221" s="151" t="s">
        <v>309</v>
      </c>
      <c r="G221" s="149"/>
      <c r="H221" s="149"/>
      <c r="I221" s="9"/>
      <c r="J221" s="9"/>
      <c r="K221" s="9"/>
      <c r="L221" s="4"/>
      <c r="M221" s="116"/>
      <c r="N221" s="117"/>
      <c r="O221" s="111"/>
      <c r="P221" s="111"/>
      <c r="Q221" s="111"/>
      <c r="R221" s="111"/>
      <c r="S221" s="111"/>
      <c r="T221" s="118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T221" s="23" t="s">
        <v>160</v>
      </c>
      <c r="AU221" s="23" t="s">
        <v>90</v>
      </c>
    </row>
    <row r="222" spans="1:65" s="34" customFormat="1" ht="11.25" x14ac:dyDescent="0.2">
      <c r="A222" s="9"/>
      <c r="B222" s="4"/>
      <c r="C222" s="149"/>
      <c r="D222" s="152" t="s">
        <v>162</v>
      </c>
      <c r="E222" s="149"/>
      <c r="F222" s="153" t="s">
        <v>310</v>
      </c>
      <c r="G222" s="149"/>
      <c r="H222" s="149"/>
      <c r="I222" s="9"/>
      <c r="J222" s="9"/>
      <c r="K222" s="9"/>
      <c r="L222" s="4"/>
      <c r="M222" s="116"/>
      <c r="N222" s="117"/>
      <c r="O222" s="111"/>
      <c r="P222" s="111"/>
      <c r="Q222" s="111"/>
      <c r="R222" s="111"/>
      <c r="S222" s="111"/>
      <c r="T222" s="118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T222" s="23" t="s">
        <v>162</v>
      </c>
      <c r="AU222" s="23" t="s">
        <v>90</v>
      </c>
    </row>
    <row r="223" spans="1:65" s="10" customFormat="1" ht="11.25" x14ac:dyDescent="0.2">
      <c r="B223" s="119"/>
      <c r="C223" s="154"/>
      <c r="D223" s="150" t="s">
        <v>164</v>
      </c>
      <c r="E223" s="155" t="s">
        <v>1</v>
      </c>
      <c r="F223" s="156" t="s">
        <v>421</v>
      </c>
      <c r="G223" s="154"/>
      <c r="H223" s="155" t="s">
        <v>1</v>
      </c>
      <c r="L223" s="119"/>
      <c r="M223" s="121"/>
      <c r="N223" s="122"/>
      <c r="O223" s="122"/>
      <c r="P223" s="122"/>
      <c r="Q223" s="122"/>
      <c r="R223" s="122"/>
      <c r="S223" s="122"/>
      <c r="T223" s="123"/>
      <c r="AT223" s="120" t="s">
        <v>164</v>
      </c>
      <c r="AU223" s="120" t="s">
        <v>90</v>
      </c>
      <c r="AV223" s="10" t="s">
        <v>88</v>
      </c>
      <c r="AW223" s="10" t="s">
        <v>36</v>
      </c>
      <c r="AX223" s="10" t="s">
        <v>81</v>
      </c>
      <c r="AY223" s="120" t="s">
        <v>151</v>
      </c>
    </row>
    <row r="224" spans="1:65" s="11" customFormat="1" ht="11.25" x14ac:dyDescent="0.2">
      <c r="B224" s="124"/>
      <c r="C224" s="157"/>
      <c r="D224" s="150" t="s">
        <v>164</v>
      </c>
      <c r="E224" s="158" t="s">
        <v>1</v>
      </c>
      <c r="F224" s="159" t="s">
        <v>1203</v>
      </c>
      <c r="G224" s="157"/>
      <c r="H224" s="160">
        <v>324.45</v>
      </c>
      <c r="L224" s="124"/>
      <c r="M224" s="126"/>
      <c r="N224" s="127"/>
      <c r="O224" s="127"/>
      <c r="P224" s="127"/>
      <c r="Q224" s="127"/>
      <c r="R224" s="127"/>
      <c r="S224" s="127"/>
      <c r="T224" s="128"/>
      <c r="AT224" s="125" t="s">
        <v>164</v>
      </c>
      <c r="AU224" s="125" t="s">
        <v>90</v>
      </c>
      <c r="AV224" s="11" t="s">
        <v>90</v>
      </c>
      <c r="AW224" s="11" t="s">
        <v>36</v>
      </c>
      <c r="AX224" s="11" t="s">
        <v>81</v>
      </c>
      <c r="AY224" s="125" t="s">
        <v>151</v>
      </c>
    </row>
    <row r="225" spans="1:65" s="12" customFormat="1" ht="11.25" x14ac:dyDescent="0.2">
      <c r="B225" s="129"/>
      <c r="C225" s="161"/>
      <c r="D225" s="150" t="s">
        <v>164</v>
      </c>
      <c r="E225" s="162" t="s">
        <v>1</v>
      </c>
      <c r="F225" s="163" t="s">
        <v>167</v>
      </c>
      <c r="G225" s="161"/>
      <c r="H225" s="164">
        <v>324.45</v>
      </c>
      <c r="L225" s="129"/>
      <c r="M225" s="131"/>
      <c r="N225" s="132"/>
      <c r="O225" s="132"/>
      <c r="P225" s="132"/>
      <c r="Q225" s="132"/>
      <c r="R225" s="132"/>
      <c r="S225" s="132"/>
      <c r="T225" s="133"/>
      <c r="AT225" s="130" t="s">
        <v>164</v>
      </c>
      <c r="AU225" s="130" t="s">
        <v>90</v>
      </c>
      <c r="AV225" s="12" t="s">
        <v>158</v>
      </c>
      <c r="AW225" s="12" t="s">
        <v>36</v>
      </c>
      <c r="AX225" s="12" t="s">
        <v>88</v>
      </c>
      <c r="AY225" s="130" t="s">
        <v>151</v>
      </c>
    </row>
    <row r="226" spans="1:65" s="34" customFormat="1" ht="33" customHeight="1" x14ac:dyDescent="0.2">
      <c r="A226" s="9"/>
      <c r="B226" s="4"/>
      <c r="C226" s="144" t="s">
        <v>244</v>
      </c>
      <c r="D226" s="144" t="s">
        <v>153</v>
      </c>
      <c r="E226" s="145" t="s">
        <v>1204</v>
      </c>
      <c r="F226" s="146" t="s">
        <v>1205</v>
      </c>
      <c r="G226" s="147" t="s">
        <v>156</v>
      </c>
      <c r="H226" s="148">
        <v>160.22999999999999</v>
      </c>
      <c r="I226" s="6"/>
      <c r="J226" s="7">
        <f>ROUND(I226*H226,2)</f>
        <v>0</v>
      </c>
      <c r="K226" s="5" t="s">
        <v>157</v>
      </c>
      <c r="L226" s="4"/>
      <c r="M226" s="8" t="s">
        <v>1</v>
      </c>
      <c r="N226" s="110" t="s">
        <v>46</v>
      </c>
      <c r="O226" s="111"/>
      <c r="P226" s="112">
        <f>O226*H226</f>
        <v>0</v>
      </c>
      <c r="Q226" s="112">
        <v>0</v>
      </c>
      <c r="R226" s="112">
        <f>Q226*H226</f>
        <v>0</v>
      </c>
      <c r="S226" s="112">
        <v>0</v>
      </c>
      <c r="T226" s="113">
        <f>S226*H226</f>
        <v>0</v>
      </c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R226" s="114" t="s">
        <v>158</v>
      </c>
      <c r="AT226" s="114" t="s">
        <v>153</v>
      </c>
      <c r="AU226" s="114" t="s">
        <v>90</v>
      </c>
      <c r="AY226" s="23" t="s">
        <v>151</v>
      </c>
      <c r="BE226" s="115">
        <f>IF(N226="základní",J226,0)</f>
        <v>0</v>
      </c>
      <c r="BF226" s="115">
        <f>IF(N226="snížená",J226,0)</f>
        <v>0</v>
      </c>
      <c r="BG226" s="115">
        <f>IF(N226="zákl. přenesená",J226,0)</f>
        <v>0</v>
      </c>
      <c r="BH226" s="115">
        <f>IF(N226="sníž. přenesená",J226,0)</f>
        <v>0</v>
      </c>
      <c r="BI226" s="115">
        <f>IF(N226="nulová",J226,0)</f>
        <v>0</v>
      </c>
      <c r="BJ226" s="23" t="s">
        <v>88</v>
      </c>
      <c r="BK226" s="115">
        <f>ROUND(I226*H226,2)</f>
        <v>0</v>
      </c>
      <c r="BL226" s="23" t="s">
        <v>158</v>
      </c>
      <c r="BM226" s="114" t="s">
        <v>1206</v>
      </c>
    </row>
    <row r="227" spans="1:65" s="34" customFormat="1" ht="19.5" x14ac:dyDescent="0.2">
      <c r="A227" s="9"/>
      <c r="B227" s="4"/>
      <c r="C227" s="149"/>
      <c r="D227" s="150" t="s">
        <v>160</v>
      </c>
      <c r="E227" s="149"/>
      <c r="F227" s="151" t="s">
        <v>1207</v>
      </c>
      <c r="G227" s="149"/>
      <c r="H227" s="149"/>
      <c r="I227" s="9"/>
      <c r="J227" s="9"/>
      <c r="K227" s="9"/>
      <c r="L227" s="4"/>
      <c r="M227" s="116"/>
      <c r="N227" s="117"/>
      <c r="O227" s="111"/>
      <c r="P227" s="111"/>
      <c r="Q227" s="111"/>
      <c r="R227" s="111"/>
      <c r="S227" s="111"/>
      <c r="T227" s="118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T227" s="23" t="s">
        <v>160</v>
      </c>
      <c r="AU227" s="23" t="s">
        <v>90</v>
      </c>
    </row>
    <row r="228" spans="1:65" s="34" customFormat="1" ht="11.25" x14ac:dyDescent="0.2">
      <c r="A228" s="9"/>
      <c r="B228" s="4"/>
      <c r="C228" s="149"/>
      <c r="D228" s="152" t="s">
        <v>162</v>
      </c>
      <c r="E228" s="149"/>
      <c r="F228" s="153" t="s">
        <v>1208</v>
      </c>
      <c r="G228" s="149"/>
      <c r="H228" s="149"/>
      <c r="I228" s="9"/>
      <c r="J228" s="9"/>
      <c r="K228" s="9"/>
      <c r="L228" s="4"/>
      <c r="M228" s="116"/>
      <c r="N228" s="117"/>
      <c r="O228" s="111"/>
      <c r="P228" s="111"/>
      <c r="Q228" s="111"/>
      <c r="R228" s="111"/>
      <c r="S228" s="111"/>
      <c r="T228" s="118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T228" s="23" t="s">
        <v>162</v>
      </c>
      <c r="AU228" s="23" t="s">
        <v>90</v>
      </c>
    </row>
    <row r="229" spans="1:65" s="10" customFormat="1" ht="11.25" x14ac:dyDescent="0.2">
      <c r="B229" s="119"/>
      <c r="C229" s="154"/>
      <c r="D229" s="150" t="s">
        <v>164</v>
      </c>
      <c r="E229" s="155" t="s">
        <v>1</v>
      </c>
      <c r="F229" s="156" t="s">
        <v>1147</v>
      </c>
      <c r="G229" s="154"/>
      <c r="H229" s="155" t="s">
        <v>1</v>
      </c>
      <c r="L229" s="119"/>
      <c r="M229" s="121"/>
      <c r="N229" s="122"/>
      <c r="O229" s="122"/>
      <c r="P229" s="122"/>
      <c r="Q229" s="122"/>
      <c r="R229" s="122"/>
      <c r="S229" s="122"/>
      <c r="T229" s="123"/>
      <c r="AT229" s="120" t="s">
        <v>164</v>
      </c>
      <c r="AU229" s="120" t="s">
        <v>90</v>
      </c>
      <c r="AV229" s="10" t="s">
        <v>88</v>
      </c>
      <c r="AW229" s="10" t="s">
        <v>36</v>
      </c>
      <c r="AX229" s="10" t="s">
        <v>81</v>
      </c>
      <c r="AY229" s="120" t="s">
        <v>151</v>
      </c>
    </row>
    <row r="230" spans="1:65" s="10" customFormat="1" ht="11.25" x14ac:dyDescent="0.2">
      <c r="B230" s="119"/>
      <c r="C230" s="154"/>
      <c r="D230" s="150" t="s">
        <v>164</v>
      </c>
      <c r="E230" s="155" t="s">
        <v>1</v>
      </c>
      <c r="F230" s="156" t="s">
        <v>1209</v>
      </c>
      <c r="G230" s="154"/>
      <c r="H230" s="155" t="s">
        <v>1</v>
      </c>
      <c r="L230" s="119"/>
      <c r="M230" s="121"/>
      <c r="N230" s="122"/>
      <c r="O230" s="122"/>
      <c r="P230" s="122"/>
      <c r="Q230" s="122"/>
      <c r="R230" s="122"/>
      <c r="S230" s="122"/>
      <c r="T230" s="123"/>
      <c r="AT230" s="120" t="s">
        <v>164</v>
      </c>
      <c r="AU230" s="120" t="s">
        <v>90</v>
      </c>
      <c r="AV230" s="10" t="s">
        <v>88</v>
      </c>
      <c r="AW230" s="10" t="s">
        <v>36</v>
      </c>
      <c r="AX230" s="10" t="s">
        <v>81</v>
      </c>
      <c r="AY230" s="120" t="s">
        <v>151</v>
      </c>
    </row>
    <row r="231" spans="1:65" s="10" customFormat="1" ht="11.25" x14ac:dyDescent="0.2">
      <c r="B231" s="119"/>
      <c r="C231" s="154"/>
      <c r="D231" s="150" t="s">
        <v>164</v>
      </c>
      <c r="E231" s="155" t="s">
        <v>1</v>
      </c>
      <c r="F231" s="156" t="s">
        <v>1210</v>
      </c>
      <c r="G231" s="154"/>
      <c r="H231" s="155" t="s">
        <v>1</v>
      </c>
      <c r="L231" s="119"/>
      <c r="M231" s="121"/>
      <c r="N231" s="122"/>
      <c r="O231" s="122"/>
      <c r="P231" s="122"/>
      <c r="Q231" s="122"/>
      <c r="R231" s="122"/>
      <c r="S231" s="122"/>
      <c r="T231" s="123"/>
      <c r="AT231" s="120" t="s">
        <v>164</v>
      </c>
      <c r="AU231" s="120" t="s">
        <v>90</v>
      </c>
      <c r="AV231" s="10" t="s">
        <v>88</v>
      </c>
      <c r="AW231" s="10" t="s">
        <v>36</v>
      </c>
      <c r="AX231" s="10" t="s">
        <v>81</v>
      </c>
      <c r="AY231" s="120" t="s">
        <v>151</v>
      </c>
    </row>
    <row r="232" spans="1:65" s="11" customFormat="1" ht="11.25" x14ac:dyDescent="0.2">
      <c r="B232" s="124"/>
      <c r="C232" s="157"/>
      <c r="D232" s="150" t="s">
        <v>164</v>
      </c>
      <c r="E232" s="158" t="s">
        <v>1</v>
      </c>
      <c r="F232" s="159" t="s">
        <v>1211</v>
      </c>
      <c r="G232" s="157"/>
      <c r="H232" s="160">
        <v>83.13</v>
      </c>
      <c r="L232" s="124"/>
      <c r="M232" s="126"/>
      <c r="N232" s="127"/>
      <c r="O232" s="127"/>
      <c r="P232" s="127"/>
      <c r="Q232" s="127"/>
      <c r="R232" s="127"/>
      <c r="S232" s="127"/>
      <c r="T232" s="128"/>
      <c r="AT232" s="125" t="s">
        <v>164</v>
      </c>
      <c r="AU232" s="125" t="s">
        <v>90</v>
      </c>
      <c r="AV232" s="11" t="s">
        <v>90</v>
      </c>
      <c r="AW232" s="11" t="s">
        <v>36</v>
      </c>
      <c r="AX232" s="11" t="s">
        <v>81</v>
      </c>
      <c r="AY232" s="125" t="s">
        <v>151</v>
      </c>
    </row>
    <row r="233" spans="1:65" s="10" customFormat="1" ht="11.25" x14ac:dyDescent="0.2">
      <c r="B233" s="119"/>
      <c r="C233" s="154"/>
      <c r="D233" s="150" t="s">
        <v>164</v>
      </c>
      <c r="E233" s="155" t="s">
        <v>1</v>
      </c>
      <c r="F233" s="156" t="s">
        <v>1212</v>
      </c>
      <c r="G233" s="154"/>
      <c r="H233" s="155" t="s">
        <v>1</v>
      </c>
      <c r="L233" s="119"/>
      <c r="M233" s="121"/>
      <c r="N233" s="122"/>
      <c r="O233" s="122"/>
      <c r="P233" s="122"/>
      <c r="Q233" s="122"/>
      <c r="R233" s="122"/>
      <c r="S233" s="122"/>
      <c r="T233" s="123"/>
      <c r="AT233" s="120" t="s">
        <v>164</v>
      </c>
      <c r="AU233" s="120" t="s">
        <v>90</v>
      </c>
      <c r="AV233" s="10" t="s">
        <v>88</v>
      </c>
      <c r="AW233" s="10" t="s">
        <v>36</v>
      </c>
      <c r="AX233" s="10" t="s">
        <v>81</v>
      </c>
      <c r="AY233" s="120" t="s">
        <v>151</v>
      </c>
    </row>
    <row r="234" spans="1:65" s="11" customFormat="1" ht="11.25" x14ac:dyDescent="0.2">
      <c r="B234" s="124"/>
      <c r="C234" s="157"/>
      <c r="D234" s="150" t="s">
        <v>164</v>
      </c>
      <c r="E234" s="158" t="s">
        <v>1</v>
      </c>
      <c r="F234" s="159" t="s">
        <v>1213</v>
      </c>
      <c r="G234" s="157"/>
      <c r="H234" s="160">
        <v>77.099999999999994</v>
      </c>
      <c r="L234" s="124"/>
      <c r="M234" s="126"/>
      <c r="N234" s="127"/>
      <c r="O234" s="127"/>
      <c r="P234" s="127"/>
      <c r="Q234" s="127"/>
      <c r="R234" s="127"/>
      <c r="S234" s="127"/>
      <c r="T234" s="128"/>
      <c r="AT234" s="125" t="s">
        <v>164</v>
      </c>
      <c r="AU234" s="125" t="s">
        <v>90</v>
      </c>
      <c r="AV234" s="11" t="s">
        <v>90</v>
      </c>
      <c r="AW234" s="11" t="s">
        <v>36</v>
      </c>
      <c r="AX234" s="11" t="s">
        <v>81</v>
      </c>
      <c r="AY234" s="125" t="s">
        <v>151</v>
      </c>
    </row>
    <row r="235" spans="1:65" s="12" customFormat="1" ht="11.25" x14ac:dyDescent="0.2">
      <c r="B235" s="129"/>
      <c r="C235" s="161"/>
      <c r="D235" s="150" t="s">
        <v>164</v>
      </c>
      <c r="E235" s="162" t="s">
        <v>1</v>
      </c>
      <c r="F235" s="163" t="s">
        <v>167</v>
      </c>
      <c r="G235" s="161"/>
      <c r="H235" s="164">
        <v>160.22999999999999</v>
      </c>
      <c r="L235" s="129"/>
      <c r="M235" s="131"/>
      <c r="N235" s="132"/>
      <c r="O235" s="132"/>
      <c r="P235" s="132"/>
      <c r="Q235" s="132"/>
      <c r="R235" s="132"/>
      <c r="S235" s="132"/>
      <c r="T235" s="133"/>
      <c r="AT235" s="130" t="s">
        <v>164</v>
      </c>
      <c r="AU235" s="130" t="s">
        <v>90</v>
      </c>
      <c r="AV235" s="12" t="s">
        <v>158</v>
      </c>
      <c r="AW235" s="12" t="s">
        <v>36</v>
      </c>
      <c r="AX235" s="12" t="s">
        <v>88</v>
      </c>
      <c r="AY235" s="130" t="s">
        <v>151</v>
      </c>
    </row>
    <row r="236" spans="1:65" s="34" customFormat="1" ht="24.2" customHeight="1" x14ac:dyDescent="0.2">
      <c r="A236" s="9"/>
      <c r="B236" s="4"/>
      <c r="C236" s="144" t="s">
        <v>254</v>
      </c>
      <c r="D236" s="144" t="s">
        <v>153</v>
      </c>
      <c r="E236" s="145" t="s">
        <v>321</v>
      </c>
      <c r="F236" s="146" t="s">
        <v>322</v>
      </c>
      <c r="G236" s="147" t="s">
        <v>156</v>
      </c>
      <c r="H236" s="148">
        <v>882.83</v>
      </c>
      <c r="I236" s="6"/>
      <c r="J236" s="7">
        <f>ROUND(I236*H236,2)</f>
        <v>0</v>
      </c>
      <c r="K236" s="5" t="s">
        <v>157</v>
      </c>
      <c r="L236" s="4"/>
      <c r="M236" s="8" t="s">
        <v>1</v>
      </c>
      <c r="N236" s="110" t="s">
        <v>46</v>
      </c>
      <c r="O236" s="111"/>
      <c r="P236" s="112">
        <f>O236*H236</f>
        <v>0</v>
      </c>
      <c r="Q236" s="112">
        <v>0</v>
      </c>
      <c r="R236" s="112">
        <f>Q236*H236</f>
        <v>0</v>
      </c>
      <c r="S236" s="112">
        <v>0</v>
      </c>
      <c r="T236" s="113">
        <f>S236*H236</f>
        <v>0</v>
      </c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R236" s="114" t="s">
        <v>158</v>
      </c>
      <c r="AT236" s="114" t="s">
        <v>153</v>
      </c>
      <c r="AU236" s="114" t="s">
        <v>90</v>
      </c>
      <c r="AY236" s="23" t="s">
        <v>151</v>
      </c>
      <c r="BE236" s="115">
        <f>IF(N236="základní",J236,0)</f>
        <v>0</v>
      </c>
      <c r="BF236" s="115">
        <f>IF(N236="snížená",J236,0)</f>
        <v>0</v>
      </c>
      <c r="BG236" s="115">
        <f>IF(N236="zákl. přenesená",J236,0)</f>
        <v>0</v>
      </c>
      <c r="BH236" s="115">
        <f>IF(N236="sníž. přenesená",J236,0)</f>
        <v>0</v>
      </c>
      <c r="BI236" s="115">
        <f>IF(N236="nulová",J236,0)</f>
        <v>0</v>
      </c>
      <c r="BJ236" s="23" t="s">
        <v>88</v>
      </c>
      <c r="BK236" s="115">
        <f>ROUND(I236*H236,2)</f>
        <v>0</v>
      </c>
      <c r="BL236" s="23" t="s">
        <v>158</v>
      </c>
      <c r="BM236" s="114" t="s">
        <v>1214</v>
      </c>
    </row>
    <row r="237" spans="1:65" s="34" customFormat="1" ht="19.5" x14ac:dyDescent="0.2">
      <c r="A237" s="9"/>
      <c r="B237" s="4"/>
      <c r="C237" s="149"/>
      <c r="D237" s="150" t="s">
        <v>160</v>
      </c>
      <c r="E237" s="149"/>
      <c r="F237" s="151" t="s">
        <v>324</v>
      </c>
      <c r="G237" s="149"/>
      <c r="H237" s="149"/>
      <c r="I237" s="9"/>
      <c r="J237" s="9"/>
      <c r="K237" s="9"/>
      <c r="L237" s="4"/>
      <c r="M237" s="116"/>
      <c r="N237" s="117"/>
      <c r="O237" s="111"/>
      <c r="P237" s="111"/>
      <c r="Q237" s="111"/>
      <c r="R237" s="111"/>
      <c r="S237" s="111"/>
      <c r="T237" s="118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T237" s="23" t="s">
        <v>160</v>
      </c>
      <c r="AU237" s="23" t="s">
        <v>90</v>
      </c>
    </row>
    <row r="238" spans="1:65" s="34" customFormat="1" ht="11.25" x14ac:dyDescent="0.2">
      <c r="A238" s="9"/>
      <c r="B238" s="4"/>
      <c r="C238" s="149"/>
      <c r="D238" s="152" t="s">
        <v>162</v>
      </c>
      <c r="E238" s="149"/>
      <c r="F238" s="153" t="s">
        <v>325</v>
      </c>
      <c r="G238" s="149"/>
      <c r="H238" s="149"/>
      <c r="I238" s="9"/>
      <c r="J238" s="9"/>
      <c r="K238" s="9"/>
      <c r="L238" s="4"/>
      <c r="M238" s="116"/>
      <c r="N238" s="117"/>
      <c r="O238" s="111"/>
      <c r="P238" s="111"/>
      <c r="Q238" s="111"/>
      <c r="R238" s="111"/>
      <c r="S238" s="111"/>
      <c r="T238" s="118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T238" s="23" t="s">
        <v>162</v>
      </c>
      <c r="AU238" s="23" t="s">
        <v>90</v>
      </c>
    </row>
    <row r="239" spans="1:65" s="10" customFormat="1" ht="11.25" x14ac:dyDescent="0.2">
      <c r="B239" s="119"/>
      <c r="C239" s="154"/>
      <c r="D239" s="150" t="s">
        <v>164</v>
      </c>
      <c r="E239" s="155" t="s">
        <v>1</v>
      </c>
      <c r="F239" s="156" t="s">
        <v>1147</v>
      </c>
      <c r="G239" s="154"/>
      <c r="H239" s="155" t="s">
        <v>1</v>
      </c>
      <c r="L239" s="119"/>
      <c r="M239" s="121"/>
      <c r="N239" s="122"/>
      <c r="O239" s="122"/>
      <c r="P239" s="122"/>
      <c r="Q239" s="122"/>
      <c r="R239" s="122"/>
      <c r="S239" s="122"/>
      <c r="T239" s="123"/>
      <c r="AT239" s="120" t="s">
        <v>164</v>
      </c>
      <c r="AU239" s="120" t="s">
        <v>90</v>
      </c>
      <c r="AV239" s="10" t="s">
        <v>88</v>
      </c>
      <c r="AW239" s="10" t="s">
        <v>36</v>
      </c>
      <c r="AX239" s="10" t="s">
        <v>81</v>
      </c>
      <c r="AY239" s="120" t="s">
        <v>151</v>
      </c>
    </row>
    <row r="240" spans="1:65" s="10" customFormat="1" ht="11.25" x14ac:dyDescent="0.2">
      <c r="B240" s="119"/>
      <c r="C240" s="154"/>
      <c r="D240" s="150" t="s">
        <v>164</v>
      </c>
      <c r="E240" s="155" t="s">
        <v>1</v>
      </c>
      <c r="F240" s="156" t="s">
        <v>1210</v>
      </c>
      <c r="G240" s="154"/>
      <c r="H240" s="155" t="s">
        <v>1</v>
      </c>
      <c r="L240" s="119"/>
      <c r="M240" s="121"/>
      <c r="N240" s="122"/>
      <c r="O240" s="122"/>
      <c r="P240" s="122"/>
      <c r="Q240" s="122"/>
      <c r="R240" s="122"/>
      <c r="S240" s="122"/>
      <c r="T240" s="123"/>
      <c r="AT240" s="120" t="s">
        <v>164</v>
      </c>
      <c r="AU240" s="120" t="s">
        <v>90</v>
      </c>
      <c r="AV240" s="10" t="s">
        <v>88</v>
      </c>
      <c r="AW240" s="10" t="s">
        <v>36</v>
      </c>
      <c r="AX240" s="10" t="s">
        <v>81</v>
      </c>
      <c r="AY240" s="120" t="s">
        <v>151</v>
      </c>
    </row>
    <row r="241" spans="1:65" s="11" customFormat="1" ht="11.25" x14ac:dyDescent="0.2">
      <c r="B241" s="124"/>
      <c r="C241" s="157"/>
      <c r="D241" s="150" t="s">
        <v>164</v>
      </c>
      <c r="E241" s="158" t="s">
        <v>1</v>
      </c>
      <c r="F241" s="159" t="s">
        <v>1211</v>
      </c>
      <c r="G241" s="157"/>
      <c r="H241" s="160">
        <v>83.13</v>
      </c>
      <c r="L241" s="124"/>
      <c r="M241" s="126"/>
      <c r="N241" s="127"/>
      <c r="O241" s="127"/>
      <c r="P241" s="127"/>
      <c r="Q241" s="127"/>
      <c r="R241" s="127"/>
      <c r="S241" s="127"/>
      <c r="T241" s="128"/>
      <c r="AT241" s="125" t="s">
        <v>164</v>
      </c>
      <c r="AU241" s="125" t="s">
        <v>90</v>
      </c>
      <c r="AV241" s="11" t="s">
        <v>90</v>
      </c>
      <c r="AW241" s="11" t="s">
        <v>36</v>
      </c>
      <c r="AX241" s="11" t="s">
        <v>81</v>
      </c>
      <c r="AY241" s="125" t="s">
        <v>151</v>
      </c>
    </row>
    <row r="242" spans="1:65" s="10" customFormat="1" ht="11.25" x14ac:dyDescent="0.2">
      <c r="B242" s="119"/>
      <c r="C242" s="154"/>
      <c r="D242" s="150" t="s">
        <v>164</v>
      </c>
      <c r="E242" s="155" t="s">
        <v>1</v>
      </c>
      <c r="F242" s="156" t="s">
        <v>1215</v>
      </c>
      <c r="G242" s="154"/>
      <c r="H242" s="155" t="s">
        <v>1</v>
      </c>
      <c r="L242" s="119"/>
      <c r="M242" s="121"/>
      <c r="N242" s="122"/>
      <c r="O242" s="122"/>
      <c r="P242" s="122"/>
      <c r="Q242" s="122"/>
      <c r="R242" s="122"/>
      <c r="S242" s="122"/>
      <c r="T242" s="123"/>
      <c r="AT242" s="120" t="s">
        <v>164</v>
      </c>
      <c r="AU242" s="120" t="s">
        <v>90</v>
      </c>
      <c r="AV242" s="10" t="s">
        <v>88</v>
      </c>
      <c r="AW242" s="10" t="s">
        <v>36</v>
      </c>
      <c r="AX242" s="10" t="s">
        <v>81</v>
      </c>
      <c r="AY242" s="120" t="s">
        <v>151</v>
      </c>
    </row>
    <row r="243" spans="1:65" s="11" customFormat="1" ht="11.25" x14ac:dyDescent="0.2">
      <c r="B243" s="124"/>
      <c r="C243" s="157"/>
      <c r="D243" s="150" t="s">
        <v>164</v>
      </c>
      <c r="E243" s="158" t="s">
        <v>1</v>
      </c>
      <c r="F243" s="159" t="s">
        <v>1216</v>
      </c>
      <c r="G243" s="157"/>
      <c r="H243" s="160">
        <v>722.6</v>
      </c>
      <c r="L243" s="124"/>
      <c r="M243" s="126"/>
      <c r="N243" s="127"/>
      <c r="O243" s="127"/>
      <c r="P243" s="127"/>
      <c r="Q243" s="127"/>
      <c r="R243" s="127"/>
      <c r="S243" s="127"/>
      <c r="T243" s="128"/>
      <c r="AT243" s="125" t="s">
        <v>164</v>
      </c>
      <c r="AU243" s="125" t="s">
        <v>90</v>
      </c>
      <c r="AV243" s="11" t="s">
        <v>90</v>
      </c>
      <c r="AW243" s="11" t="s">
        <v>36</v>
      </c>
      <c r="AX243" s="11" t="s">
        <v>81</v>
      </c>
      <c r="AY243" s="125" t="s">
        <v>151</v>
      </c>
    </row>
    <row r="244" spans="1:65" s="10" customFormat="1" ht="11.25" x14ac:dyDescent="0.2">
      <c r="B244" s="119"/>
      <c r="C244" s="154"/>
      <c r="D244" s="150" t="s">
        <v>164</v>
      </c>
      <c r="E244" s="155" t="s">
        <v>1</v>
      </c>
      <c r="F244" s="156" t="s">
        <v>1212</v>
      </c>
      <c r="G244" s="154"/>
      <c r="H244" s="155" t="s">
        <v>1</v>
      </c>
      <c r="L244" s="119"/>
      <c r="M244" s="121"/>
      <c r="N244" s="122"/>
      <c r="O244" s="122"/>
      <c r="P244" s="122"/>
      <c r="Q244" s="122"/>
      <c r="R244" s="122"/>
      <c r="S244" s="122"/>
      <c r="T244" s="123"/>
      <c r="AT244" s="120" t="s">
        <v>164</v>
      </c>
      <c r="AU244" s="120" t="s">
        <v>90</v>
      </c>
      <c r="AV244" s="10" t="s">
        <v>88</v>
      </c>
      <c r="AW244" s="10" t="s">
        <v>36</v>
      </c>
      <c r="AX244" s="10" t="s">
        <v>81</v>
      </c>
      <c r="AY244" s="120" t="s">
        <v>151</v>
      </c>
    </row>
    <row r="245" spans="1:65" s="11" customFormat="1" ht="11.25" x14ac:dyDescent="0.2">
      <c r="B245" s="124"/>
      <c r="C245" s="157"/>
      <c r="D245" s="150" t="s">
        <v>164</v>
      </c>
      <c r="E245" s="158" t="s">
        <v>1</v>
      </c>
      <c r="F245" s="159" t="s">
        <v>1213</v>
      </c>
      <c r="G245" s="157"/>
      <c r="H245" s="160">
        <v>77.099999999999994</v>
      </c>
      <c r="L245" s="124"/>
      <c r="M245" s="126"/>
      <c r="N245" s="127"/>
      <c r="O245" s="127"/>
      <c r="P245" s="127"/>
      <c r="Q245" s="127"/>
      <c r="R245" s="127"/>
      <c r="S245" s="127"/>
      <c r="T245" s="128"/>
      <c r="AT245" s="125" t="s">
        <v>164</v>
      </c>
      <c r="AU245" s="125" t="s">
        <v>90</v>
      </c>
      <c r="AV245" s="11" t="s">
        <v>90</v>
      </c>
      <c r="AW245" s="11" t="s">
        <v>36</v>
      </c>
      <c r="AX245" s="11" t="s">
        <v>81</v>
      </c>
      <c r="AY245" s="125" t="s">
        <v>151</v>
      </c>
    </row>
    <row r="246" spans="1:65" s="12" customFormat="1" ht="11.25" x14ac:dyDescent="0.2">
      <c r="B246" s="129"/>
      <c r="C246" s="161"/>
      <c r="D246" s="150" t="s">
        <v>164</v>
      </c>
      <c r="E246" s="162" t="s">
        <v>1</v>
      </c>
      <c r="F246" s="163" t="s">
        <v>167</v>
      </c>
      <c r="G246" s="161"/>
      <c r="H246" s="164">
        <v>882.83</v>
      </c>
      <c r="L246" s="129"/>
      <c r="M246" s="131"/>
      <c r="N246" s="132"/>
      <c r="O246" s="132"/>
      <c r="P246" s="132"/>
      <c r="Q246" s="132"/>
      <c r="R246" s="132"/>
      <c r="S246" s="132"/>
      <c r="T246" s="133"/>
      <c r="AT246" s="130" t="s">
        <v>164</v>
      </c>
      <c r="AU246" s="130" t="s">
        <v>90</v>
      </c>
      <c r="AV246" s="12" t="s">
        <v>158</v>
      </c>
      <c r="AW246" s="12" t="s">
        <v>36</v>
      </c>
      <c r="AX246" s="12" t="s">
        <v>88</v>
      </c>
      <c r="AY246" s="130" t="s">
        <v>151</v>
      </c>
    </row>
    <row r="247" spans="1:65" s="34" customFormat="1" ht="16.5" customHeight="1" x14ac:dyDescent="0.2">
      <c r="A247" s="9"/>
      <c r="B247" s="4"/>
      <c r="C247" s="166" t="s">
        <v>262</v>
      </c>
      <c r="D247" s="166" t="s">
        <v>327</v>
      </c>
      <c r="E247" s="167" t="s">
        <v>328</v>
      </c>
      <c r="F247" s="168" t="s">
        <v>329</v>
      </c>
      <c r="G247" s="169" t="s">
        <v>330</v>
      </c>
      <c r="H247" s="170">
        <v>17.657</v>
      </c>
      <c r="I247" s="14"/>
      <c r="J247" s="15">
        <f>ROUND(I247*H247,2)</f>
        <v>0</v>
      </c>
      <c r="K247" s="13" t="s">
        <v>157</v>
      </c>
      <c r="L247" s="134"/>
      <c r="M247" s="16" t="s">
        <v>1</v>
      </c>
      <c r="N247" s="135" t="s">
        <v>46</v>
      </c>
      <c r="O247" s="111"/>
      <c r="P247" s="112">
        <f>O247*H247</f>
        <v>0</v>
      </c>
      <c r="Q247" s="112">
        <v>1E-3</v>
      </c>
      <c r="R247" s="112">
        <f>Q247*H247</f>
        <v>1.7656999999999999E-2</v>
      </c>
      <c r="S247" s="112">
        <v>0</v>
      </c>
      <c r="T247" s="113">
        <f>S247*H247</f>
        <v>0</v>
      </c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R247" s="114" t="s">
        <v>209</v>
      </c>
      <c r="AT247" s="114" t="s">
        <v>327</v>
      </c>
      <c r="AU247" s="114" t="s">
        <v>90</v>
      </c>
      <c r="AY247" s="23" t="s">
        <v>151</v>
      </c>
      <c r="BE247" s="115">
        <f>IF(N247="základní",J247,0)</f>
        <v>0</v>
      </c>
      <c r="BF247" s="115">
        <f>IF(N247="snížená",J247,0)</f>
        <v>0</v>
      </c>
      <c r="BG247" s="115">
        <f>IF(N247="zákl. přenesená",J247,0)</f>
        <v>0</v>
      </c>
      <c r="BH247" s="115">
        <f>IF(N247="sníž. přenesená",J247,0)</f>
        <v>0</v>
      </c>
      <c r="BI247" s="115">
        <f>IF(N247="nulová",J247,0)</f>
        <v>0</v>
      </c>
      <c r="BJ247" s="23" t="s">
        <v>88</v>
      </c>
      <c r="BK247" s="115">
        <f>ROUND(I247*H247,2)</f>
        <v>0</v>
      </c>
      <c r="BL247" s="23" t="s">
        <v>158</v>
      </c>
      <c r="BM247" s="114" t="s">
        <v>1217</v>
      </c>
    </row>
    <row r="248" spans="1:65" s="34" customFormat="1" ht="11.25" x14ac:dyDescent="0.2">
      <c r="A248" s="9"/>
      <c r="B248" s="4"/>
      <c r="C248" s="149"/>
      <c r="D248" s="150" t="s">
        <v>160</v>
      </c>
      <c r="E248" s="149"/>
      <c r="F248" s="151" t="s">
        <v>329</v>
      </c>
      <c r="G248" s="149"/>
      <c r="H248" s="149"/>
      <c r="I248" s="9"/>
      <c r="J248" s="9"/>
      <c r="K248" s="9"/>
      <c r="L248" s="4"/>
      <c r="M248" s="116"/>
      <c r="N248" s="117"/>
      <c r="O248" s="111"/>
      <c r="P248" s="111"/>
      <c r="Q248" s="111"/>
      <c r="R248" s="111"/>
      <c r="S248" s="111"/>
      <c r="T248" s="118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T248" s="23" t="s">
        <v>160</v>
      </c>
      <c r="AU248" s="23" t="s">
        <v>90</v>
      </c>
    </row>
    <row r="249" spans="1:65" s="11" customFormat="1" ht="11.25" x14ac:dyDescent="0.2">
      <c r="B249" s="124"/>
      <c r="C249" s="157"/>
      <c r="D249" s="150" t="s">
        <v>164</v>
      </c>
      <c r="E249" s="157"/>
      <c r="F249" s="159" t="s">
        <v>1218</v>
      </c>
      <c r="G249" s="157"/>
      <c r="H249" s="160">
        <v>17.657</v>
      </c>
      <c r="L249" s="124"/>
      <c r="M249" s="126"/>
      <c r="N249" s="127"/>
      <c r="O249" s="127"/>
      <c r="P249" s="127"/>
      <c r="Q249" s="127"/>
      <c r="R249" s="127"/>
      <c r="S249" s="127"/>
      <c r="T249" s="128"/>
      <c r="AT249" s="125" t="s">
        <v>164</v>
      </c>
      <c r="AU249" s="125" t="s">
        <v>90</v>
      </c>
      <c r="AV249" s="11" t="s">
        <v>90</v>
      </c>
      <c r="AW249" s="11" t="s">
        <v>3</v>
      </c>
      <c r="AX249" s="11" t="s">
        <v>88</v>
      </c>
      <c r="AY249" s="125" t="s">
        <v>151</v>
      </c>
    </row>
    <row r="250" spans="1:65" s="34" customFormat="1" ht="24.2" customHeight="1" x14ac:dyDescent="0.2">
      <c r="A250" s="9"/>
      <c r="B250" s="4"/>
      <c r="C250" s="144" t="s">
        <v>270</v>
      </c>
      <c r="D250" s="144" t="s">
        <v>153</v>
      </c>
      <c r="E250" s="145" t="s">
        <v>762</v>
      </c>
      <c r="F250" s="146" t="s">
        <v>763</v>
      </c>
      <c r="G250" s="147" t="s">
        <v>156</v>
      </c>
      <c r="H250" s="148">
        <v>368.62</v>
      </c>
      <c r="I250" s="6"/>
      <c r="J250" s="7">
        <f>ROUND(I250*H250,2)</f>
        <v>0</v>
      </c>
      <c r="K250" s="5" t="s">
        <v>157</v>
      </c>
      <c r="L250" s="4"/>
      <c r="M250" s="8" t="s">
        <v>1</v>
      </c>
      <c r="N250" s="110" t="s">
        <v>46</v>
      </c>
      <c r="O250" s="111"/>
      <c r="P250" s="112">
        <f>O250*H250</f>
        <v>0</v>
      </c>
      <c r="Q250" s="112">
        <v>0</v>
      </c>
      <c r="R250" s="112">
        <f>Q250*H250</f>
        <v>0</v>
      </c>
      <c r="S250" s="112">
        <v>0</v>
      </c>
      <c r="T250" s="113">
        <f>S250*H250</f>
        <v>0</v>
      </c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R250" s="114" t="s">
        <v>158</v>
      </c>
      <c r="AT250" s="114" t="s">
        <v>153</v>
      </c>
      <c r="AU250" s="114" t="s">
        <v>90</v>
      </c>
      <c r="AY250" s="23" t="s">
        <v>151</v>
      </c>
      <c r="BE250" s="115">
        <f>IF(N250="základní",J250,0)</f>
        <v>0</v>
      </c>
      <c r="BF250" s="115">
        <f>IF(N250="snížená",J250,0)</f>
        <v>0</v>
      </c>
      <c r="BG250" s="115">
        <f>IF(N250="zákl. přenesená",J250,0)</f>
        <v>0</v>
      </c>
      <c r="BH250" s="115">
        <f>IF(N250="sníž. přenesená",J250,0)</f>
        <v>0</v>
      </c>
      <c r="BI250" s="115">
        <f>IF(N250="nulová",J250,0)</f>
        <v>0</v>
      </c>
      <c r="BJ250" s="23" t="s">
        <v>88</v>
      </c>
      <c r="BK250" s="115">
        <f>ROUND(I250*H250,2)</f>
        <v>0</v>
      </c>
      <c r="BL250" s="23" t="s">
        <v>158</v>
      </c>
      <c r="BM250" s="114" t="s">
        <v>1219</v>
      </c>
    </row>
    <row r="251" spans="1:65" s="34" customFormat="1" ht="19.5" x14ac:dyDescent="0.2">
      <c r="A251" s="9"/>
      <c r="B251" s="4"/>
      <c r="C251" s="149"/>
      <c r="D251" s="150" t="s">
        <v>160</v>
      </c>
      <c r="E251" s="149"/>
      <c r="F251" s="151" t="s">
        <v>765</v>
      </c>
      <c r="G251" s="149"/>
      <c r="H251" s="149"/>
      <c r="I251" s="9"/>
      <c r="J251" s="9"/>
      <c r="K251" s="9"/>
      <c r="L251" s="4"/>
      <c r="M251" s="116"/>
      <c r="N251" s="117"/>
      <c r="O251" s="111"/>
      <c r="P251" s="111"/>
      <c r="Q251" s="111"/>
      <c r="R251" s="111"/>
      <c r="S251" s="111"/>
      <c r="T251" s="118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T251" s="23" t="s">
        <v>160</v>
      </c>
      <c r="AU251" s="23" t="s">
        <v>90</v>
      </c>
    </row>
    <row r="252" spans="1:65" s="34" customFormat="1" ht="11.25" x14ac:dyDescent="0.2">
      <c r="A252" s="9"/>
      <c r="B252" s="4"/>
      <c r="C252" s="149"/>
      <c r="D252" s="152" t="s">
        <v>162</v>
      </c>
      <c r="E252" s="149"/>
      <c r="F252" s="153" t="s">
        <v>766</v>
      </c>
      <c r="G252" s="149"/>
      <c r="H252" s="149"/>
      <c r="I252" s="9"/>
      <c r="J252" s="9"/>
      <c r="K252" s="9"/>
      <c r="L252" s="4"/>
      <c r="M252" s="116"/>
      <c r="N252" s="117"/>
      <c r="O252" s="111"/>
      <c r="P252" s="111"/>
      <c r="Q252" s="111"/>
      <c r="R252" s="111"/>
      <c r="S252" s="111"/>
      <c r="T252" s="118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T252" s="23" t="s">
        <v>162</v>
      </c>
      <c r="AU252" s="23" t="s">
        <v>90</v>
      </c>
    </row>
    <row r="253" spans="1:65" s="10" customFormat="1" ht="11.25" x14ac:dyDescent="0.2">
      <c r="B253" s="119"/>
      <c r="C253" s="154"/>
      <c r="D253" s="150" t="s">
        <v>164</v>
      </c>
      <c r="E253" s="155" t="s">
        <v>1</v>
      </c>
      <c r="F253" s="156" t="s">
        <v>1147</v>
      </c>
      <c r="G253" s="154"/>
      <c r="H253" s="155" t="s">
        <v>1</v>
      </c>
      <c r="L253" s="119"/>
      <c r="M253" s="121"/>
      <c r="N253" s="122"/>
      <c r="O253" s="122"/>
      <c r="P253" s="122"/>
      <c r="Q253" s="122"/>
      <c r="R253" s="122"/>
      <c r="S253" s="122"/>
      <c r="T253" s="123"/>
      <c r="AT253" s="120" t="s">
        <v>164</v>
      </c>
      <c r="AU253" s="120" t="s">
        <v>90</v>
      </c>
      <c r="AV253" s="10" t="s">
        <v>88</v>
      </c>
      <c r="AW253" s="10" t="s">
        <v>36</v>
      </c>
      <c r="AX253" s="10" t="s">
        <v>81</v>
      </c>
      <c r="AY253" s="120" t="s">
        <v>151</v>
      </c>
    </row>
    <row r="254" spans="1:65" s="10" customFormat="1" ht="11.25" x14ac:dyDescent="0.2">
      <c r="B254" s="119"/>
      <c r="C254" s="154"/>
      <c r="D254" s="150" t="s">
        <v>164</v>
      </c>
      <c r="E254" s="155" t="s">
        <v>1</v>
      </c>
      <c r="F254" s="156" t="s">
        <v>1209</v>
      </c>
      <c r="G254" s="154"/>
      <c r="H254" s="155" t="s">
        <v>1</v>
      </c>
      <c r="L254" s="119"/>
      <c r="M254" s="121"/>
      <c r="N254" s="122"/>
      <c r="O254" s="122"/>
      <c r="P254" s="122"/>
      <c r="Q254" s="122"/>
      <c r="R254" s="122"/>
      <c r="S254" s="122"/>
      <c r="T254" s="123"/>
      <c r="AT254" s="120" t="s">
        <v>164</v>
      </c>
      <c r="AU254" s="120" t="s">
        <v>90</v>
      </c>
      <c r="AV254" s="10" t="s">
        <v>88</v>
      </c>
      <c r="AW254" s="10" t="s">
        <v>36</v>
      </c>
      <c r="AX254" s="10" t="s">
        <v>81</v>
      </c>
      <c r="AY254" s="120" t="s">
        <v>151</v>
      </c>
    </row>
    <row r="255" spans="1:65" s="10" customFormat="1" ht="11.25" x14ac:dyDescent="0.2">
      <c r="B255" s="119"/>
      <c r="C255" s="154"/>
      <c r="D255" s="150" t="s">
        <v>164</v>
      </c>
      <c r="E255" s="155" t="s">
        <v>1</v>
      </c>
      <c r="F255" s="156" t="s">
        <v>1065</v>
      </c>
      <c r="G255" s="154"/>
      <c r="H255" s="155" t="s">
        <v>1</v>
      </c>
      <c r="L255" s="119"/>
      <c r="M255" s="121"/>
      <c r="N255" s="122"/>
      <c r="O255" s="122"/>
      <c r="P255" s="122"/>
      <c r="Q255" s="122"/>
      <c r="R255" s="122"/>
      <c r="S255" s="122"/>
      <c r="T255" s="123"/>
      <c r="AT255" s="120" t="s">
        <v>164</v>
      </c>
      <c r="AU255" s="120" t="s">
        <v>90</v>
      </c>
      <c r="AV255" s="10" t="s">
        <v>88</v>
      </c>
      <c r="AW255" s="10" t="s">
        <v>36</v>
      </c>
      <c r="AX255" s="10" t="s">
        <v>81</v>
      </c>
      <c r="AY255" s="120" t="s">
        <v>151</v>
      </c>
    </row>
    <row r="256" spans="1:65" s="11" customFormat="1" ht="11.25" x14ac:dyDescent="0.2">
      <c r="B256" s="124"/>
      <c r="C256" s="157"/>
      <c r="D256" s="150" t="s">
        <v>164</v>
      </c>
      <c r="E256" s="158" t="s">
        <v>1</v>
      </c>
      <c r="F256" s="159" t="s">
        <v>1220</v>
      </c>
      <c r="G256" s="157"/>
      <c r="H256" s="160">
        <v>278.75</v>
      </c>
      <c r="L256" s="124"/>
      <c r="M256" s="126"/>
      <c r="N256" s="127"/>
      <c r="O256" s="127"/>
      <c r="P256" s="127"/>
      <c r="Q256" s="127"/>
      <c r="R256" s="127"/>
      <c r="S256" s="127"/>
      <c r="T256" s="128"/>
      <c r="AT256" s="125" t="s">
        <v>164</v>
      </c>
      <c r="AU256" s="125" t="s">
        <v>90</v>
      </c>
      <c r="AV256" s="11" t="s">
        <v>90</v>
      </c>
      <c r="AW256" s="11" t="s">
        <v>36</v>
      </c>
      <c r="AX256" s="11" t="s">
        <v>81</v>
      </c>
      <c r="AY256" s="125" t="s">
        <v>151</v>
      </c>
    </row>
    <row r="257" spans="1:65" s="10" customFormat="1" ht="11.25" x14ac:dyDescent="0.2">
      <c r="B257" s="119"/>
      <c r="C257" s="154"/>
      <c r="D257" s="150" t="s">
        <v>164</v>
      </c>
      <c r="E257" s="155" t="s">
        <v>1</v>
      </c>
      <c r="F257" s="156" t="s">
        <v>1221</v>
      </c>
      <c r="G257" s="154"/>
      <c r="H257" s="155" t="s">
        <v>1</v>
      </c>
      <c r="L257" s="119"/>
      <c r="M257" s="121"/>
      <c r="N257" s="122"/>
      <c r="O257" s="122"/>
      <c r="P257" s="122"/>
      <c r="Q257" s="122"/>
      <c r="R257" s="122"/>
      <c r="S257" s="122"/>
      <c r="T257" s="123"/>
      <c r="AT257" s="120" t="s">
        <v>164</v>
      </c>
      <c r="AU257" s="120" t="s">
        <v>90</v>
      </c>
      <c r="AV257" s="10" t="s">
        <v>88</v>
      </c>
      <c r="AW257" s="10" t="s">
        <v>36</v>
      </c>
      <c r="AX257" s="10" t="s">
        <v>81</v>
      </c>
      <c r="AY257" s="120" t="s">
        <v>151</v>
      </c>
    </row>
    <row r="258" spans="1:65" s="11" customFormat="1" ht="11.25" x14ac:dyDescent="0.2">
      <c r="B258" s="124"/>
      <c r="C258" s="157"/>
      <c r="D258" s="150" t="s">
        <v>164</v>
      </c>
      <c r="E258" s="158" t="s">
        <v>1</v>
      </c>
      <c r="F258" s="159" t="s">
        <v>1222</v>
      </c>
      <c r="G258" s="157"/>
      <c r="H258" s="160">
        <v>89.87</v>
      </c>
      <c r="L258" s="124"/>
      <c r="M258" s="126"/>
      <c r="N258" s="127"/>
      <c r="O258" s="127"/>
      <c r="P258" s="127"/>
      <c r="Q258" s="127"/>
      <c r="R258" s="127"/>
      <c r="S258" s="127"/>
      <c r="T258" s="128"/>
      <c r="AT258" s="125" t="s">
        <v>164</v>
      </c>
      <c r="AU258" s="125" t="s">
        <v>90</v>
      </c>
      <c r="AV258" s="11" t="s">
        <v>90</v>
      </c>
      <c r="AW258" s="11" t="s">
        <v>36</v>
      </c>
      <c r="AX258" s="11" t="s">
        <v>81</v>
      </c>
      <c r="AY258" s="125" t="s">
        <v>151</v>
      </c>
    </row>
    <row r="259" spans="1:65" s="12" customFormat="1" ht="11.25" x14ac:dyDescent="0.2">
      <c r="B259" s="129"/>
      <c r="C259" s="161"/>
      <c r="D259" s="150" t="s">
        <v>164</v>
      </c>
      <c r="E259" s="162" t="s">
        <v>1</v>
      </c>
      <c r="F259" s="163" t="s">
        <v>167</v>
      </c>
      <c r="G259" s="161"/>
      <c r="H259" s="164">
        <v>368.62</v>
      </c>
      <c r="L259" s="129"/>
      <c r="M259" s="131"/>
      <c r="N259" s="132"/>
      <c r="O259" s="132"/>
      <c r="P259" s="132"/>
      <c r="Q259" s="132"/>
      <c r="R259" s="132"/>
      <c r="S259" s="132"/>
      <c r="T259" s="133"/>
      <c r="AT259" s="130" t="s">
        <v>164</v>
      </c>
      <c r="AU259" s="130" t="s">
        <v>90</v>
      </c>
      <c r="AV259" s="12" t="s">
        <v>158</v>
      </c>
      <c r="AW259" s="12" t="s">
        <v>36</v>
      </c>
      <c r="AX259" s="12" t="s">
        <v>88</v>
      </c>
      <c r="AY259" s="130" t="s">
        <v>151</v>
      </c>
    </row>
    <row r="260" spans="1:65" s="34" customFormat="1" ht="16.5" customHeight="1" x14ac:dyDescent="0.2">
      <c r="A260" s="9"/>
      <c r="B260" s="4"/>
      <c r="C260" s="166" t="s">
        <v>278</v>
      </c>
      <c r="D260" s="166" t="s">
        <v>327</v>
      </c>
      <c r="E260" s="167" t="s">
        <v>328</v>
      </c>
      <c r="F260" s="168" t="s">
        <v>329</v>
      </c>
      <c r="G260" s="169" t="s">
        <v>330</v>
      </c>
      <c r="H260" s="170">
        <v>7.3719999999999999</v>
      </c>
      <c r="I260" s="14"/>
      <c r="J260" s="15">
        <f>ROUND(I260*H260,2)</f>
        <v>0</v>
      </c>
      <c r="K260" s="13" t="s">
        <v>157</v>
      </c>
      <c r="L260" s="134"/>
      <c r="M260" s="16" t="s">
        <v>1</v>
      </c>
      <c r="N260" s="135" t="s">
        <v>46</v>
      </c>
      <c r="O260" s="111"/>
      <c r="P260" s="112">
        <f>O260*H260</f>
        <v>0</v>
      </c>
      <c r="Q260" s="112">
        <v>1E-3</v>
      </c>
      <c r="R260" s="112">
        <f>Q260*H260</f>
        <v>7.3720000000000001E-3</v>
      </c>
      <c r="S260" s="112">
        <v>0</v>
      </c>
      <c r="T260" s="113">
        <f>S260*H260</f>
        <v>0</v>
      </c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R260" s="114" t="s">
        <v>209</v>
      </c>
      <c r="AT260" s="114" t="s">
        <v>327</v>
      </c>
      <c r="AU260" s="114" t="s">
        <v>90</v>
      </c>
      <c r="AY260" s="23" t="s">
        <v>151</v>
      </c>
      <c r="BE260" s="115">
        <f>IF(N260="základní",J260,0)</f>
        <v>0</v>
      </c>
      <c r="BF260" s="115">
        <f>IF(N260="snížená",J260,0)</f>
        <v>0</v>
      </c>
      <c r="BG260" s="115">
        <f>IF(N260="zákl. přenesená",J260,0)</f>
        <v>0</v>
      </c>
      <c r="BH260" s="115">
        <f>IF(N260="sníž. přenesená",J260,0)</f>
        <v>0</v>
      </c>
      <c r="BI260" s="115">
        <f>IF(N260="nulová",J260,0)</f>
        <v>0</v>
      </c>
      <c r="BJ260" s="23" t="s">
        <v>88</v>
      </c>
      <c r="BK260" s="115">
        <f>ROUND(I260*H260,2)</f>
        <v>0</v>
      </c>
      <c r="BL260" s="23" t="s">
        <v>158</v>
      </c>
      <c r="BM260" s="114" t="s">
        <v>1223</v>
      </c>
    </row>
    <row r="261" spans="1:65" s="34" customFormat="1" ht="11.25" x14ac:dyDescent="0.2">
      <c r="A261" s="9"/>
      <c r="B261" s="4"/>
      <c r="C261" s="149"/>
      <c r="D261" s="150" t="s">
        <v>160</v>
      </c>
      <c r="E261" s="149"/>
      <c r="F261" s="151" t="s">
        <v>329</v>
      </c>
      <c r="G261" s="149"/>
      <c r="H261" s="149"/>
      <c r="I261" s="9"/>
      <c r="J261" s="9"/>
      <c r="K261" s="9"/>
      <c r="L261" s="4"/>
      <c r="M261" s="116"/>
      <c r="N261" s="117"/>
      <c r="O261" s="111"/>
      <c r="P261" s="111"/>
      <c r="Q261" s="111"/>
      <c r="R261" s="111"/>
      <c r="S261" s="111"/>
      <c r="T261" s="118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T261" s="23" t="s">
        <v>160</v>
      </c>
      <c r="AU261" s="23" t="s">
        <v>90</v>
      </c>
    </row>
    <row r="262" spans="1:65" s="11" customFormat="1" ht="11.25" x14ac:dyDescent="0.2">
      <c r="B262" s="124"/>
      <c r="C262" s="157"/>
      <c r="D262" s="150" t="s">
        <v>164</v>
      </c>
      <c r="E262" s="157"/>
      <c r="F262" s="159" t="s">
        <v>1224</v>
      </c>
      <c r="G262" s="157"/>
      <c r="H262" s="160">
        <v>7.3719999999999999</v>
      </c>
      <c r="L262" s="124"/>
      <c r="M262" s="126"/>
      <c r="N262" s="127"/>
      <c r="O262" s="127"/>
      <c r="P262" s="127"/>
      <c r="Q262" s="127"/>
      <c r="R262" s="127"/>
      <c r="S262" s="127"/>
      <c r="T262" s="128"/>
      <c r="AT262" s="125" t="s">
        <v>164</v>
      </c>
      <c r="AU262" s="125" t="s">
        <v>90</v>
      </c>
      <c r="AV262" s="11" t="s">
        <v>90</v>
      </c>
      <c r="AW262" s="11" t="s">
        <v>3</v>
      </c>
      <c r="AX262" s="11" t="s">
        <v>88</v>
      </c>
      <c r="AY262" s="125" t="s">
        <v>151</v>
      </c>
    </row>
    <row r="263" spans="1:65" s="34" customFormat="1" ht="24.2" customHeight="1" x14ac:dyDescent="0.2">
      <c r="A263" s="9"/>
      <c r="B263" s="4"/>
      <c r="C263" s="144" t="s">
        <v>288</v>
      </c>
      <c r="D263" s="144" t="s">
        <v>153</v>
      </c>
      <c r="E263" s="145" t="s">
        <v>347</v>
      </c>
      <c r="F263" s="146" t="s">
        <v>348</v>
      </c>
      <c r="G263" s="147" t="s">
        <v>156</v>
      </c>
      <c r="H263" s="148">
        <v>160.22999999999999</v>
      </c>
      <c r="I263" s="6"/>
      <c r="J263" s="7">
        <f>ROUND(I263*H263,2)</f>
        <v>0</v>
      </c>
      <c r="K263" s="5" t="s">
        <v>157</v>
      </c>
      <c r="L263" s="4"/>
      <c r="M263" s="8" t="s">
        <v>1</v>
      </c>
      <c r="N263" s="110" t="s">
        <v>46</v>
      </c>
      <c r="O263" s="111"/>
      <c r="P263" s="112">
        <f>O263*H263</f>
        <v>0</v>
      </c>
      <c r="Q263" s="112">
        <v>0</v>
      </c>
      <c r="R263" s="112">
        <f>Q263*H263</f>
        <v>0</v>
      </c>
      <c r="S263" s="112">
        <v>0</v>
      </c>
      <c r="T263" s="113">
        <f>S263*H263</f>
        <v>0</v>
      </c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R263" s="114" t="s">
        <v>158</v>
      </c>
      <c r="AT263" s="114" t="s">
        <v>153</v>
      </c>
      <c r="AU263" s="114" t="s">
        <v>90</v>
      </c>
      <c r="AY263" s="23" t="s">
        <v>151</v>
      </c>
      <c r="BE263" s="115">
        <f>IF(N263="základní",J263,0)</f>
        <v>0</v>
      </c>
      <c r="BF263" s="115">
        <f>IF(N263="snížená",J263,0)</f>
        <v>0</v>
      </c>
      <c r="BG263" s="115">
        <f>IF(N263="zákl. přenesená",J263,0)</f>
        <v>0</v>
      </c>
      <c r="BH263" s="115">
        <f>IF(N263="sníž. přenesená",J263,0)</f>
        <v>0</v>
      </c>
      <c r="BI263" s="115">
        <f>IF(N263="nulová",J263,0)</f>
        <v>0</v>
      </c>
      <c r="BJ263" s="23" t="s">
        <v>88</v>
      </c>
      <c r="BK263" s="115">
        <f>ROUND(I263*H263,2)</f>
        <v>0</v>
      </c>
      <c r="BL263" s="23" t="s">
        <v>158</v>
      </c>
      <c r="BM263" s="114" t="s">
        <v>1225</v>
      </c>
    </row>
    <row r="264" spans="1:65" s="34" customFormat="1" ht="19.5" x14ac:dyDescent="0.2">
      <c r="A264" s="9"/>
      <c r="B264" s="4"/>
      <c r="C264" s="149"/>
      <c r="D264" s="150" t="s">
        <v>160</v>
      </c>
      <c r="E264" s="149"/>
      <c r="F264" s="151" t="s">
        <v>350</v>
      </c>
      <c r="G264" s="149"/>
      <c r="H264" s="149"/>
      <c r="I264" s="9"/>
      <c r="J264" s="9"/>
      <c r="K264" s="9"/>
      <c r="L264" s="4"/>
      <c r="M264" s="116"/>
      <c r="N264" s="117"/>
      <c r="O264" s="111"/>
      <c r="P264" s="111"/>
      <c r="Q264" s="111"/>
      <c r="R264" s="111"/>
      <c r="S264" s="111"/>
      <c r="T264" s="118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T264" s="23" t="s">
        <v>160</v>
      </c>
      <c r="AU264" s="23" t="s">
        <v>90</v>
      </c>
    </row>
    <row r="265" spans="1:65" s="34" customFormat="1" ht="11.25" x14ac:dyDescent="0.2">
      <c r="A265" s="9"/>
      <c r="B265" s="4"/>
      <c r="C265" s="149"/>
      <c r="D265" s="152" t="s">
        <v>162</v>
      </c>
      <c r="E265" s="149"/>
      <c r="F265" s="153" t="s">
        <v>351</v>
      </c>
      <c r="G265" s="149"/>
      <c r="H265" s="149"/>
      <c r="I265" s="9"/>
      <c r="J265" s="9"/>
      <c r="K265" s="9"/>
      <c r="L265" s="4"/>
      <c r="M265" s="116"/>
      <c r="N265" s="117"/>
      <c r="O265" s="111"/>
      <c r="P265" s="111"/>
      <c r="Q265" s="111"/>
      <c r="R265" s="111"/>
      <c r="S265" s="111"/>
      <c r="T265" s="118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T265" s="23" t="s">
        <v>162</v>
      </c>
      <c r="AU265" s="23" t="s">
        <v>90</v>
      </c>
    </row>
    <row r="266" spans="1:65" s="10" customFormat="1" ht="11.25" x14ac:dyDescent="0.2">
      <c r="B266" s="119"/>
      <c r="C266" s="154"/>
      <c r="D266" s="150" t="s">
        <v>164</v>
      </c>
      <c r="E266" s="155" t="s">
        <v>1</v>
      </c>
      <c r="F266" s="156" t="s">
        <v>1147</v>
      </c>
      <c r="G266" s="154"/>
      <c r="H266" s="155" t="s">
        <v>1</v>
      </c>
      <c r="L266" s="119"/>
      <c r="M266" s="121"/>
      <c r="N266" s="122"/>
      <c r="O266" s="122"/>
      <c r="P266" s="122"/>
      <c r="Q266" s="122"/>
      <c r="R266" s="122"/>
      <c r="S266" s="122"/>
      <c r="T266" s="123"/>
      <c r="AT266" s="120" t="s">
        <v>164</v>
      </c>
      <c r="AU266" s="120" t="s">
        <v>90</v>
      </c>
      <c r="AV266" s="10" t="s">
        <v>88</v>
      </c>
      <c r="AW266" s="10" t="s">
        <v>36</v>
      </c>
      <c r="AX266" s="10" t="s">
        <v>81</v>
      </c>
      <c r="AY266" s="120" t="s">
        <v>151</v>
      </c>
    </row>
    <row r="267" spans="1:65" s="10" customFormat="1" ht="11.25" x14ac:dyDescent="0.2">
      <c r="B267" s="119"/>
      <c r="C267" s="154"/>
      <c r="D267" s="150" t="s">
        <v>164</v>
      </c>
      <c r="E267" s="155" t="s">
        <v>1</v>
      </c>
      <c r="F267" s="156" t="s">
        <v>1226</v>
      </c>
      <c r="G267" s="154"/>
      <c r="H267" s="155" t="s">
        <v>1</v>
      </c>
      <c r="L267" s="119"/>
      <c r="M267" s="121"/>
      <c r="N267" s="122"/>
      <c r="O267" s="122"/>
      <c r="P267" s="122"/>
      <c r="Q267" s="122"/>
      <c r="R267" s="122"/>
      <c r="S267" s="122"/>
      <c r="T267" s="123"/>
      <c r="AT267" s="120" t="s">
        <v>164</v>
      </c>
      <c r="AU267" s="120" t="s">
        <v>90</v>
      </c>
      <c r="AV267" s="10" t="s">
        <v>88</v>
      </c>
      <c r="AW267" s="10" t="s">
        <v>36</v>
      </c>
      <c r="AX267" s="10" t="s">
        <v>81</v>
      </c>
      <c r="AY267" s="120" t="s">
        <v>151</v>
      </c>
    </row>
    <row r="268" spans="1:65" s="11" customFormat="1" ht="11.25" x14ac:dyDescent="0.2">
      <c r="B268" s="124"/>
      <c r="C268" s="157"/>
      <c r="D268" s="150" t="s">
        <v>164</v>
      </c>
      <c r="E268" s="158" t="s">
        <v>1</v>
      </c>
      <c r="F268" s="159" t="s">
        <v>1227</v>
      </c>
      <c r="G268" s="157"/>
      <c r="H268" s="160">
        <v>83.13</v>
      </c>
      <c r="L268" s="124"/>
      <c r="M268" s="126"/>
      <c r="N268" s="127"/>
      <c r="O268" s="127"/>
      <c r="P268" s="127"/>
      <c r="Q268" s="127"/>
      <c r="R268" s="127"/>
      <c r="S268" s="127"/>
      <c r="T268" s="128"/>
      <c r="AT268" s="125" t="s">
        <v>164</v>
      </c>
      <c r="AU268" s="125" t="s">
        <v>90</v>
      </c>
      <c r="AV268" s="11" t="s">
        <v>90</v>
      </c>
      <c r="AW268" s="11" t="s">
        <v>36</v>
      </c>
      <c r="AX268" s="11" t="s">
        <v>81</v>
      </c>
      <c r="AY268" s="125" t="s">
        <v>151</v>
      </c>
    </row>
    <row r="269" spans="1:65" s="10" customFormat="1" ht="11.25" x14ac:dyDescent="0.2">
      <c r="B269" s="119"/>
      <c r="C269" s="154"/>
      <c r="D269" s="150" t="s">
        <v>164</v>
      </c>
      <c r="E269" s="155" t="s">
        <v>1</v>
      </c>
      <c r="F269" s="156" t="s">
        <v>1212</v>
      </c>
      <c r="G269" s="154"/>
      <c r="H269" s="155" t="s">
        <v>1</v>
      </c>
      <c r="L269" s="119"/>
      <c r="M269" s="121"/>
      <c r="N269" s="122"/>
      <c r="O269" s="122"/>
      <c r="P269" s="122"/>
      <c r="Q269" s="122"/>
      <c r="R269" s="122"/>
      <c r="S269" s="122"/>
      <c r="T269" s="123"/>
      <c r="AT269" s="120" t="s">
        <v>164</v>
      </c>
      <c r="AU269" s="120" t="s">
        <v>90</v>
      </c>
      <c r="AV269" s="10" t="s">
        <v>88</v>
      </c>
      <c r="AW269" s="10" t="s">
        <v>36</v>
      </c>
      <c r="AX269" s="10" t="s">
        <v>81</v>
      </c>
      <c r="AY269" s="120" t="s">
        <v>151</v>
      </c>
    </row>
    <row r="270" spans="1:65" s="11" customFormat="1" ht="11.25" x14ac:dyDescent="0.2">
      <c r="B270" s="124"/>
      <c r="C270" s="157"/>
      <c r="D270" s="150" t="s">
        <v>164</v>
      </c>
      <c r="E270" s="158" t="s">
        <v>1</v>
      </c>
      <c r="F270" s="159" t="s">
        <v>1213</v>
      </c>
      <c r="G270" s="157"/>
      <c r="H270" s="160">
        <v>77.099999999999994</v>
      </c>
      <c r="L270" s="124"/>
      <c r="M270" s="126"/>
      <c r="N270" s="127"/>
      <c r="O270" s="127"/>
      <c r="P270" s="127"/>
      <c r="Q270" s="127"/>
      <c r="R270" s="127"/>
      <c r="S270" s="127"/>
      <c r="T270" s="128"/>
      <c r="AT270" s="125" t="s">
        <v>164</v>
      </c>
      <c r="AU270" s="125" t="s">
        <v>90</v>
      </c>
      <c r="AV270" s="11" t="s">
        <v>90</v>
      </c>
      <c r="AW270" s="11" t="s">
        <v>36</v>
      </c>
      <c r="AX270" s="11" t="s">
        <v>81</v>
      </c>
      <c r="AY270" s="125" t="s">
        <v>151</v>
      </c>
    </row>
    <row r="271" spans="1:65" s="12" customFormat="1" ht="11.25" x14ac:dyDescent="0.2">
      <c r="B271" s="129"/>
      <c r="C271" s="161"/>
      <c r="D271" s="150" t="s">
        <v>164</v>
      </c>
      <c r="E271" s="162" t="s">
        <v>1</v>
      </c>
      <c r="F271" s="163" t="s">
        <v>167</v>
      </c>
      <c r="G271" s="161"/>
      <c r="H271" s="164">
        <v>160.22999999999999</v>
      </c>
      <c r="L271" s="129"/>
      <c r="M271" s="131"/>
      <c r="N271" s="132"/>
      <c r="O271" s="132"/>
      <c r="P271" s="132"/>
      <c r="Q271" s="132"/>
      <c r="R271" s="132"/>
      <c r="S271" s="132"/>
      <c r="T271" s="133"/>
      <c r="AT271" s="130" t="s">
        <v>164</v>
      </c>
      <c r="AU271" s="130" t="s">
        <v>90</v>
      </c>
      <c r="AV271" s="12" t="s">
        <v>158</v>
      </c>
      <c r="AW271" s="12" t="s">
        <v>36</v>
      </c>
      <c r="AX271" s="12" t="s">
        <v>88</v>
      </c>
      <c r="AY271" s="130" t="s">
        <v>151</v>
      </c>
    </row>
    <row r="272" spans="1:65" s="34" customFormat="1" ht="16.5" customHeight="1" x14ac:dyDescent="0.2">
      <c r="A272" s="9"/>
      <c r="B272" s="4"/>
      <c r="C272" s="144" t="s">
        <v>296</v>
      </c>
      <c r="D272" s="144" t="s">
        <v>153</v>
      </c>
      <c r="E272" s="145" t="s">
        <v>354</v>
      </c>
      <c r="F272" s="146" t="s">
        <v>355</v>
      </c>
      <c r="G272" s="147" t="s">
        <v>156</v>
      </c>
      <c r="H272" s="148">
        <v>1304.3599999999999</v>
      </c>
      <c r="I272" s="6"/>
      <c r="J272" s="7">
        <f>ROUND(I272*H272,2)</f>
        <v>0</v>
      </c>
      <c r="K272" s="5" t="s">
        <v>157</v>
      </c>
      <c r="L272" s="4"/>
      <c r="M272" s="8" t="s">
        <v>1</v>
      </c>
      <c r="N272" s="110" t="s">
        <v>46</v>
      </c>
      <c r="O272" s="111"/>
      <c r="P272" s="112">
        <f>O272*H272</f>
        <v>0</v>
      </c>
      <c r="Q272" s="112">
        <v>0</v>
      </c>
      <c r="R272" s="112">
        <f>Q272*H272</f>
        <v>0</v>
      </c>
      <c r="S272" s="112">
        <v>0</v>
      </c>
      <c r="T272" s="113">
        <f>S272*H272</f>
        <v>0</v>
      </c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R272" s="114" t="s">
        <v>158</v>
      </c>
      <c r="AT272" s="114" t="s">
        <v>153</v>
      </c>
      <c r="AU272" s="114" t="s">
        <v>90</v>
      </c>
      <c r="AY272" s="23" t="s">
        <v>151</v>
      </c>
      <c r="BE272" s="115">
        <f>IF(N272="základní",J272,0)</f>
        <v>0</v>
      </c>
      <c r="BF272" s="115">
        <f>IF(N272="snížená",J272,0)</f>
        <v>0</v>
      </c>
      <c r="BG272" s="115">
        <f>IF(N272="zákl. přenesená",J272,0)</f>
        <v>0</v>
      </c>
      <c r="BH272" s="115">
        <f>IF(N272="sníž. přenesená",J272,0)</f>
        <v>0</v>
      </c>
      <c r="BI272" s="115">
        <f>IF(N272="nulová",J272,0)</f>
        <v>0</v>
      </c>
      <c r="BJ272" s="23" t="s">
        <v>88</v>
      </c>
      <c r="BK272" s="115">
        <f>ROUND(I272*H272,2)</f>
        <v>0</v>
      </c>
      <c r="BL272" s="23" t="s">
        <v>158</v>
      </c>
      <c r="BM272" s="114" t="s">
        <v>1228</v>
      </c>
    </row>
    <row r="273" spans="1:65" s="34" customFormat="1" ht="29.25" x14ac:dyDescent="0.2">
      <c r="A273" s="9"/>
      <c r="B273" s="4"/>
      <c r="C273" s="149"/>
      <c r="D273" s="150" t="s">
        <v>160</v>
      </c>
      <c r="E273" s="149"/>
      <c r="F273" s="151" t="s">
        <v>357</v>
      </c>
      <c r="G273" s="149"/>
      <c r="H273" s="149"/>
      <c r="I273" s="9"/>
      <c r="J273" s="9"/>
      <c r="K273" s="9"/>
      <c r="L273" s="4"/>
      <c r="M273" s="116"/>
      <c r="N273" s="117"/>
      <c r="O273" s="111"/>
      <c r="P273" s="111"/>
      <c r="Q273" s="111"/>
      <c r="R273" s="111"/>
      <c r="S273" s="111"/>
      <c r="T273" s="118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T273" s="23" t="s">
        <v>160</v>
      </c>
      <c r="AU273" s="23" t="s">
        <v>90</v>
      </c>
    </row>
    <row r="274" spans="1:65" s="34" customFormat="1" ht="11.25" x14ac:dyDescent="0.2">
      <c r="A274" s="9"/>
      <c r="B274" s="4"/>
      <c r="C274" s="149"/>
      <c r="D274" s="152" t="s">
        <v>162</v>
      </c>
      <c r="E274" s="149"/>
      <c r="F274" s="153" t="s">
        <v>358</v>
      </c>
      <c r="G274" s="149"/>
      <c r="H274" s="149"/>
      <c r="I274" s="9"/>
      <c r="J274" s="9"/>
      <c r="K274" s="9"/>
      <c r="L274" s="4"/>
      <c r="M274" s="116"/>
      <c r="N274" s="117"/>
      <c r="O274" s="111"/>
      <c r="P274" s="111"/>
      <c r="Q274" s="111"/>
      <c r="R274" s="111"/>
      <c r="S274" s="111"/>
      <c r="T274" s="118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T274" s="23" t="s">
        <v>162</v>
      </c>
      <c r="AU274" s="23" t="s">
        <v>90</v>
      </c>
    </row>
    <row r="275" spans="1:65" s="10" customFormat="1" ht="11.25" x14ac:dyDescent="0.2">
      <c r="B275" s="119"/>
      <c r="C275" s="154"/>
      <c r="D275" s="150" t="s">
        <v>164</v>
      </c>
      <c r="E275" s="155" t="s">
        <v>1</v>
      </c>
      <c r="F275" s="156" t="s">
        <v>1147</v>
      </c>
      <c r="G275" s="154"/>
      <c r="H275" s="155" t="s">
        <v>1</v>
      </c>
      <c r="L275" s="119"/>
      <c r="M275" s="121"/>
      <c r="N275" s="122"/>
      <c r="O275" s="122"/>
      <c r="P275" s="122"/>
      <c r="Q275" s="122"/>
      <c r="R275" s="122"/>
      <c r="S275" s="122"/>
      <c r="T275" s="123"/>
      <c r="AT275" s="120" t="s">
        <v>164</v>
      </c>
      <c r="AU275" s="120" t="s">
        <v>90</v>
      </c>
      <c r="AV275" s="10" t="s">
        <v>88</v>
      </c>
      <c r="AW275" s="10" t="s">
        <v>36</v>
      </c>
      <c r="AX275" s="10" t="s">
        <v>81</v>
      </c>
      <c r="AY275" s="120" t="s">
        <v>151</v>
      </c>
    </row>
    <row r="276" spans="1:65" s="10" customFormat="1" ht="11.25" x14ac:dyDescent="0.2">
      <c r="B276" s="119"/>
      <c r="C276" s="154"/>
      <c r="D276" s="150" t="s">
        <v>164</v>
      </c>
      <c r="E276" s="155" t="s">
        <v>1</v>
      </c>
      <c r="F276" s="156" t="s">
        <v>1195</v>
      </c>
      <c r="G276" s="154"/>
      <c r="H276" s="155" t="s">
        <v>1</v>
      </c>
      <c r="L276" s="119"/>
      <c r="M276" s="121"/>
      <c r="N276" s="122"/>
      <c r="O276" s="122"/>
      <c r="P276" s="122"/>
      <c r="Q276" s="122"/>
      <c r="R276" s="122"/>
      <c r="S276" s="122"/>
      <c r="T276" s="123"/>
      <c r="AT276" s="120" t="s">
        <v>164</v>
      </c>
      <c r="AU276" s="120" t="s">
        <v>90</v>
      </c>
      <c r="AV276" s="10" t="s">
        <v>88</v>
      </c>
      <c r="AW276" s="10" t="s">
        <v>36</v>
      </c>
      <c r="AX276" s="10" t="s">
        <v>81</v>
      </c>
      <c r="AY276" s="120" t="s">
        <v>151</v>
      </c>
    </row>
    <row r="277" spans="1:65" s="11" customFormat="1" ht="11.25" x14ac:dyDescent="0.2">
      <c r="B277" s="124"/>
      <c r="C277" s="157"/>
      <c r="D277" s="150" t="s">
        <v>164</v>
      </c>
      <c r="E277" s="158" t="s">
        <v>1</v>
      </c>
      <c r="F277" s="159" t="s">
        <v>1196</v>
      </c>
      <c r="G277" s="157"/>
      <c r="H277" s="160">
        <v>281.74</v>
      </c>
      <c r="L277" s="124"/>
      <c r="M277" s="126"/>
      <c r="N277" s="127"/>
      <c r="O277" s="127"/>
      <c r="P277" s="127"/>
      <c r="Q277" s="127"/>
      <c r="R277" s="127"/>
      <c r="S277" s="127"/>
      <c r="T277" s="128"/>
      <c r="AT277" s="125" t="s">
        <v>164</v>
      </c>
      <c r="AU277" s="125" t="s">
        <v>90</v>
      </c>
      <c r="AV277" s="11" t="s">
        <v>90</v>
      </c>
      <c r="AW277" s="11" t="s">
        <v>36</v>
      </c>
      <c r="AX277" s="11" t="s">
        <v>81</v>
      </c>
      <c r="AY277" s="125" t="s">
        <v>151</v>
      </c>
    </row>
    <row r="278" spans="1:65" s="10" customFormat="1" ht="11.25" x14ac:dyDescent="0.2">
      <c r="B278" s="119"/>
      <c r="C278" s="154"/>
      <c r="D278" s="150" t="s">
        <v>164</v>
      </c>
      <c r="E278" s="155" t="s">
        <v>1</v>
      </c>
      <c r="F278" s="156" t="s">
        <v>1197</v>
      </c>
      <c r="G278" s="154"/>
      <c r="H278" s="155" t="s">
        <v>1</v>
      </c>
      <c r="L278" s="119"/>
      <c r="M278" s="121"/>
      <c r="N278" s="122"/>
      <c r="O278" s="122"/>
      <c r="P278" s="122"/>
      <c r="Q278" s="122"/>
      <c r="R278" s="122"/>
      <c r="S278" s="122"/>
      <c r="T278" s="123"/>
      <c r="AT278" s="120" t="s">
        <v>164</v>
      </c>
      <c r="AU278" s="120" t="s">
        <v>90</v>
      </c>
      <c r="AV278" s="10" t="s">
        <v>88</v>
      </c>
      <c r="AW278" s="10" t="s">
        <v>36</v>
      </c>
      <c r="AX278" s="10" t="s">
        <v>81</v>
      </c>
      <c r="AY278" s="120" t="s">
        <v>151</v>
      </c>
    </row>
    <row r="279" spans="1:65" s="11" customFormat="1" ht="11.25" x14ac:dyDescent="0.2">
      <c r="B279" s="124"/>
      <c r="C279" s="157"/>
      <c r="D279" s="150" t="s">
        <v>164</v>
      </c>
      <c r="E279" s="158" t="s">
        <v>1</v>
      </c>
      <c r="F279" s="159" t="s">
        <v>1198</v>
      </c>
      <c r="G279" s="157"/>
      <c r="H279" s="160">
        <v>1022.62</v>
      </c>
      <c r="L279" s="124"/>
      <c r="M279" s="126"/>
      <c r="N279" s="127"/>
      <c r="O279" s="127"/>
      <c r="P279" s="127"/>
      <c r="Q279" s="127"/>
      <c r="R279" s="127"/>
      <c r="S279" s="127"/>
      <c r="T279" s="128"/>
      <c r="AT279" s="125" t="s">
        <v>164</v>
      </c>
      <c r="AU279" s="125" t="s">
        <v>90</v>
      </c>
      <c r="AV279" s="11" t="s">
        <v>90</v>
      </c>
      <c r="AW279" s="11" t="s">
        <v>36</v>
      </c>
      <c r="AX279" s="11" t="s">
        <v>81</v>
      </c>
      <c r="AY279" s="125" t="s">
        <v>151</v>
      </c>
    </row>
    <row r="280" spans="1:65" s="12" customFormat="1" ht="11.25" x14ac:dyDescent="0.2">
      <c r="B280" s="129"/>
      <c r="C280" s="161"/>
      <c r="D280" s="150" t="s">
        <v>164</v>
      </c>
      <c r="E280" s="162" t="s">
        <v>1</v>
      </c>
      <c r="F280" s="163" t="s">
        <v>167</v>
      </c>
      <c r="G280" s="161"/>
      <c r="H280" s="164">
        <v>1304.3599999999999</v>
      </c>
      <c r="L280" s="129"/>
      <c r="M280" s="131"/>
      <c r="N280" s="132"/>
      <c r="O280" s="132"/>
      <c r="P280" s="132"/>
      <c r="Q280" s="132"/>
      <c r="R280" s="132"/>
      <c r="S280" s="132"/>
      <c r="T280" s="133"/>
      <c r="AT280" s="130" t="s">
        <v>164</v>
      </c>
      <c r="AU280" s="130" t="s">
        <v>90</v>
      </c>
      <c r="AV280" s="12" t="s">
        <v>158</v>
      </c>
      <c r="AW280" s="12" t="s">
        <v>36</v>
      </c>
      <c r="AX280" s="12" t="s">
        <v>88</v>
      </c>
      <c r="AY280" s="130" t="s">
        <v>151</v>
      </c>
    </row>
    <row r="281" spans="1:65" s="34" customFormat="1" ht="24.2" customHeight="1" x14ac:dyDescent="0.2">
      <c r="A281" s="9"/>
      <c r="B281" s="4"/>
      <c r="C281" s="144" t="s">
        <v>305</v>
      </c>
      <c r="D281" s="144" t="s">
        <v>153</v>
      </c>
      <c r="E281" s="145" t="s">
        <v>360</v>
      </c>
      <c r="F281" s="146" t="s">
        <v>361</v>
      </c>
      <c r="G281" s="147" t="s">
        <v>156</v>
      </c>
      <c r="H281" s="148">
        <v>368.62</v>
      </c>
      <c r="I281" s="6"/>
      <c r="J281" s="7">
        <f>ROUND(I281*H281,2)</f>
        <v>0</v>
      </c>
      <c r="K281" s="5" t="s">
        <v>157</v>
      </c>
      <c r="L281" s="4"/>
      <c r="M281" s="8" t="s">
        <v>1</v>
      </c>
      <c r="N281" s="110" t="s">
        <v>46</v>
      </c>
      <c r="O281" s="111"/>
      <c r="P281" s="112">
        <f>O281*H281</f>
        <v>0</v>
      </c>
      <c r="Q281" s="112">
        <v>0</v>
      </c>
      <c r="R281" s="112">
        <f>Q281*H281</f>
        <v>0</v>
      </c>
      <c r="S281" s="112">
        <v>0</v>
      </c>
      <c r="T281" s="113">
        <f>S281*H281</f>
        <v>0</v>
      </c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R281" s="114" t="s">
        <v>158</v>
      </c>
      <c r="AT281" s="114" t="s">
        <v>153</v>
      </c>
      <c r="AU281" s="114" t="s">
        <v>90</v>
      </c>
      <c r="AY281" s="23" t="s">
        <v>151</v>
      </c>
      <c r="BE281" s="115">
        <f>IF(N281="základní",J281,0)</f>
        <v>0</v>
      </c>
      <c r="BF281" s="115">
        <f>IF(N281="snížená",J281,0)</f>
        <v>0</v>
      </c>
      <c r="BG281" s="115">
        <f>IF(N281="zákl. přenesená",J281,0)</f>
        <v>0</v>
      </c>
      <c r="BH281" s="115">
        <f>IF(N281="sníž. přenesená",J281,0)</f>
        <v>0</v>
      </c>
      <c r="BI281" s="115">
        <f>IF(N281="nulová",J281,0)</f>
        <v>0</v>
      </c>
      <c r="BJ281" s="23" t="s">
        <v>88</v>
      </c>
      <c r="BK281" s="115">
        <f>ROUND(I281*H281,2)</f>
        <v>0</v>
      </c>
      <c r="BL281" s="23" t="s">
        <v>158</v>
      </c>
      <c r="BM281" s="114" t="s">
        <v>1229</v>
      </c>
    </row>
    <row r="282" spans="1:65" s="34" customFormat="1" ht="19.5" x14ac:dyDescent="0.2">
      <c r="A282" s="9"/>
      <c r="B282" s="4"/>
      <c r="C282" s="149"/>
      <c r="D282" s="150" t="s">
        <v>160</v>
      </c>
      <c r="E282" s="149"/>
      <c r="F282" s="151" t="s">
        <v>363</v>
      </c>
      <c r="G282" s="149"/>
      <c r="H282" s="149"/>
      <c r="I282" s="9"/>
      <c r="J282" s="9"/>
      <c r="K282" s="9"/>
      <c r="L282" s="4"/>
      <c r="M282" s="116"/>
      <c r="N282" s="117"/>
      <c r="O282" s="111"/>
      <c r="P282" s="111"/>
      <c r="Q282" s="111"/>
      <c r="R282" s="111"/>
      <c r="S282" s="111"/>
      <c r="T282" s="118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T282" s="23" t="s">
        <v>160</v>
      </c>
      <c r="AU282" s="23" t="s">
        <v>90</v>
      </c>
    </row>
    <row r="283" spans="1:65" s="34" customFormat="1" ht="11.25" x14ac:dyDescent="0.2">
      <c r="A283" s="9"/>
      <c r="B283" s="4"/>
      <c r="C283" s="149"/>
      <c r="D283" s="152" t="s">
        <v>162</v>
      </c>
      <c r="E283" s="149"/>
      <c r="F283" s="153" t="s">
        <v>364</v>
      </c>
      <c r="G283" s="149"/>
      <c r="H283" s="149"/>
      <c r="I283" s="9"/>
      <c r="J283" s="9"/>
      <c r="K283" s="9"/>
      <c r="L283" s="4"/>
      <c r="M283" s="116"/>
      <c r="N283" s="117"/>
      <c r="O283" s="111"/>
      <c r="P283" s="111"/>
      <c r="Q283" s="111"/>
      <c r="R283" s="111"/>
      <c r="S283" s="111"/>
      <c r="T283" s="118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T283" s="23" t="s">
        <v>162</v>
      </c>
      <c r="AU283" s="23" t="s">
        <v>90</v>
      </c>
    </row>
    <row r="284" spans="1:65" s="10" customFormat="1" ht="11.25" x14ac:dyDescent="0.2">
      <c r="B284" s="119"/>
      <c r="C284" s="154"/>
      <c r="D284" s="150" t="s">
        <v>164</v>
      </c>
      <c r="E284" s="155" t="s">
        <v>1</v>
      </c>
      <c r="F284" s="156" t="s">
        <v>1147</v>
      </c>
      <c r="G284" s="154"/>
      <c r="H284" s="155" t="s">
        <v>1</v>
      </c>
      <c r="L284" s="119"/>
      <c r="M284" s="121"/>
      <c r="N284" s="122"/>
      <c r="O284" s="122"/>
      <c r="P284" s="122"/>
      <c r="Q284" s="122"/>
      <c r="R284" s="122"/>
      <c r="S284" s="122"/>
      <c r="T284" s="123"/>
      <c r="AT284" s="120" t="s">
        <v>164</v>
      </c>
      <c r="AU284" s="120" t="s">
        <v>90</v>
      </c>
      <c r="AV284" s="10" t="s">
        <v>88</v>
      </c>
      <c r="AW284" s="10" t="s">
        <v>36</v>
      </c>
      <c r="AX284" s="10" t="s">
        <v>81</v>
      </c>
      <c r="AY284" s="120" t="s">
        <v>151</v>
      </c>
    </row>
    <row r="285" spans="1:65" s="10" customFormat="1" ht="11.25" x14ac:dyDescent="0.2">
      <c r="B285" s="119"/>
      <c r="C285" s="154"/>
      <c r="D285" s="150" t="s">
        <v>164</v>
      </c>
      <c r="E285" s="155" t="s">
        <v>1</v>
      </c>
      <c r="F285" s="156" t="s">
        <v>1209</v>
      </c>
      <c r="G285" s="154"/>
      <c r="H285" s="155" t="s">
        <v>1</v>
      </c>
      <c r="L285" s="119"/>
      <c r="M285" s="121"/>
      <c r="N285" s="122"/>
      <c r="O285" s="122"/>
      <c r="P285" s="122"/>
      <c r="Q285" s="122"/>
      <c r="R285" s="122"/>
      <c r="S285" s="122"/>
      <c r="T285" s="123"/>
      <c r="AT285" s="120" t="s">
        <v>164</v>
      </c>
      <c r="AU285" s="120" t="s">
        <v>90</v>
      </c>
      <c r="AV285" s="10" t="s">
        <v>88</v>
      </c>
      <c r="AW285" s="10" t="s">
        <v>36</v>
      </c>
      <c r="AX285" s="10" t="s">
        <v>81</v>
      </c>
      <c r="AY285" s="120" t="s">
        <v>151</v>
      </c>
    </row>
    <row r="286" spans="1:65" s="10" customFormat="1" ht="11.25" x14ac:dyDescent="0.2">
      <c r="B286" s="119"/>
      <c r="C286" s="154"/>
      <c r="D286" s="150" t="s">
        <v>164</v>
      </c>
      <c r="E286" s="155" t="s">
        <v>1</v>
      </c>
      <c r="F286" s="156" t="s">
        <v>1065</v>
      </c>
      <c r="G286" s="154"/>
      <c r="H286" s="155" t="s">
        <v>1</v>
      </c>
      <c r="L286" s="119"/>
      <c r="M286" s="121"/>
      <c r="N286" s="122"/>
      <c r="O286" s="122"/>
      <c r="P286" s="122"/>
      <c r="Q286" s="122"/>
      <c r="R286" s="122"/>
      <c r="S286" s="122"/>
      <c r="T286" s="123"/>
      <c r="AT286" s="120" t="s">
        <v>164</v>
      </c>
      <c r="AU286" s="120" t="s">
        <v>90</v>
      </c>
      <c r="AV286" s="10" t="s">
        <v>88</v>
      </c>
      <c r="AW286" s="10" t="s">
        <v>36</v>
      </c>
      <c r="AX286" s="10" t="s">
        <v>81</v>
      </c>
      <c r="AY286" s="120" t="s">
        <v>151</v>
      </c>
    </row>
    <row r="287" spans="1:65" s="11" customFormat="1" ht="11.25" x14ac:dyDescent="0.2">
      <c r="B287" s="124"/>
      <c r="C287" s="157"/>
      <c r="D287" s="150" t="s">
        <v>164</v>
      </c>
      <c r="E287" s="158" t="s">
        <v>1</v>
      </c>
      <c r="F287" s="159" t="s">
        <v>1220</v>
      </c>
      <c r="G287" s="157"/>
      <c r="H287" s="160">
        <v>278.75</v>
      </c>
      <c r="L287" s="124"/>
      <c r="M287" s="126"/>
      <c r="N287" s="127"/>
      <c r="O287" s="127"/>
      <c r="P287" s="127"/>
      <c r="Q287" s="127"/>
      <c r="R287" s="127"/>
      <c r="S287" s="127"/>
      <c r="T287" s="128"/>
      <c r="AT287" s="125" t="s">
        <v>164</v>
      </c>
      <c r="AU287" s="125" t="s">
        <v>90</v>
      </c>
      <c r="AV287" s="11" t="s">
        <v>90</v>
      </c>
      <c r="AW287" s="11" t="s">
        <v>36</v>
      </c>
      <c r="AX287" s="11" t="s">
        <v>81</v>
      </c>
      <c r="AY287" s="125" t="s">
        <v>151</v>
      </c>
    </row>
    <row r="288" spans="1:65" s="10" customFormat="1" ht="11.25" x14ac:dyDescent="0.2">
      <c r="B288" s="119"/>
      <c r="C288" s="154"/>
      <c r="D288" s="150" t="s">
        <v>164</v>
      </c>
      <c r="E288" s="155" t="s">
        <v>1</v>
      </c>
      <c r="F288" s="156" t="s">
        <v>1221</v>
      </c>
      <c r="G288" s="154"/>
      <c r="H288" s="155" t="s">
        <v>1</v>
      </c>
      <c r="L288" s="119"/>
      <c r="M288" s="121"/>
      <c r="N288" s="122"/>
      <c r="O288" s="122"/>
      <c r="P288" s="122"/>
      <c r="Q288" s="122"/>
      <c r="R288" s="122"/>
      <c r="S288" s="122"/>
      <c r="T288" s="123"/>
      <c r="AT288" s="120" t="s">
        <v>164</v>
      </c>
      <c r="AU288" s="120" t="s">
        <v>90</v>
      </c>
      <c r="AV288" s="10" t="s">
        <v>88</v>
      </c>
      <c r="AW288" s="10" t="s">
        <v>36</v>
      </c>
      <c r="AX288" s="10" t="s">
        <v>81</v>
      </c>
      <c r="AY288" s="120" t="s">
        <v>151</v>
      </c>
    </row>
    <row r="289" spans="1:65" s="11" customFormat="1" ht="11.25" x14ac:dyDescent="0.2">
      <c r="B289" s="124"/>
      <c r="C289" s="157"/>
      <c r="D289" s="150" t="s">
        <v>164</v>
      </c>
      <c r="E289" s="158" t="s">
        <v>1</v>
      </c>
      <c r="F289" s="159" t="s">
        <v>1222</v>
      </c>
      <c r="G289" s="157"/>
      <c r="H289" s="160">
        <v>89.87</v>
      </c>
      <c r="L289" s="124"/>
      <c r="M289" s="126"/>
      <c r="N289" s="127"/>
      <c r="O289" s="127"/>
      <c r="P289" s="127"/>
      <c r="Q289" s="127"/>
      <c r="R289" s="127"/>
      <c r="S289" s="127"/>
      <c r="T289" s="128"/>
      <c r="AT289" s="125" t="s">
        <v>164</v>
      </c>
      <c r="AU289" s="125" t="s">
        <v>90</v>
      </c>
      <c r="AV289" s="11" t="s">
        <v>90</v>
      </c>
      <c r="AW289" s="11" t="s">
        <v>36</v>
      </c>
      <c r="AX289" s="11" t="s">
        <v>81</v>
      </c>
      <c r="AY289" s="125" t="s">
        <v>151</v>
      </c>
    </row>
    <row r="290" spans="1:65" s="12" customFormat="1" ht="11.25" x14ac:dyDescent="0.2">
      <c r="B290" s="129"/>
      <c r="C290" s="161"/>
      <c r="D290" s="150" t="s">
        <v>164</v>
      </c>
      <c r="E290" s="162" t="s">
        <v>1</v>
      </c>
      <c r="F290" s="163" t="s">
        <v>167</v>
      </c>
      <c r="G290" s="161"/>
      <c r="H290" s="164">
        <v>368.62</v>
      </c>
      <c r="L290" s="129"/>
      <c r="M290" s="131"/>
      <c r="N290" s="132"/>
      <c r="O290" s="132"/>
      <c r="P290" s="132"/>
      <c r="Q290" s="132"/>
      <c r="R290" s="132"/>
      <c r="S290" s="132"/>
      <c r="T290" s="133"/>
      <c r="AT290" s="130" t="s">
        <v>164</v>
      </c>
      <c r="AU290" s="130" t="s">
        <v>90</v>
      </c>
      <c r="AV290" s="12" t="s">
        <v>158</v>
      </c>
      <c r="AW290" s="12" t="s">
        <v>36</v>
      </c>
      <c r="AX290" s="12" t="s">
        <v>88</v>
      </c>
      <c r="AY290" s="130" t="s">
        <v>151</v>
      </c>
    </row>
    <row r="291" spans="1:65" s="34" customFormat="1" ht="16.5" customHeight="1" x14ac:dyDescent="0.2">
      <c r="A291" s="9"/>
      <c r="B291" s="4"/>
      <c r="C291" s="144" t="s">
        <v>7</v>
      </c>
      <c r="D291" s="144" t="s">
        <v>153</v>
      </c>
      <c r="E291" s="145" t="s">
        <v>424</v>
      </c>
      <c r="F291" s="146" t="s">
        <v>425</v>
      </c>
      <c r="G291" s="147" t="s">
        <v>156</v>
      </c>
      <c r="H291" s="148">
        <v>78</v>
      </c>
      <c r="I291" s="6"/>
      <c r="J291" s="7">
        <f>ROUND(I291*H291,2)</f>
        <v>0</v>
      </c>
      <c r="K291" s="5" t="s">
        <v>157</v>
      </c>
      <c r="L291" s="4"/>
      <c r="M291" s="8" t="s">
        <v>1</v>
      </c>
      <c r="N291" s="110" t="s">
        <v>46</v>
      </c>
      <c r="O291" s="111"/>
      <c r="P291" s="112">
        <f>O291*H291</f>
        <v>0</v>
      </c>
      <c r="Q291" s="112">
        <v>1.2700000000000001E-3</v>
      </c>
      <c r="R291" s="112">
        <f>Q291*H291</f>
        <v>9.9060000000000009E-2</v>
      </c>
      <c r="S291" s="112">
        <v>0</v>
      </c>
      <c r="T291" s="113">
        <f>S291*H291</f>
        <v>0</v>
      </c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R291" s="114" t="s">
        <v>158</v>
      </c>
      <c r="AT291" s="114" t="s">
        <v>153</v>
      </c>
      <c r="AU291" s="114" t="s">
        <v>90</v>
      </c>
      <c r="AY291" s="23" t="s">
        <v>151</v>
      </c>
      <c r="BE291" s="115">
        <f>IF(N291="základní",J291,0)</f>
        <v>0</v>
      </c>
      <c r="BF291" s="115">
        <f>IF(N291="snížená",J291,0)</f>
        <v>0</v>
      </c>
      <c r="BG291" s="115">
        <f>IF(N291="zákl. přenesená",J291,0)</f>
        <v>0</v>
      </c>
      <c r="BH291" s="115">
        <f>IF(N291="sníž. přenesená",J291,0)</f>
        <v>0</v>
      </c>
      <c r="BI291" s="115">
        <f>IF(N291="nulová",J291,0)</f>
        <v>0</v>
      </c>
      <c r="BJ291" s="23" t="s">
        <v>88</v>
      </c>
      <c r="BK291" s="115">
        <f>ROUND(I291*H291,2)</f>
        <v>0</v>
      </c>
      <c r="BL291" s="23" t="s">
        <v>158</v>
      </c>
      <c r="BM291" s="114" t="s">
        <v>1230</v>
      </c>
    </row>
    <row r="292" spans="1:65" s="34" customFormat="1" ht="11.25" x14ac:dyDescent="0.2">
      <c r="A292" s="9"/>
      <c r="B292" s="4"/>
      <c r="C292" s="149"/>
      <c r="D292" s="150" t="s">
        <v>160</v>
      </c>
      <c r="E292" s="149"/>
      <c r="F292" s="151" t="s">
        <v>425</v>
      </c>
      <c r="G292" s="149"/>
      <c r="H292" s="149"/>
      <c r="I292" s="9"/>
      <c r="J292" s="9"/>
      <c r="K292" s="9"/>
      <c r="L292" s="4"/>
      <c r="M292" s="116"/>
      <c r="N292" s="117"/>
      <c r="O292" s="111"/>
      <c r="P292" s="111"/>
      <c r="Q292" s="111"/>
      <c r="R292" s="111"/>
      <c r="S292" s="111"/>
      <c r="T292" s="118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T292" s="23" t="s">
        <v>160</v>
      </c>
      <c r="AU292" s="23" t="s">
        <v>90</v>
      </c>
    </row>
    <row r="293" spans="1:65" s="34" customFormat="1" ht="11.25" x14ac:dyDescent="0.2">
      <c r="A293" s="9"/>
      <c r="B293" s="4"/>
      <c r="C293" s="149"/>
      <c r="D293" s="152" t="s">
        <v>162</v>
      </c>
      <c r="E293" s="149"/>
      <c r="F293" s="153" t="s">
        <v>427</v>
      </c>
      <c r="G293" s="149"/>
      <c r="H293" s="149"/>
      <c r="I293" s="9"/>
      <c r="J293" s="9"/>
      <c r="K293" s="9"/>
      <c r="L293" s="4"/>
      <c r="M293" s="116"/>
      <c r="N293" s="117"/>
      <c r="O293" s="111"/>
      <c r="P293" s="111"/>
      <c r="Q293" s="111"/>
      <c r="R293" s="111"/>
      <c r="S293" s="111"/>
      <c r="T293" s="118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T293" s="23" t="s">
        <v>162</v>
      </c>
      <c r="AU293" s="23" t="s">
        <v>90</v>
      </c>
    </row>
    <row r="294" spans="1:65" s="11" customFormat="1" ht="11.25" x14ac:dyDescent="0.2">
      <c r="B294" s="124"/>
      <c r="C294" s="157"/>
      <c r="D294" s="150" t="s">
        <v>164</v>
      </c>
      <c r="E294" s="158" t="s">
        <v>1</v>
      </c>
      <c r="F294" s="159" t="s">
        <v>1231</v>
      </c>
      <c r="G294" s="157"/>
      <c r="H294" s="160">
        <v>78</v>
      </c>
      <c r="L294" s="124"/>
      <c r="M294" s="126"/>
      <c r="N294" s="127"/>
      <c r="O294" s="127"/>
      <c r="P294" s="127"/>
      <c r="Q294" s="127"/>
      <c r="R294" s="127"/>
      <c r="S294" s="127"/>
      <c r="T294" s="128"/>
      <c r="AT294" s="125" t="s">
        <v>164</v>
      </c>
      <c r="AU294" s="125" t="s">
        <v>90</v>
      </c>
      <c r="AV294" s="11" t="s">
        <v>90</v>
      </c>
      <c r="AW294" s="11" t="s">
        <v>36</v>
      </c>
      <c r="AX294" s="11" t="s">
        <v>81</v>
      </c>
      <c r="AY294" s="125" t="s">
        <v>151</v>
      </c>
    </row>
    <row r="295" spans="1:65" s="12" customFormat="1" ht="11.25" x14ac:dyDescent="0.2">
      <c r="B295" s="129"/>
      <c r="C295" s="161"/>
      <c r="D295" s="150" t="s">
        <v>164</v>
      </c>
      <c r="E295" s="162" t="s">
        <v>1</v>
      </c>
      <c r="F295" s="163" t="s">
        <v>167</v>
      </c>
      <c r="G295" s="161"/>
      <c r="H295" s="164">
        <v>78</v>
      </c>
      <c r="L295" s="129"/>
      <c r="M295" s="131"/>
      <c r="N295" s="132"/>
      <c r="O295" s="132"/>
      <c r="P295" s="132"/>
      <c r="Q295" s="132"/>
      <c r="R295" s="132"/>
      <c r="S295" s="132"/>
      <c r="T295" s="133"/>
      <c r="AT295" s="130" t="s">
        <v>164</v>
      </c>
      <c r="AU295" s="130" t="s">
        <v>90</v>
      </c>
      <c r="AV295" s="12" t="s">
        <v>158</v>
      </c>
      <c r="AW295" s="12" t="s">
        <v>36</v>
      </c>
      <c r="AX295" s="12" t="s">
        <v>88</v>
      </c>
      <c r="AY295" s="130" t="s">
        <v>151</v>
      </c>
    </row>
    <row r="296" spans="1:65" s="34" customFormat="1" ht="16.5" customHeight="1" x14ac:dyDescent="0.2">
      <c r="A296" s="9"/>
      <c r="B296" s="4"/>
      <c r="C296" s="166" t="s">
        <v>320</v>
      </c>
      <c r="D296" s="166" t="s">
        <v>327</v>
      </c>
      <c r="E296" s="167" t="s">
        <v>429</v>
      </c>
      <c r="F296" s="168" t="s">
        <v>430</v>
      </c>
      <c r="G296" s="169" t="s">
        <v>330</v>
      </c>
      <c r="H296" s="170">
        <v>1.95</v>
      </c>
      <c r="I296" s="14"/>
      <c r="J296" s="15">
        <f>ROUND(I296*H296,2)</f>
        <v>0</v>
      </c>
      <c r="K296" s="13" t="s">
        <v>157</v>
      </c>
      <c r="L296" s="134"/>
      <c r="M296" s="16" t="s">
        <v>1</v>
      </c>
      <c r="N296" s="135" t="s">
        <v>46</v>
      </c>
      <c r="O296" s="111"/>
      <c r="P296" s="112">
        <f>O296*H296</f>
        <v>0</v>
      </c>
      <c r="Q296" s="112">
        <v>1E-3</v>
      </c>
      <c r="R296" s="112">
        <f>Q296*H296</f>
        <v>1.9499999999999999E-3</v>
      </c>
      <c r="S296" s="112">
        <v>0</v>
      </c>
      <c r="T296" s="113">
        <f>S296*H296</f>
        <v>0</v>
      </c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R296" s="114" t="s">
        <v>209</v>
      </c>
      <c r="AT296" s="114" t="s">
        <v>327</v>
      </c>
      <c r="AU296" s="114" t="s">
        <v>90</v>
      </c>
      <c r="AY296" s="23" t="s">
        <v>151</v>
      </c>
      <c r="BE296" s="115">
        <f>IF(N296="základní",J296,0)</f>
        <v>0</v>
      </c>
      <c r="BF296" s="115">
        <f>IF(N296="snížená",J296,0)</f>
        <v>0</v>
      </c>
      <c r="BG296" s="115">
        <f>IF(N296="zákl. přenesená",J296,0)</f>
        <v>0</v>
      </c>
      <c r="BH296" s="115">
        <f>IF(N296="sníž. přenesená",J296,0)</f>
        <v>0</v>
      </c>
      <c r="BI296" s="115">
        <f>IF(N296="nulová",J296,0)</f>
        <v>0</v>
      </c>
      <c r="BJ296" s="23" t="s">
        <v>88</v>
      </c>
      <c r="BK296" s="115">
        <f>ROUND(I296*H296,2)</f>
        <v>0</v>
      </c>
      <c r="BL296" s="23" t="s">
        <v>158</v>
      </c>
      <c r="BM296" s="114" t="s">
        <v>1232</v>
      </c>
    </row>
    <row r="297" spans="1:65" s="34" customFormat="1" ht="11.25" x14ac:dyDescent="0.2">
      <c r="A297" s="9"/>
      <c r="B297" s="4"/>
      <c r="C297" s="149"/>
      <c r="D297" s="150" t="s">
        <v>160</v>
      </c>
      <c r="E297" s="149"/>
      <c r="F297" s="151" t="s">
        <v>430</v>
      </c>
      <c r="G297" s="149"/>
      <c r="H297" s="149"/>
      <c r="I297" s="9"/>
      <c r="J297" s="9"/>
      <c r="K297" s="9"/>
      <c r="L297" s="4"/>
      <c r="M297" s="116"/>
      <c r="N297" s="117"/>
      <c r="O297" s="111"/>
      <c r="P297" s="111"/>
      <c r="Q297" s="111"/>
      <c r="R297" s="111"/>
      <c r="S297" s="111"/>
      <c r="T297" s="118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T297" s="23" t="s">
        <v>160</v>
      </c>
      <c r="AU297" s="23" t="s">
        <v>90</v>
      </c>
    </row>
    <row r="298" spans="1:65" s="11" customFormat="1" ht="11.25" x14ac:dyDescent="0.2">
      <c r="B298" s="124"/>
      <c r="C298" s="157"/>
      <c r="D298" s="150" t="s">
        <v>164</v>
      </c>
      <c r="E298" s="157"/>
      <c r="F298" s="159" t="s">
        <v>1233</v>
      </c>
      <c r="G298" s="157"/>
      <c r="H298" s="160">
        <v>1.95</v>
      </c>
      <c r="L298" s="124"/>
      <c r="M298" s="126"/>
      <c r="N298" s="127"/>
      <c r="O298" s="127"/>
      <c r="P298" s="127"/>
      <c r="Q298" s="127"/>
      <c r="R298" s="127"/>
      <c r="S298" s="127"/>
      <c r="T298" s="128"/>
      <c r="AT298" s="125" t="s">
        <v>164</v>
      </c>
      <c r="AU298" s="125" t="s">
        <v>90</v>
      </c>
      <c r="AV298" s="11" t="s">
        <v>90</v>
      </c>
      <c r="AW298" s="11" t="s">
        <v>3</v>
      </c>
      <c r="AX298" s="11" t="s">
        <v>88</v>
      </c>
      <c r="AY298" s="125" t="s">
        <v>151</v>
      </c>
    </row>
    <row r="299" spans="1:65" s="34" customFormat="1" ht="16.5" customHeight="1" x14ac:dyDescent="0.2">
      <c r="A299" s="9"/>
      <c r="B299" s="4"/>
      <c r="C299" s="144" t="s">
        <v>326</v>
      </c>
      <c r="D299" s="144" t="s">
        <v>153</v>
      </c>
      <c r="E299" s="145" t="s">
        <v>1234</v>
      </c>
      <c r="F299" s="146" t="s">
        <v>1235</v>
      </c>
      <c r="G299" s="147" t="s">
        <v>241</v>
      </c>
      <c r="H299" s="148">
        <v>1</v>
      </c>
      <c r="I299" s="6"/>
      <c r="J299" s="7">
        <f>ROUND(I299*H299,2)</f>
        <v>0</v>
      </c>
      <c r="K299" s="5" t="s">
        <v>242</v>
      </c>
      <c r="L299" s="4"/>
      <c r="M299" s="8" t="s">
        <v>1</v>
      </c>
      <c r="N299" s="110" t="s">
        <v>46</v>
      </c>
      <c r="O299" s="111"/>
      <c r="P299" s="112">
        <f>O299*H299</f>
        <v>0</v>
      </c>
      <c r="Q299" s="112">
        <v>6.1920000000000002</v>
      </c>
      <c r="R299" s="112">
        <f>Q299*H299</f>
        <v>6.1920000000000002</v>
      </c>
      <c r="S299" s="112">
        <v>0</v>
      </c>
      <c r="T299" s="113">
        <f>S299*H299</f>
        <v>0</v>
      </c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R299" s="114" t="s">
        <v>158</v>
      </c>
      <c r="AT299" s="114" t="s">
        <v>153</v>
      </c>
      <c r="AU299" s="114" t="s">
        <v>90</v>
      </c>
      <c r="AY299" s="23" t="s">
        <v>151</v>
      </c>
      <c r="BE299" s="115">
        <f>IF(N299="základní",J299,0)</f>
        <v>0</v>
      </c>
      <c r="BF299" s="115">
        <f>IF(N299="snížená",J299,0)</f>
        <v>0</v>
      </c>
      <c r="BG299" s="115">
        <f>IF(N299="zákl. přenesená",J299,0)</f>
        <v>0</v>
      </c>
      <c r="BH299" s="115">
        <f>IF(N299="sníž. přenesená",J299,0)</f>
        <v>0</v>
      </c>
      <c r="BI299" s="115">
        <f>IF(N299="nulová",J299,0)</f>
        <v>0</v>
      </c>
      <c r="BJ299" s="23" t="s">
        <v>88</v>
      </c>
      <c r="BK299" s="115">
        <f>ROUND(I299*H299,2)</f>
        <v>0</v>
      </c>
      <c r="BL299" s="23" t="s">
        <v>158</v>
      </c>
      <c r="BM299" s="114" t="s">
        <v>1236</v>
      </c>
    </row>
    <row r="300" spans="1:65" s="34" customFormat="1" ht="185.25" x14ac:dyDescent="0.2">
      <c r="A300" s="9"/>
      <c r="B300" s="4"/>
      <c r="C300" s="149"/>
      <c r="D300" s="150" t="s">
        <v>174</v>
      </c>
      <c r="E300" s="149"/>
      <c r="F300" s="165" t="s">
        <v>1237</v>
      </c>
      <c r="G300" s="149"/>
      <c r="H300" s="149"/>
      <c r="I300" s="9"/>
      <c r="J300" s="9"/>
      <c r="K300" s="9"/>
      <c r="L300" s="4"/>
      <c r="M300" s="116"/>
      <c r="N300" s="117"/>
      <c r="O300" s="111"/>
      <c r="P300" s="111"/>
      <c r="Q300" s="111"/>
      <c r="R300" s="111"/>
      <c r="S300" s="111"/>
      <c r="T300" s="118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T300" s="23" t="s">
        <v>174</v>
      </c>
      <c r="AU300" s="23" t="s">
        <v>90</v>
      </c>
    </row>
    <row r="301" spans="1:65" s="3" customFormat="1" ht="22.9" customHeight="1" x14ac:dyDescent="0.2">
      <c r="B301" s="100"/>
      <c r="C301" s="140"/>
      <c r="D301" s="141" t="s">
        <v>80</v>
      </c>
      <c r="E301" s="143" t="s">
        <v>177</v>
      </c>
      <c r="F301" s="143" t="s">
        <v>367</v>
      </c>
      <c r="G301" s="140"/>
      <c r="H301" s="140"/>
      <c r="J301" s="109">
        <f>BK301</f>
        <v>0</v>
      </c>
      <c r="L301" s="100"/>
      <c r="M301" s="103"/>
      <c r="N301" s="104"/>
      <c r="O301" s="104"/>
      <c r="P301" s="105">
        <f>SUM(P302:P331)</f>
        <v>0</v>
      </c>
      <c r="Q301" s="104"/>
      <c r="R301" s="105">
        <f>SUM(R302:R331)</f>
        <v>0.34335512000000001</v>
      </c>
      <c r="S301" s="104"/>
      <c r="T301" s="106">
        <f>SUM(T302:T331)</f>
        <v>0</v>
      </c>
      <c r="AR301" s="101" t="s">
        <v>88</v>
      </c>
      <c r="AT301" s="107" t="s">
        <v>80</v>
      </c>
      <c r="AU301" s="107" t="s">
        <v>88</v>
      </c>
      <c r="AY301" s="101" t="s">
        <v>151</v>
      </c>
      <c r="BK301" s="108">
        <f>SUM(BK302:BK331)</f>
        <v>0</v>
      </c>
    </row>
    <row r="302" spans="1:65" s="34" customFormat="1" ht="24.2" customHeight="1" x14ac:dyDescent="0.2">
      <c r="A302" s="9"/>
      <c r="B302" s="4"/>
      <c r="C302" s="144" t="s">
        <v>333</v>
      </c>
      <c r="D302" s="144" t="s">
        <v>153</v>
      </c>
      <c r="E302" s="145" t="s">
        <v>501</v>
      </c>
      <c r="F302" s="146" t="s">
        <v>502</v>
      </c>
      <c r="G302" s="147" t="s">
        <v>233</v>
      </c>
      <c r="H302" s="148">
        <v>5.4080000000000004</v>
      </c>
      <c r="I302" s="6"/>
      <c r="J302" s="7">
        <f>ROUND(I302*H302,2)</f>
        <v>0</v>
      </c>
      <c r="K302" s="5" t="s">
        <v>157</v>
      </c>
      <c r="L302" s="4"/>
      <c r="M302" s="8" t="s">
        <v>1</v>
      </c>
      <c r="N302" s="110" t="s">
        <v>46</v>
      </c>
      <c r="O302" s="111"/>
      <c r="P302" s="112">
        <f>O302*H302</f>
        <v>0</v>
      </c>
      <c r="Q302" s="112">
        <v>0</v>
      </c>
      <c r="R302" s="112">
        <f>Q302*H302</f>
        <v>0</v>
      </c>
      <c r="S302" s="112">
        <v>0</v>
      </c>
      <c r="T302" s="113">
        <f>S302*H302</f>
        <v>0</v>
      </c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R302" s="114" t="s">
        <v>158</v>
      </c>
      <c r="AT302" s="114" t="s">
        <v>153</v>
      </c>
      <c r="AU302" s="114" t="s">
        <v>90</v>
      </c>
      <c r="AY302" s="23" t="s">
        <v>151</v>
      </c>
      <c r="BE302" s="115">
        <f>IF(N302="základní",J302,0)</f>
        <v>0</v>
      </c>
      <c r="BF302" s="115">
        <f>IF(N302="snížená",J302,0)</f>
        <v>0</v>
      </c>
      <c r="BG302" s="115">
        <f>IF(N302="zákl. přenesená",J302,0)</f>
        <v>0</v>
      </c>
      <c r="BH302" s="115">
        <f>IF(N302="sníž. přenesená",J302,0)</f>
        <v>0</v>
      </c>
      <c r="BI302" s="115">
        <f>IF(N302="nulová",J302,0)</f>
        <v>0</v>
      </c>
      <c r="BJ302" s="23" t="s">
        <v>88</v>
      </c>
      <c r="BK302" s="115">
        <f>ROUND(I302*H302,2)</f>
        <v>0</v>
      </c>
      <c r="BL302" s="23" t="s">
        <v>158</v>
      </c>
      <c r="BM302" s="114" t="s">
        <v>1238</v>
      </c>
    </row>
    <row r="303" spans="1:65" s="34" customFormat="1" ht="39" x14ac:dyDescent="0.2">
      <c r="A303" s="9"/>
      <c r="B303" s="4"/>
      <c r="C303" s="149"/>
      <c r="D303" s="150" t="s">
        <v>160</v>
      </c>
      <c r="E303" s="149"/>
      <c r="F303" s="151" t="s">
        <v>504</v>
      </c>
      <c r="G303" s="149"/>
      <c r="H303" s="149"/>
      <c r="I303" s="9"/>
      <c r="J303" s="9"/>
      <c r="K303" s="9"/>
      <c r="L303" s="4"/>
      <c r="M303" s="116"/>
      <c r="N303" s="117"/>
      <c r="O303" s="111"/>
      <c r="P303" s="111"/>
      <c r="Q303" s="111"/>
      <c r="R303" s="111"/>
      <c r="S303" s="111"/>
      <c r="T303" s="118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T303" s="23" t="s">
        <v>160</v>
      </c>
      <c r="AU303" s="23" t="s">
        <v>90</v>
      </c>
    </row>
    <row r="304" spans="1:65" s="34" customFormat="1" ht="11.25" x14ac:dyDescent="0.2">
      <c r="A304" s="9"/>
      <c r="B304" s="4"/>
      <c r="C304" s="149"/>
      <c r="D304" s="152" t="s">
        <v>162</v>
      </c>
      <c r="E304" s="149"/>
      <c r="F304" s="153" t="s">
        <v>505</v>
      </c>
      <c r="G304" s="149"/>
      <c r="H304" s="149"/>
      <c r="I304" s="9"/>
      <c r="J304" s="9"/>
      <c r="K304" s="9"/>
      <c r="L304" s="4"/>
      <c r="M304" s="116"/>
      <c r="N304" s="117"/>
      <c r="O304" s="111"/>
      <c r="P304" s="111"/>
      <c r="Q304" s="111"/>
      <c r="R304" s="111"/>
      <c r="S304" s="111"/>
      <c r="T304" s="118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T304" s="23" t="s">
        <v>162</v>
      </c>
      <c r="AU304" s="23" t="s">
        <v>90</v>
      </c>
    </row>
    <row r="305" spans="1:65" s="10" customFormat="1" ht="11.25" x14ac:dyDescent="0.2">
      <c r="B305" s="119"/>
      <c r="C305" s="154"/>
      <c r="D305" s="150" t="s">
        <v>164</v>
      </c>
      <c r="E305" s="155" t="s">
        <v>1</v>
      </c>
      <c r="F305" s="156" t="s">
        <v>1239</v>
      </c>
      <c r="G305" s="154"/>
      <c r="H305" s="155" t="s">
        <v>1</v>
      </c>
      <c r="L305" s="119"/>
      <c r="M305" s="121"/>
      <c r="N305" s="122"/>
      <c r="O305" s="122"/>
      <c r="P305" s="122"/>
      <c r="Q305" s="122"/>
      <c r="R305" s="122"/>
      <c r="S305" s="122"/>
      <c r="T305" s="123"/>
      <c r="AT305" s="120" t="s">
        <v>164</v>
      </c>
      <c r="AU305" s="120" t="s">
        <v>90</v>
      </c>
      <c r="AV305" s="10" t="s">
        <v>88</v>
      </c>
      <c r="AW305" s="10" t="s">
        <v>36</v>
      </c>
      <c r="AX305" s="10" t="s">
        <v>81</v>
      </c>
      <c r="AY305" s="120" t="s">
        <v>151</v>
      </c>
    </row>
    <row r="306" spans="1:65" s="10" customFormat="1" ht="11.25" x14ac:dyDescent="0.2">
      <c r="B306" s="119"/>
      <c r="C306" s="154"/>
      <c r="D306" s="150" t="s">
        <v>164</v>
      </c>
      <c r="E306" s="155" t="s">
        <v>1</v>
      </c>
      <c r="F306" s="156" t="s">
        <v>789</v>
      </c>
      <c r="G306" s="154"/>
      <c r="H306" s="155" t="s">
        <v>1</v>
      </c>
      <c r="L306" s="119"/>
      <c r="M306" s="121"/>
      <c r="N306" s="122"/>
      <c r="O306" s="122"/>
      <c r="P306" s="122"/>
      <c r="Q306" s="122"/>
      <c r="R306" s="122"/>
      <c r="S306" s="122"/>
      <c r="T306" s="123"/>
      <c r="AT306" s="120" t="s">
        <v>164</v>
      </c>
      <c r="AU306" s="120" t="s">
        <v>90</v>
      </c>
      <c r="AV306" s="10" t="s">
        <v>88</v>
      </c>
      <c r="AW306" s="10" t="s">
        <v>36</v>
      </c>
      <c r="AX306" s="10" t="s">
        <v>81</v>
      </c>
      <c r="AY306" s="120" t="s">
        <v>151</v>
      </c>
    </row>
    <row r="307" spans="1:65" s="10" customFormat="1" ht="11.25" x14ac:dyDescent="0.2">
      <c r="B307" s="119"/>
      <c r="C307" s="154"/>
      <c r="D307" s="150" t="s">
        <v>164</v>
      </c>
      <c r="E307" s="155" t="s">
        <v>1</v>
      </c>
      <c r="F307" s="156" t="s">
        <v>1240</v>
      </c>
      <c r="G307" s="154"/>
      <c r="H307" s="155" t="s">
        <v>1</v>
      </c>
      <c r="L307" s="119"/>
      <c r="M307" s="121"/>
      <c r="N307" s="122"/>
      <c r="O307" s="122"/>
      <c r="P307" s="122"/>
      <c r="Q307" s="122"/>
      <c r="R307" s="122"/>
      <c r="S307" s="122"/>
      <c r="T307" s="123"/>
      <c r="AT307" s="120" t="s">
        <v>164</v>
      </c>
      <c r="AU307" s="120" t="s">
        <v>90</v>
      </c>
      <c r="AV307" s="10" t="s">
        <v>88</v>
      </c>
      <c r="AW307" s="10" t="s">
        <v>36</v>
      </c>
      <c r="AX307" s="10" t="s">
        <v>81</v>
      </c>
      <c r="AY307" s="120" t="s">
        <v>151</v>
      </c>
    </row>
    <row r="308" spans="1:65" s="11" customFormat="1" ht="11.25" x14ac:dyDescent="0.2">
      <c r="B308" s="124"/>
      <c r="C308" s="157"/>
      <c r="D308" s="150" t="s">
        <v>164</v>
      </c>
      <c r="E308" s="158" t="s">
        <v>1</v>
      </c>
      <c r="F308" s="159" t="s">
        <v>1241</v>
      </c>
      <c r="G308" s="157"/>
      <c r="H308" s="160">
        <v>1.248</v>
      </c>
      <c r="L308" s="124"/>
      <c r="M308" s="126"/>
      <c r="N308" s="127"/>
      <c r="O308" s="127"/>
      <c r="P308" s="127"/>
      <c r="Q308" s="127"/>
      <c r="R308" s="127"/>
      <c r="S308" s="127"/>
      <c r="T308" s="128"/>
      <c r="AT308" s="125" t="s">
        <v>164</v>
      </c>
      <c r="AU308" s="125" t="s">
        <v>90</v>
      </c>
      <c r="AV308" s="11" t="s">
        <v>90</v>
      </c>
      <c r="AW308" s="11" t="s">
        <v>36</v>
      </c>
      <c r="AX308" s="11" t="s">
        <v>81</v>
      </c>
      <c r="AY308" s="125" t="s">
        <v>151</v>
      </c>
    </row>
    <row r="309" spans="1:65" s="10" customFormat="1" ht="11.25" x14ac:dyDescent="0.2">
      <c r="B309" s="119"/>
      <c r="C309" s="154"/>
      <c r="D309" s="150" t="s">
        <v>164</v>
      </c>
      <c r="E309" s="155" t="s">
        <v>1</v>
      </c>
      <c r="F309" s="156" t="s">
        <v>1242</v>
      </c>
      <c r="G309" s="154"/>
      <c r="H309" s="155" t="s">
        <v>1</v>
      </c>
      <c r="L309" s="119"/>
      <c r="M309" s="121"/>
      <c r="N309" s="122"/>
      <c r="O309" s="122"/>
      <c r="P309" s="122"/>
      <c r="Q309" s="122"/>
      <c r="R309" s="122"/>
      <c r="S309" s="122"/>
      <c r="T309" s="123"/>
      <c r="AT309" s="120" t="s">
        <v>164</v>
      </c>
      <c r="AU309" s="120" t="s">
        <v>90</v>
      </c>
      <c r="AV309" s="10" t="s">
        <v>88</v>
      </c>
      <c r="AW309" s="10" t="s">
        <v>36</v>
      </c>
      <c r="AX309" s="10" t="s">
        <v>81</v>
      </c>
      <c r="AY309" s="120" t="s">
        <v>151</v>
      </c>
    </row>
    <row r="310" spans="1:65" s="11" customFormat="1" ht="11.25" x14ac:dyDescent="0.2">
      <c r="B310" s="124"/>
      <c r="C310" s="157"/>
      <c r="D310" s="150" t="s">
        <v>164</v>
      </c>
      <c r="E310" s="158" t="s">
        <v>1</v>
      </c>
      <c r="F310" s="159" t="s">
        <v>1243</v>
      </c>
      <c r="G310" s="157"/>
      <c r="H310" s="160">
        <v>4.16</v>
      </c>
      <c r="L310" s="124"/>
      <c r="M310" s="126"/>
      <c r="N310" s="127"/>
      <c r="O310" s="127"/>
      <c r="P310" s="127"/>
      <c r="Q310" s="127"/>
      <c r="R310" s="127"/>
      <c r="S310" s="127"/>
      <c r="T310" s="128"/>
      <c r="AT310" s="125" t="s">
        <v>164</v>
      </c>
      <c r="AU310" s="125" t="s">
        <v>90</v>
      </c>
      <c r="AV310" s="11" t="s">
        <v>90</v>
      </c>
      <c r="AW310" s="11" t="s">
        <v>36</v>
      </c>
      <c r="AX310" s="11" t="s">
        <v>81</v>
      </c>
      <c r="AY310" s="125" t="s">
        <v>151</v>
      </c>
    </row>
    <row r="311" spans="1:65" s="12" customFormat="1" ht="11.25" x14ac:dyDescent="0.2">
      <c r="B311" s="129"/>
      <c r="C311" s="161"/>
      <c r="D311" s="150" t="s">
        <v>164</v>
      </c>
      <c r="E311" s="162" t="s">
        <v>1</v>
      </c>
      <c r="F311" s="163" t="s">
        <v>167</v>
      </c>
      <c r="G311" s="161"/>
      <c r="H311" s="164">
        <v>5.4080000000000004</v>
      </c>
      <c r="L311" s="129"/>
      <c r="M311" s="131"/>
      <c r="N311" s="132"/>
      <c r="O311" s="132"/>
      <c r="P311" s="132"/>
      <c r="Q311" s="132"/>
      <c r="R311" s="132"/>
      <c r="S311" s="132"/>
      <c r="T311" s="133"/>
      <c r="AT311" s="130" t="s">
        <v>164</v>
      </c>
      <c r="AU311" s="130" t="s">
        <v>90</v>
      </c>
      <c r="AV311" s="12" t="s">
        <v>158</v>
      </c>
      <c r="AW311" s="12" t="s">
        <v>36</v>
      </c>
      <c r="AX311" s="12" t="s">
        <v>88</v>
      </c>
      <c r="AY311" s="130" t="s">
        <v>151</v>
      </c>
    </row>
    <row r="312" spans="1:65" s="34" customFormat="1" ht="21.75" customHeight="1" x14ac:dyDescent="0.2">
      <c r="A312" s="9"/>
      <c r="B312" s="4"/>
      <c r="C312" s="144" t="s">
        <v>343</v>
      </c>
      <c r="D312" s="144" t="s">
        <v>153</v>
      </c>
      <c r="E312" s="145" t="s">
        <v>515</v>
      </c>
      <c r="F312" s="146" t="s">
        <v>516</v>
      </c>
      <c r="G312" s="147" t="s">
        <v>156</v>
      </c>
      <c r="H312" s="148">
        <v>23.36</v>
      </c>
      <c r="I312" s="6"/>
      <c r="J312" s="7">
        <f>ROUND(I312*H312,2)</f>
        <v>0</v>
      </c>
      <c r="K312" s="5" t="s">
        <v>157</v>
      </c>
      <c r="L312" s="4"/>
      <c r="M312" s="8" t="s">
        <v>1</v>
      </c>
      <c r="N312" s="110" t="s">
        <v>46</v>
      </c>
      <c r="O312" s="111"/>
      <c r="P312" s="112">
        <f>O312*H312</f>
        <v>0</v>
      </c>
      <c r="Q312" s="112">
        <v>8.6499999999999997E-3</v>
      </c>
      <c r="R312" s="112">
        <f>Q312*H312</f>
        <v>0.20206399999999999</v>
      </c>
      <c r="S312" s="112">
        <v>0</v>
      </c>
      <c r="T312" s="113">
        <f>S312*H312</f>
        <v>0</v>
      </c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R312" s="114" t="s">
        <v>158</v>
      </c>
      <c r="AT312" s="114" t="s">
        <v>153</v>
      </c>
      <c r="AU312" s="114" t="s">
        <v>90</v>
      </c>
      <c r="AY312" s="23" t="s">
        <v>151</v>
      </c>
      <c r="BE312" s="115">
        <f>IF(N312="základní",J312,0)</f>
        <v>0</v>
      </c>
      <c r="BF312" s="115">
        <f>IF(N312="snížená",J312,0)</f>
        <v>0</v>
      </c>
      <c r="BG312" s="115">
        <f>IF(N312="zákl. přenesená",J312,0)</f>
        <v>0</v>
      </c>
      <c r="BH312" s="115">
        <f>IF(N312="sníž. přenesená",J312,0)</f>
        <v>0</v>
      </c>
      <c r="BI312" s="115">
        <f>IF(N312="nulová",J312,0)</f>
        <v>0</v>
      </c>
      <c r="BJ312" s="23" t="s">
        <v>88</v>
      </c>
      <c r="BK312" s="115">
        <f>ROUND(I312*H312,2)</f>
        <v>0</v>
      </c>
      <c r="BL312" s="23" t="s">
        <v>158</v>
      </c>
      <c r="BM312" s="114" t="s">
        <v>1244</v>
      </c>
    </row>
    <row r="313" spans="1:65" s="34" customFormat="1" ht="39" x14ac:dyDescent="0.2">
      <c r="A313" s="9"/>
      <c r="B313" s="4"/>
      <c r="C313" s="149"/>
      <c r="D313" s="150" t="s">
        <v>160</v>
      </c>
      <c r="E313" s="149"/>
      <c r="F313" s="151" t="s">
        <v>518</v>
      </c>
      <c r="G313" s="149"/>
      <c r="H313" s="149"/>
      <c r="I313" s="9"/>
      <c r="J313" s="9"/>
      <c r="K313" s="9"/>
      <c r="L313" s="4"/>
      <c r="M313" s="116"/>
      <c r="N313" s="117"/>
      <c r="O313" s="111"/>
      <c r="P313" s="111"/>
      <c r="Q313" s="111"/>
      <c r="R313" s="111"/>
      <c r="S313" s="111"/>
      <c r="T313" s="118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T313" s="23" t="s">
        <v>160</v>
      </c>
      <c r="AU313" s="23" t="s">
        <v>90</v>
      </c>
    </row>
    <row r="314" spans="1:65" s="34" customFormat="1" ht="11.25" x14ac:dyDescent="0.2">
      <c r="A314" s="9"/>
      <c r="B314" s="4"/>
      <c r="C314" s="149"/>
      <c r="D314" s="152" t="s">
        <v>162</v>
      </c>
      <c r="E314" s="149"/>
      <c r="F314" s="153" t="s">
        <v>519</v>
      </c>
      <c r="G314" s="149"/>
      <c r="H314" s="149"/>
      <c r="I314" s="9"/>
      <c r="J314" s="9"/>
      <c r="K314" s="9"/>
      <c r="L314" s="4"/>
      <c r="M314" s="116"/>
      <c r="N314" s="117"/>
      <c r="O314" s="111"/>
      <c r="P314" s="111"/>
      <c r="Q314" s="111"/>
      <c r="R314" s="111"/>
      <c r="S314" s="111"/>
      <c r="T314" s="118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T314" s="23" t="s">
        <v>162</v>
      </c>
      <c r="AU314" s="23" t="s">
        <v>90</v>
      </c>
    </row>
    <row r="315" spans="1:65" s="34" customFormat="1" ht="19.5" x14ac:dyDescent="0.2">
      <c r="A315" s="9"/>
      <c r="B315" s="4"/>
      <c r="C315" s="149"/>
      <c r="D315" s="150" t="s">
        <v>174</v>
      </c>
      <c r="E315" s="149"/>
      <c r="F315" s="165" t="s">
        <v>520</v>
      </c>
      <c r="G315" s="149"/>
      <c r="H315" s="149"/>
      <c r="I315" s="9"/>
      <c r="J315" s="9"/>
      <c r="K315" s="9"/>
      <c r="L315" s="4"/>
      <c r="M315" s="116"/>
      <c r="N315" s="117"/>
      <c r="O315" s="111"/>
      <c r="P315" s="111"/>
      <c r="Q315" s="111"/>
      <c r="R315" s="111"/>
      <c r="S315" s="111"/>
      <c r="T315" s="118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T315" s="23" t="s">
        <v>174</v>
      </c>
      <c r="AU315" s="23" t="s">
        <v>90</v>
      </c>
    </row>
    <row r="316" spans="1:65" s="10" customFormat="1" ht="11.25" x14ac:dyDescent="0.2">
      <c r="B316" s="119"/>
      <c r="C316" s="154"/>
      <c r="D316" s="150" t="s">
        <v>164</v>
      </c>
      <c r="E316" s="155" t="s">
        <v>1</v>
      </c>
      <c r="F316" s="156" t="s">
        <v>1239</v>
      </c>
      <c r="G316" s="154"/>
      <c r="H316" s="155" t="s">
        <v>1</v>
      </c>
      <c r="L316" s="119"/>
      <c r="M316" s="121"/>
      <c r="N316" s="122"/>
      <c r="O316" s="122"/>
      <c r="P316" s="122"/>
      <c r="Q316" s="122"/>
      <c r="R316" s="122"/>
      <c r="S316" s="122"/>
      <c r="T316" s="123"/>
      <c r="AT316" s="120" t="s">
        <v>164</v>
      </c>
      <c r="AU316" s="120" t="s">
        <v>90</v>
      </c>
      <c r="AV316" s="10" t="s">
        <v>88</v>
      </c>
      <c r="AW316" s="10" t="s">
        <v>36</v>
      </c>
      <c r="AX316" s="10" t="s">
        <v>81</v>
      </c>
      <c r="AY316" s="120" t="s">
        <v>151</v>
      </c>
    </row>
    <row r="317" spans="1:65" s="10" customFormat="1" ht="11.25" x14ac:dyDescent="0.2">
      <c r="B317" s="119"/>
      <c r="C317" s="154"/>
      <c r="D317" s="150" t="s">
        <v>164</v>
      </c>
      <c r="E317" s="155" t="s">
        <v>1</v>
      </c>
      <c r="F317" s="156" t="s">
        <v>1240</v>
      </c>
      <c r="G317" s="154"/>
      <c r="H317" s="155" t="s">
        <v>1</v>
      </c>
      <c r="L317" s="119"/>
      <c r="M317" s="121"/>
      <c r="N317" s="122"/>
      <c r="O317" s="122"/>
      <c r="P317" s="122"/>
      <c r="Q317" s="122"/>
      <c r="R317" s="122"/>
      <c r="S317" s="122"/>
      <c r="T317" s="123"/>
      <c r="AT317" s="120" t="s">
        <v>164</v>
      </c>
      <c r="AU317" s="120" t="s">
        <v>90</v>
      </c>
      <c r="AV317" s="10" t="s">
        <v>88</v>
      </c>
      <c r="AW317" s="10" t="s">
        <v>36</v>
      </c>
      <c r="AX317" s="10" t="s">
        <v>81</v>
      </c>
      <c r="AY317" s="120" t="s">
        <v>151</v>
      </c>
    </row>
    <row r="318" spans="1:65" s="11" customFormat="1" ht="11.25" x14ac:dyDescent="0.2">
      <c r="B318" s="124"/>
      <c r="C318" s="157"/>
      <c r="D318" s="150" t="s">
        <v>164</v>
      </c>
      <c r="E318" s="158" t="s">
        <v>1</v>
      </c>
      <c r="F318" s="159" t="s">
        <v>1245</v>
      </c>
      <c r="G318" s="157"/>
      <c r="H318" s="160">
        <v>5.92</v>
      </c>
      <c r="L318" s="124"/>
      <c r="M318" s="126"/>
      <c r="N318" s="127"/>
      <c r="O318" s="127"/>
      <c r="P318" s="127"/>
      <c r="Q318" s="127"/>
      <c r="R318" s="127"/>
      <c r="S318" s="127"/>
      <c r="T318" s="128"/>
      <c r="AT318" s="125" t="s">
        <v>164</v>
      </c>
      <c r="AU318" s="125" t="s">
        <v>90</v>
      </c>
      <c r="AV318" s="11" t="s">
        <v>90</v>
      </c>
      <c r="AW318" s="11" t="s">
        <v>36</v>
      </c>
      <c r="AX318" s="11" t="s">
        <v>81</v>
      </c>
      <c r="AY318" s="125" t="s">
        <v>151</v>
      </c>
    </row>
    <row r="319" spans="1:65" s="10" customFormat="1" ht="11.25" x14ac:dyDescent="0.2">
      <c r="B319" s="119"/>
      <c r="C319" s="154"/>
      <c r="D319" s="150" t="s">
        <v>164</v>
      </c>
      <c r="E319" s="155" t="s">
        <v>1</v>
      </c>
      <c r="F319" s="156" t="s">
        <v>1242</v>
      </c>
      <c r="G319" s="154"/>
      <c r="H319" s="155" t="s">
        <v>1</v>
      </c>
      <c r="L319" s="119"/>
      <c r="M319" s="121"/>
      <c r="N319" s="122"/>
      <c r="O319" s="122"/>
      <c r="P319" s="122"/>
      <c r="Q319" s="122"/>
      <c r="R319" s="122"/>
      <c r="S319" s="122"/>
      <c r="T319" s="123"/>
      <c r="AT319" s="120" t="s">
        <v>164</v>
      </c>
      <c r="AU319" s="120" t="s">
        <v>90</v>
      </c>
      <c r="AV319" s="10" t="s">
        <v>88</v>
      </c>
      <c r="AW319" s="10" t="s">
        <v>36</v>
      </c>
      <c r="AX319" s="10" t="s">
        <v>81</v>
      </c>
      <c r="AY319" s="120" t="s">
        <v>151</v>
      </c>
    </row>
    <row r="320" spans="1:65" s="11" customFormat="1" ht="11.25" x14ac:dyDescent="0.2">
      <c r="B320" s="124"/>
      <c r="C320" s="157"/>
      <c r="D320" s="150" t="s">
        <v>164</v>
      </c>
      <c r="E320" s="158" t="s">
        <v>1</v>
      </c>
      <c r="F320" s="159" t="s">
        <v>1246</v>
      </c>
      <c r="G320" s="157"/>
      <c r="H320" s="160">
        <v>17.440000000000001</v>
      </c>
      <c r="L320" s="124"/>
      <c r="M320" s="126"/>
      <c r="N320" s="127"/>
      <c r="O320" s="127"/>
      <c r="P320" s="127"/>
      <c r="Q320" s="127"/>
      <c r="R320" s="127"/>
      <c r="S320" s="127"/>
      <c r="T320" s="128"/>
      <c r="AT320" s="125" t="s">
        <v>164</v>
      </c>
      <c r="AU320" s="125" t="s">
        <v>90</v>
      </c>
      <c r="AV320" s="11" t="s">
        <v>90</v>
      </c>
      <c r="AW320" s="11" t="s">
        <v>36</v>
      </c>
      <c r="AX320" s="11" t="s">
        <v>81</v>
      </c>
      <c r="AY320" s="125" t="s">
        <v>151</v>
      </c>
    </row>
    <row r="321" spans="1:65" s="12" customFormat="1" ht="11.25" x14ac:dyDescent="0.2">
      <c r="B321" s="129"/>
      <c r="C321" s="161"/>
      <c r="D321" s="150" t="s">
        <v>164</v>
      </c>
      <c r="E321" s="162" t="s">
        <v>1</v>
      </c>
      <c r="F321" s="163" t="s">
        <v>167</v>
      </c>
      <c r="G321" s="161"/>
      <c r="H321" s="164">
        <v>23.36</v>
      </c>
      <c r="L321" s="129"/>
      <c r="M321" s="131"/>
      <c r="N321" s="132"/>
      <c r="O321" s="132"/>
      <c r="P321" s="132"/>
      <c r="Q321" s="132"/>
      <c r="R321" s="132"/>
      <c r="S321" s="132"/>
      <c r="T321" s="133"/>
      <c r="AT321" s="130" t="s">
        <v>164</v>
      </c>
      <c r="AU321" s="130" t="s">
        <v>90</v>
      </c>
      <c r="AV321" s="12" t="s">
        <v>158</v>
      </c>
      <c r="AW321" s="12" t="s">
        <v>36</v>
      </c>
      <c r="AX321" s="12" t="s">
        <v>88</v>
      </c>
      <c r="AY321" s="130" t="s">
        <v>151</v>
      </c>
    </row>
    <row r="322" spans="1:65" s="34" customFormat="1" ht="21.75" customHeight="1" x14ac:dyDescent="0.2">
      <c r="A322" s="9"/>
      <c r="B322" s="4"/>
      <c r="C322" s="144" t="s">
        <v>346</v>
      </c>
      <c r="D322" s="144" t="s">
        <v>153</v>
      </c>
      <c r="E322" s="145" t="s">
        <v>525</v>
      </c>
      <c r="F322" s="146" t="s">
        <v>526</v>
      </c>
      <c r="G322" s="147" t="s">
        <v>156</v>
      </c>
      <c r="H322" s="148">
        <v>23.36</v>
      </c>
      <c r="I322" s="6"/>
      <c r="J322" s="7">
        <f>ROUND(I322*H322,2)</f>
        <v>0</v>
      </c>
      <c r="K322" s="5" t="s">
        <v>157</v>
      </c>
      <c r="L322" s="4"/>
      <c r="M322" s="8" t="s">
        <v>1</v>
      </c>
      <c r="N322" s="110" t="s">
        <v>46</v>
      </c>
      <c r="O322" s="111"/>
      <c r="P322" s="112">
        <f>O322*H322</f>
        <v>0</v>
      </c>
      <c r="Q322" s="112">
        <v>0</v>
      </c>
      <c r="R322" s="112">
        <f>Q322*H322</f>
        <v>0</v>
      </c>
      <c r="S322" s="112">
        <v>0</v>
      </c>
      <c r="T322" s="113">
        <f>S322*H322</f>
        <v>0</v>
      </c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R322" s="114" t="s">
        <v>158</v>
      </c>
      <c r="AT322" s="114" t="s">
        <v>153</v>
      </c>
      <c r="AU322" s="114" t="s">
        <v>90</v>
      </c>
      <c r="AY322" s="23" t="s">
        <v>151</v>
      </c>
      <c r="BE322" s="115">
        <f>IF(N322="základní",J322,0)</f>
        <v>0</v>
      </c>
      <c r="BF322" s="115">
        <f>IF(N322="snížená",J322,0)</f>
        <v>0</v>
      </c>
      <c r="BG322" s="115">
        <f>IF(N322="zákl. přenesená",J322,0)</f>
        <v>0</v>
      </c>
      <c r="BH322" s="115">
        <f>IF(N322="sníž. přenesená",J322,0)</f>
        <v>0</v>
      </c>
      <c r="BI322" s="115">
        <f>IF(N322="nulová",J322,0)</f>
        <v>0</v>
      </c>
      <c r="BJ322" s="23" t="s">
        <v>88</v>
      </c>
      <c r="BK322" s="115">
        <f>ROUND(I322*H322,2)</f>
        <v>0</v>
      </c>
      <c r="BL322" s="23" t="s">
        <v>158</v>
      </c>
      <c r="BM322" s="114" t="s">
        <v>1247</v>
      </c>
    </row>
    <row r="323" spans="1:65" s="34" customFormat="1" ht="48.75" x14ac:dyDescent="0.2">
      <c r="A323" s="9"/>
      <c r="B323" s="4"/>
      <c r="C323" s="149"/>
      <c r="D323" s="150" t="s">
        <v>160</v>
      </c>
      <c r="E323" s="149"/>
      <c r="F323" s="151" t="s">
        <v>528</v>
      </c>
      <c r="G323" s="149"/>
      <c r="H323" s="149"/>
      <c r="I323" s="9"/>
      <c r="J323" s="9"/>
      <c r="K323" s="9"/>
      <c r="L323" s="4"/>
      <c r="M323" s="116"/>
      <c r="N323" s="117"/>
      <c r="O323" s="111"/>
      <c r="P323" s="111"/>
      <c r="Q323" s="111"/>
      <c r="R323" s="111"/>
      <c r="S323" s="111"/>
      <c r="T323" s="118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T323" s="23" t="s">
        <v>160</v>
      </c>
      <c r="AU323" s="23" t="s">
        <v>90</v>
      </c>
    </row>
    <row r="324" spans="1:65" s="34" customFormat="1" ht="11.25" x14ac:dyDescent="0.2">
      <c r="A324" s="9"/>
      <c r="B324" s="4"/>
      <c r="C324" s="149"/>
      <c r="D324" s="152" t="s">
        <v>162</v>
      </c>
      <c r="E324" s="149"/>
      <c r="F324" s="153" t="s">
        <v>529</v>
      </c>
      <c r="G324" s="149"/>
      <c r="H324" s="149"/>
      <c r="I324" s="9"/>
      <c r="J324" s="9"/>
      <c r="K324" s="9"/>
      <c r="L324" s="4"/>
      <c r="M324" s="116"/>
      <c r="N324" s="117"/>
      <c r="O324" s="111"/>
      <c r="P324" s="111"/>
      <c r="Q324" s="111"/>
      <c r="R324" s="111"/>
      <c r="S324" s="111"/>
      <c r="T324" s="118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T324" s="23" t="s">
        <v>162</v>
      </c>
      <c r="AU324" s="23" t="s">
        <v>90</v>
      </c>
    </row>
    <row r="325" spans="1:65" s="34" customFormat="1" ht="24.2" customHeight="1" x14ac:dyDescent="0.2">
      <c r="A325" s="9"/>
      <c r="B325" s="4"/>
      <c r="C325" s="144" t="s">
        <v>353</v>
      </c>
      <c r="D325" s="144" t="s">
        <v>153</v>
      </c>
      <c r="E325" s="145" t="s">
        <v>530</v>
      </c>
      <c r="F325" s="146" t="s">
        <v>531</v>
      </c>
      <c r="G325" s="147" t="s">
        <v>299</v>
      </c>
      <c r="H325" s="148">
        <v>0.129</v>
      </c>
      <c r="I325" s="6"/>
      <c r="J325" s="7">
        <f>ROUND(I325*H325,2)</f>
        <v>0</v>
      </c>
      <c r="K325" s="5" t="s">
        <v>157</v>
      </c>
      <c r="L325" s="4"/>
      <c r="M325" s="8" t="s">
        <v>1</v>
      </c>
      <c r="N325" s="110" t="s">
        <v>46</v>
      </c>
      <c r="O325" s="111"/>
      <c r="P325" s="112">
        <f>O325*H325</f>
        <v>0</v>
      </c>
      <c r="Q325" s="112">
        <v>1.09528</v>
      </c>
      <c r="R325" s="112">
        <f>Q325*H325</f>
        <v>0.14129112000000002</v>
      </c>
      <c r="S325" s="112">
        <v>0</v>
      </c>
      <c r="T325" s="113">
        <f>S325*H325</f>
        <v>0</v>
      </c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R325" s="114" t="s">
        <v>158</v>
      </c>
      <c r="AT325" s="114" t="s">
        <v>153</v>
      </c>
      <c r="AU325" s="114" t="s">
        <v>90</v>
      </c>
      <c r="AY325" s="23" t="s">
        <v>151</v>
      </c>
      <c r="BE325" s="115">
        <f>IF(N325="základní",J325,0)</f>
        <v>0</v>
      </c>
      <c r="BF325" s="115">
        <f>IF(N325="snížená",J325,0)</f>
        <v>0</v>
      </c>
      <c r="BG325" s="115">
        <f>IF(N325="zákl. přenesená",J325,0)</f>
        <v>0</v>
      </c>
      <c r="BH325" s="115">
        <f>IF(N325="sníž. přenesená",J325,0)</f>
        <v>0</v>
      </c>
      <c r="BI325" s="115">
        <f>IF(N325="nulová",J325,0)</f>
        <v>0</v>
      </c>
      <c r="BJ325" s="23" t="s">
        <v>88</v>
      </c>
      <c r="BK325" s="115">
        <f>ROUND(I325*H325,2)</f>
        <v>0</v>
      </c>
      <c r="BL325" s="23" t="s">
        <v>158</v>
      </c>
      <c r="BM325" s="114" t="s">
        <v>1248</v>
      </c>
    </row>
    <row r="326" spans="1:65" s="34" customFormat="1" ht="39" x14ac:dyDescent="0.2">
      <c r="A326" s="9"/>
      <c r="B326" s="4"/>
      <c r="C326" s="149"/>
      <c r="D326" s="150" t="s">
        <v>160</v>
      </c>
      <c r="E326" s="149"/>
      <c r="F326" s="151" t="s">
        <v>1249</v>
      </c>
      <c r="G326" s="149"/>
      <c r="H326" s="149"/>
      <c r="I326" s="9"/>
      <c r="J326" s="9"/>
      <c r="K326" s="9"/>
      <c r="L326" s="4"/>
      <c r="M326" s="116"/>
      <c r="N326" s="117"/>
      <c r="O326" s="111"/>
      <c r="P326" s="111"/>
      <c r="Q326" s="111"/>
      <c r="R326" s="111"/>
      <c r="S326" s="111"/>
      <c r="T326" s="118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T326" s="23" t="s">
        <v>160</v>
      </c>
      <c r="AU326" s="23" t="s">
        <v>90</v>
      </c>
    </row>
    <row r="327" spans="1:65" s="34" customFormat="1" ht="11.25" x14ac:dyDescent="0.2">
      <c r="A327" s="9"/>
      <c r="B327" s="4"/>
      <c r="C327" s="149"/>
      <c r="D327" s="152" t="s">
        <v>162</v>
      </c>
      <c r="E327" s="149"/>
      <c r="F327" s="153" t="s">
        <v>534</v>
      </c>
      <c r="G327" s="149"/>
      <c r="H327" s="149"/>
      <c r="I327" s="9"/>
      <c r="J327" s="9"/>
      <c r="K327" s="9"/>
      <c r="L327" s="4"/>
      <c r="M327" s="116"/>
      <c r="N327" s="117"/>
      <c r="O327" s="111"/>
      <c r="P327" s="111"/>
      <c r="Q327" s="111"/>
      <c r="R327" s="111"/>
      <c r="S327" s="111"/>
      <c r="T327" s="118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T327" s="23" t="s">
        <v>162</v>
      </c>
      <c r="AU327" s="23" t="s">
        <v>90</v>
      </c>
    </row>
    <row r="328" spans="1:65" s="10" customFormat="1" ht="11.25" x14ac:dyDescent="0.2">
      <c r="B328" s="119"/>
      <c r="C328" s="154"/>
      <c r="D328" s="150" t="s">
        <v>164</v>
      </c>
      <c r="E328" s="155" t="s">
        <v>1</v>
      </c>
      <c r="F328" s="156" t="s">
        <v>1250</v>
      </c>
      <c r="G328" s="154"/>
      <c r="H328" s="155" t="s">
        <v>1</v>
      </c>
      <c r="L328" s="119"/>
      <c r="M328" s="121"/>
      <c r="N328" s="122"/>
      <c r="O328" s="122"/>
      <c r="P328" s="122"/>
      <c r="Q328" s="122"/>
      <c r="R328" s="122"/>
      <c r="S328" s="122"/>
      <c r="T328" s="123"/>
      <c r="AT328" s="120" t="s">
        <v>164</v>
      </c>
      <c r="AU328" s="120" t="s">
        <v>90</v>
      </c>
      <c r="AV328" s="10" t="s">
        <v>88</v>
      </c>
      <c r="AW328" s="10" t="s">
        <v>36</v>
      </c>
      <c r="AX328" s="10" t="s">
        <v>81</v>
      </c>
      <c r="AY328" s="120" t="s">
        <v>151</v>
      </c>
    </row>
    <row r="329" spans="1:65" s="10" customFormat="1" ht="11.25" x14ac:dyDescent="0.2">
      <c r="B329" s="119"/>
      <c r="C329" s="154"/>
      <c r="D329" s="150" t="s">
        <v>164</v>
      </c>
      <c r="E329" s="155" t="s">
        <v>1</v>
      </c>
      <c r="F329" s="156" t="s">
        <v>548</v>
      </c>
      <c r="G329" s="154"/>
      <c r="H329" s="155" t="s">
        <v>1</v>
      </c>
      <c r="L329" s="119"/>
      <c r="M329" s="121"/>
      <c r="N329" s="122"/>
      <c r="O329" s="122"/>
      <c r="P329" s="122"/>
      <c r="Q329" s="122"/>
      <c r="R329" s="122"/>
      <c r="S329" s="122"/>
      <c r="T329" s="123"/>
      <c r="AT329" s="120" t="s">
        <v>164</v>
      </c>
      <c r="AU329" s="120" t="s">
        <v>90</v>
      </c>
      <c r="AV329" s="10" t="s">
        <v>88</v>
      </c>
      <c r="AW329" s="10" t="s">
        <v>36</v>
      </c>
      <c r="AX329" s="10" t="s">
        <v>81</v>
      </c>
      <c r="AY329" s="120" t="s">
        <v>151</v>
      </c>
    </row>
    <row r="330" spans="1:65" s="11" customFormat="1" ht="11.25" x14ac:dyDescent="0.2">
      <c r="B330" s="124"/>
      <c r="C330" s="157"/>
      <c r="D330" s="150" t="s">
        <v>164</v>
      </c>
      <c r="E330" s="158" t="s">
        <v>1</v>
      </c>
      <c r="F330" s="159" t="s">
        <v>1251</v>
      </c>
      <c r="G330" s="157"/>
      <c r="H330" s="160">
        <v>0.129</v>
      </c>
      <c r="L330" s="124"/>
      <c r="M330" s="126"/>
      <c r="N330" s="127"/>
      <c r="O330" s="127"/>
      <c r="P330" s="127"/>
      <c r="Q330" s="127"/>
      <c r="R330" s="127"/>
      <c r="S330" s="127"/>
      <c r="T330" s="128"/>
      <c r="AT330" s="125" t="s">
        <v>164</v>
      </c>
      <c r="AU330" s="125" t="s">
        <v>90</v>
      </c>
      <c r="AV330" s="11" t="s">
        <v>90</v>
      </c>
      <c r="AW330" s="11" t="s">
        <v>36</v>
      </c>
      <c r="AX330" s="11" t="s">
        <v>81</v>
      </c>
      <c r="AY330" s="125" t="s">
        <v>151</v>
      </c>
    </row>
    <row r="331" spans="1:65" s="12" customFormat="1" ht="11.25" x14ac:dyDescent="0.2">
      <c r="B331" s="129"/>
      <c r="C331" s="161"/>
      <c r="D331" s="150" t="s">
        <v>164</v>
      </c>
      <c r="E331" s="162" t="s">
        <v>1</v>
      </c>
      <c r="F331" s="163" t="s">
        <v>167</v>
      </c>
      <c r="G331" s="161"/>
      <c r="H331" s="164">
        <v>0.129</v>
      </c>
      <c r="L331" s="129"/>
      <c r="M331" s="131"/>
      <c r="N331" s="132"/>
      <c r="O331" s="132"/>
      <c r="P331" s="132"/>
      <c r="Q331" s="132"/>
      <c r="R331" s="132"/>
      <c r="S331" s="132"/>
      <c r="T331" s="133"/>
      <c r="AT331" s="130" t="s">
        <v>164</v>
      </c>
      <c r="AU331" s="130" t="s">
        <v>90</v>
      </c>
      <c r="AV331" s="12" t="s">
        <v>158</v>
      </c>
      <c r="AW331" s="12" t="s">
        <v>36</v>
      </c>
      <c r="AX331" s="12" t="s">
        <v>88</v>
      </c>
      <c r="AY331" s="130" t="s">
        <v>151</v>
      </c>
    </row>
    <row r="332" spans="1:65" s="3" customFormat="1" ht="22.9" customHeight="1" x14ac:dyDescent="0.2">
      <c r="B332" s="100"/>
      <c r="C332" s="140"/>
      <c r="D332" s="141" t="s">
        <v>80</v>
      </c>
      <c r="E332" s="143" t="s">
        <v>158</v>
      </c>
      <c r="F332" s="143" t="s">
        <v>550</v>
      </c>
      <c r="G332" s="140"/>
      <c r="H332" s="140"/>
      <c r="J332" s="109">
        <f>BK332</f>
        <v>0</v>
      </c>
      <c r="L332" s="100"/>
      <c r="M332" s="103"/>
      <c r="N332" s="104"/>
      <c r="O332" s="104"/>
      <c r="P332" s="105">
        <f>SUM(P333:P392)</f>
        <v>0</v>
      </c>
      <c r="Q332" s="104"/>
      <c r="R332" s="105">
        <f>SUM(R333:R392)</f>
        <v>103.38388799999998</v>
      </c>
      <c r="S332" s="104"/>
      <c r="T332" s="106">
        <f>SUM(T333:T392)</f>
        <v>0</v>
      </c>
      <c r="AR332" s="101" t="s">
        <v>88</v>
      </c>
      <c r="AT332" s="107" t="s">
        <v>80</v>
      </c>
      <c r="AU332" s="107" t="s">
        <v>88</v>
      </c>
      <c r="AY332" s="101" t="s">
        <v>151</v>
      </c>
      <c r="BK332" s="108">
        <f>SUM(BK333:BK392)</f>
        <v>0</v>
      </c>
    </row>
    <row r="333" spans="1:65" s="34" customFormat="1" ht="33" customHeight="1" x14ac:dyDescent="0.2">
      <c r="A333" s="9"/>
      <c r="B333" s="4"/>
      <c r="C333" s="144" t="s">
        <v>359</v>
      </c>
      <c r="D333" s="144" t="s">
        <v>153</v>
      </c>
      <c r="E333" s="145" t="s">
        <v>557</v>
      </c>
      <c r="F333" s="146" t="s">
        <v>558</v>
      </c>
      <c r="G333" s="147" t="s">
        <v>233</v>
      </c>
      <c r="H333" s="148">
        <v>10.43</v>
      </c>
      <c r="I333" s="6"/>
      <c r="J333" s="7">
        <f>ROUND(I333*H333,2)</f>
        <v>0</v>
      </c>
      <c r="K333" s="5" t="s">
        <v>157</v>
      </c>
      <c r="L333" s="4"/>
      <c r="M333" s="8" t="s">
        <v>1</v>
      </c>
      <c r="N333" s="110" t="s">
        <v>46</v>
      </c>
      <c r="O333" s="111"/>
      <c r="P333" s="112">
        <f>O333*H333</f>
        <v>0</v>
      </c>
      <c r="Q333" s="112">
        <v>0</v>
      </c>
      <c r="R333" s="112">
        <f>Q333*H333</f>
        <v>0</v>
      </c>
      <c r="S333" s="112">
        <v>0</v>
      </c>
      <c r="T333" s="113">
        <f>S333*H333</f>
        <v>0</v>
      </c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R333" s="114" t="s">
        <v>158</v>
      </c>
      <c r="AT333" s="114" t="s">
        <v>153</v>
      </c>
      <c r="AU333" s="114" t="s">
        <v>90</v>
      </c>
      <c r="AY333" s="23" t="s">
        <v>151</v>
      </c>
      <c r="BE333" s="115">
        <f>IF(N333="základní",J333,0)</f>
        <v>0</v>
      </c>
      <c r="BF333" s="115">
        <f>IF(N333="snížená",J333,0)</f>
        <v>0</v>
      </c>
      <c r="BG333" s="115">
        <f>IF(N333="zákl. přenesená",J333,0)</f>
        <v>0</v>
      </c>
      <c r="BH333" s="115">
        <f>IF(N333="sníž. přenesená",J333,0)</f>
        <v>0</v>
      </c>
      <c r="BI333" s="115">
        <f>IF(N333="nulová",J333,0)</f>
        <v>0</v>
      </c>
      <c r="BJ333" s="23" t="s">
        <v>88</v>
      </c>
      <c r="BK333" s="115">
        <f>ROUND(I333*H333,2)</f>
        <v>0</v>
      </c>
      <c r="BL333" s="23" t="s">
        <v>158</v>
      </c>
      <c r="BM333" s="114" t="s">
        <v>1252</v>
      </c>
    </row>
    <row r="334" spans="1:65" s="34" customFormat="1" ht="29.25" x14ac:dyDescent="0.2">
      <c r="A334" s="9"/>
      <c r="B334" s="4"/>
      <c r="C334" s="149"/>
      <c r="D334" s="150" t="s">
        <v>160</v>
      </c>
      <c r="E334" s="149"/>
      <c r="F334" s="151" t="s">
        <v>560</v>
      </c>
      <c r="G334" s="149"/>
      <c r="H334" s="149"/>
      <c r="I334" s="9"/>
      <c r="J334" s="9"/>
      <c r="K334" s="9"/>
      <c r="L334" s="4"/>
      <c r="M334" s="116"/>
      <c r="N334" s="117"/>
      <c r="O334" s="111"/>
      <c r="P334" s="111"/>
      <c r="Q334" s="111"/>
      <c r="R334" s="111"/>
      <c r="S334" s="111"/>
      <c r="T334" s="118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T334" s="23" t="s">
        <v>160</v>
      </c>
      <c r="AU334" s="23" t="s">
        <v>90</v>
      </c>
    </row>
    <row r="335" spans="1:65" s="34" customFormat="1" ht="11.25" x14ac:dyDescent="0.2">
      <c r="A335" s="9"/>
      <c r="B335" s="4"/>
      <c r="C335" s="149"/>
      <c r="D335" s="152" t="s">
        <v>162</v>
      </c>
      <c r="E335" s="149"/>
      <c r="F335" s="153" t="s">
        <v>561</v>
      </c>
      <c r="G335" s="149"/>
      <c r="H335" s="149"/>
      <c r="I335" s="9"/>
      <c r="J335" s="9"/>
      <c r="K335" s="9"/>
      <c r="L335" s="4"/>
      <c r="M335" s="116"/>
      <c r="N335" s="117"/>
      <c r="O335" s="111"/>
      <c r="P335" s="111"/>
      <c r="Q335" s="111"/>
      <c r="R335" s="111"/>
      <c r="S335" s="111"/>
      <c r="T335" s="118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T335" s="23" t="s">
        <v>162</v>
      </c>
      <c r="AU335" s="23" t="s">
        <v>90</v>
      </c>
    </row>
    <row r="336" spans="1:65" s="10" customFormat="1" ht="11.25" x14ac:dyDescent="0.2">
      <c r="B336" s="119"/>
      <c r="C336" s="154"/>
      <c r="D336" s="150" t="s">
        <v>164</v>
      </c>
      <c r="E336" s="155" t="s">
        <v>1</v>
      </c>
      <c r="F336" s="156" t="s">
        <v>1239</v>
      </c>
      <c r="G336" s="154"/>
      <c r="H336" s="155" t="s">
        <v>1</v>
      </c>
      <c r="L336" s="119"/>
      <c r="M336" s="121"/>
      <c r="N336" s="122"/>
      <c r="O336" s="122"/>
      <c r="P336" s="122"/>
      <c r="Q336" s="122"/>
      <c r="R336" s="122"/>
      <c r="S336" s="122"/>
      <c r="T336" s="123"/>
      <c r="AT336" s="120" t="s">
        <v>164</v>
      </c>
      <c r="AU336" s="120" t="s">
        <v>90</v>
      </c>
      <c r="AV336" s="10" t="s">
        <v>88</v>
      </c>
      <c r="AW336" s="10" t="s">
        <v>36</v>
      </c>
      <c r="AX336" s="10" t="s">
        <v>81</v>
      </c>
      <c r="AY336" s="120" t="s">
        <v>151</v>
      </c>
    </row>
    <row r="337" spans="1:65" s="10" customFormat="1" ht="11.25" x14ac:dyDescent="0.2">
      <c r="B337" s="119"/>
      <c r="C337" s="154"/>
      <c r="D337" s="150" t="s">
        <v>164</v>
      </c>
      <c r="E337" s="155" t="s">
        <v>1</v>
      </c>
      <c r="F337" s="156" t="s">
        <v>1240</v>
      </c>
      <c r="G337" s="154"/>
      <c r="H337" s="155" t="s">
        <v>1</v>
      </c>
      <c r="L337" s="119"/>
      <c r="M337" s="121"/>
      <c r="N337" s="122"/>
      <c r="O337" s="122"/>
      <c r="P337" s="122"/>
      <c r="Q337" s="122"/>
      <c r="R337" s="122"/>
      <c r="S337" s="122"/>
      <c r="T337" s="123"/>
      <c r="AT337" s="120" t="s">
        <v>164</v>
      </c>
      <c r="AU337" s="120" t="s">
        <v>90</v>
      </c>
      <c r="AV337" s="10" t="s">
        <v>88</v>
      </c>
      <c r="AW337" s="10" t="s">
        <v>36</v>
      </c>
      <c r="AX337" s="10" t="s">
        <v>81</v>
      </c>
      <c r="AY337" s="120" t="s">
        <v>151</v>
      </c>
    </row>
    <row r="338" spans="1:65" s="10" customFormat="1" ht="11.25" x14ac:dyDescent="0.2">
      <c r="B338" s="119"/>
      <c r="C338" s="154"/>
      <c r="D338" s="150" t="s">
        <v>164</v>
      </c>
      <c r="E338" s="155" t="s">
        <v>1</v>
      </c>
      <c r="F338" s="156" t="s">
        <v>1253</v>
      </c>
      <c r="G338" s="154"/>
      <c r="H338" s="155" t="s">
        <v>1</v>
      </c>
      <c r="L338" s="119"/>
      <c r="M338" s="121"/>
      <c r="N338" s="122"/>
      <c r="O338" s="122"/>
      <c r="P338" s="122"/>
      <c r="Q338" s="122"/>
      <c r="R338" s="122"/>
      <c r="S338" s="122"/>
      <c r="T338" s="123"/>
      <c r="AT338" s="120" t="s">
        <v>164</v>
      </c>
      <c r="AU338" s="120" t="s">
        <v>90</v>
      </c>
      <c r="AV338" s="10" t="s">
        <v>88</v>
      </c>
      <c r="AW338" s="10" t="s">
        <v>36</v>
      </c>
      <c r="AX338" s="10" t="s">
        <v>81</v>
      </c>
      <c r="AY338" s="120" t="s">
        <v>151</v>
      </c>
    </row>
    <row r="339" spans="1:65" s="11" customFormat="1" ht="11.25" x14ac:dyDescent="0.2">
      <c r="B339" s="124"/>
      <c r="C339" s="157"/>
      <c r="D339" s="150" t="s">
        <v>164</v>
      </c>
      <c r="E339" s="158" t="s">
        <v>1</v>
      </c>
      <c r="F339" s="159" t="s">
        <v>1254</v>
      </c>
      <c r="G339" s="157"/>
      <c r="H339" s="160">
        <v>0.23799999999999999</v>
      </c>
      <c r="L339" s="124"/>
      <c r="M339" s="126"/>
      <c r="N339" s="127"/>
      <c r="O339" s="127"/>
      <c r="P339" s="127"/>
      <c r="Q339" s="127"/>
      <c r="R339" s="127"/>
      <c r="S339" s="127"/>
      <c r="T339" s="128"/>
      <c r="AT339" s="125" t="s">
        <v>164</v>
      </c>
      <c r="AU339" s="125" t="s">
        <v>90</v>
      </c>
      <c r="AV339" s="11" t="s">
        <v>90</v>
      </c>
      <c r="AW339" s="11" t="s">
        <v>36</v>
      </c>
      <c r="AX339" s="11" t="s">
        <v>81</v>
      </c>
      <c r="AY339" s="125" t="s">
        <v>151</v>
      </c>
    </row>
    <row r="340" spans="1:65" s="10" customFormat="1" ht="11.25" x14ac:dyDescent="0.2">
      <c r="B340" s="119"/>
      <c r="C340" s="154"/>
      <c r="D340" s="150" t="s">
        <v>164</v>
      </c>
      <c r="E340" s="155" t="s">
        <v>1</v>
      </c>
      <c r="F340" s="156" t="s">
        <v>1242</v>
      </c>
      <c r="G340" s="154"/>
      <c r="H340" s="155" t="s">
        <v>1</v>
      </c>
      <c r="L340" s="119"/>
      <c r="M340" s="121"/>
      <c r="N340" s="122"/>
      <c r="O340" s="122"/>
      <c r="P340" s="122"/>
      <c r="Q340" s="122"/>
      <c r="R340" s="122"/>
      <c r="S340" s="122"/>
      <c r="T340" s="123"/>
      <c r="AT340" s="120" t="s">
        <v>164</v>
      </c>
      <c r="AU340" s="120" t="s">
        <v>90</v>
      </c>
      <c r="AV340" s="10" t="s">
        <v>88</v>
      </c>
      <c r="AW340" s="10" t="s">
        <v>36</v>
      </c>
      <c r="AX340" s="10" t="s">
        <v>81</v>
      </c>
      <c r="AY340" s="120" t="s">
        <v>151</v>
      </c>
    </row>
    <row r="341" spans="1:65" s="10" customFormat="1" ht="11.25" x14ac:dyDescent="0.2">
      <c r="B341" s="119"/>
      <c r="C341" s="154"/>
      <c r="D341" s="150" t="s">
        <v>164</v>
      </c>
      <c r="E341" s="155" t="s">
        <v>1</v>
      </c>
      <c r="F341" s="156" t="s">
        <v>1253</v>
      </c>
      <c r="G341" s="154"/>
      <c r="H341" s="155" t="s">
        <v>1</v>
      </c>
      <c r="L341" s="119"/>
      <c r="M341" s="121"/>
      <c r="N341" s="122"/>
      <c r="O341" s="122"/>
      <c r="P341" s="122"/>
      <c r="Q341" s="122"/>
      <c r="R341" s="122"/>
      <c r="S341" s="122"/>
      <c r="T341" s="123"/>
      <c r="AT341" s="120" t="s">
        <v>164</v>
      </c>
      <c r="AU341" s="120" t="s">
        <v>90</v>
      </c>
      <c r="AV341" s="10" t="s">
        <v>88</v>
      </c>
      <c r="AW341" s="10" t="s">
        <v>36</v>
      </c>
      <c r="AX341" s="10" t="s">
        <v>81</v>
      </c>
      <c r="AY341" s="120" t="s">
        <v>151</v>
      </c>
    </row>
    <row r="342" spans="1:65" s="11" customFormat="1" ht="11.25" x14ac:dyDescent="0.2">
      <c r="B342" s="124"/>
      <c r="C342" s="157"/>
      <c r="D342" s="150" t="s">
        <v>164</v>
      </c>
      <c r="E342" s="158" t="s">
        <v>1</v>
      </c>
      <c r="F342" s="159" t="s">
        <v>1255</v>
      </c>
      <c r="G342" s="157"/>
      <c r="H342" s="160">
        <v>0.74199999999999999</v>
      </c>
      <c r="L342" s="124"/>
      <c r="M342" s="126"/>
      <c r="N342" s="127"/>
      <c r="O342" s="127"/>
      <c r="P342" s="127"/>
      <c r="Q342" s="127"/>
      <c r="R342" s="127"/>
      <c r="S342" s="127"/>
      <c r="T342" s="128"/>
      <c r="AT342" s="125" t="s">
        <v>164</v>
      </c>
      <c r="AU342" s="125" t="s">
        <v>90</v>
      </c>
      <c r="AV342" s="11" t="s">
        <v>90</v>
      </c>
      <c r="AW342" s="11" t="s">
        <v>36</v>
      </c>
      <c r="AX342" s="11" t="s">
        <v>81</v>
      </c>
      <c r="AY342" s="125" t="s">
        <v>151</v>
      </c>
    </row>
    <row r="343" spans="1:65" s="10" customFormat="1" ht="11.25" x14ac:dyDescent="0.2">
      <c r="B343" s="119"/>
      <c r="C343" s="154"/>
      <c r="D343" s="150" t="s">
        <v>164</v>
      </c>
      <c r="E343" s="155" t="s">
        <v>1</v>
      </c>
      <c r="F343" s="156" t="s">
        <v>1157</v>
      </c>
      <c r="G343" s="154"/>
      <c r="H343" s="155" t="s">
        <v>1</v>
      </c>
      <c r="L343" s="119"/>
      <c r="M343" s="121"/>
      <c r="N343" s="122"/>
      <c r="O343" s="122"/>
      <c r="P343" s="122"/>
      <c r="Q343" s="122"/>
      <c r="R343" s="122"/>
      <c r="S343" s="122"/>
      <c r="T343" s="123"/>
      <c r="AT343" s="120" t="s">
        <v>164</v>
      </c>
      <c r="AU343" s="120" t="s">
        <v>90</v>
      </c>
      <c r="AV343" s="10" t="s">
        <v>88</v>
      </c>
      <c r="AW343" s="10" t="s">
        <v>36</v>
      </c>
      <c r="AX343" s="10" t="s">
        <v>81</v>
      </c>
      <c r="AY343" s="120" t="s">
        <v>151</v>
      </c>
    </row>
    <row r="344" spans="1:65" s="10" customFormat="1" ht="11.25" x14ac:dyDescent="0.2">
      <c r="B344" s="119"/>
      <c r="C344" s="154"/>
      <c r="D344" s="150" t="s">
        <v>164</v>
      </c>
      <c r="E344" s="155" t="s">
        <v>1</v>
      </c>
      <c r="F344" s="156" t="s">
        <v>1256</v>
      </c>
      <c r="G344" s="154"/>
      <c r="H344" s="155" t="s">
        <v>1</v>
      </c>
      <c r="L344" s="119"/>
      <c r="M344" s="121"/>
      <c r="N344" s="122"/>
      <c r="O344" s="122"/>
      <c r="P344" s="122"/>
      <c r="Q344" s="122"/>
      <c r="R344" s="122"/>
      <c r="S344" s="122"/>
      <c r="T344" s="123"/>
      <c r="AT344" s="120" t="s">
        <v>164</v>
      </c>
      <c r="AU344" s="120" t="s">
        <v>90</v>
      </c>
      <c r="AV344" s="10" t="s">
        <v>88</v>
      </c>
      <c r="AW344" s="10" t="s">
        <v>36</v>
      </c>
      <c r="AX344" s="10" t="s">
        <v>81</v>
      </c>
      <c r="AY344" s="120" t="s">
        <v>151</v>
      </c>
    </row>
    <row r="345" spans="1:65" s="11" customFormat="1" ht="11.25" x14ac:dyDescent="0.2">
      <c r="B345" s="124"/>
      <c r="C345" s="157"/>
      <c r="D345" s="150" t="s">
        <v>164</v>
      </c>
      <c r="E345" s="158" t="s">
        <v>1</v>
      </c>
      <c r="F345" s="159" t="s">
        <v>1257</v>
      </c>
      <c r="G345" s="157"/>
      <c r="H345" s="160">
        <v>9.4499999999999993</v>
      </c>
      <c r="L345" s="124"/>
      <c r="M345" s="126"/>
      <c r="N345" s="127"/>
      <c r="O345" s="127"/>
      <c r="P345" s="127"/>
      <c r="Q345" s="127"/>
      <c r="R345" s="127"/>
      <c r="S345" s="127"/>
      <c r="T345" s="128"/>
      <c r="AT345" s="125" t="s">
        <v>164</v>
      </c>
      <c r="AU345" s="125" t="s">
        <v>90</v>
      </c>
      <c r="AV345" s="11" t="s">
        <v>90</v>
      </c>
      <c r="AW345" s="11" t="s">
        <v>36</v>
      </c>
      <c r="AX345" s="11" t="s">
        <v>81</v>
      </c>
      <c r="AY345" s="125" t="s">
        <v>151</v>
      </c>
    </row>
    <row r="346" spans="1:65" s="12" customFormat="1" ht="11.25" x14ac:dyDescent="0.2">
      <c r="B346" s="129"/>
      <c r="C346" s="161"/>
      <c r="D346" s="150" t="s">
        <v>164</v>
      </c>
      <c r="E346" s="162" t="s">
        <v>1</v>
      </c>
      <c r="F346" s="163" t="s">
        <v>167</v>
      </c>
      <c r="G346" s="161"/>
      <c r="H346" s="164">
        <v>10.43</v>
      </c>
      <c r="L346" s="129"/>
      <c r="M346" s="131"/>
      <c r="N346" s="132"/>
      <c r="O346" s="132"/>
      <c r="P346" s="132"/>
      <c r="Q346" s="132"/>
      <c r="R346" s="132"/>
      <c r="S346" s="132"/>
      <c r="T346" s="133"/>
      <c r="AT346" s="130" t="s">
        <v>164</v>
      </c>
      <c r="AU346" s="130" t="s">
        <v>90</v>
      </c>
      <c r="AV346" s="12" t="s">
        <v>158</v>
      </c>
      <c r="AW346" s="12" t="s">
        <v>36</v>
      </c>
      <c r="AX346" s="12" t="s">
        <v>88</v>
      </c>
      <c r="AY346" s="130" t="s">
        <v>151</v>
      </c>
    </row>
    <row r="347" spans="1:65" s="34" customFormat="1" ht="33" customHeight="1" x14ac:dyDescent="0.2">
      <c r="A347" s="9"/>
      <c r="B347" s="4"/>
      <c r="C347" s="144" t="s">
        <v>368</v>
      </c>
      <c r="D347" s="144" t="s">
        <v>153</v>
      </c>
      <c r="E347" s="145" t="s">
        <v>830</v>
      </c>
      <c r="F347" s="146" t="s">
        <v>831</v>
      </c>
      <c r="G347" s="147" t="s">
        <v>233</v>
      </c>
      <c r="H347" s="148">
        <v>3.78</v>
      </c>
      <c r="I347" s="6"/>
      <c r="J347" s="7">
        <f>ROUND(I347*H347,2)</f>
        <v>0</v>
      </c>
      <c r="K347" s="5" t="s">
        <v>157</v>
      </c>
      <c r="L347" s="4"/>
      <c r="M347" s="8" t="s">
        <v>1</v>
      </c>
      <c r="N347" s="110" t="s">
        <v>46</v>
      </c>
      <c r="O347" s="111"/>
      <c r="P347" s="112">
        <f>O347*H347</f>
        <v>0</v>
      </c>
      <c r="Q347" s="112">
        <v>2.25</v>
      </c>
      <c r="R347" s="112">
        <f>Q347*H347</f>
        <v>8.504999999999999</v>
      </c>
      <c r="S347" s="112">
        <v>0</v>
      </c>
      <c r="T347" s="113">
        <f>S347*H347</f>
        <v>0</v>
      </c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R347" s="114" t="s">
        <v>158</v>
      </c>
      <c r="AT347" s="114" t="s">
        <v>153</v>
      </c>
      <c r="AU347" s="114" t="s">
        <v>90</v>
      </c>
      <c r="AY347" s="23" t="s">
        <v>151</v>
      </c>
      <c r="BE347" s="115">
        <f>IF(N347="základní",J347,0)</f>
        <v>0</v>
      </c>
      <c r="BF347" s="115">
        <f>IF(N347="snížená",J347,0)</f>
        <v>0</v>
      </c>
      <c r="BG347" s="115">
        <f>IF(N347="zákl. přenesená",J347,0)</f>
        <v>0</v>
      </c>
      <c r="BH347" s="115">
        <f>IF(N347="sníž. přenesená",J347,0)</f>
        <v>0</v>
      </c>
      <c r="BI347" s="115">
        <f>IF(N347="nulová",J347,0)</f>
        <v>0</v>
      </c>
      <c r="BJ347" s="23" t="s">
        <v>88</v>
      </c>
      <c r="BK347" s="115">
        <f>ROUND(I347*H347,2)</f>
        <v>0</v>
      </c>
      <c r="BL347" s="23" t="s">
        <v>158</v>
      </c>
      <c r="BM347" s="114" t="s">
        <v>1258</v>
      </c>
    </row>
    <row r="348" spans="1:65" s="34" customFormat="1" ht="29.25" x14ac:dyDescent="0.2">
      <c r="A348" s="9"/>
      <c r="B348" s="4"/>
      <c r="C348" s="149"/>
      <c r="D348" s="150" t="s">
        <v>160</v>
      </c>
      <c r="E348" s="149"/>
      <c r="F348" s="151" t="s">
        <v>833</v>
      </c>
      <c r="G348" s="149"/>
      <c r="H348" s="149"/>
      <c r="I348" s="9"/>
      <c r="J348" s="9"/>
      <c r="K348" s="9"/>
      <c r="L348" s="4"/>
      <c r="M348" s="116"/>
      <c r="N348" s="117"/>
      <c r="O348" s="111"/>
      <c r="P348" s="111"/>
      <c r="Q348" s="111"/>
      <c r="R348" s="111"/>
      <c r="S348" s="111"/>
      <c r="T348" s="118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T348" s="23" t="s">
        <v>160</v>
      </c>
      <c r="AU348" s="23" t="s">
        <v>90</v>
      </c>
    </row>
    <row r="349" spans="1:65" s="34" customFormat="1" ht="11.25" x14ac:dyDescent="0.2">
      <c r="A349" s="9"/>
      <c r="B349" s="4"/>
      <c r="C349" s="149"/>
      <c r="D349" s="152" t="s">
        <v>162</v>
      </c>
      <c r="E349" s="149"/>
      <c r="F349" s="153" t="s">
        <v>834</v>
      </c>
      <c r="G349" s="149"/>
      <c r="H349" s="149"/>
      <c r="I349" s="9"/>
      <c r="J349" s="9"/>
      <c r="K349" s="9"/>
      <c r="L349" s="4"/>
      <c r="M349" s="116"/>
      <c r="N349" s="117"/>
      <c r="O349" s="111"/>
      <c r="P349" s="111"/>
      <c r="Q349" s="111"/>
      <c r="R349" s="111"/>
      <c r="S349" s="111"/>
      <c r="T349" s="118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T349" s="23" t="s">
        <v>162</v>
      </c>
      <c r="AU349" s="23" t="s">
        <v>90</v>
      </c>
    </row>
    <row r="350" spans="1:65" s="10" customFormat="1" ht="11.25" x14ac:dyDescent="0.2">
      <c r="B350" s="119"/>
      <c r="C350" s="154"/>
      <c r="D350" s="150" t="s">
        <v>164</v>
      </c>
      <c r="E350" s="155" t="s">
        <v>1</v>
      </c>
      <c r="F350" s="156" t="s">
        <v>1239</v>
      </c>
      <c r="G350" s="154"/>
      <c r="H350" s="155" t="s">
        <v>1</v>
      </c>
      <c r="L350" s="119"/>
      <c r="M350" s="121"/>
      <c r="N350" s="122"/>
      <c r="O350" s="122"/>
      <c r="P350" s="122"/>
      <c r="Q350" s="122"/>
      <c r="R350" s="122"/>
      <c r="S350" s="122"/>
      <c r="T350" s="123"/>
      <c r="AT350" s="120" t="s">
        <v>164</v>
      </c>
      <c r="AU350" s="120" t="s">
        <v>90</v>
      </c>
      <c r="AV350" s="10" t="s">
        <v>88</v>
      </c>
      <c r="AW350" s="10" t="s">
        <v>36</v>
      </c>
      <c r="AX350" s="10" t="s">
        <v>81</v>
      </c>
      <c r="AY350" s="120" t="s">
        <v>151</v>
      </c>
    </row>
    <row r="351" spans="1:65" s="10" customFormat="1" ht="11.25" x14ac:dyDescent="0.2">
      <c r="B351" s="119"/>
      <c r="C351" s="154"/>
      <c r="D351" s="150" t="s">
        <v>164</v>
      </c>
      <c r="E351" s="155" t="s">
        <v>1</v>
      </c>
      <c r="F351" s="156" t="s">
        <v>1157</v>
      </c>
      <c r="G351" s="154"/>
      <c r="H351" s="155" t="s">
        <v>1</v>
      </c>
      <c r="L351" s="119"/>
      <c r="M351" s="121"/>
      <c r="N351" s="122"/>
      <c r="O351" s="122"/>
      <c r="P351" s="122"/>
      <c r="Q351" s="122"/>
      <c r="R351" s="122"/>
      <c r="S351" s="122"/>
      <c r="T351" s="123"/>
      <c r="AT351" s="120" t="s">
        <v>164</v>
      </c>
      <c r="AU351" s="120" t="s">
        <v>90</v>
      </c>
      <c r="AV351" s="10" t="s">
        <v>88</v>
      </c>
      <c r="AW351" s="10" t="s">
        <v>36</v>
      </c>
      <c r="AX351" s="10" t="s">
        <v>81</v>
      </c>
      <c r="AY351" s="120" t="s">
        <v>151</v>
      </c>
    </row>
    <row r="352" spans="1:65" s="10" customFormat="1" ht="11.25" x14ac:dyDescent="0.2">
      <c r="B352" s="119"/>
      <c r="C352" s="154"/>
      <c r="D352" s="150" t="s">
        <v>164</v>
      </c>
      <c r="E352" s="155" t="s">
        <v>1</v>
      </c>
      <c r="F352" s="156" t="s">
        <v>1259</v>
      </c>
      <c r="G352" s="154"/>
      <c r="H352" s="155" t="s">
        <v>1</v>
      </c>
      <c r="L352" s="119"/>
      <c r="M352" s="121"/>
      <c r="N352" s="122"/>
      <c r="O352" s="122"/>
      <c r="P352" s="122"/>
      <c r="Q352" s="122"/>
      <c r="R352" s="122"/>
      <c r="S352" s="122"/>
      <c r="T352" s="123"/>
      <c r="AT352" s="120" t="s">
        <v>164</v>
      </c>
      <c r="AU352" s="120" t="s">
        <v>90</v>
      </c>
      <c r="AV352" s="10" t="s">
        <v>88</v>
      </c>
      <c r="AW352" s="10" t="s">
        <v>36</v>
      </c>
      <c r="AX352" s="10" t="s">
        <v>81</v>
      </c>
      <c r="AY352" s="120" t="s">
        <v>151</v>
      </c>
    </row>
    <row r="353" spans="1:65" s="11" customFormat="1" ht="11.25" x14ac:dyDescent="0.2">
      <c r="B353" s="124"/>
      <c r="C353" s="157"/>
      <c r="D353" s="150" t="s">
        <v>164</v>
      </c>
      <c r="E353" s="158" t="s">
        <v>1</v>
      </c>
      <c r="F353" s="159" t="s">
        <v>1260</v>
      </c>
      <c r="G353" s="157"/>
      <c r="H353" s="160">
        <v>3.78</v>
      </c>
      <c r="L353" s="124"/>
      <c r="M353" s="126"/>
      <c r="N353" s="127"/>
      <c r="O353" s="127"/>
      <c r="P353" s="127"/>
      <c r="Q353" s="127"/>
      <c r="R353" s="127"/>
      <c r="S353" s="127"/>
      <c r="T353" s="128"/>
      <c r="AT353" s="125" t="s">
        <v>164</v>
      </c>
      <c r="AU353" s="125" t="s">
        <v>90</v>
      </c>
      <c r="AV353" s="11" t="s">
        <v>90</v>
      </c>
      <c r="AW353" s="11" t="s">
        <v>36</v>
      </c>
      <c r="AX353" s="11" t="s">
        <v>81</v>
      </c>
      <c r="AY353" s="125" t="s">
        <v>151</v>
      </c>
    </row>
    <row r="354" spans="1:65" s="12" customFormat="1" ht="11.25" x14ac:dyDescent="0.2">
      <c r="B354" s="129"/>
      <c r="C354" s="161"/>
      <c r="D354" s="150" t="s">
        <v>164</v>
      </c>
      <c r="E354" s="162" t="s">
        <v>1</v>
      </c>
      <c r="F354" s="163" t="s">
        <v>167</v>
      </c>
      <c r="G354" s="161"/>
      <c r="H354" s="164">
        <v>3.78</v>
      </c>
      <c r="L354" s="129"/>
      <c r="M354" s="131"/>
      <c r="N354" s="132"/>
      <c r="O354" s="132"/>
      <c r="P354" s="132"/>
      <c r="Q354" s="132"/>
      <c r="R354" s="132"/>
      <c r="S354" s="132"/>
      <c r="T354" s="133"/>
      <c r="AT354" s="130" t="s">
        <v>164</v>
      </c>
      <c r="AU354" s="130" t="s">
        <v>90</v>
      </c>
      <c r="AV354" s="12" t="s">
        <v>158</v>
      </c>
      <c r="AW354" s="12" t="s">
        <v>36</v>
      </c>
      <c r="AX354" s="12" t="s">
        <v>88</v>
      </c>
      <c r="AY354" s="130" t="s">
        <v>151</v>
      </c>
    </row>
    <row r="355" spans="1:65" s="34" customFormat="1" ht="24.2" customHeight="1" x14ac:dyDescent="0.2">
      <c r="A355" s="9"/>
      <c r="B355" s="4"/>
      <c r="C355" s="144" t="s">
        <v>377</v>
      </c>
      <c r="D355" s="144" t="s">
        <v>153</v>
      </c>
      <c r="E355" s="145" t="s">
        <v>838</v>
      </c>
      <c r="F355" s="146" t="s">
        <v>839</v>
      </c>
      <c r="G355" s="147" t="s">
        <v>233</v>
      </c>
      <c r="H355" s="148">
        <v>3.78</v>
      </c>
      <c r="I355" s="6"/>
      <c r="J355" s="7">
        <f>ROUND(I355*H355,2)</f>
        <v>0</v>
      </c>
      <c r="K355" s="5" t="s">
        <v>157</v>
      </c>
      <c r="L355" s="4"/>
      <c r="M355" s="8" t="s">
        <v>1</v>
      </c>
      <c r="N355" s="110" t="s">
        <v>46</v>
      </c>
      <c r="O355" s="111"/>
      <c r="P355" s="112">
        <f>O355*H355</f>
        <v>0</v>
      </c>
      <c r="Q355" s="112">
        <v>2.25</v>
      </c>
      <c r="R355" s="112">
        <f>Q355*H355</f>
        <v>8.504999999999999</v>
      </c>
      <c r="S355" s="112">
        <v>0</v>
      </c>
      <c r="T355" s="113">
        <f>S355*H355</f>
        <v>0</v>
      </c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R355" s="114" t="s">
        <v>158</v>
      </c>
      <c r="AT355" s="114" t="s">
        <v>153</v>
      </c>
      <c r="AU355" s="114" t="s">
        <v>90</v>
      </c>
      <c r="AY355" s="23" t="s">
        <v>151</v>
      </c>
      <c r="BE355" s="115">
        <f>IF(N355="základní",J355,0)</f>
        <v>0</v>
      </c>
      <c r="BF355" s="115">
        <f>IF(N355="snížená",J355,0)</f>
        <v>0</v>
      </c>
      <c r="BG355" s="115">
        <f>IF(N355="zákl. přenesená",J355,0)</f>
        <v>0</v>
      </c>
      <c r="BH355" s="115">
        <f>IF(N355="sníž. přenesená",J355,0)</f>
        <v>0</v>
      </c>
      <c r="BI355" s="115">
        <f>IF(N355="nulová",J355,0)</f>
        <v>0</v>
      </c>
      <c r="BJ355" s="23" t="s">
        <v>88</v>
      </c>
      <c r="BK355" s="115">
        <f>ROUND(I355*H355,2)</f>
        <v>0</v>
      </c>
      <c r="BL355" s="23" t="s">
        <v>158</v>
      </c>
      <c r="BM355" s="114" t="s">
        <v>1261</v>
      </c>
    </row>
    <row r="356" spans="1:65" s="34" customFormat="1" ht="19.5" x14ac:dyDescent="0.2">
      <c r="A356" s="9"/>
      <c r="B356" s="4"/>
      <c r="C356" s="149"/>
      <c r="D356" s="150" t="s">
        <v>160</v>
      </c>
      <c r="E356" s="149"/>
      <c r="F356" s="151" t="s">
        <v>841</v>
      </c>
      <c r="G356" s="149"/>
      <c r="H356" s="149"/>
      <c r="I356" s="9"/>
      <c r="J356" s="9"/>
      <c r="K356" s="9"/>
      <c r="L356" s="4"/>
      <c r="M356" s="116"/>
      <c r="N356" s="117"/>
      <c r="O356" s="111"/>
      <c r="P356" s="111"/>
      <c r="Q356" s="111"/>
      <c r="R356" s="111"/>
      <c r="S356" s="111"/>
      <c r="T356" s="118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T356" s="23" t="s">
        <v>160</v>
      </c>
      <c r="AU356" s="23" t="s">
        <v>90</v>
      </c>
    </row>
    <row r="357" spans="1:65" s="34" customFormat="1" ht="11.25" x14ac:dyDescent="0.2">
      <c r="A357" s="9"/>
      <c r="B357" s="4"/>
      <c r="C357" s="149"/>
      <c r="D357" s="152" t="s">
        <v>162</v>
      </c>
      <c r="E357" s="149"/>
      <c r="F357" s="153" t="s">
        <v>842</v>
      </c>
      <c r="G357" s="149"/>
      <c r="H357" s="149"/>
      <c r="I357" s="9"/>
      <c r="J357" s="9"/>
      <c r="K357" s="9"/>
      <c r="L357" s="4"/>
      <c r="M357" s="116"/>
      <c r="N357" s="117"/>
      <c r="O357" s="111"/>
      <c r="P357" s="111"/>
      <c r="Q357" s="111"/>
      <c r="R357" s="111"/>
      <c r="S357" s="111"/>
      <c r="T357" s="118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T357" s="23" t="s">
        <v>162</v>
      </c>
      <c r="AU357" s="23" t="s">
        <v>90</v>
      </c>
    </row>
    <row r="358" spans="1:65" s="10" customFormat="1" ht="11.25" x14ac:dyDescent="0.2">
      <c r="B358" s="119"/>
      <c r="C358" s="154"/>
      <c r="D358" s="150" t="s">
        <v>164</v>
      </c>
      <c r="E358" s="155" t="s">
        <v>1</v>
      </c>
      <c r="F358" s="156" t="s">
        <v>1239</v>
      </c>
      <c r="G358" s="154"/>
      <c r="H358" s="155" t="s">
        <v>1</v>
      </c>
      <c r="L358" s="119"/>
      <c r="M358" s="121"/>
      <c r="N358" s="122"/>
      <c r="O358" s="122"/>
      <c r="P358" s="122"/>
      <c r="Q358" s="122"/>
      <c r="R358" s="122"/>
      <c r="S358" s="122"/>
      <c r="T358" s="123"/>
      <c r="AT358" s="120" t="s">
        <v>164</v>
      </c>
      <c r="AU358" s="120" t="s">
        <v>90</v>
      </c>
      <c r="AV358" s="10" t="s">
        <v>88</v>
      </c>
      <c r="AW358" s="10" t="s">
        <v>36</v>
      </c>
      <c r="AX358" s="10" t="s">
        <v>81</v>
      </c>
      <c r="AY358" s="120" t="s">
        <v>151</v>
      </c>
    </row>
    <row r="359" spans="1:65" s="10" customFormat="1" ht="11.25" x14ac:dyDescent="0.2">
      <c r="B359" s="119"/>
      <c r="C359" s="154"/>
      <c r="D359" s="150" t="s">
        <v>164</v>
      </c>
      <c r="E359" s="155" t="s">
        <v>1</v>
      </c>
      <c r="F359" s="156" t="s">
        <v>1157</v>
      </c>
      <c r="G359" s="154"/>
      <c r="H359" s="155" t="s">
        <v>1</v>
      </c>
      <c r="L359" s="119"/>
      <c r="M359" s="121"/>
      <c r="N359" s="122"/>
      <c r="O359" s="122"/>
      <c r="P359" s="122"/>
      <c r="Q359" s="122"/>
      <c r="R359" s="122"/>
      <c r="S359" s="122"/>
      <c r="T359" s="123"/>
      <c r="AT359" s="120" t="s">
        <v>164</v>
      </c>
      <c r="AU359" s="120" t="s">
        <v>90</v>
      </c>
      <c r="AV359" s="10" t="s">
        <v>88</v>
      </c>
      <c r="AW359" s="10" t="s">
        <v>36</v>
      </c>
      <c r="AX359" s="10" t="s">
        <v>81</v>
      </c>
      <c r="AY359" s="120" t="s">
        <v>151</v>
      </c>
    </row>
    <row r="360" spans="1:65" s="10" customFormat="1" ht="11.25" x14ac:dyDescent="0.2">
      <c r="B360" s="119"/>
      <c r="C360" s="154"/>
      <c r="D360" s="150" t="s">
        <v>164</v>
      </c>
      <c r="E360" s="155" t="s">
        <v>1</v>
      </c>
      <c r="F360" s="156" t="s">
        <v>1262</v>
      </c>
      <c r="G360" s="154"/>
      <c r="H360" s="155" t="s">
        <v>1</v>
      </c>
      <c r="L360" s="119"/>
      <c r="M360" s="121"/>
      <c r="N360" s="122"/>
      <c r="O360" s="122"/>
      <c r="P360" s="122"/>
      <c r="Q360" s="122"/>
      <c r="R360" s="122"/>
      <c r="S360" s="122"/>
      <c r="T360" s="123"/>
      <c r="AT360" s="120" t="s">
        <v>164</v>
      </c>
      <c r="AU360" s="120" t="s">
        <v>90</v>
      </c>
      <c r="AV360" s="10" t="s">
        <v>88</v>
      </c>
      <c r="AW360" s="10" t="s">
        <v>36</v>
      </c>
      <c r="AX360" s="10" t="s">
        <v>81</v>
      </c>
      <c r="AY360" s="120" t="s">
        <v>151</v>
      </c>
    </row>
    <row r="361" spans="1:65" s="11" customFormat="1" ht="11.25" x14ac:dyDescent="0.2">
      <c r="B361" s="124"/>
      <c r="C361" s="157"/>
      <c r="D361" s="150" t="s">
        <v>164</v>
      </c>
      <c r="E361" s="158" t="s">
        <v>1</v>
      </c>
      <c r="F361" s="159" t="s">
        <v>1263</v>
      </c>
      <c r="G361" s="157"/>
      <c r="H361" s="160">
        <v>3.78</v>
      </c>
      <c r="L361" s="124"/>
      <c r="M361" s="126"/>
      <c r="N361" s="127"/>
      <c r="O361" s="127"/>
      <c r="P361" s="127"/>
      <c r="Q361" s="127"/>
      <c r="R361" s="127"/>
      <c r="S361" s="127"/>
      <c r="T361" s="128"/>
      <c r="AT361" s="125" t="s">
        <v>164</v>
      </c>
      <c r="AU361" s="125" t="s">
        <v>90</v>
      </c>
      <c r="AV361" s="11" t="s">
        <v>90</v>
      </c>
      <c r="AW361" s="11" t="s">
        <v>36</v>
      </c>
      <c r="AX361" s="11" t="s">
        <v>81</v>
      </c>
      <c r="AY361" s="125" t="s">
        <v>151</v>
      </c>
    </row>
    <row r="362" spans="1:65" s="12" customFormat="1" ht="11.25" x14ac:dyDescent="0.2">
      <c r="B362" s="129"/>
      <c r="C362" s="161"/>
      <c r="D362" s="150" t="s">
        <v>164</v>
      </c>
      <c r="E362" s="162" t="s">
        <v>1</v>
      </c>
      <c r="F362" s="163" t="s">
        <v>167</v>
      </c>
      <c r="G362" s="161"/>
      <c r="H362" s="164">
        <v>3.78</v>
      </c>
      <c r="L362" s="129"/>
      <c r="M362" s="131"/>
      <c r="N362" s="132"/>
      <c r="O362" s="132"/>
      <c r="P362" s="132"/>
      <c r="Q362" s="132"/>
      <c r="R362" s="132"/>
      <c r="S362" s="132"/>
      <c r="T362" s="133"/>
      <c r="AT362" s="130" t="s">
        <v>164</v>
      </c>
      <c r="AU362" s="130" t="s">
        <v>90</v>
      </c>
      <c r="AV362" s="12" t="s">
        <v>158</v>
      </c>
      <c r="AW362" s="12" t="s">
        <v>36</v>
      </c>
      <c r="AX362" s="12" t="s">
        <v>88</v>
      </c>
      <c r="AY362" s="130" t="s">
        <v>151</v>
      </c>
    </row>
    <row r="363" spans="1:65" s="34" customFormat="1" ht="21.75" customHeight="1" x14ac:dyDescent="0.2">
      <c r="A363" s="9"/>
      <c r="B363" s="4"/>
      <c r="C363" s="144" t="s">
        <v>641</v>
      </c>
      <c r="D363" s="144" t="s">
        <v>153</v>
      </c>
      <c r="E363" s="145" t="s">
        <v>852</v>
      </c>
      <c r="F363" s="146" t="s">
        <v>853</v>
      </c>
      <c r="G363" s="147" t="s">
        <v>156</v>
      </c>
      <c r="H363" s="148">
        <v>18.899999999999999</v>
      </c>
      <c r="I363" s="6"/>
      <c r="J363" s="7">
        <f>ROUND(I363*H363,2)</f>
        <v>0</v>
      </c>
      <c r="K363" s="5" t="s">
        <v>157</v>
      </c>
      <c r="L363" s="4"/>
      <c r="M363" s="8" t="s">
        <v>1</v>
      </c>
      <c r="N363" s="110" t="s">
        <v>46</v>
      </c>
      <c r="O363" s="111"/>
      <c r="P363" s="112">
        <f>O363*H363</f>
        <v>0</v>
      </c>
      <c r="Q363" s="112">
        <v>2.7999999999999998E-4</v>
      </c>
      <c r="R363" s="112">
        <f>Q363*H363</f>
        <v>5.291999999999999E-3</v>
      </c>
      <c r="S363" s="112">
        <v>0</v>
      </c>
      <c r="T363" s="113">
        <f>S363*H363</f>
        <v>0</v>
      </c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R363" s="114" t="s">
        <v>158</v>
      </c>
      <c r="AT363" s="114" t="s">
        <v>153</v>
      </c>
      <c r="AU363" s="114" t="s">
        <v>90</v>
      </c>
      <c r="AY363" s="23" t="s">
        <v>151</v>
      </c>
      <c r="BE363" s="115">
        <f>IF(N363="základní",J363,0)</f>
        <v>0</v>
      </c>
      <c r="BF363" s="115">
        <f>IF(N363="snížená",J363,0)</f>
        <v>0</v>
      </c>
      <c r="BG363" s="115">
        <f>IF(N363="zákl. přenesená",J363,0)</f>
        <v>0</v>
      </c>
      <c r="BH363" s="115">
        <f>IF(N363="sníž. přenesená",J363,0)</f>
        <v>0</v>
      </c>
      <c r="BI363" s="115">
        <f>IF(N363="nulová",J363,0)</f>
        <v>0</v>
      </c>
      <c r="BJ363" s="23" t="s">
        <v>88</v>
      </c>
      <c r="BK363" s="115">
        <f>ROUND(I363*H363,2)</f>
        <v>0</v>
      </c>
      <c r="BL363" s="23" t="s">
        <v>158</v>
      </c>
      <c r="BM363" s="114" t="s">
        <v>1264</v>
      </c>
    </row>
    <row r="364" spans="1:65" s="34" customFormat="1" ht="29.25" x14ac:dyDescent="0.2">
      <c r="A364" s="9"/>
      <c r="B364" s="4"/>
      <c r="C364" s="149"/>
      <c r="D364" s="150" t="s">
        <v>160</v>
      </c>
      <c r="E364" s="149"/>
      <c r="F364" s="151" t="s">
        <v>855</v>
      </c>
      <c r="G364" s="149"/>
      <c r="H364" s="149"/>
      <c r="I364" s="9"/>
      <c r="J364" s="9"/>
      <c r="K364" s="9"/>
      <c r="L364" s="4"/>
      <c r="M364" s="116"/>
      <c r="N364" s="117"/>
      <c r="O364" s="111"/>
      <c r="P364" s="111"/>
      <c r="Q364" s="111"/>
      <c r="R364" s="111"/>
      <c r="S364" s="111"/>
      <c r="T364" s="118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T364" s="23" t="s">
        <v>160</v>
      </c>
      <c r="AU364" s="23" t="s">
        <v>90</v>
      </c>
    </row>
    <row r="365" spans="1:65" s="34" customFormat="1" ht="11.25" x14ac:dyDescent="0.2">
      <c r="A365" s="9"/>
      <c r="B365" s="4"/>
      <c r="C365" s="149"/>
      <c r="D365" s="152" t="s">
        <v>162</v>
      </c>
      <c r="E365" s="149"/>
      <c r="F365" s="153" t="s">
        <v>856</v>
      </c>
      <c r="G365" s="149"/>
      <c r="H365" s="149"/>
      <c r="I365" s="9"/>
      <c r="J365" s="9"/>
      <c r="K365" s="9"/>
      <c r="L365" s="4"/>
      <c r="M365" s="116"/>
      <c r="N365" s="117"/>
      <c r="O365" s="111"/>
      <c r="P365" s="111"/>
      <c r="Q365" s="111"/>
      <c r="R365" s="111"/>
      <c r="S365" s="111"/>
      <c r="T365" s="118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T365" s="23" t="s">
        <v>162</v>
      </c>
      <c r="AU365" s="23" t="s">
        <v>90</v>
      </c>
    </row>
    <row r="366" spans="1:65" s="10" customFormat="1" ht="11.25" x14ac:dyDescent="0.2">
      <c r="B366" s="119"/>
      <c r="C366" s="154"/>
      <c r="D366" s="150" t="s">
        <v>164</v>
      </c>
      <c r="E366" s="155" t="s">
        <v>1</v>
      </c>
      <c r="F366" s="156" t="s">
        <v>1239</v>
      </c>
      <c r="G366" s="154"/>
      <c r="H366" s="155" t="s">
        <v>1</v>
      </c>
      <c r="L366" s="119"/>
      <c r="M366" s="121"/>
      <c r="N366" s="122"/>
      <c r="O366" s="122"/>
      <c r="P366" s="122"/>
      <c r="Q366" s="122"/>
      <c r="R366" s="122"/>
      <c r="S366" s="122"/>
      <c r="T366" s="123"/>
      <c r="AT366" s="120" t="s">
        <v>164</v>
      </c>
      <c r="AU366" s="120" t="s">
        <v>90</v>
      </c>
      <c r="AV366" s="10" t="s">
        <v>88</v>
      </c>
      <c r="AW366" s="10" t="s">
        <v>36</v>
      </c>
      <c r="AX366" s="10" t="s">
        <v>81</v>
      </c>
      <c r="AY366" s="120" t="s">
        <v>151</v>
      </c>
    </row>
    <row r="367" spans="1:65" s="10" customFormat="1" ht="11.25" x14ac:dyDescent="0.2">
      <c r="B367" s="119"/>
      <c r="C367" s="154"/>
      <c r="D367" s="150" t="s">
        <v>164</v>
      </c>
      <c r="E367" s="155" t="s">
        <v>1</v>
      </c>
      <c r="F367" s="156" t="s">
        <v>1157</v>
      </c>
      <c r="G367" s="154"/>
      <c r="H367" s="155" t="s">
        <v>1</v>
      </c>
      <c r="L367" s="119"/>
      <c r="M367" s="121"/>
      <c r="N367" s="122"/>
      <c r="O367" s="122"/>
      <c r="P367" s="122"/>
      <c r="Q367" s="122"/>
      <c r="R367" s="122"/>
      <c r="S367" s="122"/>
      <c r="T367" s="123"/>
      <c r="AT367" s="120" t="s">
        <v>164</v>
      </c>
      <c r="AU367" s="120" t="s">
        <v>90</v>
      </c>
      <c r="AV367" s="10" t="s">
        <v>88</v>
      </c>
      <c r="AW367" s="10" t="s">
        <v>36</v>
      </c>
      <c r="AX367" s="10" t="s">
        <v>81</v>
      </c>
      <c r="AY367" s="120" t="s">
        <v>151</v>
      </c>
    </row>
    <row r="368" spans="1:65" s="11" customFormat="1" ht="11.25" x14ac:dyDescent="0.2">
      <c r="B368" s="124"/>
      <c r="C368" s="157"/>
      <c r="D368" s="150" t="s">
        <v>164</v>
      </c>
      <c r="E368" s="158" t="s">
        <v>1</v>
      </c>
      <c r="F368" s="159" t="s">
        <v>1265</v>
      </c>
      <c r="G368" s="157"/>
      <c r="H368" s="160">
        <v>18.899999999999999</v>
      </c>
      <c r="L368" s="124"/>
      <c r="M368" s="126"/>
      <c r="N368" s="127"/>
      <c r="O368" s="127"/>
      <c r="P368" s="127"/>
      <c r="Q368" s="127"/>
      <c r="R368" s="127"/>
      <c r="S368" s="127"/>
      <c r="T368" s="128"/>
      <c r="AT368" s="125" t="s">
        <v>164</v>
      </c>
      <c r="AU368" s="125" t="s">
        <v>90</v>
      </c>
      <c r="AV368" s="11" t="s">
        <v>90</v>
      </c>
      <c r="AW368" s="11" t="s">
        <v>36</v>
      </c>
      <c r="AX368" s="11" t="s">
        <v>81</v>
      </c>
      <c r="AY368" s="125" t="s">
        <v>151</v>
      </c>
    </row>
    <row r="369" spans="1:65" s="12" customFormat="1" ht="11.25" x14ac:dyDescent="0.2">
      <c r="B369" s="129"/>
      <c r="C369" s="161"/>
      <c r="D369" s="150" t="s">
        <v>164</v>
      </c>
      <c r="E369" s="162" t="s">
        <v>1</v>
      </c>
      <c r="F369" s="163" t="s">
        <v>167</v>
      </c>
      <c r="G369" s="161"/>
      <c r="H369" s="164">
        <v>18.899999999999999</v>
      </c>
      <c r="L369" s="129"/>
      <c r="M369" s="131"/>
      <c r="N369" s="132"/>
      <c r="O369" s="132"/>
      <c r="P369" s="132"/>
      <c r="Q369" s="132"/>
      <c r="R369" s="132"/>
      <c r="S369" s="132"/>
      <c r="T369" s="133"/>
      <c r="AT369" s="130" t="s">
        <v>164</v>
      </c>
      <c r="AU369" s="130" t="s">
        <v>90</v>
      </c>
      <c r="AV369" s="12" t="s">
        <v>158</v>
      </c>
      <c r="AW369" s="12" t="s">
        <v>36</v>
      </c>
      <c r="AX369" s="12" t="s">
        <v>88</v>
      </c>
      <c r="AY369" s="130" t="s">
        <v>151</v>
      </c>
    </row>
    <row r="370" spans="1:65" s="34" customFormat="1" ht="24.2" customHeight="1" x14ac:dyDescent="0.2">
      <c r="A370" s="9"/>
      <c r="B370" s="4"/>
      <c r="C370" s="166" t="s">
        <v>648</v>
      </c>
      <c r="D370" s="166" t="s">
        <v>327</v>
      </c>
      <c r="E370" s="167" t="s">
        <v>860</v>
      </c>
      <c r="F370" s="168" t="s">
        <v>861</v>
      </c>
      <c r="G370" s="169" t="s">
        <v>156</v>
      </c>
      <c r="H370" s="170">
        <v>22.68</v>
      </c>
      <c r="I370" s="14"/>
      <c r="J370" s="15">
        <f>ROUND(I370*H370,2)</f>
        <v>0</v>
      </c>
      <c r="K370" s="13" t="s">
        <v>157</v>
      </c>
      <c r="L370" s="134"/>
      <c r="M370" s="16" t="s">
        <v>1</v>
      </c>
      <c r="N370" s="135" t="s">
        <v>46</v>
      </c>
      <c r="O370" s="111"/>
      <c r="P370" s="112">
        <f>O370*H370</f>
        <v>0</v>
      </c>
      <c r="Q370" s="112">
        <v>5.9999999999999995E-4</v>
      </c>
      <c r="R370" s="112">
        <f>Q370*H370</f>
        <v>1.3607999999999999E-2</v>
      </c>
      <c r="S370" s="112">
        <v>0</v>
      </c>
      <c r="T370" s="113">
        <f>S370*H370</f>
        <v>0</v>
      </c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R370" s="114" t="s">
        <v>209</v>
      </c>
      <c r="AT370" s="114" t="s">
        <v>327</v>
      </c>
      <c r="AU370" s="114" t="s">
        <v>90</v>
      </c>
      <c r="AY370" s="23" t="s">
        <v>151</v>
      </c>
      <c r="BE370" s="115">
        <f>IF(N370="základní",J370,0)</f>
        <v>0</v>
      </c>
      <c r="BF370" s="115">
        <f>IF(N370="snížená",J370,0)</f>
        <v>0</v>
      </c>
      <c r="BG370" s="115">
        <f>IF(N370="zákl. přenesená",J370,0)</f>
        <v>0</v>
      </c>
      <c r="BH370" s="115">
        <f>IF(N370="sníž. přenesená",J370,0)</f>
        <v>0</v>
      </c>
      <c r="BI370" s="115">
        <f>IF(N370="nulová",J370,0)</f>
        <v>0</v>
      </c>
      <c r="BJ370" s="23" t="s">
        <v>88</v>
      </c>
      <c r="BK370" s="115">
        <f>ROUND(I370*H370,2)</f>
        <v>0</v>
      </c>
      <c r="BL370" s="23" t="s">
        <v>158</v>
      </c>
      <c r="BM370" s="114" t="s">
        <v>1266</v>
      </c>
    </row>
    <row r="371" spans="1:65" s="34" customFormat="1" ht="19.5" x14ac:dyDescent="0.2">
      <c r="A371" s="9"/>
      <c r="B371" s="4"/>
      <c r="C371" s="149"/>
      <c r="D371" s="150" t="s">
        <v>160</v>
      </c>
      <c r="E371" s="149"/>
      <c r="F371" s="151" t="s">
        <v>861</v>
      </c>
      <c r="G371" s="149"/>
      <c r="H371" s="149"/>
      <c r="I371" s="9"/>
      <c r="J371" s="9"/>
      <c r="K371" s="9"/>
      <c r="L371" s="4"/>
      <c r="M371" s="116"/>
      <c r="N371" s="117"/>
      <c r="O371" s="111"/>
      <c r="P371" s="111"/>
      <c r="Q371" s="111"/>
      <c r="R371" s="111"/>
      <c r="S371" s="111"/>
      <c r="T371" s="118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T371" s="23" t="s">
        <v>160</v>
      </c>
      <c r="AU371" s="23" t="s">
        <v>90</v>
      </c>
    </row>
    <row r="372" spans="1:65" s="11" customFormat="1" ht="11.25" x14ac:dyDescent="0.2">
      <c r="B372" s="124"/>
      <c r="C372" s="157"/>
      <c r="D372" s="150" t="s">
        <v>164</v>
      </c>
      <c r="E372" s="157"/>
      <c r="F372" s="159" t="s">
        <v>1267</v>
      </c>
      <c r="G372" s="157"/>
      <c r="H372" s="160">
        <v>22.68</v>
      </c>
      <c r="L372" s="124"/>
      <c r="M372" s="126"/>
      <c r="N372" s="127"/>
      <c r="O372" s="127"/>
      <c r="P372" s="127"/>
      <c r="Q372" s="127"/>
      <c r="R372" s="127"/>
      <c r="S372" s="127"/>
      <c r="T372" s="128"/>
      <c r="AT372" s="125" t="s">
        <v>164</v>
      </c>
      <c r="AU372" s="125" t="s">
        <v>90</v>
      </c>
      <c r="AV372" s="11" t="s">
        <v>90</v>
      </c>
      <c r="AW372" s="11" t="s">
        <v>3</v>
      </c>
      <c r="AX372" s="11" t="s">
        <v>88</v>
      </c>
      <c r="AY372" s="125" t="s">
        <v>151</v>
      </c>
    </row>
    <row r="373" spans="1:65" s="34" customFormat="1" ht="24.2" customHeight="1" x14ac:dyDescent="0.2">
      <c r="A373" s="9"/>
      <c r="B373" s="4"/>
      <c r="C373" s="144" t="s">
        <v>654</v>
      </c>
      <c r="D373" s="144" t="s">
        <v>153</v>
      </c>
      <c r="E373" s="145" t="s">
        <v>864</v>
      </c>
      <c r="F373" s="146" t="s">
        <v>865</v>
      </c>
      <c r="G373" s="147" t="s">
        <v>233</v>
      </c>
      <c r="H373" s="148">
        <v>10.975</v>
      </c>
      <c r="I373" s="6"/>
      <c r="J373" s="7">
        <f>ROUND(I373*H373,2)</f>
        <v>0</v>
      </c>
      <c r="K373" s="5" t="s">
        <v>157</v>
      </c>
      <c r="L373" s="4"/>
      <c r="M373" s="8" t="s">
        <v>1</v>
      </c>
      <c r="N373" s="110" t="s">
        <v>46</v>
      </c>
      <c r="O373" s="111"/>
      <c r="P373" s="112">
        <f>O373*H373</f>
        <v>0</v>
      </c>
      <c r="Q373" s="112">
        <v>2.4340799999999998</v>
      </c>
      <c r="R373" s="112">
        <f>Q373*H373</f>
        <v>26.714027999999995</v>
      </c>
      <c r="S373" s="112">
        <v>0</v>
      </c>
      <c r="T373" s="113">
        <f>S373*H373</f>
        <v>0</v>
      </c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R373" s="114" t="s">
        <v>158</v>
      </c>
      <c r="AT373" s="114" t="s">
        <v>153</v>
      </c>
      <c r="AU373" s="114" t="s">
        <v>90</v>
      </c>
      <c r="AY373" s="23" t="s">
        <v>151</v>
      </c>
      <c r="BE373" s="115">
        <f>IF(N373="základní",J373,0)</f>
        <v>0</v>
      </c>
      <c r="BF373" s="115">
        <f>IF(N373="snížená",J373,0)</f>
        <v>0</v>
      </c>
      <c r="BG373" s="115">
        <f>IF(N373="zákl. přenesená",J373,0)</f>
        <v>0</v>
      </c>
      <c r="BH373" s="115">
        <f>IF(N373="sníž. přenesená",J373,0)</f>
        <v>0</v>
      </c>
      <c r="BI373" s="115">
        <f>IF(N373="nulová",J373,0)</f>
        <v>0</v>
      </c>
      <c r="BJ373" s="23" t="s">
        <v>88</v>
      </c>
      <c r="BK373" s="115">
        <f>ROUND(I373*H373,2)</f>
        <v>0</v>
      </c>
      <c r="BL373" s="23" t="s">
        <v>158</v>
      </c>
      <c r="BM373" s="114" t="s">
        <v>1268</v>
      </c>
    </row>
    <row r="374" spans="1:65" s="34" customFormat="1" ht="19.5" x14ac:dyDescent="0.2">
      <c r="A374" s="9"/>
      <c r="B374" s="4"/>
      <c r="C374" s="149"/>
      <c r="D374" s="150" t="s">
        <v>160</v>
      </c>
      <c r="E374" s="149"/>
      <c r="F374" s="151" t="s">
        <v>867</v>
      </c>
      <c r="G374" s="149"/>
      <c r="H374" s="149"/>
      <c r="I374" s="9"/>
      <c r="J374" s="9"/>
      <c r="K374" s="9"/>
      <c r="L374" s="4"/>
      <c r="M374" s="116"/>
      <c r="N374" s="117"/>
      <c r="O374" s="111"/>
      <c r="P374" s="111"/>
      <c r="Q374" s="111"/>
      <c r="R374" s="111"/>
      <c r="S374" s="111"/>
      <c r="T374" s="118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T374" s="23" t="s">
        <v>160</v>
      </c>
      <c r="AU374" s="23" t="s">
        <v>90</v>
      </c>
    </row>
    <row r="375" spans="1:65" s="34" customFormat="1" ht="11.25" x14ac:dyDescent="0.2">
      <c r="A375" s="9"/>
      <c r="B375" s="4"/>
      <c r="C375" s="149"/>
      <c r="D375" s="152" t="s">
        <v>162</v>
      </c>
      <c r="E375" s="149"/>
      <c r="F375" s="153" t="s">
        <v>868</v>
      </c>
      <c r="G375" s="149"/>
      <c r="H375" s="149"/>
      <c r="I375" s="9"/>
      <c r="J375" s="9"/>
      <c r="K375" s="9"/>
      <c r="L375" s="4"/>
      <c r="M375" s="116"/>
      <c r="N375" s="117"/>
      <c r="O375" s="111"/>
      <c r="P375" s="111"/>
      <c r="Q375" s="111"/>
      <c r="R375" s="111"/>
      <c r="S375" s="111"/>
      <c r="T375" s="118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T375" s="23" t="s">
        <v>162</v>
      </c>
      <c r="AU375" s="23" t="s">
        <v>90</v>
      </c>
    </row>
    <row r="376" spans="1:65" s="10" customFormat="1" ht="11.25" x14ac:dyDescent="0.2">
      <c r="B376" s="119"/>
      <c r="C376" s="154"/>
      <c r="D376" s="150" t="s">
        <v>164</v>
      </c>
      <c r="E376" s="155" t="s">
        <v>1</v>
      </c>
      <c r="F376" s="156" t="s">
        <v>1239</v>
      </c>
      <c r="G376" s="154"/>
      <c r="H376" s="155" t="s">
        <v>1</v>
      </c>
      <c r="L376" s="119"/>
      <c r="M376" s="121"/>
      <c r="N376" s="122"/>
      <c r="O376" s="122"/>
      <c r="P376" s="122"/>
      <c r="Q376" s="122"/>
      <c r="R376" s="122"/>
      <c r="S376" s="122"/>
      <c r="T376" s="123"/>
      <c r="AT376" s="120" t="s">
        <v>164</v>
      </c>
      <c r="AU376" s="120" t="s">
        <v>90</v>
      </c>
      <c r="AV376" s="10" t="s">
        <v>88</v>
      </c>
      <c r="AW376" s="10" t="s">
        <v>36</v>
      </c>
      <c r="AX376" s="10" t="s">
        <v>81</v>
      </c>
      <c r="AY376" s="120" t="s">
        <v>151</v>
      </c>
    </row>
    <row r="377" spans="1:65" s="10" customFormat="1" ht="11.25" x14ac:dyDescent="0.2">
      <c r="B377" s="119"/>
      <c r="C377" s="154"/>
      <c r="D377" s="150" t="s">
        <v>164</v>
      </c>
      <c r="E377" s="155" t="s">
        <v>1</v>
      </c>
      <c r="F377" s="156" t="s">
        <v>1157</v>
      </c>
      <c r="G377" s="154"/>
      <c r="H377" s="155" t="s">
        <v>1</v>
      </c>
      <c r="L377" s="119"/>
      <c r="M377" s="121"/>
      <c r="N377" s="122"/>
      <c r="O377" s="122"/>
      <c r="P377" s="122"/>
      <c r="Q377" s="122"/>
      <c r="R377" s="122"/>
      <c r="S377" s="122"/>
      <c r="T377" s="123"/>
      <c r="AT377" s="120" t="s">
        <v>164</v>
      </c>
      <c r="AU377" s="120" t="s">
        <v>90</v>
      </c>
      <c r="AV377" s="10" t="s">
        <v>88</v>
      </c>
      <c r="AW377" s="10" t="s">
        <v>36</v>
      </c>
      <c r="AX377" s="10" t="s">
        <v>81</v>
      </c>
      <c r="AY377" s="120" t="s">
        <v>151</v>
      </c>
    </row>
    <row r="378" spans="1:65" s="10" customFormat="1" ht="11.25" x14ac:dyDescent="0.2">
      <c r="B378" s="119"/>
      <c r="C378" s="154"/>
      <c r="D378" s="150" t="s">
        <v>164</v>
      </c>
      <c r="E378" s="155" t="s">
        <v>1</v>
      </c>
      <c r="F378" s="156" t="s">
        <v>869</v>
      </c>
      <c r="G378" s="154"/>
      <c r="H378" s="155" t="s">
        <v>1</v>
      </c>
      <c r="L378" s="119"/>
      <c r="M378" s="121"/>
      <c r="N378" s="122"/>
      <c r="O378" s="122"/>
      <c r="P378" s="122"/>
      <c r="Q378" s="122"/>
      <c r="R378" s="122"/>
      <c r="S378" s="122"/>
      <c r="T378" s="123"/>
      <c r="AT378" s="120" t="s">
        <v>164</v>
      </c>
      <c r="AU378" s="120" t="s">
        <v>90</v>
      </c>
      <c r="AV378" s="10" t="s">
        <v>88</v>
      </c>
      <c r="AW378" s="10" t="s">
        <v>36</v>
      </c>
      <c r="AX378" s="10" t="s">
        <v>81</v>
      </c>
      <c r="AY378" s="120" t="s">
        <v>151</v>
      </c>
    </row>
    <row r="379" spans="1:65" s="11" customFormat="1" ht="11.25" x14ac:dyDescent="0.2">
      <c r="B379" s="124"/>
      <c r="C379" s="157"/>
      <c r="D379" s="150" t="s">
        <v>164</v>
      </c>
      <c r="E379" s="158" t="s">
        <v>1</v>
      </c>
      <c r="F379" s="159" t="s">
        <v>1269</v>
      </c>
      <c r="G379" s="157"/>
      <c r="H379" s="160">
        <v>10.975</v>
      </c>
      <c r="L379" s="124"/>
      <c r="M379" s="126"/>
      <c r="N379" s="127"/>
      <c r="O379" s="127"/>
      <c r="P379" s="127"/>
      <c r="Q379" s="127"/>
      <c r="R379" s="127"/>
      <c r="S379" s="127"/>
      <c r="T379" s="128"/>
      <c r="AT379" s="125" t="s">
        <v>164</v>
      </c>
      <c r="AU379" s="125" t="s">
        <v>90</v>
      </c>
      <c r="AV379" s="11" t="s">
        <v>90</v>
      </c>
      <c r="AW379" s="11" t="s">
        <v>36</v>
      </c>
      <c r="AX379" s="11" t="s">
        <v>81</v>
      </c>
      <c r="AY379" s="125" t="s">
        <v>151</v>
      </c>
    </row>
    <row r="380" spans="1:65" s="12" customFormat="1" ht="11.25" x14ac:dyDescent="0.2">
      <c r="B380" s="129"/>
      <c r="C380" s="161"/>
      <c r="D380" s="150" t="s">
        <v>164</v>
      </c>
      <c r="E380" s="162" t="s">
        <v>1</v>
      </c>
      <c r="F380" s="163" t="s">
        <v>167</v>
      </c>
      <c r="G380" s="161"/>
      <c r="H380" s="164">
        <v>10.975</v>
      </c>
      <c r="L380" s="129"/>
      <c r="M380" s="131"/>
      <c r="N380" s="132"/>
      <c r="O380" s="132"/>
      <c r="P380" s="132"/>
      <c r="Q380" s="132"/>
      <c r="R380" s="132"/>
      <c r="S380" s="132"/>
      <c r="T380" s="133"/>
      <c r="AT380" s="130" t="s">
        <v>164</v>
      </c>
      <c r="AU380" s="130" t="s">
        <v>90</v>
      </c>
      <c r="AV380" s="12" t="s">
        <v>158</v>
      </c>
      <c r="AW380" s="12" t="s">
        <v>36</v>
      </c>
      <c r="AX380" s="12" t="s">
        <v>88</v>
      </c>
      <c r="AY380" s="130" t="s">
        <v>151</v>
      </c>
    </row>
    <row r="381" spans="1:65" s="34" customFormat="1" ht="24.2" customHeight="1" x14ac:dyDescent="0.2">
      <c r="A381" s="9"/>
      <c r="B381" s="4"/>
      <c r="C381" s="144" t="s">
        <v>662</v>
      </c>
      <c r="D381" s="144" t="s">
        <v>153</v>
      </c>
      <c r="E381" s="145" t="s">
        <v>1270</v>
      </c>
      <c r="F381" s="146" t="s">
        <v>1271</v>
      </c>
      <c r="G381" s="147" t="s">
        <v>233</v>
      </c>
      <c r="H381" s="148">
        <v>5.056</v>
      </c>
      <c r="I381" s="6"/>
      <c r="J381" s="7">
        <f>ROUND(I381*H381,2)</f>
        <v>0</v>
      </c>
      <c r="K381" s="5" t="s">
        <v>242</v>
      </c>
      <c r="L381" s="4"/>
      <c r="M381" s="8" t="s">
        <v>1</v>
      </c>
      <c r="N381" s="110" t="s">
        <v>46</v>
      </c>
      <c r="O381" s="111"/>
      <c r="P381" s="112">
        <f>O381*H381</f>
        <v>0</v>
      </c>
      <c r="Q381" s="112">
        <v>2.16</v>
      </c>
      <c r="R381" s="112">
        <f>Q381*H381</f>
        <v>10.920960000000001</v>
      </c>
      <c r="S381" s="112">
        <v>0</v>
      </c>
      <c r="T381" s="113">
        <f>S381*H381</f>
        <v>0</v>
      </c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R381" s="114" t="s">
        <v>158</v>
      </c>
      <c r="AT381" s="114" t="s">
        <v>153</v>
      </c>
      <c r="AU381" s="114" t="s">
        <v>90</v>
      </c>
      <c r="AY381" s="23" t="s">
        <v>151</v>
      </c>
      <c r="BE381" s="115">
        <f>IF(N381="základní",J381,0)</f>
        <v>0</v>
      </c>
      <c r="BF381" s="115">
        <f>IF(N381="snížená",J381,0)</f>
        <v>0</v>
      </c>
      <c r="BG381" s="115">
        <f>IF(N381="zákl. přenesená",J381,0)</f>
        <v>0</v>
      </c>
      <c r="BH381" s="115">
        <f>IF(N381="sníž. přenesená",J381,0)</f>
        <v>0</v>
      </c>
      <c r="BI381" s="115">
        <f>IF(N381="nulová",J381,0)</f>
        <v>0</v>
      </c>
      <c r="BJ381" s="23" t="s">
        <v>88</v>
      </c>
      <c r="BK381" s="115">
        <f>ROUND(I381*H381,2)</f>
        <v>0</v>
      </c>
      <c r="BL381" s="23" t="s">
        <v>158</v>
      </c>
      <c r="BM381" s="114" t="s">
        <v>1272</v>
      </c>
    </row>
    <row r="382" spans="1:65" s="34" customFormat="1" ht="19.5" x14ac:dyDescent="0.2">
      <c r="A382" s="9"/>
      <c r="B382" s="4"/>
      <c r="C382" s="149"/>
      <c r="D382" s="150" t="s">
        <v>160</v>
      </c>
      <c r="E382" s="149"/>
      <c r="F382" s="151" t="s">
        <v>1273</v>
      </c>
      <c r="G382" s="149"/>
      <c r="H382" s="149"/>
      <c r="I382" s="9"/>
      <c r="J382" s="9"/>
      <c r="K382" s="9"/>
      <c r="L382" s="4"/>
      <c r="M382" s="116"/>
      <c r="N382" s="117"/>
      <c r="O382" s="111"/>
      <c r="P382" s="111"/>
      <c r="Q382" s="111"/>
      <c r="R382" s="111"/>
      <c r="S382" s="111"/>
      <c r="T382" s="118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T382" s="23" t="s">
        <v>160</v>
      </c>
      <c r="AU382" s="23" t="s">
        <v>90</v>
      </c>
    </row>
    <row r="383" spans="1:65" s="10" customFormat="1" ht="11.25" x14ac:dyDescent="0.2">
      <c r="B383" s="119"/>
      <c r="C383" s="154"/>
      <c r="D383" s="150" t="s">
        <v>164</v>
      </c>
      <c r="E383" s="155" t="s">
        <v>1</v>
      </c>
      <c r="F383" s="156" t="s">
        <v>1239</v>
      </c>
      <c r="G383" s="154"/>
      <c r="H383" s="155" t="s">
        <v>1</v>
      </c>
      <c r="L383" s="119"/>
      <c r="M383" s="121"/>
      <c r="N383" s="122"/>
      <c r="O383" s="122"/>
      <c r="P383" s="122"/>
      <c r="Q383" s="122"/>
      <c r="R383" s="122"/>
      <c r="S383" s="122"/>
      <c r="T383" s="123"/>
      <c r="AT383" s="120" t="s">
        <v>164</v>
      </c>
      <c r="AU383" s="120" t="s">
        <v>90</v>
      </c>
      <c r="AV383" s="10" t="s">
        <v>88</v>
      </c>
      <c r="AW383" s="10" t="s">
        <v>36</v>
      </c>
      <c r="AX383" s="10" t="s">
        <v>81</v>
      </c>
      <c r="AY383" s="120" t="s">
        <v>151</v>
      </c>
    </row>
    <row r="384" spans="1:65" s="10" customFormat="1" ht="11.25" x14ac:dyDescent="0.2">
      <c r="B384" s="119"/>
      <c r="C384" s="154"/>
      <c r="D384" s="150" t="s">
        <v>164</v>
      </c>
      <c r="E384" s="155" t="s">
        <v>1</v>
      </c>
      <c r="F384" s="156" t="s">
        <v>1154</v>
      </c>
      <c r="G384" s="154"/>
      <c r="H384" s="155" t="s">
        <v>1</v>
      </c>
      <c r="L384" s="119"/>
      <c r="M384" s="121"/>
      <c r="N384" s="122"/>
      <c r="O384" s="122"/>
      <c r="P384" s="122"/>
      <c r="Q384" s="122"/>
      <c r="R384" s="122"/>
      <c r="S384" s="122"/>
      <c r="T384" s="123"/>
      <c r="AT384" s="120" t="s">
        <v>164</v>
      </c>
      <c r="AU384" s="120" t="s">
        <v>90</v>
      </c>
      <c r="AV384" s="10" t="s">
        <v>88</v>
      </c>
      <c r="AW384" s="10" t="s">
        <v>36</v>
      </c>
      <c r="AX384" s="10" t="s">
        <v>81</v>
      </c>
      <c r="AY384" s="120" t="s">
        <v>151</v>
      </c>
    </row>
    <row r="385" spans="1:65" s="10" customFormat="1" ht="11.25" x14ac:dyDescent="0.2">
      <c r="B385" s="119"/>
      <c r="C385" s="154"/>
      <c r="D385" s="150" t="s">
        <v>164</v>
      </c>
      <c r="E385" s="155" t="s">
        <v>1</v>
      </c>
      <c r="F385" s="156" t="s">
        <v>1274</v>
      </c>
      <c r="G385" s="154"/>
      <c r="H385" s="155" t="s">
        <v>1</v>
      </c>
      <c r="L385" s="119"/>
      <c r="M385" s="121"/>
      <c r="N385" s="122"/>
      <c r="O385" s="122"/>
      <c r="P385" s="122"/>
      <c r="Q385" s="122"/>
      <c r="R385" s="122"/>
      <c r="S385" s="122"/>
      <c r="T385" s="123"/>
      <c r="AT385" s="120" t="s">
        <v>164</v>
      </c>
      <c r="AU385" s="120" t="s">
        <v>90</v>
      </c>
      <c r="AV385" s="10" t="s">
        <v>88</v>
      </c>
      <c r="AW385" s="10" t="s">
        <v>36</v>
      </c>
      <c r="AX385" s="10" t="s">
        <v>81</v>
      </c>
      <c r="AY385" s="120" t="s">
        <v>151</v>
      </c>
    </row>
    <row r="386" spans="1:65" s="11" customFormat="1" ht="11.25" x14ac:dyDescent="0.2">
      <c r="B386" s="124"/>
      <c r="C386" s="157"/>
      <c r="D386" s="150" t="s">
        <v>164</v>
      </c>
      <c r="E386" s="158" t="s">
        <v>1</v>
      </c>
      <c r="F386" s="159" t="s">
        <v>1156</v>
      </c>
      <c r="G386" s="157"/>
      <c r="H386" s="160">
        <v>5.056</v>
      </c>
      <c r="L386" s="124"/>
      <c r="M386" s="126"/>
      <c r="N386" s="127"/>
      <c r="O386" s="127"/>
      <c r="P386" s="127"/>
      <c r="Q386" s="127"/>
      <c r="R386" s="127"/>
      <c r="S386" s="127"/>
      <c r="T386" s="128"/>
      <c r="AT386" s="125" t="s">
        <v>164</v>
      </c>
      <c r="AU386" s="125" t="s">
        <v>90</v>
      </c>
      <c r="AV386" s="11" t="s">
        <v>90</v>
      </c>
      <c r="AW386" s="11" t="s">
        <v>36</v>
      </c>
      <c r="AX386" s="11" t="s">
        <v>81</v>
      </c>
      <c r="AY386" s="125" t="s">
        <v>151</v>
      </c>
    </row>
    <row r="387" spans="1:65" s="12" customFormat="1" ht="11.25" x14ac:dyDescent="0.2">
      <c r="B387" s="129"/>
      <c r="C387" s="161"/>
      <c r="D387" s="150" t="s">
        <v>164</v>
      </c>
      <c r="E387" s="162" t="s">
        <v>1</v>
      </c>
      <c r="F387" s="163" t="s">
        <v>167</v>
      </c>
      <c r="G387" s="161"/>
      <c r="H387" s="164">
        <v>5.056</v>
      </c>
      <c r="L387" s="129"/>
      <c r="M387" s="131"/>
      <c r="N387" s="132"/>
      <c r="O387" s="132"/>
      <c r="P387" s="132"/>
      <c r="Q387" s="132"/>
      <c r="R387" s="132"/>
      <c r="S387" s="132"/>
      <c r="T387" s="133"/>
      <c r="AT387" s="130" t="s">
        <v>164</v>
      </c>
      <c r="AU387" s="130" t="s">
        <v>90</v>
      </c>
      <c r="AV387" s="12" t="s">
        <v>158</v>
      </c>
      <c r="AW387" s="12" t="s">
        <v>36</v>
      </c>
      <c r="AX387" s="12" t="s">
        <v>88</v>
      </c>
      <c r="AY387" s="130" t="s">
        <v>151</v>
      </c>
    </row>
    <row r="388" spans="1:65" s="34" customFormat="1" ht="16.5" customHeight="1" x14ac:dyDescent="0.2">
      <c r="A388" s="9"/>
      <c r="B388" s="4"/>
      <c r="C388" s="144" t="s">
        <v>668</v>
      </c>
      <c r="D388" s="144" t="s">
        <v>153</v>
      </c>
      <c r="E388" s="145" t="s">
        <v>1275</v>
      </c>
      <c r="F388" s="146" t="s">
        <v>1276</v>
      </c>
      <c r="G388" s="147" t="s">
        <v>233</v>
      </c>
      <c r="H388" s="148">
        <v>21</v>
      </c>
      <c r="I388" s="6"/>
      <c r="J388" s="7">
        <f>ROUND(I388*H388,2)</f>
        <v>0</v>
      </c>
      <c r="K388" s="5" t="s">
        <v>242</v>
      </c>
      <c r="L388" s="4"/>
      <c r="M388" s="8" t="s">
        <v>1</v>
      </c>
      <c r="N388" s="110" t="s">
        <v>46</v>
      </c>
      <c r="O388" s="111"/>
      <c r="P388" s="112">
        <f>O388*H388</f>
        <v>0</v>
      </c>
      <c r="Q388" s="112">
        <v>2.3199999999999998</v>
      </c>
      <c r="R388" s="112">
        <f>Q388*H388</f>
        <v>48.72</v>
      </c>
      <c r="S388" s="112">
        <v>0</v>
      </c>
      <c r="T388" s="113">
        <f>S388*H388</f>
        <v>0</v>
      </c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R388" s="114" t="s">
        <v>158</v>
      </c>
      <c r="AT388" s="114" t="s">
        <v>153</v>
      </c>
      <c r="AU388" s="114" t="s">
        <v>90</v>
      </c>
      <c r="AY388" s="23" t="s">
        <v>151</v>
      </c>
      <c r="BE388" s="115">
        <f>IF(N388="základní",J388,0)</f>
        <v>0</v>
      </c>
      <c r="BF388" s="115">
        <f>IF(N388="snížená",J388,0)</f>
        <v>0</v>
      </c>
      <c r="BG388" s="115">
        <f>IF(N388="zákl. přenesená",J388,0)</f>
        <v>0</v>
      </c>
      <c r="BH388" s="115">
        <f>IF(N388="sníž. přenesená",J388,0)</f>
        <v>0</v>
      </c>
      <c r="BI388" s="115">
        <f>IF(N388="nulová",J388,0)</f>
        <v>0</v>
      </c>
      <c r="BJ388" s="23" t="s">
        <v>88</v>
      </c>
      <c r="BK388" s="115">
        <f>ROUND(I388*H388,2)</f>
        <v>0</v>
      </c>
      <c r="BL388" s="23" t="s">
        <v>158</v>
      </c>
      <c r="BM388" s="114" t="s">
        <v>1277</v>
      </c>
    </row>
    <row r="389" spans="1:65" s="10" customFormat="1" ht="11.25" x14ac:dyDescent="0.2">
      <c r="B389" s="119"/>
      <c r="C389" s="154"/>
      <c r="D389" s="150" t="s">
        <v>164</v>
      </c>
      <c r="E389" s="155" t="s">
        <v>1</v>
      </c>
      <c r="F389" s="156" t="s">
        <v>1239</v>
      </c>
      <c r="G389" s="154"/>
      <c r="H389" s="155" t="s">
        <v>1</v>
      </c>
      <c r="L389" s="119"/>
      <c r="M389" s="121"/>
      <c r="N389" s="122"/>
      <c r="O389" s="122"/>
      <c r="P389" s="122"/>
      <c r="Q389" s="122"/>
      <c r="R389" s="122"/>
      <c r="S389" s="122"/>
      <c r="T389" s="123"/>
      <c r="AT389" s="120" t="s">
        <v>164</v>
      </c>
      <c r="AU389" s="120" t="s">
        <v>90</v>
      </c>
      <c r="AV389" s="10" t="s">
        <v>88</v>
      </c>
      <c r="AW389" s="10" t="s">
        <v>36</v>
      </c>
      <c r="AX389" s="10" t="s">
        <v>81</v>
      </c>
      <c r="AY389" s="120" t="s">
        <v>151</v>
      </c>
    </row>
    <row r="390" spans="1:65" s="10" customFormat="1" ht="11.25" x14ac:dyDescent="0.2">
      <c r="B390" s="119"/>
      <c r="C390" s="154"/>
      <c r="D390" s="150" t="s">
        <v>164</v>
      </c>
      <c r="E390" s="155" t="s">
        <v>1</v>
      </c>
      <c r="F390" s="156" t="s">
        <v>1157</v>
      </c>
      <c r="G390" s="154"/>
      <c r="H390" s="155" t="s">
        <v>1</v>
      </c>
      <c r="L390" s="119"/>
      <c r="M390" s="121"/>
      <c r="N390" s="122"/>
      <c r="O390" s="122"/>
      <c r="P390" s="122"/>
      <c r="Q390" s="122"/>
      <c r="R390" s="122"/>
      <c r="S390" s="122"/>
      <c r="T390" s="123"/>
      <c r="AT390" s="120" t="s">
        <v>164</v>
      </c>
      <c r="AU390" s="120" t="s">
        <v>90</v>
      </c>
      <c r="AV390" s="10" t="s">
        <v>88</v>
      </c>
      <c r="AW390" s="10" t="s">
        <v>36</v>
      </c>
      <c r="AX390" s="10" t="s">
        <v>81</v>
      </c>
      <c r="AY390" s="120" t="s">
        <v>151</v>
      </c>
    </row>
    <row r="391" spans="1:65" s="11" customFormat="1" ht="11.25" x14ac:dyDescent="0.2">
      <c r="B391" s="124"/>
      <c r="C391" s="157"/>
      <c r="D391" s="150" t="s">
        <v>164</v>
      </c>
      <c r="E391" s="158" t="s">
        <v>1</v>
      </c>
      <c r="F391" s="159" t="s">
        <v>7</v>
      </c>
      <c r="G391" s="157"/>
      <c r="H391" s="160">
        <v>21</v>
      </c>
      <c r="L391" s="124"/>
      <c r="M391" s="126"/>
      <c r="N391" s="127"/>
      <c r="O391" s="127"/>
      <c r="P391" s="127"/>
      <c r="Q391" s="127"/>
      <c r="R391" s="127"/>
      <c r="S391" s="127"/>
      <c r="T391" s="128"/>
      <c r="AT391" s="125" t="s">
        <v>164</v>
      </c>
      <c r="AU391" s="125" t="s">
        <v>90</v>
      </c>
      <c r="AV391" s="11" t="s">
        <v>90</v>
      </c>
      <c r="AW391" s="11" t="s">
        <v>36</v>
      </c>
      <c r="AX391" s="11" t="s">
        <v>81</v>
      </c>
      <c r="AY391" s="125" t="s">
        <v>151</v>
      </c>
    </row>
    <row r="392" spans="1:65" s="12" customFormat="1" ht="11.25" x14ac:dyDescent="0.2">
      <c r="B392" s="129"/>
      <c r="C392" s="161"/>
      <c r="D392" s="150" t="s">
        <v>164</v>
      </c>
      <c r="E392" s="162" t="s">
        <v>1</v>
      </c>
      <c r="F392" s="163" t="s">
        <v>167</v>
      </c>
      <c r="G392" s="161"/>
      <c r="H392" s="164">
        <v>21</v>
      </c>
      <c r="L392" s="129"/>
      <c r="M392" s="131"/>
      <c r="N392" s="132"/>
      <c r="O392" s="132"/>
      <c r="P392" s="132"/>
      <c r="Q392" s="132"/>
      <c r="R392" s="132"/>
      <c r="S392" s="132"/>
      <c r="T392" s="133"/>
      <c r="AT392" s="130" t="s">
        <v>164</v>
      </c>
      <c r="AU392" s="130" t="s">
        <v>90</v>
      </c>
      <c r="AV392" s="12" t="s">
        <v>158</v>
      </c>
      <c r="AW392" s="12" t="s">
        <v>36</v>
      </c>
      <c r="AX392" s="12" t="s">
        <v>88</v>
      </c>
      <c r="AY392" s="130" t="s">
        <v>151</v>
      </c>
    </row>
    <row r="393" spans="1:65" s="3" customFormat="1" ht="22.9" customHeight="1" x14ac:dyDescent="0.2">
      <c r="B393" s="100"/>
      <c r="C393" s="140"/>
      <c r="D393" s="141" t="s">
        <v>80</v>
      </c>
      <c r="E393" s="143" t="s">
        <v>216</v>
      </c>
      <c r="F393" s="143" t="s">
        <v>653</v>
      </c>
      <c r="G393" s="140"/>
      <c r="H393" s="140"/>
      <c r="J393" s="109">
        <f>BK393</f>
        <v>0</v>
      </c>
      <c r="L393" s="100"/>
      <c r="M393" s="103"/>
      <c r="N393" s="104"/>
      <c r="O393" s="104"/>
      <c r="P393" s="105">
        <f>SUM(P394:P401)</f>
        <v>0</v>
      </c>
      <c r="Q393" s="104"/>
      <c r="R393" s="105">
        <f>SUM(R394:R401)</f>
        <v>7.3891621999999995</v>
      </c>
      <c r="S393" s="104"/>
      <c r="T393" s="106">
        <f>SUM(T394:T401)</f>
        <v>0</v>
      </c>
      <c r="AR393" s="101" t="s">
        <v>88</v>
      </c>
      <c r="AT393" s="107" t="s">
        <v>80</v>
      </c>
      <c r="AU393" s="107" t="s">
        <v>88</v>
      </c>
      <c r="AY393" s="101" t="s">
        <v>151</v>
      </c>
      <c r="BK393" s="108">
        <f>SUM(BK394:BK401)</f>
        <v>0</v>
      </c>
    </row>
    <row r="394" spans="1:65" s="34" customFormat="1" ht="33" customHeight="1" x14ac:dyDescent="0.2">
      <c r="A394" s="9"/>
      <c r="B394" s="4"/>
      <c r="C394" s="144" t="s">
        <v>673</v>
      </c>
      <c r="D394" s="144" t="s">
        <v>153</v>
      </c>
      <c r="E394" s="145" t="s">
        <v>1278</v>
      </c>
      <c r="F394" s="146" t="s">
        <v>1279</v>
      </c>
      <c r="G394" s="147" t="s">
        <v>606</v>
      </c>
      <c r="H394" s="148">
        <v>24.82</v>
      </c>
      <c r="I394" s="6"/>
      <c r="J394" s="7">
        <f>ROUND(I394*H394,2)</f>
        <v>0</v>
      </c>
      <c r="K394" s="5" t="s">
        <v>157</v>
      </c>
      <c r="L394" s="4"/>
      <c r="M394" s="8" t="s">
        <v>1</v>
      </c>
      <c r="N394" s="110" t="s">
        <v>46</v>
      </c>
      <c r="O394" s="111"/>
      <c r="P394" s="112">
        <f>O394*H394</f>
        <v>0</v>
      </c>
      <c r="Q394" s="112">
        <v>0.16370999999999999</v>
      </c>
      <c r="R394" s="112">
        <f>Q394*H394</f>
        <v>4.0632821999999997</v>
      </c>
      <c r="S394" s="112">
        <v>0</v>
      </c>
      <c r="T394" s="113">
        <f>S394*H394</f>
        <v>0</v>
      </c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R394" s="114" t="s">
        <v>158</v>
      </c>
      <c r="AT394" s="114" t="s">
        <v>153</v>
      </c>
      <c r="AU394" s="114" t="s">
        <v>90</v>
      </c>
      <c r="AY394" s="23" t="s">
        <v>151</v>
      </c>
      <c r="BE394" s="115">
        <f>IF(N394="základní",J394,0)</f>
        <v>0</v>
      </c>
      <c r="BF394" s="115">
        <f>IF(N394="snížená",J394,0)</f>
        <v>0</v>
      </c>
      <c r="BG394" s="115">
        <f>IF(N394="zákl. přenesená",J394,0)</f>
        <v>0</v>
      </c>
      <c r="BH394" s="115">
        <f>IF(N394="sníž. přenesená",J394,0)</f>
        <v>0</v>
      </c>
      <c r="BI394" s="115">
        <f>IF(N394="nulová",J394,0)</f>
        <v>0</v>
      </c>
      <c r="BJ394" s="23" t="s">
        <v>88</v>
      </c>
      <c r="BK394" s="115">
        <f>ROUND(I394*H394,2)</f>
        <v>0</v>
      </c>
      <c r="BL394" s="23" t="s">
        <v>158</v>
      </c>
      <c r="BM394" s="114" t="s">
        <v>1280</v>
      </c>
    </row>
    <row r="395" spans="1:65" s="34" customFormat="1" ht="29.25" x14ac:dyDescent="0.2">
      <c r="A395" s="9"/>
      <c r="B395" s="4"/>
      <c r="C395" s="149"/>
      <c r="D395" s="150" t="s">
        <v>160</v>
      </c>
      <c r="E395" s="149"/>
      <c r="F395" s="151" t="s">
        <v>1281</v>
      </c>
      <c r="G395" s="149"/>
      <c r="H395" s="149"/>
      <c r="I395" s="9"/>
      <c r="J395" s="9"/>
      <c r="K395" s="9"/>
      <c r="L395" s="4"/>
      <c r="M395" s="116"/>
      <c r="N395" s="117"/>
      <c r="O395" s="111"/>
      <c r="P395" s="111"/>
      <c r="Q395" s="111"/>
      <c r="R395" s="111"/>
      <c r="S395" s="111"/>
      <c r="T395" s="118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T395" s="23" t="s">
        <v>160</v>
      </c>
      <c r="AU395" s="23" t="s">
        <v>90</v>
      </c>
    </row>
    <row r="396" spans="1:65" s="34" customFormat="1" ht="11.25" x14ac:dyDescent="0.2">
      <c r="A396" s="9"/>
      <c r="B396" s="4"/>
      <c r="C396" s="149"/>
      <c r="D396" s="152" t="s">
        <v>162</v>
      </c>
      <c r="E396" s="149"/>
      <c r="F396" s="153" t="s">
        <v>1282</v>
      </c>
      <c r="G396" s="149"/>
      <c r="H396" s="149"/>
      <c r="I396" s="9"/>
      <c r="J396" s="9"/>
      <c r="K396" s="9"/>
      <c r="L396" s="4"/>
      <c r="M396" s="116"/>
      <c r="N396" s="117"/>
      <c r="O396" s="111"/>
      <c r="P396" s="111"/>
      <c r="Q396" s="111"/>
      <c r="R396" s="111"/>
      <c r="S396" s="111"/>
      <c r="T396" s="118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T396" s="23" t="s">
        <v>162</v>
      </c>
      <c r="AU396" s="23" t="s">
        <v>90</v>
      </c>
    </row>
    <row r="397" spans="1:65" s="10" customFormat="1" ht="11.25" x14ac:dyDescent="0.2">
      <c r="B397" s="119"/>
      <c r="C397" s="154"/>
      <c r="D397" s="150" t="s">
        <v>164</v>
      </c>
      <c r="E397" s="155" t="s">
        <v>1</v>
      </c>
      <c r="F397" s="156" t="s">
        <v>1239</v>
      </c>
      <c r="G397" s="154"/>
      <c r="H397" s="155" t="s">
        <v>1</v>
      </c>
      <c r="L397" s="119"/>
      <c r="M397" s="121"/>
      <c r="N397" s="122"/>
      <c r="O397" s="122"/>
      <c r="P397" s="122"/>
      <c r="Q397" s="122"/>
      <c r="R397" s="122"/>
      <c r="S397" s="122"/>
      <c r="T397" s="123"/>
      <c r="AT397" s="120" t="s">
        <v>164</v>
      </c>
      <c r="AU397" s="120" t="s">
        <v>90</v>
      </c>
      <c r="AV397" s="10" t="s">
        <v>88</v>
      </c>
      <c r="AW397" s="10" t="s">
        <v>36</v>
      </c>
      <c r="AX397" s="10" t="s">
        <v>81</v>
      </c>
      <c r="AY397" s="120" t="s">
        <v>151</v>
      </c>
    </row>
    <row r="398" spans="1:65" s="11" customFormat="1" ht="11.25" x14ac:dyDescent="0.2">
      <c r="B398" s="124"/>
      <c r="C398" s="157"/>
      <c r="D398" s="150" t="s">
        <v>164</v>
      </c>
      <c r="E398" s="158" t="s">
        <v>1</v>
      </c>
      <c r="F398" s="159" t="s">
        <v>1283</v>
      </c>
      <c r="G398" s="157"/>
      <c r="H398" s="160">
        <v>24.82</v>
      </c>
      <c r="L398" s="124"/>
      <c r="M398" s="126"/>
      <c r="N398" s="127"/>
      <c r="O398" s="127"/>
      <c r="P398" s="127"/>
      <c r="Q398" s="127"/>
      <c r="R398" s="127"/>
      <c r="S398" s="127"/>
      <c r="T398" s="128"/>
      <c r="AT398" s="125" t="s">
        <v>164</v>
      </c>
      <c r="AU398" s="125" t="s">
        <v>90</v>
      </c>
      <c r="AV398" s="11" t="s">
        <v>90</v>
      </c>
      <c r="AW398" s="11" t="s">
        <v>36</v>
      </c>
      <c r="AX398" s="11" t="s">
        <v>81</v>
      </c>
      <c r="AY398" s="125" t="s">
        <v>151</v>
      </c>
    </row>
    <row r="399" spans="1:65" s="12" customFormat="1" ht="11.25" x14ac:dyDescent="0.2">
      <c r="B399" s="129"/>
      <c r="C399" s="161"/>
      <c r="D399" s="150" t="s">
        <v>164</v>
      </c>
      <c r="E399" s="162" t="s">
        <v>1</v>
      </c>
      <c r="F399" s="163" t="s">
        <v>167</v>
      </c>
      <c r="G399" s="161"/>
      <c r="H399" s="164">
        <v>24.82</v>
      </c>
      <c r="L399" s="129"/>
      <c r="M399" s="131"/>
      <c r="N399" s="132"/>
      <c r="O399" s="132"/>
      <c r="P399" s="132"/>
      <c r="Q399" s="132"/>
      <c r="R399" s="132"/>
      <c r="S399" s="132"/>
      <c r="T399" s="133"/>
      <c r="AT399" s="130" t="s">
        <v>164</v>
      </c>
      <c r="AU399" s="130" t="s">
        <v>90</v>
      </c>
      <c r="AV399" s="12" t="s">
        <v>158</v>
      </c>
      <c r="AW399" s="12" t="s">
        <v>36</v>
      </c>
      <c r="AX399" s="12" t="s">
        <v>88</v>
      </c>
      <c r="AY399" s="130" t="s">
        <v>151</v>
      </c>
    </row>
    <row r="400" spans="1:65" s="34" customFormat="1" ht="16.5" customHeight="1" x14ac:dyDescent="0.2">
      <c r="A400" s="9"/>
      <c r="B400" s="4"/>
      <c r="C400" s="166" t="s">
        <v>677</v>
      </c>
      <c r="D400" s="166" t="s">
        <v>327</v>
      </c>
      <c r="E400" s="167" t="s">
        <v>1284</v>
      </c>
      <c r="F400" s="168" t="s">
        <v>1285</v>
      </c>
      <c r="G400" s="169" t="s">
        <v>606</v>
      </c>
      <c r="H400" s="170">
        <v>24.82</v>
      </c>
      <c r="I400" s="14"/>
      <c r="J400" s="15">
        <f>ROUND(I400*H400,2)</f>
        <v>0</v>
      </c>
      <c r="K400" s="13" t="s">
        <v>157</v>
      </c>
      <c r="L400" s="134"/>
      <c r="M400" s="16" t="s">
        <v>1</v>
      </c>
      <c r="N400" s="135" t="s">
        <v>46</v>
      </c>
      <c r="O400" s="111"/>
      <c r="P400" s="112">
        <f>O400*H400</f>
        <v>0</v>
      </c>
      <c r="Q400" s="112">
        <v>0.13400000000000001</v>
      </c>
      <c r="R400" s="112">
        <f>Q400*H400</f>
        <v>3.3258800000000002</v>
      </c>
      <c r="S400" s="112">
        <v>0</v>
      </c>
      <c r="T400" s="113">
        <f>S400*H400</f>
        <v>0</v>
      </c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R400" s="114" t="s">
        <v>209</v>
      </c>
      <c r="AT400" s="114" t="s">
        <v>327</v>
      </c>
      <c r="AU400" s="114" t="s">
        <v>90</v>
      </c>
      <c r="AY400" s="23" t="s">
        <v>151</v>
      </c>
      <c r="BE400" s="115">
        <f>IF(N400="základní",J400,0)</f>
        <v>0</v>
      </c>
      <c r="BF400" s="115">
        <f>IF(N400="snížená",J400,0)</f>
        <v>0</v>
      </c>
      <c r="BG400" s="115">
        <f>IF(N400="zákl. přenesená",J400,0)</f>
        <v>0</v>
      </c>
      <c r="BH400" s="115">
        <f>IF(N400="sníž. přenesená",J400,0)</f>
        <v>0</v>
      </c>
      <c r="BI400" s="115">
        <f>IF(N400="nulová",J400,0)</f>
        <v>0</v>
      </c>
      <c r="BJ400" s="23" t="s">
        <v>88</v>
      </c>
      <c r="BK400" s="115">
        <f>ROUND(I400*H400,2)</f>
        <v>0</v>
      </c>
      <c r="BL400" s="23" t="s">
        <v>158</v>
      </c>
      <c r="BM400" s="114" t="s">
        <v>1286</v>
      </c>
    </row>
    <row r="401" spans="1:65" s="34" customFormat="1" ht="11.25" x14ac:dyDescent="0.2">
      <c r="A401" s="9"/>
      <c r="B401" s="4"/>
      <c r="C401" s="149"/>
      <c r="D401" s="150" t="s">
        <v>160</v>
      </c>
      <c r="E401" s="149"/>
      <c r="F401" s="151" t="s">
        <v>1285</v>
      </c>
      <c r="G401" s="149"/>
      <c r="H401" s="149"/>
      <c r="I401" s="9"/>
      <c r="J401" s="9"/>
      <c r="K401" s="9"/>
      <c r="L401" s="4"/>
      <c r="M401" s="116"/>
      <c r="N401" s="117"/>
      <c r="O401" s="111"/>
      <c r="P401" s="111"/>
      <c r="Q401" s="111"/>
      <c r="R401" s="111"/>
      <c r="S401" s="111"/>
      <c r="T401" s="118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T401" s="23" t="s">
        <v>160</v>
      </c>
      <c r="AU401" s="23" t="s">
        <v>90</v>
      </c>
    </row>
    <row r="402" spans="1:65" s="3" customFormat="1" ht="22.9" customHeight="1" x14ac:dyDescent="0.2">
      <c r="B402" s="100"/>
      <c r="C402" s="140"/>
      <c r="D402" s="141" t="s">
        <v>80</v>
      </c>
      <c r="E402" s="143" t="s">
        <v>375</v>
      </c>
      <c r="F402" s="143" t="s">
        <v>376</v>
      </c>
      <c r="G402" s="140"/>
      <c r="H402" s="140"/>
      <c r="J402" s="109">
        <f>BK402</f>
        <v>0</v>
      </c>
      <c r="L402" s="100"/>
      <c r="M402" s="103"/>
      <c r="N402" s="104"/>
      <c r="O402" s="104"/>
      <c r="P402" s="105">
        <f>SUM(P403:P405)</f>
        <v>0</v>
      </c>
      <c r="Q402" s="104"/>
      <c r="R402" s="105">
        <f>SUM(R403:R405)</f>
        <v>0</v>
      </c>
      <c r="S402" s="104"/>
      <c r="T402" s="106">
        <f>SUM(T403:T405)</f>
        <v>0</v>
      </c>
      <c r="AR402" s="101" t="s">
        <v>88</v>
      </c>
      <c r="AT402" s="107" t="s">
        <v>80</v>
      </c>
      <c r="AU402" s="107" t="s">
        <v>88</v>
      </c>
      <c r="AY402" s="101" t="s">
        <v>151</v>
      </c>
      <c r="BK402" s="108">
        <f>SUM(BK403:BK405)</f>
        <v>0</v>
      </c>
    </row>
    <row r="403" spans="1:65" s="34" customFormat="1" ht="16.5" customHeight="1" x14ac:dyDescent="0.2">
      <c r="A403" s="9"/>
      <c r="B403" s="4"/>
      <c r="C403" s="144" t="s">
        <v>683</v>
      </c>
      <c r="D403" s="144" t="s">
        <v>153</v>
      </c>
      <c r="E403" s="145" t="s">
        <v>378</v>
      </c>
      <c r="F403" s="146" t="s">
        <v>379</v>
      </c>
      <c r="G403" s="147" t="s">
        <v>299</v>
      </c>
      <c r="H403" s="148">
        <v>117.434</v>
      </c>
      <c r="I403" s="6"/>
      <c r="J403" s="7">
        <f>ROUND(I403*H403,2)</f>
        <v>0</v>
      </c>
      <c r="K403" s="5" t="s">
        <v>157</v>
      </c>
      <c r="L403" s="4"/>
      <c r="M403" s="8" t="s">
        <v>1</v>
      </c>
      <c r="N403" s="110" t="s">
        <v>46</v>
      </c>
      <c r="O403" s="111"/>
      <c r="P403" s="112">
        <f>O403*H403</f>
        <v>0</v>
      </c>
      <c r="Q403" s="112">
        <v>0</v>
      </c>
      <c r="R403" s="112">
        <f>Q403*H403</f>
        <v>0</v>
      </c>
      <c r="S403" s="112">
        <v>0</v>
      </c>
      <c r="T403" s="113">
        <f>S403*H403</f>
        <v>0</v>
      </c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R403" s="114" t="s">
        <v>158</v>
      </c>
      <c r="AT403" s="114" t="s">
        <v>153</v>
      </c>
      <c r="AU403" s="114" t="s">
        <v>90</v>
      </c>
      <c r="AY403" s="23" t="s">
        <v>151</v>
      </c>
      <c r="BE403" s="115">
        <f>IF(N403="základní",J403,0)</f>
        <v>0</v>
      </c>
      <c r="BF403" s="115">
        <f>IF(N403="snížená",J403,0)</f>
        <v>0</v>
      </c>
      <c r="BG403" s="115">
        <f>IF(N403="zákl. přenesená",J403,0)</f>
        <v>0</v>
      </c>
      <c r="BH403" s="115">
        <f>IF(N403="sníž. přenesená",J403,0)</f>
        <v>0</v>
      </c>
      <c r="BI403" s="115">
        <f>IF(N403="nulová",J403,0)</f>
        <v>0</v>
      </c>
      <c r="BJ403" s="23" t="s">
        <v>88</v>
      </c>
      <c r="BK403" s="115">
        <f>ROUND(I403*H403,2)</f>
        <v>0</v>
      </c>
      <c r="BL403" s="23" t="s">
        <v>158</v>
      </c>
      <c r="BM403" s="114" t="s">
        <v>1287</v>
      </c>
    </row>
    <row r="404" spans="1:65" s="34" customFormat="1" ht="11.25" x14ac:dyDescent="0.2">
      <c r="A404" s="9"/>
      <c r="B404" s="4"/>
      <c r="C404" s="149"/>
      <c r="D404" s="150" t="s">
        <v>160</v>
      </c>
      <c r="E404" s="149"/>
      <c r="F404" s="151" t="s">
        <v>381</v>
      </c>
      <c r="G404" s="149"/>
      <c r="H404" s="149"/>
      <c r="I404" s="9"/>
      <c r="J404" s="9"/>
      <c r="K404" s="9"/>
      <c r="L404" s="4"/>
      <c r="M404" s="116"/>
      <c r="N404" s="117"/>
      <c r="O404" s="111"/>
      <c r="P404" s="111"/>
      <c r="Q404" s="111"/>
      <c r="R404" s="111"/>
      <c r="S404" s="111"/>
      <c r="T404" s="118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T404" s="23" t="s">
        <v>160</v>
      </c>
      <c r="AU404" s="23" t="s">
        <v>90</v>
      </c>
    </row>
    <row r="405" spans="1:65" s="34" customFormat="1" ht="11.25" x14ac:dyDescent="0.2">
      <c r="A405" s="9"/>
      <c r="B405" s="4"/>
      <c r="C405" s="149"/>
      <c r="D405" s="152" t="s">
        <v>162</v>
      </c>
      <c r="E405" s="149"/>
      <c r="F405" s="153" t="s">
        <v>382</v>
      </c>
      <c r="G405" s="149"/>
      <c r="H405" s="149"/>
      <c r="I405" s="9"/>
      <c r="J405" s="9"/>
      <c r="K405" s="9"/>
      <c r="L405" s="4"/>
      <c r="M405" s="136"/>
      <c r="N405" s="137"/>
      <c r="O405" s="138"/>
      <c r="P405" s="138"/>
      <c r="Q405" s="138"/>
      <c r="R405" s="138"/>
      <c r="S405" s="138"/>
      <c r="T405" s="13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T405" s="23" t="s">
        <v>162</v>
      </c>
      <c r="AU405" s="23" t="s">
        <v>90</v>
      </c>
    </row>
    <row r="406" spans="1:65" s="34" customFormat="1" ht="6.95" customHeight="1" x14ac:dyDescent="0.2">
      <c r="A406" s="9"/>
      <c r="B406" s="65"/>
      <c r="C406" s="66"/>
      <c r="D406" s="66"/>
      <c r="E406" s="66"/>
      <c r="F406" s="66"/>
      <c r="G406" s="66"/>
      <c r="H406" s="66"/>
      <c r="I406" s="66"/>
      <c r="J406" s="66"/>
      <c r="K406" s="66"/>
      <c r="L406" s="4"/>
      <c r="M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</row>
  </sheetData>
  <sheetProtection algorithmName="SHA-512" hashValue="nUJBt8e65fEWaPvxOOOM7zIS/eyU+RXHL0pQdeNupibH9fAkT7ZP9OcyxE+NjgTr8h/Vop0XIBLATJJwj30aaQ==" saltValue="lz1s/qFm44tZP+71YIPo9A==" spinCount="100000" sheet="1" objects="1" scenarios="1"/>
  <autoFilter ref="C121:K405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hyperlinks>
    <hyperlink ref="F127" r:id="rId1"/>
    <hyperlink ref="F137" r:id="rId2"/>
    <hyperlink ref="F148" r:id="rId3"/>
    <hyperlink ref="F155" r:id="rId4"/>
    <hyperlink ref="F162" r:id="rId5"/>
    <hyperlink ref="F171" r:id="rId6"/>
    <hyperlink ref="F181" r:id="rId7"/>
    <hyperlink ref="F189" r:id="rId8"/>
    <hyperlink ref="F199" r:id="rId9"/>
    <hyperlink ref="F206" r:id="rId10"/>
    <hyperlink ref="F215" r:id="rId11"/>
    <hyperlink ref="F222" r:id="rId12"/>
    <hyperlink ref="F228" r:id="rId13"/>
    <hyperlink ref="F238" r:id="rId14"/>
    <hyperlink ref="F252" r:id="rId15"/>
    <hyperlink ref="F265" r:id="rId16"/>
    <hyperlink ref="F274" r:id="rId17"/>
    <hyperlink ref="F283" r:id="rId18"/>
    <hyperlink ref="F293" r:id="rId19"/>
    <hyperlink ref="F304" r:id="rId20"/>
    <hyperlink ref="F314" r:id="rId21"/>
    <hyperlink ref="F324" r:id="rId22"/>
    <hyperlink ref="F327" r:id="rId23"/>
    <hyperlink ref="F335" r:id="rId24"/>
    <hyperlink ref="F349" r:id="rId25"/>
    <hyperlink ref="F357" r:id="rId26"/>
    <hyperlink ref="F365" r:id="rId27"/>
    <hyperlink ref="F375" r:id="rId28"/>
    <hyperlink ref="F396" r:id="rId29"/>
    <hyperlink ref="F405" r:id="rId30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20</vt:i4>
      </vt:variant>
    </vt:vector>
  </HeadingPairs>
  <TitlesOfParts>
    <vt:vector size="30" baseType="lpstr">
      <vt:lpstr>Rekapitulace stavby</vt:lpstr>
      <vt:lpstr>SO 01.1 - Hlavní hráz</vt:lpstr>
      <vt:lpstr>SO 01.2 - Úpravy v nádrži</vt:lpstr>
      <vt:lpstr>SO 01.3 - Výpustné zařízení</vt:lpstr>
      <vt:lpstr>SO 01.4 - Bezpečnostní př...</vt:lpstr>
      <vt:lpstr>SO 01.5 - Boční hráz s ko...</vt:lpstr>
      <vt:lpstr>SO 02 - Revitalizace vodn...</vt:lpstr>
      <vt:lpstr>SO 03 - Úprava stávající ...</vt:lpstr>
      <vt:lpstr>SO 04 - Protierozní opatření</vt:lpstr>
      <vt:lpstr>VON - Vedlejší a ostatní ...</vt:lpstr>
      <vt:lpstr>'Rekapitulace stavby'!Názvy_tisku</vt:lpstr>
      <vt:lpstr>'SO 01.1 - Hlavní hráz'!Názvy_tisku</vt:lpstr>
      <vt:lpstr>'SO 01.2 - Úpravy v nádrži'!Názvy_tisku</vt:lpstr>
      <vt:lpstr>'SO 01.3 - Výpustné zařízení'!Názvy_tisku</vt:lpstr>
      <vt:lpstr>'SO 01.4 - Bezpečnostní př...'!Názvy_tisku</vt:lpstr>
      <vt:lpstr>'SO 01.5 - Boční hráz s ko...'!Názvy_tisku</vt:lpstr>
      <vt:lpstr>'SO 02 - Revitalizace vodn...'!Názvy_tisku</vt:lpstr>
      <vt:lpstr>'SO 03 - Úprava stávající ...'!Názvy_tisku</vt:lpstr>
      <vt:lpstr>'SO 04 - Protierozní opatření'!Názvy_tisku</vt:lpstr>
      <vt:lpstr>'VON - Vedlejší a ostatní ...'!Názvy_tisku</vt:lpstr>
      <vt:lpstr>'Rekapitulace stavby'!Oblast_tisku</vt:lpstr>
      <vt:lpstr>'SO 01.1 - Hlavní hráz'!Oblast_tisku</vt:lpstr>
      <vt:lpstr>'SO 01.2 - Úpravy v nádrži'!Oblast_tisku</vt:lpstr>
      <vt:lpstr>'SO 01.3 - Výpustné zařízení'!Oblast_tisku</vt:lpstr>
      <vt:lpstr>'SO 01.4 - Bezpečnostní př...'!Oblast_tisku</vt:lpstr>
      <vt:lpstr>'SO 01.5 - Boční hráz s ko...'!Oblast_tisku</vt:lpstr>
      <vt:lpstr>'SO 02 - Revitalizace vodn...'!Oblast_tisku</vt:lpstr>
      <vt:lpstr>'SO 03 - Úprava stávající ...'!Oblast_tisku</vt:lpstr>
      <vt:lpstr>'SO 04 - Protierozní opatření'!Oblast_tisku</vt:lpstr>
      <vt:lpstr>'VON - Vedlejší a ostatní 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Klocová, Lucie</dc:creator>
  <cp:lastModifiedBy>Filip</cp:lastModifiedBy>
  <dcterms:created xsi:type="dcterms:W3CDTF">2025-07-31T10:36:39Z</dcterms:created>
  <dcterms:modified xsi:type="dcterms:W3CDTF">2025-08-01T08:33:22Z</dcterms:modified>
</cp:coreProperties>
</file>