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'SO101 - KOMUNIKACE'!$C$130:$K$411</definedName>
    <definedName name="_xlnm.Print_Area" localSheetId="1">'SO101 - KOMUNIKACE'!$C$4:$J$76,'SO101 - KOMUNIKACE'!$C$82:$J$112,'SO101 - KOMUNIKACE'!$C$118:$J$411</definedName>
    <definedName name="_xlnm.Print_Titles" localSheetId="1">'SO101 - KOMUNIKACE'!$130:$130</definedName>
    <definedName name="_xlnm._FilterDatabase" localSheetId="2" hidden="1">'SO401 - VEŘEJNÉ OSVĚTLENÍ'!$C$130:$K$258</definedName>
    <definedName name="_xlnm.Print_Area" localSheetId="2">'SO401 - VEŘEJNÉ OSVĚTLENÍ'!$C$4:$J$76,'SO401 - VEŘEJNÉ OSVĚTLENÍ'!$C$82:$J$112,'SO401 - VEŘEJNÉ OSVĚTLENÍ'!$C$118:$J$258</definedName>
    <definedName name="_xlnm.Print_Titles" localSheetId="2">'SO401 - VEŘEJNÉ OSVĚTLENÍ'!$130:$130</definedName>
  </definedNames>
  <calcPr/>
</workbook>
</file>

<file path=xl/calcChain.xml><?xml version="1.0" encoding="utf-8"?>
<calcChain xmlns="http://schemas.openxmlformats.org/spreadsheetml/2006/main">
  <c i="3" l="1" r="J246"/>
  <c r="J37"/>
  <c r="J36"/>
  <c i="1" r="AY96"/>
  <c i="3" r="J35"/>
  <c i="1" r="AX96"/>
  <c i="3" r="BI257"/>
  <c r="BH257"/>
  <c r="BG257"/>
  <c r="BF257"/>
  <c r="T257"/>
  <c r="T256"/>
  <c r="R257"/>
  <c r="R256"/>
  <c r="P257"/>
  <c r="P256"/>
  <c r="BI254"/>
  <c r="BH254"/>
  <c r="BG254"/>
  <c r="BF254"/>
  <c r="T254"/>
  <c r="T253"/>
  <c r="R254"/>
  <c r="R253"/>
  <c r="P254"/>
  <c r="P253"/>
  <c r="BI251"/>
  <c r="BH251"/>
  <c r="BG251"/>
  <c r="BF251"/>
  <c r="T251"/>
  <c r="T250"/>
  <c r="R251"/>
  <c r="R250"/>
  <c r="P251"/>
  <c r="P250"/>
  <c r="BI248"/>
  <c r="BH248"/>
  <c r="BG248"/>
  <c r="BF248"/>
  <c r="T248"/>
  <c r="T247"/>
  <c r="R248"/>
  <c r="R247"/>
  <c r="P248"/>
  <c r="P247"/>
  <c r="J10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T236"/>
  <c r="R237"/>
  <c r="R236"/>
  <c r="P237"/>
  <c r="P236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5"/>
  <c r="E123"/>
  <c r="F89"/>
  <c r="E87"/>
  <c r="J24"/>
  <c r="E24"/>
  <c r="J92"/>
  <c r="J23"/>
  <c r="J21"/>
  <c r="E21"/>
  <c r="J127"/>
  <c r="J20"/>
  <c r="J18"/>
  <c r="E18"/>
  <c r="F128"/>
  <c r="J17"/>
  <c r="J15"/>
  <c r="E15"/>
  <c r="F127"/>
  <c r="J14"/>
  <c r="J12"/>
  <c r="J89"/>
  <c r="E7"/>
  <c r="E121"/>
  <c i="2" r="J37"/>
  <c r="J36"/>
  <c i="1" r="AY95"/>
  <c i="2" r="J35"/>
  <c i="1" r="AX95"/>
  <c i="2" r="BI410"/>
  <c r="BH410"/>
  <c r="BG410"/>
  <c r="BF410"/>
  <c r="T410"/>
  <c r="T409"/>
  <c r="R410"/>
  <c r="R409"/>
  <c r="P410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2"/>
  <c r="BH392"/>
  <c r="BG392"/>
  <c r="BF392"/>
  <c r="T392"/>
  <c r="R392"/>
  <c r="P392"/>
  <c r="BI389"/>
  <c r="BH389"/>
  <c r="BG389"/>
  <c r="BF389"/>
  <c r="T389"/>
  <c r="R389"/>
  <c r="P389"/>
  <c r="BI384"/>
  <c r="BH384"/>
  <c r="BG384"/>
  <c r="BF384"/>
  <c r="T384"/>
  <c r="T383"/>
  <c r="R384"/>
  <c r="R383"/>
  <c r="P384"/>
  <c r="P383"/>
  <c r="BI381"/>
  <c r="BH381"/>
  <c r="BG381"/>
  <c r="BF381"/>
  <c r="T381"/>
  <c r="R381"/>
  <c r="P381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200"/>
  <c r="BH200"/>
  <c r="BG200"/>
  <c r="BF200"/>
  <c r="T200"/>
  <c r="T199"/>
  <c r="R200"/>
  <c r="R199"/>
  <c r="P200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J127"/>
  <c r="F127"/>
  <c r="F125"/>
  <c r="E123"/>
  <c r="J91"/>
  <c r="F91"/>
  <c r="F89"/>
  <c r="E87"/>
  <c r="J24"/>
  <c r="E24"/>
  <c r="J128"/>
  <c r="J23"/>
  <c r="J18"/>
  <c r="E18"/>
  <c r="F128"/>
  <c r="J17"/>
  <c r="J12"/>
  <c r="J125"/>
  <c r="E7"/>
  <c r="E121"/>
  <c i="1" r="L90"/>
  <c r="AM90"/>
  <c r="AM89"/>
  <c r="L89"/>
  <c r="AM87"/>
  <c r="L87"/>
  <c r="L85"/>
  <c r="L84"/>
  <c i="2" r="BK407"/>
  <c r="BK400"/>
  <c r="J396"/>
  <c r="BK384"/>
  <c r="J379"/>
  <c r="J374"/>
  <c r="J368"/>
  <c r="BK359"/>
  <c r="J350"/>
  <c r="J343"/>
  <c r="BK336"/>
  <c r="BK331"/>
  <c r="J325"/>
  <c r="J317"/>
  <c r="J310"/>
  <c r="BK299"/>
  <c r="J294"/>
  <c r="BK286"/>
  <c r="J281"/>
  <c r="BK274"/>
  <c r="BK269"/>
  <c r="J264"/>
  <c r="BK256"/>
  <c r="BK245"/>
  <c r="BK235"/>
  <c r="J226"/>
  <c r="BK214"/>
  <c r="BK204"/>
  <c r="J194"/>
  <c r="J186"/>
  <c r="BK169"/>
  <c r="BK158"/>
  <c r="J149"/>
  <c r="BK134"/>
  <c i="3" r="J227"/>
  <c r="BK211"/>
  <c r="BK189"/>
  <c r="J161"/>
  <c r="J147"/>
  <c r="J223"/>
  <c r="J187"/>
  <c r="BK147"/>
  <c r="BK221"/>
  <c r="J181"/>
  <c r="BK240"/>
  <c r="BK142"/>
  <c r="BK207"/>
  <c r="BK165"/>
  <c r="J232"/>
  <c r="J202"/>
  <c r="BK169"/>
  <c r="J237"/>
  <c r="J175"/>
  <c i="2" r="J407"/>
  <c r="BK403"/>
  <c r="J398"/>
  <c r="BK389"/>
  <c r="J381"/>
  <c r="BK374"/>
  <c r="BK368"/>
  <c r="J362"/>
  <c r="J356"/>
  <c r="BK347"/>
  <c r="BK343"/>
  <c r="BK338"/>
  <c r="BK334"/>
  <c r="BK325"/>
  <c r="J320"/>
  <c r="J315"/>
  <c r="BK307"/>
  <c r="BK302"/>
  <c r="J297"/>
  <c r="J288"/>
  <c r="J284"/>
  <c r="J276"/>
  <c r="J271"/>
  <c r="BK264"/>
  <c r="J259"/>
  <c r="BK251"/>
  <c r="BK243"/>
  <c r="J235"/>
  <c r="J223"/>
  <c r="BK208"/>
  <c r="BK194"/>
  <c r="BK184"/>
  <c r="J176"/>
  <c r="J166"/>
  <c r="BK155"/>
  <c r="BK146"/>
  <c r="BK137"/>
  <c i="3" r="BK223"/>
  <c r="J191"/>
  <c r="BK248"/>
  <c r="BK167"/>
  <c r="BK242"/>
  <c r="J195"/>
  <c r="BK161"/>
  <c r="BK137"/>
  <c r="BK202"/>
  <c r="J155"/>
  <c r="J244"/>
  <c r="BK191"/>
  <c r="J248"/>
  <c r="J185"/>
  <c r="J144"/>
  <c r="J219"/>
  <c r="BK200"/>
  <c r="BK159"/>
  <c r="J209"/>
  <c r="J153"/>
  <c i="2" r="BK405"/>
  <c r="J400"/>
  <c r="BK392"/>
  <c r="BK381"/>
  <c r="BK376"/>
  <c r="J372"/>
  <c r="BK362"/>
  <c r="BK353"/>
  <c r="J345"/>
  <c r="J338"/>
  <c r="J334"/>
  <c r="J328"/>
  <c r="BK320"/>
  <c r="BK315"/>
  <c r="BK310"/>
  <c r="J304"/>
  <c r="BK297"/>
  <c r="J290"/>
  <c r="J286"/>
  <c r="BK279"/>
  <c r="BK271"/>
  <c r="J266"/>
  <c r="BK259"/>
  <c r="BK254"/>
  <c r="J245"/>
  <c r="BK229"/>
  <c r="J214"/>
  <c r="BK200"/>
  <c r="J192"/>
  <c r="BK179"/>
  <c r="J171"/>
  <c r="J160"/>
  <c r="J146"/>
  <c i="3" r="J257"/>
  <c r="J200"/>
  <c r="J179"/>
  <c r="BK229"/>
  <c r="J139"/>
  <c r="BK209"/>
  <c r="BK183"/>
  <c r="BK157"/>
  <c r="BK227"/>
  <c r="BK175"/>
  <c r="BK257"/>
  <c r="J215"/>
  <c r="BK163"/>
  <c r="J234"/>
  <c r="BK171"/>
  <c r="BK225"/>
  <c r="BK187"/>
  <c r="J225"/>
  <c r="BK150"/>
  <c r="BK133"/>
  <c i="2" r="J410"/>
  <c r="J405"/>
  <c r="BK398"/>
  <c r="J392"/>
  <c r="J384"/>
  <c r="J376"/>
  <c r="BK365"/>
  <c r="J359"/>
  <c r="J353"/>
  <c r="J347"/>
  <c r="BK341"/>
  <c r="J336"/>
  <c r="BK328"/>
  <c r="BK322"/>
  <c r="BK317"/>
  <c r="J312"/>
  <c r="BK304"/>
  <c r="J299"/>
  <c r="BK294"/>
  <c r="BK288"/>
  <c r="BK281"/>
  <c r="BK276"/>
  <c r="J269"/>
  <c r="BK261"/>
  <c r="J256"/>
  <c r="BK248"/>
  <c r="J240"/>
  <c r="J229"/>
  <c r="J217"/>
  <c r="J208"/>
  <c r="J184"/>
  <c r="BK174"/>
  <c r="J163"/>
  <c r="J155"/>
  <c r="J140"/>
  <c r="F36"/>
  <c r="BK410"/>
  <c r="J403"/>
  <c r="BK396"/>
  <c r="J389"/>
  <c r="BK379"/>
  <c r="BK372"/>
  <c r="J365"/>
  <c r="BK356"/>
  <c r="BK350"/>
  <c r="BK345"/>
  <c r="J341"/>
  <c r="J331"/>
  <c r="J322"/>
  <c r="BK312"/>
  <c r="J307"/>
  <c r="J302"/>
  <c r="BK290"/>
  <c r="BK284"/>
  <c r="J279"/>
  <c r="J274"/>
  <c r="BK266"/>
  <c r="J261"/>
  <c r="J254"/>
  <c r="J243"/>
  <c r="BK232"/>
  <c r="BK220"/>
  <c r="BK211"/>
  <c r="BK197"/>
  <c r="BK189"/>
  <c r="J179"/>
  <c r="J169"/>
  <c r="BK152"/>
  <c r="J137"/>
  <c i="3" r="J254"/>
  <c r="J213"/>
  <c r="J171"/>
  <c r="BK232"/>
  <c r="J157"/>
  <c r="BK217"/>
  <c r="BK185"/>
  <c r="BK153"/>
  <c r="J242"/>
  <c r="BK193"/>
  <c r="J150"/>
  <c r="BK197"/>
  <c r="J240"/>
  <c r="J177"/>
  <c r="BK234"/>
  <c r="BK195"/>
  <c r="BK139"/>
  <c r="BK205"/>
  <c r="BK144"/>
  <c i="2" r="F35"/>
  <c r="J251"/>
  <c r="BK238"/>
  <c r="BK223"/>
  <c r="J211"/>
  <c r="J197"/>
  <c r="BK186"/>
  <c r="J181"/>
  <c r="BK171"/>
  <c r="BK160"/>
  <c r="BK149"/>
  <c r="BK140"/>
  <c r="F37"/>
  <c r="J34"/>
  <c r="J248"/>
  <c r="J238"/>
  <c r="BK226"/>
  <c r="BK217"/>
  <c r="J204"/>
  <c r="BK192"/>
  <c r="BK181"/>
  <c r="J174"/>
  <c r="BK166"/>
  <c r="J158"/>
  <c r="J143"/>
  <c r="J134"/>
  <c i="3" r="BK219"/>
  <c r="J197"/>
  <c r="BK177"/>
  <c r="J135"/>
  <c r="BK215"/>
  <c r="J221"/>
  <c r="J169"/>
  <c r="J142"/>
  <c r="J205"/>
  <c r="J167"/>
  <c r="BK237"/>
  <c r="BK155"/>
  <c r="J189"/>
  <c r="BK254"/>
  <c r="BK213"/>
  <c r="J173"/>
  <c r="BK135"/>
  <c r="J159"/>
  <c i="2" r="F34"/>
  <c r="BK240"/>
  <c r="J232"/>
  <c r="J220"/>
  <c r="J200"/>
  <c r="J189"/>
  <c r="BK176"/>
  <c r="BK163"/>
  <c r="J152"/>
  <c r="BK143"/>
  <c i="1" r="AS94"/>
  <c i="3" r="J165"/>
  <c r="J217"/>
  <c r="BK251"/>
  <c r="J207"/>
  <c r="J163"/>
  <c r="J133"/>
  <c r="J183"/>
  <c r="J229"/>
  <c r="BK173"/>
  <c r="J211"/>
  <c r="BK181"/>
  <c r="BK244"/>
  <c r="J193"/>
  <c r="J251"/>
  <c r="BK179"/>
  <c r="J137"/>
  <c i="2" l="1" r="P133"/>
  <c r="T293"/>
  <c r="R371"/>
  <c r="BK388"/>
  <c r="J388"/>
  <c r="J107"/>
  <c r="R388"/>
  <c r="R387"/>
  <c r="BK395"/>
  <c r="J395"/>
  <c r="J109"/>
  <c r="R395"/>
  <c r="BK402"/>
  <c r="J402"/>
  <c r="J110"/>
  <c r="R402"/>
  <c i="3" r="P132"/>
  <c i="2" r="T207"/>
  <c r="R250"/>
  <c i="3" r="BK152"/>
  <c r="J152"/>
  <c r="J101"/>
  <c r="P199"/>
  <c i="2" r="P207"/>
  <c r="BK293"/>
  <c r="J293"/>
  <c r="J103"/>
  <c r="P371"/>
  <c r="T371"/>
  <c r="P388"/>
  <c r="P387"/>
  <c r="T388"/>
  <c r="T387"/>
  <c r="P395"/>
  <c r="T395"/>
  <c r="P402"/>
  <c r="T402"/>
  <c i="3" r="BK132"/>
  <c r="T152"/>
  <c r="R199"/>
  <c r="BK231"/>
  <c r="J231"/>
  <c r="J104"/>
  <c r="BK141"/>
  <c r="J141"/>
  <c r="J98"/>
  <c r="R141"/>
  <c r="R204"/>
  <c i="2" r="BK133"/>
  <c r="R293"/>
  <c i="3" r="R132"/>
  <c r="P141"/>
  <c r="BK199"/>
  <c r="J199"/>
  <c r="J102"/>
  <c r="T199"/>
  <c r="P231"/>
  <c i="2" r="BK207"/>
  <c r="J207"/>
  <c r="J101"/>
  <c r="P293"/>
  <c i="3" r="P152"/>
  <c r="P204"/>
  <c r="T231"/>
  <c r="BK239"/>
  <c r="J239"/>
  <c r="J106"/>
  <c r="T239"/>
  <c i="2" r="T133"/>
  <c r="T132"/>
  <c r="R207"/>
  <c r="T250"/>
  <c r="BK371"/>
  <c r="J371"/>
  <c r="J104"/>
  <c i="3" r="R152"/>
  <c r="T204"/>
  <c r="P239"/>
  <c i="2" r="R133"/>
  <c r="R132"/>
  <c r="BK250"/>
  <c r="J250"/>
  <c r="J102"/>
  <c r="P250"/>
  <c i="3" r="T132"/>
  <c r="T131"/>
  <c r="T141"/>
  <c r="BK204"/>
  <c r="J204"/>
  <c r="J103"/>
  <c r="R231"/>
  <c r="R239"/>
  <c i="2" r="BK383"/>
  <c r="J383"/>
  <c r="J105"/>
  <c r="BK409"/>
  <c r="J409"/>
  <c r="J111"/>
  <c i="3" r="BK146"/>
  <c r="J146"/>
  <c r="J99"/>
  <c r="BK247"/>
  <c r="J247"/>
  <c r="J108"/>
  <c i="2" r="BK199"/>
  <c r="J199"/>
  <c r="J99"/>
  <c i="3" r="BK149"/>
  <c r="J149"/>
  <c r="J100"/>
  <c r="BK250"/>
  <c r="J250"/>
  <c r="J109"/>
  <c r="BK236"/>
  <c r="J236"/>
  <c r="J105"/>
  <c i="2" r="BK203"/>
  <c r="J203"/>
  <c r="J100"/>
  <c i="3" r="BK253"/>
  <c r="J253"/>
  <c r="J110"/>
  <c r="BK256"/>
  <c r="J256"/>
  <c r="J111"/>
  <c i="2" r="BK394"/>
  <c r="J394"/>
  <c r="J108"/>
  <c i="3" r="BE163"/>
  <c r="BE165"/>
  <c r="BE169"/>
  <c r="BE171"/>
  <c r="BE213"/>
  <c r="BE244"/>
  <c r="BE254"/>
  <c r="BE257"/>
  <c r="J91"/>
  <c r="J125"/>
  <c r="BE179"/>
  <c r="BE207"/>
  <c r="BE209"/>
  <c r="E85"/>
  <c r="F92"/>
  <c r="J128"/>
  <c r="BE150"/>
  <c r="BE155"/>
  <c r="BE157"/>
  <c r="BE159"/>
  <c r="BE161"/>
  <c r="BE191"/>
  <c r="BE193"/>
  <c r="BE202"/>
  <c r="BE215"/>
  <c r="BE217"/>
  <c r="BE219"/>
  <c r="BE223"/>
  <c r="BE229"/>
  <c r="F91"/>
  <c r="BE137"/>
  <c r="BE153"/>
  <c r="BE167"/>
  <c r="BE251"/>
  <c i="2" r="J133"/>
  <c r="J98"/>
  <c i="3" r="BE133"/>
  <c r="BE139"/>
  <c r="BE142"/>
  <c r="BE144"/>
  <c r="BE147"/>
  <c r="BE211"/>
  <c r="BE135"/>
  <c r="BE225"/>
  <c r="BE227"/>
  <c r="BE232"/>
  <c r="BE234"/>
  <c r="BE177"/>
  <c r="BE181"/>
  <c r="BE183"/>
  <c r="BE187"/>
  <c r="BE189"/>
  <c r="BE195"/>
  <c r="BE197"/>
  <c r="BE200"/>
  <c r="BE221"/>
  <c r="BE237"/>
  <c r="BE240"/>
  <c r="BE242"/>
  <c r="BE173"/>
  <c r="BE175"/>
  <c r="BE185"/>
  <c r="BE205"/>
  <c r="BE248"/>
  <c i="1" r="BC95"/>
  <c r="BB95"/>
  <c i="2" r="E85"/>
  <c r="J89"/>
  <c r="F92"/>
  <c r="J92"/>
  <c r="BE134"/>
  <c r="BE137"/>
  <c r="BE140"/>
  <c r="BE143"/>
  <c r="BE146"/>
  <c r="BE149"/>
  <c r="BE152"/>
  <c r="BE155"/>
  <c r="BE158"/>
  <c r="BE160"/>
  <c r="BE163"/>
  <c r="BE166"/>
  <c r="BE169"/>
  <c r="BE171"/>
  <c r="BE174"/>
  <c r="BE176"/>
  <c r="BE179"/>
  <c r="BE181"/>
  <c r="BE184"/>
  <c r="BE186"/>
  <c r="BE189"/>
  <c r="BE192"/>
  <c r="BE194"/>
  <c r="BE197"/>
  <c r="BE200"/>
  <c r="BE204"/>
  <c r="BE208"/>
  <c r="BE211"/>
  <c r="BE214"/>
  <c r="BE217"/>
  <c r="BE220"/>
  <c r="BE223"/>
  <c r="BE226"/>
  <c r="BE229"/>
  <c r="BE232"/>
  <c r="BE235"/>
  <c r="BE238"/>
  <c r="BE240"/>
  <c r="BE243"/>
  <c r="BE245"/>
  <c r="BE248"/>
  <c r="BE251"/>
  <c r="BE254"/>
  <c r="BE256"/>
  <c r="BE259"/>
  <c r="BE261"/>
  <c r="BE264"/>
  <c r="BE266"/>
  <c r="BE269"/>
  <c r="BE271"/>
  <c r="BE274"/>
  <c r="BE276"/>
  <c r="BE279"/>
  <c r="BE281"/>
  <c r="BE284"/>
  <c r="BE286"/>
  <c r="BE288"/>
  <c r="BE290"/>
  <c r="BE294"/>
  <c r="BE297"/>
  <c r="BE299"/>
  <c r="BE302"/>
  <c r="BE304"/>
  <c r="BE307"/>
  <c r="BE310"/>
  <c r="BE312"/>
  <c r="BE315"/>
  <c r="BE317"/>
  <c r="BE320"/>
  <c r="BE322"/>
  <c r="BE325"/>
  <c r="BE328"/>
  <c r="BE331"/>
  <c r="BE334"/>
  <c r="BE336"/>
  <c r="BE338"/>
  <c r="BE341"/>
  <c r="BE343"/>
  <c r="BE345"/>
  <c r="BE347"/>
  <c r="BE350"/>
  <c r="BE353"/>
  <c r="BE356"/>
  <c r="BE359"/>
  <c r="BE362"/>
  <c r="BE365"/>
  <c r="BE368"/>
  <c r="BE372"/>
  <c r="BE374"/>
  <c r="BE376"/>
  <c r="BE379"/>
  <c r="BE381"/>
  <c r="BE384"/>
  <c r="BE389"/>
  <c r="BE392"/>
  <c r="BE396"/>
  <c r="BE398"/>
  <c r="BE400"/>
  <c r="BE403"/>
  <c r="BE405"/>
  <c r="BE407"/>
  <c r="BE410"/>
  <c i="1" r="AW95"/>
  <c r="BD95"/>
  <c r="BA95"/>
  <c i="3" r="J34"/>
  <c i="1" r="AW96"/>
  <c i="3" r="F35"/>
  <c i="1" r="BB96"/>
  <c r="BB94"/>
  <c r="W31"/>
  <c i="3" r="F34"/>
  <c i="1" r="BA96"/>
  <c r="BA94"/>
  <c r="W30"/>
  <c i="3" r="F37"/>
  <c i="1" r="BD96"/>
  <c r="BD94"/>
  <c r="W33"/>
  <c i="3" r="F36"/>
  <c i="1" r="BC96"/>
  <c r="BC94"/>
  <c r="W32"/>
  <c i="3" l="1" r="P131"/>
  <c i="1" r="AU96"/>
  <c i="2" r="BK132"/>
  <c r="J132"/>
  <c r="J97"/>
  <c i="3" r="BK131"/>
  <c r="J131"/>
  <c r="J96"/>
  <c i="2" r="P394"/>
  <c i="3" r="R131"/>
  <c i="2" r="R394"/>
  <c r="R131"/>
  <c r="T394"/>
  <c r="T131"/>
  <c r="P132"/>
  <c i="3" r="J132"/>
  <c r="J97"/>
  <c i="2" r="BK387"/>
  <c r="J387"/>
  <c r="J106"/>
  <c r="BK131"/>
  <c r="J131"/>
  <c r="J96"/>
  <c r="J33"/>
  <c i="1" r="AV95"/>
  <c r="AT95"/>
  <c i="2" r="F33"/>
  <c i="1" r="AZ95"/>
  <c r="AY94"/>
  <c r="AX94"/>
  <c i="3" r="F33"/>
  <c i="1" r="AZ96"/>
  <c i="3" r="J33"/>
  <c i="1" r="AV96"/>
  <c r="AT96"/>
  <c r="AW94"/>
  <c r="AK30"/>
  <c i="2" l="1" r="P131"/>
  <c i="1" r="AU95"/>
  <c r="AU94"/>
  <c i="3" r="J30"/>
  <c i="1" r="AG96"/>
  <c i="2" r="J30"/>
  <c i="1" r="AG95"/>
  <c r="AG94"/>
  <c r="AK26"/>
  <c r="AZ94"/>
  <c r="W29"/>
  <c i="3" l="1" r="J39"/>
  <c i="2" r="J39"/>
  <c i="1" r="AN95"/>
  <c r="AN9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<sst xmlns="http://schemas.openxmlformats.org/spreadsheetml/2006/main">
  <si>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</si>
  <si>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</si>
  <si>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</si>
  <si>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</si>
  <si>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</si>
  <si>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{6dc0031c-94ed-42e4-a353-d0514ae0ba9b}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</si>
  <si>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</si>
  <si>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</si>
  <si>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</si>
  <si>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</si>
  <si>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</si>
  <si>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</si>
  <si>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</si>
  <si>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</si>
  <si>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</si>
  <si>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</si>
  <si>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</si>
  <si>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povrchu komunikace v Klatovech 2025 - Kličkova ulice</t>
  </si>
  <si>
    <t>KSO:</t>
  </si>
  <si>
    <t>CC-CZ:</t>
  </si>
  <si>
    <t>Místo:</t>
  </si>
  <si>
    <t>KLATOVY</t>
  </si>
  <si>
    <t>Datum:</t>
  </si>
  <si>
    <t>6. 6. 2025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</si>
  <si>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</si>
  <si>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</si>
  <si>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</si>
  <si>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</si>
  <si>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</si>
  <si>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</si>
  <si>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</si>
  <si>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Ing. Tomáš Macán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</si>
  <si>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</si>
  <si>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</si>
  <si>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</si>
  <si>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</si>
  <si>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</si>
  <si>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</si>
  <si>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</si>
  <si>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</si>
  <si>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</si>
  <si>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</si>
  <si>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</si>
  <si>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</si>
  <si>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</si>
  <si>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</si>
  <si>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</si>
  <si>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</si>
  <si>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</si>
  <si>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</si>
  <si>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</si>
  <si>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</si>
  <si>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</si>
  <si>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</si>
  <si>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</si>
  <si>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</si>
  <si>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</si>
  <si>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</si>
  <si>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</si>
  <si>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</si>
  <si>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</si>
  <si>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</si>
  <si>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</si>
  <si>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</si>
  <si>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</si>
  <si>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</si>
  <si>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</si>
  <si>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</si>
  <si>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</si>
  <si>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</si>
  <si>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</si>
  <si>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</si>
  <si>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</si>
  <si>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</si>
  <si>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</si>
  <si>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</si>
  <si>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</si>
  <si>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</si>
  <si>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</si>
  <si>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</si>
  <si>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</si>
  <si>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</si>
  <si>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</si>
  <si>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</si>
  <si>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</si>
  <si>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{cf3eff32-e26f-45d9-b961-e514ac6996ab}</t>
  </si>
  <si>
    <t>2</t>
  </si>
  <si>
    <t>SO401</t>
  </si>
  <si>
    <t>VEŘEJNÉ OSVĚTLENÍ</t>
  </si>
  <si>
    <t>{66881db5-3888-41cb-928d-ab1c915d3d8d}</t>
  </si>
  <si>
    <t>KRYCÍ LIST SOUPISU PRACÍ</t>
  </si>
  <si>
    <t>Objekt:</t>
  </si>
  <si>
    <t>SO101 -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</si>
  <si>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</si>
  <si>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</si>
  <si>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</si>
  <si>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</si>
  <si>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</si>
  <si>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</si>
  <si>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</si>
  <si>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</si>
  <si>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</si>
  <si>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</si>
  <si>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</si>
  <si>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</si>
  <si>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</si>
  <si>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</si>
  <si>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</si>
  <si>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</si>
  <si>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</si>
  <si>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</si>
  <si>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</si>
  <si>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</si>
  <si>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</si>
  <si>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</si>
  <si>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</si>
  <si>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</si>
  <si>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</si>
  <si>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</si>
  <si>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</si>
  <si>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</si>
  <si>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</si>
  <si>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</si>
  <si>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</si>
  <si>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</si>
  <si>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</si>
  <si>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</si>
  <si>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</si>
  <si>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</si>
  <si>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</si>
  <si>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</si>
  <si>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113154544</t>
  </si>
  <si>
    <t>Frézování živičného podkladu nebo krytu s naložením hmot na dopravní prostředek plochy do 500 m2 pruhu šířky přes 1 m, tloušťky vrstvy 60 mm</t>
  </si>
  <si>
    <t>m2</t>
  </si>
  <si>
    <t>4</t>
  </si>
  <si>
    <t>-132532372</t>
  </si>
  <si>
    <t>PP</t>
  </si>
  <si>
    <t>Online PSC</t>
  </si>
  <si>
    <t>https://podminky.urs.cz/item/CS_URS_2025_01/113154544</t>
  </si>
  <si>
    <t>113154542</t>
  </si>
  <si>
    <t>Frézování živičného podkladu nebo krytu s naložením hmot na dopravní prostředek plochy do 500 m2 pruhu šířky přes 1 m, tloušťky vrstvy 40 mm</t>
  </si>
  <si>
    <t>-889704956</t>
  </si>
  <si>
    <t>https://podminky.urs.cz/item/CS_URS_2025_01/113154542</t>
  </si>
  <si>
    <t>3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</si>
  <si>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</si>
  <si>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</si>
  <si>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1955166922</t>
  </si>
  <si>
    <t>https://podminky.urs.cz/item/CS_URS_2025_01/113107242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</si>
  <si>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</si>
  <si>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</si>
  <si>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675123434</t>
  </si>
  <si>
    <t>https://podminky.urs.cz/item/CS_URS_2025_01/113106134</t>
  </si>
  <si>
    <t>5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</si>
  <si>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</si>
  <si>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</si>
  <si>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</si>
  <si>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-1868350382</t>
  </si>
  <si>
    <t>https://podminky.urs.cz/item/CS_URS_2025_01/113201112</t>
  </si>
  <si>
    <t>6</t>
  </si>
  <si>
    <t>113203111</t>
  </si>
  <si>
    <t>Vytrhání obrub s vybouráním lože, s přemístěním hmot na skládku na vzdálenost do 3 m nebo s naložením na dopravní prostředek z dlažebních kostek</t>
  </si>
  <si>
    <t>1719243270</t>
  </si>
  <si>
    <t>https://podminky.urs.cz/item/CS_URS_2025_01/113203111</t>
  </si>
  <si>
    <t>7</t>
  </si>
  <si>
    <t>113202111</t>
  </si>
  <si>
    <t>Vytrhání obrub s vybouráním lože, s přemístěním hmot na skládku na vzdálenost do 3 m nebo s naložením na dopravní prostředek ze žulových krajníků</t>
  </si>
  <si>
    <t>-1491004059</t>
  </si>
  <si>
    <t>https://podminky.urs.cz/item/CS_URS_2025_01/113202111</t>
  </si>
  <si>
    <t>8</t>
  </si>
  <si>
    <t>113202111.1</t>
  </si>
  <si>
    <t>Vytrhání obrub s vybouráním lože, s přemístěním hmot na skládku na vzdálenost do 3 m nebo s naložením na dopravní prostředek z obrubníků betonových silničních stojatých včetně betonové přídlažby</t>
  </si>
  <si>
    <t>2026655650</t>
  </si>
  <si>
    <t>https://podminky.urs.cz/item/CS_URS_2025_01/113202111.1</t>
  </si>
  <si>
    <t>9</t>
  </si>
  <si>
    <t>003R</t>
  </si>
  <si>
    <t>Bourání uliční vpusti</t>
  </si>
  <si>
    <t>ks</t>
  </si>
  <si>
    <t>-1420637519</t>
  </si>
  <si>
    <t>10</t>
  </si>
  <si>
    <t>122151104</t>
  </si>
  <si>
    <t>Odkopávky a prokopávky nezapažené strojně v hornině třídy těžitelnosti I skupiny 1 a 2 přes 100 do 500 m3</t>
  </si>
  <si>
    <t>m3</t>
  </si>
  <si>
    <t>1791118</t>
  </si>
  <si>
    <t>https://podminky.urs.cz/item/CS_URS_2025_01/122151104</t>
  </si>
  <si>
    <t>11</t>
  </si>
  <si>
    <t>132151102</t>
  </si>
  <si>
    <t>Hloubení nezapažených rýh šířky do 800 mm strojně s urovnáním dna do předepsaného profilu a spádu v hornině třídy těžitelnosti I skupiny 1 a 2 přes 20 do 50 m3</t>
  </si>
  <si>
    <t>1066812015</t>
  </si>
  <si>
    <t>https://podminky.urs.cz/item/CS_URS_2025_01/132151102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</si>
  <si>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</si>
  <si>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</si>
  <si>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-1973887726</t>
  </si>
  <si>
    <t>https://podminky.urs.cz/item/CS_URS_2025_01/132151252</t>
  </si>
  <si>
    <t>13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</si>
  <si>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</si>
  <si>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</si>
  <si>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539563087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</si>
  <si>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</si>
  <si>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</si>
  <si>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</si>
  <si>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-1831252871</t>
  </si>
  <si>
    <t>https://podminky.urs.cz/item/CS_URS_2025_01/175151101</t>
  </si>
  <si>
    <t>15</t>
  </si>
  <si>
    <t>M</t>
  </si>
  <si>
    <t>58337310</t>
  </si>
  <si>
    <t>štěrkopísek frakce 0/4</t>
  </si>
  <si>
    <t>t</t>
  </si>
  <si>
    <t>-1591778319</t>
  </si>
  <si>
    <t>16</t>
  </si>
  <si>
    <t>174151101</t>
  </si>
  <si>
    <t>Zásyp sypaninou z jakékoliv horniny strojně s uložením výkopku ve vrstvách se zhutněním jam, šachet, rýh nebo kolem objektů v těchto vykopávkách</t>
  </si>
  <si>
    <t>1250348945</t>
  </si>
  <si>
    <t>https://podminky.urs.cz/item/CS_URS_2025_01/174151101</t>
  </si>
  <si>
    <t>17</t>
  </si>
  <si>
    <t>58344171</t>
  </si>
  <si>
    <t>štěrkodrť frakce 0/32</t>
  </si>
  <si>
    <t>-860191092</t>
  </si>
  <si>
    <t>18</t>
  </si>
  <si>
    <t>171151112</t>
  </si>
  <si>
    <t>Uložení sypanin do násypů strojně s rozprostřením sypaniny ve vrstvách a s hrubým urovnáním zhutněných z hornin nesoudržných kamenitých</t>
  </si>
  <si>
    <t>-238159728</t>
  </si>
  <si>
    <t>https://podminky.urs.cz/item/CS_URS_2025_01/171151112</t>
  </si>
  <si>
    <t>19</t>
  </si>
  <si>
    <t>58344229</t>
  </si>
  <si>
    <t>kamenivo do podkladních vrstev do frakce 0/125</t>
  </si>
  <si>
    <t>-1704263172</t>
  </si>
  <si>
    <t>20</t>
  </si>
  <si>
    <t>181951112</t>
  </si>
  <si>
    <t>Úprava pláně vyrovnáním výškových rozdílů strojně v hornině třídy těžitelnosti I, skupiny 1 až 3 se zhutněním</t>
  </si>
  <si>
    <t>-1984764168</t>
  </si>
  <si>
    <t>https://podminky.urs.cz/item/CS_URS_2025_01/181951112</t>
  </si>
  <si>
    <t>182351023</t>
  </si>
  <si>
    <t>Rozprostření a urovnání ornice ve svahu sklonu přes 1:5 strojně při souvislé ploše do 100 m2, tl. vrstvy do 200 mm</t>
  </si>
  <si>
    <t>713155616</t>
  </si>
  <si>
    <t>https://podminky.urs.cz/item/CS_URS_2025_01/182351023</t>
  </si>
  <si>
    <t>22</t>
  </si>
  <si>
    <t>10364101</t>
  </si>
  <si>
    <t>zemina pro terénní úpravy - ornice</t>
  </si>
  <si>
    <t>-1020917412</t>
  </si>
  <si>
    <t>23</t>
  </si>
  <si>
    <t>181411132</t>
  </si>
  <si>
    <t>Založení trávníku na půdě předem připravené plochy do 1000 m2 výsevem včetně utažení parkového na svahu přes 1:5 do 1:2</t>
  </si>
  <si>
    <t>2043604945</t>
  </si>
  <si>
    <t>https://podminky.urs.cz/item/CS_URS_2025_01/181411132</t>
  </si>
  <si>
    <t>24</t>
  </si>
  <si>
    <t>00572410</t>
  </si>
  <si>
    <t>osivo směs travní parková</t>
  </si>
  <si>
    <t>kg</t>
  </si>
  <si>
    <t>-2001508519</t>
  </si>
  <si>
    <t>Zakládání</t>
  </si>
  <si>
    <t>25</t>
  </si>
  <si>
    <t>212751106</t>
  </si>
  <si>
    <t>Trativod z drenážních trubek flexibilních PVC-U SN 4 perforace 360° včetně lože otevřený výkop DN 160</t>
  </si>
  <si>
    <t>-681534407</t>
  </si>
  <si>
    <t>https://podminky.urs.cz/item/CS_URS_2025_01/212751106</t>
  </si>
  <si>
    <t>Vodorovné konstrukce</t>
  </si>
  <si>
    <t>26</t>
  </si>
  <si>
    <t>451541111</t>
  </si>
  <si>
    <t>Lože pod potrubí, stoky a drobné objekty v otevřeném výkopu ze štěrkodrtě do 0-63 mm</t>
  </si>
  <si>
    <t>915283670</t>
  </si>
  <si>
    <t>https://podminky.urs.cz/item/CS_URS_2025_01/451541111</t>
  </si>
  <si>
    <t>Komunikace pozemní</t>
  </si>
  <si>
    <t>27</t>
  </si>
  <si>
    <t>564861111</t>
  </si>
  <si>
    <t>Podklad ze štěrkodrti ŠD s rozprostřením a zhutněním plochy přes 100 m2, po zhutnění tl. 200 mm</t>
  </si>
  <si>
    <t>1135543628</t>
  </si>
  <si>
    <t>https://podminky.urs.cz/item/CS_URS_2025_01/564861111</t>
  </si>
  <si>
    <t>28</t>
  </si>
  <si>
    <t>564952111</t>
  </si>
  <si>
    <t>Podklad z mechanicky zpevněného kameniva MZK (minerální beton) s rozprostřením a s hutněním, po zhutnění tl. 150 mm</t>
  </si>
  <si>
    <t>664841747</t>
  </si>
  <si>
    <t>https://podminky.urs.cz/item/CS_URS_2025_01/564952111</t>
  </si>
  <si>
    <t>29</t>
  </si>
  <si>
    <t>564951313</t>
  </si>
  <si>
    <t>Podklad nebo podsyp z betonového recyklátu s rozprostřením a zhutněním plochy přes 100 m2, po zhutnění tl. 150 mm</t>
  </si>
  <si>
    <t>7363211</t>
  </si>
  <si>
    <t>https://podminky.urs.cz/item/CS_URS_2025_01/564951313</t>
  </si>
  <si>
    <t>30</t>
  </si>
  <si>
    <t>564921411</t>
  </si>
  <si>
    <t>Podklad nebo podsyp z asfaltového recyklátu s rozprostřením a zhutněním plochy přes 100 m2, po zhutnění tl. 60 mm</t>
  </si>
  <si>
    <t>-1938820263</t>
  </si>
  <si>
    <t>https://podminky.urs.cz/item/CS_URS_2025_01/564921411</t>
  </si>
  <si>
    <t>31</t>
  </si>
  <si>
    <t>577176121</t>
  </si>
  <si>
    <t>Asfaltový beton vrstva ložní ACL 22 (ABVH) s rozprostřením a zhutněním z nemodifikovaného asfaltu v pruhu šířky přes 3 m, po zhutnění tl. 80 mm</t>
  </si>
  <si>
    <t>-1602337447</t>
  </si>
  <si>
    <t>https://podminky.urs.cz/item/CS_URS_2025_01/577176121</t>
  </si>
  <si>
    <t>32</t>
  </si>
  <si>
    <t>577155112</t>
  </si>
  <si>
    <t>Asfaltový beton vrstva ložní ACL 16 (ABH) s rozprostřením a zhutněním z nemodifikovaného asfaltu v pruhu šířky do 3 m, po zhutnění tl. 60 mm</t>
  </si>
  <si>
    <t>-768547827</t>
  </si>
  <si>
    <t>https://podminky.urs.cz/item/CS_URS_2025_01/577155112</t>
  </si>
  <si>
    <t>33</t>
  </si>
  <si>
    <t>573231106</t>
  </si>
  <si>
    <t>Postřik spojovací PS bez posypu kamenivem ze silniční emulze, v množství 0,30 kg/m2</t>
  </si>
  <si>
    <t>-1072426231</t>
  </si>
  <si>
    <t>https://podminky.urs.cz/item/CS_URS_2025_01/573231106</t>
  </si>
  <si>
    <t>34</t>
  </si>
  <si>
    <t>577134121</t>
  </si>
  <si>
    <t>Asfaltový beton vrstva obrusná ACO 11 (ABS) s rozprostřením a se zhutněním z nemodifikovaného asfaltu v pruhu šířky přes 3 m tř. I (ACO 11+), po zhutnění tl. 40 mm</t>
  </si>
  <si>
    <t>743728368</t>
  </si>
  <si>
    <t>https://podminky.urs.cz/item/CS_URS_2025_01/577134121</t>
  </si>
  <si>
    <t>35</t>
  </si>
  <si>
    <t>577143111</t>
  </si>
  <si>
    <t>Asfaltový beton vrstva obrusná ACO 8 (ABJ) s rozprostřením a se zhutněním z nemodifikovaného asfaltu v pruhu šířky do 3 m, po zhutnění tl. 50 mm</t>
  </si>
  <si>
    <t>210039074</t>
  </si>
  <si>
    <t>https://podminky.urs.cz/item/CS_URS_2025_01/577143111</t>
  </si>
  <si>
    <t>36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</si>
  <si>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</si>
  <si>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</t>
  </si>
  <si>
    <t>-1325424424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</si>
  <si>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</si>
  <si>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https://podminky.urs.cz/item/CS_URS_2025_01/596211113</t>
  </si>
  <si>
    <t>37</t>
  </si>
  <si>
    <t>59245006</t>
  </si>
  <si>
    <t>dlažba pro nevidomé betonová 200x100mm tl 60mm barevná</t>
  </si>
  <si>
    <t>-16184049</t>
  </si>
  <si>
    <t>38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</si>
  <si>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</si>
  <si>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</t>
  </si>
  <si>
    <t>-806136805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</si>
  <si>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</si>
  <si>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https://podminky.urs.cz/item/CS_URS_2025_01/596212213</t>
  </si>
  <si>
    <t>39</t>
  </si>
  <si>
    <t>59245226</t>
  </si>
  <si>
    <t>dlažba pro nevidomé betonová 200x100mm tl 80mm barevná</t>
  </si>
  <si>
    <t>-1557756759</t>
  </si>
  <si>
    <t>40</t>
  </si>
  <si>
    <t>596412113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</si>
  <si>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</si>
  <si>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1751279416</t>
  </si>
  <si>
    <t>https://podminky.urs.cz/item/CS_URS_2025_01/596412113</t>
  </si>
  <si>
    <t>41</t>
  </si>
  <si>
    <t>59246081</t>
  </si>
  <si>
    <t>dlažba plošná vegetační betonová 240x170mm tl 80mm přírodní</t>
  </si>
  <si>
    <t>1266457512</t>
  </si>
  <si>
    <t>Trubní vedení</t>
  </si>
  <si>
    <t>42</t>
  </si>
  <si>
    <t>871313121</t>
  </si>
  <si>
    <t>Montáž kanalizačního potrubí z tvrdého PVC-U hladkého plnostěnného tuhost SN 8 DN 160</t>
  </si>
  <si>
    <t>-368743429</t>
  </si>
  <si>
    <t>https://podminky.urs.cz/item/CS_URS_2025_01/871313121</t>
  </si>
  <si>
    <t>43</t>
  </si>
  <si>
    <t>28611164</t>
  </si>
  <si>
    <t>trubka kanalizační PVC-U plnostěnná jednovrstvá DN 160x1000mm SN8</t>
  </si>
  <si>
    <t>-707724094</t>
  </si>
  <si>
    <t>44</t>
  </si>
  <si>
    <t>877310310</t>
  </si>
  <si>
    <t>Montáž kolen na kanalizačním potrubí z PP nebo tvrdého PVC trub hladkých plnostěnných DN 150</t>
  </si>
  <si>
    <t>kus</t>
  </si>
  <si>
    <t>1702357485</t>
  </si>
  <si>
    <t>https://podminky.urs.cz/item/CS_URS_2025_01/877310310</t>
  </si>
  <si>
    <t>45</t>
  </si>
  <si>
    <t>28611361</t>
  </si>
  <si>
    <t>koleno kanalizační PVC KG 160x45°</t>
  </si>
  <si>
    <t>1758481955</t>
  </si>
  <si>
    <t>46</t>
  </si>
  <si>
    <t>895941302</t>
  </si>
  <si>
    <t>Osazení vpusti uliční z betonových dílců DN 450 dno s kalištěm</t>
  </si>
  <si>
    <t>-323439953</t>
  </si>
  <si>
    <t>https://podminky.urs.cz/item/CS_URS_2025_01/895941302</t>
  </si>
  <si>
    <t>47</t>
  </si>
  <si>
    <t>59223852</t>
  </si>
  <si>
    <t>dno pro uliční vpusť s kalovou prohlubní betonové 450x300x50mm</t>
  </si>
  <si>
    <t>416667115</t>
  </si>
  <si>
    <t>48</t>
  </si>
  <si>
    <t>895941332</t>
  </si>
  <si>
    <t>Osazení vpusti uliční z betonových dílců DN 450 skruž průběžná se zápachovou uzávěrkou</t>
  </si>
  <si>
    <t>1688279292</t>
  </si>
  <si>
    <t>https://podminky.urs.cz/item/CS_URS_2025_01/895941332</t>
  </si>
  <si>
    <t>49</t>
  </si>
  <si>
    <t>59224493</t>
  </si>
  <si>
    <t>vpusť uliční DN 450 skruž průběžná 450/645x50mm betonová se zápachovou uzávěrkou 150mm PVC</t>
  </si>
  <si>
    <t>1536344947</t>
  </si>
  <si>
    <t>50</t>
  </si>
  <si>
    <t>895941323</t>
  </si>
  <si>
    <t>Osazení vpusti uliční z betonových dílců DN 450 skruž středová 570 mm</t>
  </si>
  <si>
    <t>-628967378</t>
  </si>
  <si>
    <t>https://podminky.urs.cz/item/CS_URS_2024_02/895941323</t>
  </si>
  <si>
    <t>51</t>
  </si>
  <si>
    <t>59223325</t>
  </si>
  <si>
    <t>vpusť uliční DN 450 skruž průběžná betonová 450/570x50mm</t>
  </si>
  <si>
    <t>69751325</t>
  </si>
  <si>
    <t>52</t>
  </si>
  <si>
    <t>895941313</t>
  </si>
  <si>
    <t>Osazení vpusti uliční z betonových dílců DN 450 skruž horní 295 mm</t>
  </si>
  <si>
    <t>-973417320</t>
  </si>
  <si>
    <t>https://podminky.urs.cz/item/CS_URS_2025_01/895941313</t>
  </si>
  <si>
    <t>53</t>
  </si>
  <si>
    <t>59224485</t>
  </si>
  <si>
    <t>vpusť uliční DN 450 skruž horní betonová 450/295x50mm</t>
  </si>
  <si>
    <t>-1542557612</t>
  </si>
  <si>
    <t>54</t>
  </si>
  <si>
    <t>899204112</t>
  </si>
  <si>
    <t>Osazení mříží litinových včetně rámů a košů na bahno pro třídu zatížení D400, E600</t>
  </si>
  <si>
    <t>631027915</t>
  </si>
  <si>
    <t>https://podminky.urs.cz/item/CS_URS_2025_01/899204112</t>
  </si>
  <si>
    <t>55</t>
  </si>
  <si>
    <t>59223260</t>
  </si>
  <si>
    <t>mříž vtoková litinová k uliční vpusti C250/D400 500x500mm</t>
  </si>
  <si>
    <t>-1075443373</t>
  </si>
  <si>
    <t>56</t>
  </si>
  <si>
    <t>59223871</t>
  </si>
  <si>
    <t>koš vysoký pro uliční vpusti žárově Pz plech pro rám 500/500mm</t>
  </si>
  <si>
    <t>-301945265</t>
  </si>
  <si>
    <t>57</t>
  </si>
  <si>
    <t>59224483R</t>
  </si>
  <si>
    <t>vpusť uliční DN 450 vyrovnávací prstenec pro rám 500x500mm</t>
  </si>
  <si>
    <t>783234322</t>
  </si>
  <si>
    <t>58</t>
  </si>
  <si>
    <t>899132212</t>
  </si>
  <si>
    <t>Výměna (výšková úprava) poklopu vodovodního samonivelačního nebo pevného šoupátkového</t>
  </si>
  <si>
    <t>-1863357061</t>
  </si>
  <si>
    <t>https://podminky.urs.cz/item/CS_URS_2025_01/899132212</t>
  </si>
  <si>
    <t>Ostatní konstrukce a práce, bourání</t>
  </si>
  <si>
    <t>59</t>
  </si>
  <si>
    <t>916241113</t>
  </si>
  <si>
    <t>Osazení obrubníku kamenného se zřízením lože, s vyplněním a zatřením spár cementovou maltou ležatého s boční opěrou z betonu prostého, do lože z betonu prostého</t>
  </si>
  <si>
    <t>1988054082</t>
  </si>
  <si>
    <t>https://podminky.urs.cz/item/CS_URS_2025_01/916241113</t>
  </si>
  <si>
    <t>60</t>
  </si>
  <si>
    <t>916231292R</t>
  </si>
  <si>
    <t>Osazení silničního kamenného obrubníku se zřízením lože, s vyplněním a zatřením spár cementovou maltou Příplatek k cenám za řezání obrubníků</t>
  </si>
  <si>
    <t>286399888</t>
  </si>
  <si>
    <t>61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</si>
  <si>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</si>
  <si>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</si>
  <si>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492310887</t>
  </si>
  <si>
    <t>https://podminky.urs.cz/item/CS_URS_2025_01/916131213</t>
  </si>
  <si>
    <t>62</t>
  </si>
  <si>
    <t>59217031</t>
  </si>
  <si>
    <t>obrubník silniční betonový 1000x150x250mm</t>
  </si>
  <si>
    <t>1497046499</t>
  </si>
  <si>
    <t>63</t>
  </si>
  <si>
    <t>916991121</t>
  </si>
  <si>
    <t>Lože pod obrubníky, krajníky nebo obruby z dlažebních kostek z betonu prostého</t>
  </si>
  <si>
    <t>1706128775</t>
  </si>
  <si>
    <t>https://podminky.urs.cz/item/CS_URS_2025_01/916991121</t>
  </si>
  <si>
    <t>64</t>
  </si>
  <si>
    <t>916111123</t>
  </si>
  <si>
    <t>Osazení silniční obruby z betonových tvarovek v jedné řadě s ložem tl. přes 50 do 100 mm s boční opěrou z betonu prostého, do lože z betonu prostého téže značky</t>
  </si>
  <si>
    <t>548786227</t>
  </si>
  <si>
    <t>https://podminky.urs.cz/item/CS_URS_2025_01/916111123</t>
  </si>
  <si>
    <t>65</t>
  </si>
  <si>
    <t>59245020</t>
  </si>
  <si>
    <t>dlažba skladebná betonová 200x100mm tl 80mm přírodní</t>
  </si>
  <si>
    <t>-1702884510</t>
  </si>
  <si>
    <t>66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</si>
  <si>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</si>
  <si>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</si>
  <si>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-46713128</t>
  </si>
  <si>
    <t>https://podminky.urs.cz/item/CS_URS_2025_01/916231213</t>
  </si>
  <si>
    <t>67</t>
  </si>
  <si>
    <t>59217016</t>
  </si>
  <si>
    <t>obrubník betonový chodníkový 1000x80x250mm</t>
  </si>
  <si>
    <t>1080340305</t>
  </si>
  <si>
    <t>68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</si>
  <si>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</si>
  <si>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</si>
  <si>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1105578581</t>
  </si>
  <si>
    <t>https://podminky.urs.cz/item/CS_URS_2025_01/916111113</t>
  </si>
  <si>
    <t>69</t>
  </si>
  <si>
    <t>58381008</t>
  </si>
  <si>
    <t>kostka štípaná dlažební žula velká 15/17</t>
  </si>
  <si>
    <t>1578852726</t>
  </si>
  <si>
    <t>70</t>
  </si>
  <si>
    <t>919735112</t>
  </si>
  <si>
    <t>Řezání stávajícího živičného krytu nebo podkladu hloubky přes 50 do 100 mm</t>
  </si>
  <si>
    <t>542229398</t>
  </si>
  <si>
    <t>https://podminky.urs.cz/item/CS_URS_2025_01/919735112</t>
  </si>
  <si>
    <t>71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</si>
  <si>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</si>
  <si>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</si>
  <si>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2111635728</t>
  </si>
  <si>
    <t>https://podminky.urs.cz/item/CS_URS_2025_01/919732211</t>
  </si>
  <si>
    <t>72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</si>
  <si>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</si>
  <si>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</si>
  <si>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446129928</t>
  </si>
  <si>
    <t>https://podminky.urs.cz/item/CS_URS_2025_01/966006132</t>
  </si>
  <si>
    <t>73</t>
  </si>
  <si>
    <t>914111111</t>
  </si>
  <si>
    <t>Montáž svislé dopravní značky základní velikosti do 1 m2 objímkami na sloupky nebo konzoly</t>
  </si>
  <si>
    <t>2036281387</t>
  </si>
  <si>
    <t>https://podminky.urs.cz/item/CS_URS_2025_01/914111111</t>
  </si>
  <si>
    <t>74</t>
  </si>
  <si>
    <t>40445652</t>
  </si>
  <si>
    <t>Dopravní značky dle PD</t>
  </si>
  <si>
    <t>-2004088391</t>
  </si>
  <si>
    <t>75</t>
  </si>
  <si>
    <t>40445256</t>
  </si>
  <si>
    <t>svorka upínací na sloupek dopravní značky D 60mm</t>
  </si>
  <si>
    <t>-210655676</t>
  </si>
  <si>
    <t>76</t>
  </si>
  <si>
    <t>914511112</t>
  </si>
  <si>
    <t>Montáž sloupku dopravních značek délky do 3,5 m do hliníkové patky pro sloupek D 60 mm</t>
  </si>
  <si>
    <t>-812127531</t>
  </si>
  <si>
    <t>https://podminky.urs.cz/item/CS_URS_2025_01/914511112</t>
  </si>
  <si>
    <t>77</t>
  </si>
  <si>
    <t>40445240</t>
  </si>
  <si>
    <t>patka pro sloupek Al D 60mm</t>
  </si>
  <si>
    <t>-2023057273</t>
  </si>
  <si>
    <t>78</t>
  </si>
  <si>
    <t>40445225</t>
  </si>
  <si>
    <t>sloupek pro dopravní značku Zn D 60mm v 3,5m</t>
  </si>
  <si>
    <t>653191692</t>
  </si>
  <si>
    <t>79</t>
  </si>
  <si>
    <t>40445253</t>
  </si>
  <si>
    <t>víčko plastové na sloupek D 60mm</t>
  </si>
  <si>
    <t>-370933357</t>
  </si>
  <si>
    <t>80</t>
  </si>
  <si>
    <t>915121121</t>
  </si>
  <si>
    <t>Vodorovné dopravní značení stříkané barvou vodící čára bílá šířky 250 mm přerušovaná základní</t>
  </si>
  <si>
    <t>1225495301</t>
  </si>
  <si>
    <t>https://podminky.urs.cz/item/CS_URS_2025_01/915121121</t>
  </si>
  <si>
    <t>81</t>
  </si>
  <si>
    <t>915221122</t>
  </si>
  <si>
    <t>Vodorovné dopravní značení stříkaným plastem vodící čára bílá šířky 250 mm přerušovaná retroreflexní</t>
  </si>
  <si>
    <t>663545281</t>
  </si>
  <si>
    <t>https://podminky.urs.cz/item/CS_URS_2025_01/915221122</t>
  </si>
  <si>
    <t>82</t>
  </si>
  <si>
    <t>915131111</t>
  </si>
  <si>
    <t>Vodorovné dopravní značení stříkané barvou přechody pro chodce, šipky, symboly bílé základní</t>
  </si>
  <si>
    <t>-1038473670</t>
  </si>
  <si>
    <t>https://podminky.urs.cz/item/CS_URS_2025_01/915131111</t>
  </si>
  <si>
    <t>83</t>
  </si>
  <si>
    <t>915231112</t>
  </si>
  <si>
    <t>Vodorovné dopravní značení stříkaným plastem přechody pro chodce, šipky, symboly nápisy bílé retroreflexní</t>
  </si>
  <si>
    <t>-1310649943</t>
  </si>
  <si>
    <t>https://podminky.urs.cz/item/CS_URS_2025_01/915231112</t>
  </si>
  <si>
    <t>84</t>
  </si>
  <si>
    <t>915111115</t>
  </si>
  <si>
    <t>Vodorovné dopravní značení stříkané barvou dělící čára šířky 125 mm souvislá žlutá základní</t>
  </si>
  <si>
    <t>814656656</t>
  </si>
  <si>
    <t>https://podminky.urs.cz/item/CS_URS_2025_01/915111115</t>
  </si>
  <si>
    <t>85</t>
  </si>
  <si>
    <t>915211116</t>
  </si>
  <si>
    <t>Vodorovné dopravní značení stříkaným plastem dělící čára šířky 125 mm souvislá žlutá retroreflexní</t>
  </si>
  <si>
    <t>-1077159963</t>
  </si>
  <si>
    <t>https://podminky.urs.cz/item/CS_URS_2025_01/915211116</t>
  </si>
  <si>
    <t>86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</si>
  <si>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</si>
  <si>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</si>
  <si>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127677497</t>
  </si>
  <si>
    <t>https://podminky.urs.cz/item/CS_URS_2025_01/979024443</t>
  </si>
  <si>
    <t>87</t>
  </si>
  <si>
    <t>979071112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</si>
  <si>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</t>
  </si>
  <si>
    <t>307905245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</si>
  <si>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</si>
  <si>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https://podminky.urs.cz/item/CS_URS_2025_01/979071112</t>
  </si>
  <si>
    <t>997</t>
  </si>
  <si>
    <t>Přesun sutě</t>
  </si>
  <si>
    <t>88</t>
  </si>
  <si>
    <t>997211511R01</t>
  </si>
  <si>
    <t>Vodorovná doprava suti - frézované na skládku nebezpečného odpadu včetně poplatku za skládku - zajišťuje zhotovitel</t>
  </si>
  <si>
    <t>-883337167</t>
  </si>
  <si>
    <t>89</t>
  </si>
  <si>
    <t>997211511R</t>
  </si>
  <si>
    <t>Vodorovná doprava suti nebo vybouraných hmot suti se složením a hrubým urovnáním, na skládku včetně likvidace v souladu se zákonem o odpadech</t>
  </si>
  <si>
    <t>-460607735</t>
  </si>
  <si>
    <t>90</t>
  </si>
  <si>
    <t>997221611</t>
  </si>
  <si>
    <t>Nakládání na dopravní prostředky pro vodorovnou dopravu suti</t>
  </si>
  <si>
    <t>1535880665</t>
  </si>
  <si>
    <t>https://podminky.urs.cz/item/CS_URS_2025_01/997221611</t>
  </si>
  <si>
    <t>91</t>
  </si>
  <si>
    <t>001R</t>
  </si>
  <si>
    <t>Vodorovná doprava suti na mezideponii a zpět na stavbu - zajišťuje zhotovitel</t>
  </si>
  <si>
    <t>602678894</t>
  </si>
  <si>
    <t>92</t>
  </si>
  <si>
    <t>005R</t>
  </si>
  <si>
    <t>Odvoz vytrhaných žulových kostek malých a krajníků na mezideponii, kde budou očištěny a odvoz očištěných kostek do areálu TS Klatovy</t>
  </si>
  <si>
    <t>629452513</t>
  </si>
  <si>
    <t>998</t>
  </si>
  <si>
    <t>Přesun hmot</t>
  </si>
  <si>
    <t>93</t>
  </si>
  <si>
    <t>998225111</t>
  </si>
  <si>
    <t xml:space="preserve">Přesun hmot pro komunikace s krytem z kameniva, monolitickým betonovým nebo živičným  dopravní vzdálenost do 200 m jakékoliv délky objektu</t>
  </si>
  <si>
    <t>193359491</t>
  </si>
  <si>
    <t>https://podminky.urs.cz/item/CS_URS_2025_01/998225111</t>
  </si>
  <si>
    <t>PSV</t>
  </si>
  <si>
    <t>Práce a dodávky PSV</t>
  </si>
  <si>
    <t>711</t>
  </si>
  <si>
    <t>Izolace proti vodě, vlhkosti a plynům</t>
  </si>
  <si>
    <t>94</t>
  </si>
  <si>
    <t>711161274</t>
  </si>
  <si>
    <t>Provedení izolace proti zemní vlhkosti nopovou fólií na ploše svislé S výška nopu do 20 mm</t>
  </si>
  <si>
    <t>-952676507</t>
  </si>
  <si>
    <t>https://podminky.urs.cz/item/CS_URS_2025_01/711161274</t>
  </si>
  <si>
    <t>95</t>
  </si>
  <si>
    <t>28323005</t>
  </si>
  <si>
    <t>fólie profilovaná (nopová) drenážní HDPE s výškou nopů 8mm</t>
  </si>
  <si>
    <t>1838663857</t>
  </si>
  <si>
    <t>VRN</t>
  </si>
  <si>
    <t>Vedlejší rozpočtové náklady</t>
  </si>
  <si>
    <t>VRN1</t>
  </si>
  <si>
    <t>Průzkumné, geodetické a projektové práce</t>
  </si>
  <si>
    <t>96</t>
  </si>
  <si>
    <t>012203000</t>
  </si>
  <si>
    <t>Geodetické práce při provádění stavby</t>
  </si>
  <si>
    <t>1024</t>
  </si>
  <si>
    <t>-1637682709</t>
  </si>
  <si>
    <t>97</t>
  </si>
  <si>
    <t>012303000</t>
  </si>
  <si>
    <t>Geodetické práce po výstavbě</t>
  </si>
  <si>
    <t>-1488307768</t>
  </si>
  <si>
    <t>98</t>
  </si>
  <si>
    <t>013254000</t>
  </si>
  <si>
    <t>Dokumentace skutečného provedení stavby</t>
  </si>
  <si>
    <t>-314706385</t>
  </si>
  <si>
    <t>VRN3</t>
  </si>
  <si>
    <t>Zařízení staveniště</t>
  </si>
  <si>
    <t>99</t>
  </si>
  <si>
    <t>030001000</t>
  </si>
  <si>
    <t>626655871</t>
  </si>
  <si>
    <t>100</t>
  </si>
  <si>
    <t>034303000</t>
  </si>
  <si>
    <t>Dopravní značení na staveništi včetně inženýrské činnosti</t>
  </si>
  <si>
    <t>kč</t>
  </si>
  <si>
    <t>1672277434</t>
  </si>
  <si>
    <t>101</t>
  </si>
  <si>
    <t>039103000</t>
  </si>
  <si>
    <t>Rozebrání, bourání a odvoz zařízení staveniště</t>
  </si>
  <si>
    <t>1199631636</t>
  </si>
  <si>
    <t>VRN7</t>
  </si>
  <si>
    <t>Provozní vlivy</t>
  </si>
  <si>
    <t>102</t>
  </si>
  <si>
    <t>071002000</t>
  </si>
  <si>
    <t>Koordinace s pracemi na výměně vodovodu</t>
  </si>
  <si>
    <t>Kč</t>
  </si>
  <si>
    <t>1484371784</t>
  </si>
  <si>
    <t>SO401 - VEŘEJNÉ OSVĚTLENÍ</t>
  </si>
  <si>
    <t>11 - Přípravné a přidružené práce</t>
  </si>
  <si>
    <t>56 - Podkladní vrstvy komunikací, letišť a ploch</t>
  </si>
  <si>
    <t>57 - Kryty pozemních komunikací, letišť a ploch z kameniva nebo živičné</t>
  </si>
  <si>
    <t>59 - Kryty pozemních komunikací, letišť a ploch dlážděných (předlažby)</t>
  </si>
  <si>
    <t>M21 - Elektromontáže</t>
  </si>
  <si>
    <t>M22 - Montáže sdělovací a zabezpečovací techniky</t>
  </si>
  <si>
    <t>M46 - Zemní práce při montážích</t>
  </si>
  <si>
    <t>16 - Přemístění výkopku</t>
  </si>
  <si>
    <t>19 - Hloubení pro podzemní stěny, ražení a hloubení důlní</t>
  </si>
  <si>
    <t>S - Přesuny sutí</t>
  </si>
  <si>
    <t>VORN - Vedlejší a ostatní rozpočtové náklady</t>
  </si>
  <si>
    <t>01VRN - Průzkumy, geodetické a projektové práce</t>
  </si>
  <si>
    <t>03VRN - Zařízení staveniště</t>
  </si>
  <si>
    <t>04VRN - Inženýrské činnosti</t>
  </si>
  <si>
    <t>06VRN - Územní vlivy</t>
  </si>
  <si>
    <t>Přípravné a přidružené práce</t>
  </si>
  <si>
    <t>919735113R00</t>
  </si>
  <si>
    <t>Řezání stávajícího živičného krytu tl. 10 - 15 cm</t>
  </si>
  <si>
    <t>113108310R00</t>
  </si>
  <si>
    <t>Odstranění asfaltové vrstvy pl. do 50 m2, tl.10 cm</t>
  </si>
  <si>
    <t>113107530R00</t>
  </si>
  <si>
    <t>Odstranění podkladu pl. 50 m2,kam.drcené tl.30 cm</t>
  </si>
  <si>
    <t>113106231R00</t>
  </si>
  <si>
    <t>Rozebrání dlažeb ze zámkové dlažby v kamenivu</t>
  </si>
  <si>
    <t>Podkladní vrstvy komunikací, letišť a ploch</t>
  </si>
  <si>
    <t>564782111R00</t>
  </si>
  <si>
    <t>Podklad z kam.drceného 32-63 po zhutnění 30 cm</t>
  </si>
  <si>
    <t>564811111R00</t>
  </si>
  <si>
    <t>Podklad ze štěrkodrti po zhutnění tloušťky 5 cm</t>
  </si>
  <si>
    <t>Kryty pozemních komunikací, letišť a ploch z kameniva nebo živičné</t>
  </si>
  <si>
    <t>578100010RA0</t>
  </si>
  <si>
    <t>Chodník z litého asfaltu</t>
  </si>
  <si>
    <t>Kryty pozemních komunikací, letišť a ploch dlážděných (předlažby)</t>
  </si>
  <si>
    <t>596215041R00</t>
  </si>
  <si>
    <t>Kladení zámkové dlažby tl. 8 cm do drtě tl. 5 cm</t>
  </si>
  <si>
    <t>M21</t>
  </si>
  <si>
    <t>Elektromontáže</t>
  </si>
  <si>
    <t>210202115R00</t>
  </si>
  <si>
    <t>Svítidlo veřejného osvětlení parkové</t>
  </si>
  <si>
    <t>348360220</t>
  </si>
  <si>
    <t>Svítidlo Guida S - G3H - 34W</t>
  </si>
  <si>
    <t>210204002R00</t>
  </si>
  <si>
    <t>Stožár osvětlovací sadový - ocelový</t>
  </si>
  <si>
    <t>316735704</t>
  </si>
  <si>
    <t>Stožár TS-6 3° atyp. 159/89/60 vč.TPU</t>
  </si>
  <si>
    <t>210204201R00</t>
  </si>
  <si>
    <t>Elektrovýzbroj stožáru pro 1 okruh</t>
  </si>
  <si>
    <t>31678610.A</t>
  </si>
  <si>
    <t>Stožárová rozvodnice SR 481/721 /E27 UN</t>
  </si>
  <si>
    <t>34111032</t>
  </si>
  <si>
    <t>Kabel silový s Cu jádrem 750 V CYKY 3 C x 1,5 mm2</t>
  </si>
  <si>
    <t>210010123R00</t>
  </si>
  <si>
    <t>Trubka ochranná z PE, uložená volně, DN do 47 mm</t>
  </si>
  <si>
    <t>3457114701</t>
  </si>
  <si>
    <t>Trubka kabelová chránička KOPOFLEX KF 09050</t>
  </si>
  <si>
    <t>210010125R00</t>
  </si>
  <si>
    <t>Trubka ochranná z PE, uložená volně, DN do 100 mm</t>
  </si>
  <si>
    <t>3457114705</t>
  </si>
  <si>
    <t>Trubka kabelová chránička KOPOFLEX KF 09110</t>
  </si>
  <si>
    <t>210220022R00</t>
  </si>
  <si>
    <t>Vedení uzemňovací v zemi FeZn, D 8 - 10 mm</t>
  </si>
  <si>
    <t>156112270000</t>
  </si>
  <si>
    <t xml:space="preserve">Drát ocelový pozinkovaný 426406  D 10 mm</t>
  </si>
  <si>
    <t>210220301R00</t>
  </si>
  <si>
    <t>Svorka hromosvodová do 2 šroubů /SS, SZ, SO/</t>
  </si>
  <si>
    <t>35441885</t>
  </si>
  <si>
    <t>Svorka spojovací SS pro lano d 8-10 mm</t>
  </si>
  <si>
    <t>35441895</t>
  </si>
  <si>
    <t xml:space="preserve">Svorka připojovací SP  kovových částí d 6-12 mm</t>
  </si>
  <si>
    <t>210810013R00</t>
  </si>
  <si>
    <t>Kabel CYKY-m 750 V 4 x 10 mm2 volně uložený</t>
  </si>
  <si>
    <t>34111076</t>
  </si>
  <si>
    <t>Kabel silový s Cu jádrem 750 V CYKY 4 x10 mm2</t>
  </si>
  <si>
    <t>210100251R00</t>
  </si>
  <si>
    <t>Ukončení celoplast. kabelů zákl./pás.do 4x10 mm2</t>
  </si>
  <si>
    <t>210100001R00</t>
  </si>
  <si>
    <t>Ukončení vodičů v rozvaděči + zapojení do 2,5 mm2</t>
  </si>
  <si>
    <t>210100003R00</t>
  </si>
  <si>
    <t>Ukončení vodičů v rozvaděči + zapojení do 16 mm2</t>
  </si>
  <si>
    <t>210102101R00</t>
  </si>
  <si>
    <t>Spojka gelová 4x25 mm2</t>
  </si>
  <si>
    <t>35435475</t>
  </si>
  <si>
    <t>ETELEC Spojka SHARK 525 WS gelová se svorkovnicí</t>
  </si>
  <si>
    <t>M22</t>
  </si>
  <si>
    <t>Montáže sdělovací a zabezpečovací techniky</t>
  </si>
  <si>
    <t>220890301R00</t>
  </si>
  <si>
    <t>Oživení, zapojení</t>
  </si>
  <si>
    <t>hod.</t>
  </si>
  <si>
    <t>220890202R00</t>
  </si>
  <si>
    <t>Revize</t>
  </si>
  <si>
    <t>M46</t>
  </si>
  <si>
    <t>Zemní práce při montážích</t>
  </si>
  <si>
    <t>460050704R00</t>
  </si>
  <si>
    <t>Jáma do 2 m3 pro stožár veř.osvětlení, hor.4</t>
  </si>
  <si>
    <t>460100023R00</t>
  </si>
  <si>
    <t>Pouzdrový základ 300x1500 mm v ose trasy kab.</t>
  </si>
  <si>
    <t>59221628</t>
  </si>
  <si>
    <t>Trouba betonová přímá TBP Q 300/1000/36 mm</t>
  </si>
  <si>
    <t>58922205</t>
  </si>
  <si>
    <t>Beton C 12/15</t>
  </si>
  <si>
    <t>58337320</t>
  </si>
  <si>
    <t>Štěrkopísek frakce 4-8 C</t>
  </si>
  <si>
    <t>460200164R00</t>
  </si>
  <si>
    <t xml:space="preserve">Výkop kabelové rýhy 35/80 cm  hor.4</t>
  </si>
  <si>
    <t>460200304R00</t>
  </si>
  <si>
    <t>Výkop kabelové rýhy 50/120 cm hor.4</t>
  </si>
  <si>
    <t>460490012R00</t>
  </si>
  <si>
    <t>Zakrytí kabelu výstražnou folií PVC, šířka 33 cm</t>
  </si>
  <si>
    <t>673909992034</t>
  </si>
  <si>
    <t>Fólie výstražná šířka 34 cm červená</t>
  </si>
  <si>
    <t>460560164R00</t>
  </si>
  <si>
    <t>Zához rýhy 35/80 cm, hornina třídy 4</t>
  </si>
  <si>
    <t>460560304R00</t>
  </si>
  <si>
    <t>Zához rýhy 50/120 cm, hornina třídy 4</t>
  </si>
  <si>
    <t>979084113R00</t>
  </si>
  <si>
    <t>Vodorovná doprava hmot po suchu do 1000 m</t>
  </si>
  <si>
    <t>979084119R00</t>
  </si>
  <si>
    <t>Příplatek k přesunu hmot za každých dalších 1000 m</t>
  </si>
  <si>
    <t>Přemístění výkopku</t>
  </si>
  <si>
    <t>162301102R00</t>
  </si>
  <si>
    <t>Vodorovné přemístění výkopku z hor.1-4 do 1000 m</t>
  </si>
  <si>
    <t>162701109R00</t>
  </si>
  <si>
    <t>Příplatek k vod. přemístění hor.1-4 za další 1 km</t>
  </si>
  <si>
    <t>Hloubení pro podzemní stěny, ražení a hloubení důlní</t>
  </si>
  <si>
    <t>199000005R00</t>
  </si>
  <si>
    <t>Poplatek za skládku zeminy 1- 4</t>
  </si>
  <si>
    <t>S</t>
  </si>
  <si>
    <t>Přesuny sutí</t>
  </si>
  <si>
    <t>979082213R00</t>
  </si>
  <si>
    <t>Vodorovná doprava suti po suchu do 1 km</t>
  </si>
  <si>
    <t>979082219R00</t>
  </si>
  <si>
    <t>Příplatek za dopravu suti po suchu za další 1 km</t>
  </si>
  <si>
    <t>979990108R00</t>
  </si>
  <si>
    <t>Poplatek za skládku suti</t>
  </si>
  <si>
    <t>104</t>
  </si>
  <si>
    <t>VORN</t>
  </si>
  <si>
    <t>Vedlejší a ostatní rozpočtové náklady</t>
  </si>
  <si>
    <t>01VRN</t>
  </si>
  <si>
    <t>Průzkumy, geodetické a projektové práce</t>
  </si>
  <si>
    <t>012002VRN</t>
  </si>
  <si>
    <t>Geodetické práce</t>
  </si>
  <si>
    <t>Soubor</t>
  </si>
  <si>
    <t>106</t>
  </si>
  <si>
    <t>03VRN</t>
  </si>
  <si>
    <t>031002VRN</t>
  </si>
  <si>
    <t>Přípravné práce</t>
  </si>
  <si>
    <t>108</t>
  </si>
  <si>
    <t>04VRN</t>
  </si>
  <si>
    <t>Inženýrské činnosti</t>
  </si>
  <si>
    <t>040001VRN</t>
  </si>
  <si>
    <t>110</t>
  </si>
  <si>
    <t>06VRN</t>
  </si>
  <si>
    <t>Územní vlivy</t>
  </si>
  <si>
    <t>062002VRN</t>
  </si>
  <si>
    <t>Dopravní vlivy</t>
  </si>
  <si>
    <t>112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</si>
</sst>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54544" TargetMode="External" /><Relationship Id="rId2" Type="http://schemas.openxmlformats.org/officeDocument/2006/relationships/hyperlink" Target="https://podminky.urs.cz/item/CS_URS_2025_01/113154542" TargetMode="External" /><Relationship Id="rId3" Type="http://schemas.openxmlformats.org/officeDocument/2006/relationships/hyperlink" Target="https://podminky.urs.cz/item/CS_URS_2025_01/113107242" TargetMode="External" /><Relationship Id="rId4" Type="http://schemas.openxmlformats.org/officeDocument/2006/relationships/hyperlink" Target="https://podminky.urs.cz/item/CS_URS_2025_01/113106134" TargetMode="External" /><Relationship Id="rId5" Type="http://schemas.openxmlformats.org/officeDocument/2006/relationships/hyperlink" Target="https://podminky.urs.cz/item/CS_URS_2025_01/113201112" TargetMode="External" /><Relationship Id="rId6" Type="http://schemas.openxmlformats.org/officeDocument/2006/relationships/hyperlink" Target="https://podminky.urs.cz/item/CS_URS_2025_01/113203111" TargetMode="External" /><Relationship Id="rId7" Type="http://schemas.openxmlformats.org/officeDocument/2006/relationships/hyperlink" Target="https://podminky.urs.cz/item/CS_URS_2025_01/113202111" TargetMode="External" /><Relationship Id="rId8" Type="http://schemas.openxmlformats.org/officeDocument/2006/relationships/hyperlink" Target="https://podminky.urs.cz/item/CS_URS_2025_01/113202111.1" TargetMode="External" /><Relationship Id="rId9" Type="http://schemas.openxmlformats.org/officeDocument/2006/relationships/hyperlink" Target="https://podminky.urs.cz/item/CS_URS_2025_01/122151104" TargetMode="External" /><Relationship Id="rId10" Type="http://schemas.openxmlformats.org/officeDocument/2006/relationships/hyperlink" Target="https://podminky.urs.cz/item/CS_URS_2025_01/132151102" TargetMode="External" /><Relationship Id="rId11" Type="http://schemas.openxmlformats.org/officeDocument/2006/relationships/hyperlink" Target="https://podminky.urs.cz/item/CS_URS_2025_01/132151252" TargetMode="External" /><Relationship Id="rId12" Type="http://schemas.openxmlformats.org/officeDocument/2006/relationships/hyperlink" Target="https://podminky.urs.cz/item/CS_URS_2025_01/175151101" TargetMode="External" /><Relationship Id="rId13" Type="http://schemas.openxmlformats.org/officeDocument/2006/relationships/hyperlink" Target="https://podminky.urs.cz/item/CS_URS_2025_01/174151101" TargetMode="External" /><Relationship Id="rId14" Type="http://schemas.openxmlformats.org/officeDocument/2006/relationships/hyperlink" Target="https://podminky.urs.cz/item/CS_URS_2025_01/171151112" TargetMode="External" /><Relationship Id="rId15" Type="http://schemas.openxmlformats.org/officeDocument/2006/relationships/hyperlink" Target="https://podminky.urs.cz/item/CS_URS_2025_01/181951112" TargetMode="External" /><Relationship Id="rId16" Type="http://schemas.openxmlformats.org/officeDocument/2006/relationships/hyperlink" Target="https://podminky.urs.cz/item/CS_URS_2025_01/182351023" TargetMode="External" /><Relationship Id="rId17" Type="http://schemas.openxmlformats.org/officeDocument/2006/relationships/hyperlink" Target="https://podminky.urs.cz/item/CS_URS_2025_01/181411132" TargetMode="External" /><Relationship Id="rId18" Type="http://schemas.openxmlformats.org/officeDocument/2006/relationships/hyperlink" Target="https://podminky.urs.cz/item/CS_URS_2025_01/212751106" TargetMode="External" /><Relationship Id="rId19" Type="http://schemas.openxmlformats.org/officeDocument/2006/relationships/hyperlink" Target="https://podminky.urs.cz/item/CS_URS_2025_01/451541111" TargetMode="External" /><Relationship Id="rId20" Type="http://schemas.openxmlformats.org/officeDocument/2006/relationships/hyperlink" Target="https://podminky.urs.cz/item/CS_URS_2025_01/564861111" TargetMode="External" /><Relationship Id="rId21" Type="http://schemas.openxmlformats.org/officeDocument/2006/relationships/hyperlink" Target="https://podminky.urs.cz/item/CS_URS_2025_01/564952111" TargetMode="External" /><Relationship Id="rId22" Type="http://schemas.openxmlformats.org/officeDocument/2006/relationships/hyperlink" Target="https://podminky.urs.cz/item/CS_URS_2025_01/564951313" TargetMode="External" /><Relationship Id="rId23" Type="http://schemas.openxmlformats.org/officeDocument/2006/relationships/hyperlink" Target="https://podminky.urs.cz/item/CS_URS_2025_01/564921411" TargetMode="External" /><Relationship Id="rId24" Type="http://schemas.openxmlformats.org/officeDocument/2006/relationships/hyperlink" Target="https://podminky.urs.cz/item/CS_URS_2025_01/577176121" TargetMode="External" /><Relationship Id="rId25" Type="http://schemas.openxmlformats.org/officeDocument/2006/relationships/hyperlink" Target="https://podminky.urs.cz/item/CS_URS_2025_01/577155112" TargetMode="External" /><Relationship Id="rId26" Type="http://schemas.openxmlformats.org/officeDocument/2006/relationships/hyperlink" Target="https://podminky.urs.cz/item/CS_URS_2025_01/573231106" TargetMode="External" /><Relationship Id="rId27" Type="http://schemas.openxmlformats.org/officeDocument/2006/relationships/hyperlink" Target="https://podminky.urs.cz/item/CS_URS_2025_01/577134121" TargetMode="External" /><Relationship Id="rId28" Type="http://schemas.openxmlformats.org/officeDocument/2006/relationships/hyperlink" Target="https://podminky.urs.cz/item/CS_URS_2025_01/577143111" TargetMode="External" /><Relationship Id="rId29" Type="http://schemas.openxmlformats.org/officeDocument/2006/relationships/hyperlink" Target="https://podminky.urs.cz/item/CS_URS_2025_01/596211113" TargetMode="External" /><Relationship Id="rId30" Type="http://schemas.openxmlformats.org/officeDocument/2006/relationships/hyperlink" Target="https://podminky.urs.cz/item/CS_URS_2025_01/596212213" TargetMode="External" /><Relationship Id="rId31" Type="http://schemas.openxmlformats.org/officeDocument/2006/relationships/hyperlink" Target="https://podminky.urs.cz/item/CS_URS_2025_01/596412113" TargetMode="External" /><Relationship Id="rId32" Type="http://schemas.openxmlformats.org/officeDocument/2006/relationships/hyperlink" Target="https://podminky.urs.cz/item/CS_URS_2025_01/871313121" TargetMode="External" /><Relationship Id="rId33" Type="http://schemas.openxmlformats.org/officeDocument/2006/relationships/hyperlink" Target="https://podminky.urs.cz/item/CS_URS_2025_01/877310310" TargetMode="External" /><Relationship Id="rId34" Type="http://schemas.openxmlformats.org/officeDocument/2006/relationships/hyperlink" Target="https://podminky.urs.cz/item/CS_URS_2025_01/895941302" TargetMode="External" /><Relationship Id="rId35" Type="http://schemas.openxmlformats.org/officeDocument/2006/relationships/hyperlink" Target="https://podminky.urs.cz/item/CS_URS_2025_01/895941332" TargetMode="External" /><Relationship Id="rId36" Type="http://schemas.openxmlformats.org/officeDocument/2006/relationships/hyperlink" Target="https://podminky.urs.cz/item/CS_URS_2024_02/895941323" TargetMode="External" /><Relationship Id="rId37" Type="http://schemas.openxmlformats.org/officeDocument/2006/relationships/hyperlink" Target="https://podminky.urs.cz/item/CS_URS_2025_01/895941313" TargetMode="External" /><Relationship Id="rId38" Type="http://schemas.openxmlformats.org/officeDocument/2006/relationships/hyperlink" Target="https://podminky.urs.cz/item/CS_URS_2025_01/899204112" TargetMode="External" /><Relationship Id="rId39" Type="http://schemas.openxmlformats.org/officeDocument/2006/relationships/hyperlink" Target="https://podminky.urs.cz/item/CS_URS_2025_01/899132212" TargetMode="External" /><Relationship Id="rId40" Type="http://schemas.openxmlformats.org/officeDocument/2006/relationships/hyperlink" Target="https://podminky.urs.cz/item/CS_URS_2025_01/916241113" TargetMode="External" /><Relationship Id="rId41" Type="http://schemas.openxmlformats.org/officeDocument/2006/relationships/hyperlink" Target="https://podminky.urs.cz/item/CS_URS_2025_01/916131213" TargetMode="External" /><Relationship Id="rId42" Type="http://schemas.openxmlformats.org/officeDocument/2006/relationships/hyperlink" Target="https://podminky.urs.cz/item/CS_URS_2025_01/916991121" TargetMode="External" /><Relationship Id="rId43" Type="http://schemas.openxmlformats.org/officeDocument/2006/relationships/hyperlink" Target="https://podminky.urs.cz/item/CS_URS_2025_01/916111123" TargetMode="External" /><Relationship Id="rId44" Type="http://schemas.openxmlformats.org/officeDocument/2006/relationships/hyperlink" Target="https://podminky.urs.cz/item/CS_URS_2025_01/916231213" TargetMode="External" /><Relationship Id="rId45" Type="http://schemas.openxmlformats.org/officeDocument/2006/relationships/hyperlink" Target="https://podminky.urs.cz/item/CS_URS_2025_01/916111113" TargetMode="External" /><Relationship Id="rId46" Type="http://schemas.openxmlformats.org/officeDocument/2006/relationships/hyperlink" Target="https://podminky.urs.cz/item/CS_URS_2025_01/919735112" TargetMode="External" /><Relationship Id="rId47" Type="http://schemas.openxmlformats.org/officeDocument/2006/relationships/hyperlink" Target="https://podminky.urs.cz/item/CS_URS_2025_01/919732211" TargetMode="External" /><Relationship Id="rId48" Type="http://schemas.openxmlformats.org/officeDocument/2006/relationships/hyperlink" Target="https://podminky.urs.cz/item/CS_URS_2025_01/966006132" TargetMode="External" /><Relationship Id="rId49" Type="http://schemas.openxmlformats.org/officeDocument/2006/relationships/hyperlink" Target="https://podminky.urs.cz/item/CS_URS_2025_01/914111111" TargetMode="External" /><Relationship Id="rId50" Type="http://schemas.openxmlformats.org/officeDocument/2006/relationships/hyperlink" Target="https://podminky.urs.cz/item/CS_URS_2025_01/914511112" TargetMode="External" /><Relationship Id="rId51" Type="http://schemas.openxmlformats.org/officeDocument/2006/relationships/hyperlink" Target="https://podminky.urs.cz/item/CS_URS_2025_01/915121121" TargetMode="External" /><Relationship Id="rId52" Type="http://schemas.openxmlformats.org/officeDocument/2006/relationships/hyperlink" Target="https://podminky.urs.cz/item/CS_URS_2025_01/915221122" TargetMode="External" /><Relationship Id="rId53" Type="http://schemas.openxmlformats.org/officeDocument/2006/relationships/hyperlink" Target="https://podminky.urs.cz/item/CS_URS_2025_01/915131111" TargetMode="External" /><Relationship Id="rId54" Type="http://schemas.openxmlformats.org/officeDocument/2006/relationships/hyperlink" Target="https://podminky.urs.cz/item/CS_URS_2025_01/915231112" TargetMode="External" /><Relationship Id="rId55" Type="http://schemas.openxmlformats.org/officeDocument/2006/relationships/hyperlink" Target="https://podminky.urs.cz/item/CS_URS_2025_01/915111115" TargetMode="External" /><Relationship Id="rId56" Type="http://schemas.openxmlformats.org/officeDocument/2006/relationships/hyperlink" Target="https://podminky.urs.cz/item/CS_URS_2025_01/915211116" TargetMode="External" /><Relationship Id="rId57" Type="http://schemas.openxmlformats.org/officeDocument/2006/relationships/hyperlink" Target="https://podminky.urs.cz/item/CS_URS_2025_01/979024443" TargetMode="External" /><Relationship Id="rId58" Type="http://schemas.openxmlformats.org/officeDocument/2006/relationships/hyperlink" Target="https://podminky.urs.cz/item/CS_URS_2025_01/979071112" TargetMode="External" /><Relationship Id="rId59" Type="http://schemas.openxmlformats.org/officeDocument/2006/relationships/hyperlink" Target="https://podminky.urs.cz/item/CS_URS_2025_01/997221611" TargetMode="External" /><Relationship Id="rId60" Type="http://schemas.openxmlformats.org/officeDocument/2006/relationships/hyperlink" Target="https://podminky.urs.cz/item/CS_URS_2025_01/998225111" TargetMode="External" /><Relationship Id="rId61" Type="http://schemas.openxmlformats.org/officeDocument/2006/relationships/hyperlink" Target="https://podminky.urs.cz/item/CS_URS_2025_01/711161274" TargetMode="External" /><Relationship Id="rId6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09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Oprava povrchu komunikace v Klatovech 2025 - Kličkova ulice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KLATOVY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6. 6. 2025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Město Klatovy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Tomáš Macán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ROUND(SUM(AG95:AG96),2)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ROUND(SUM(AS95:AS96),2)</f>
        <v>0</v>
      </c>
      <c r="AT94" s="111">
        <f>ROUND(SUM(AV94:AW94),2)</f>
        <v>0</v>
      </c>
      <c r="AU94" s="112">
        <f>ROUND(SUM(AU95:AU96),5)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ROUND(SUM(AZ95:AZ96),2)</f>
        <v>0</v>
      </c>
      <c r="BA94" s="111">
        <f>ROUND(SUM(BA95:BA96),2)</f>
        <v>0</v>
      </c>
      <c r="BB94" s="111">
        <f>ROUND(SUM(BB95:BB96),2)</f>
        <v>0</v>
      </c>
      <c r="BC94" s="111">
        <f>ROUND(SUM(BC95:BC96),2)</f>
        <v>0</v>
      </c>
      <c r="BD94" s="113">
        <f>ROUND(SUM(BD95:BD96),2)</f>
        <v>0</v>
      </c>
      <c r="BE94" s="6"/>
      <c r="BS94" s="114" t="s">
        <v>75</v>
      </c>
      <c r="BT94" s="114" t="s">
        <v>76</v>
      </c>
      <c r="BU94" s="115" t="s">
        <v>77</v>
      </c>
      <c r="BV94" s="114" t="s">
        <v>78</v>
      </c>
      <c r="BW94" s="114" t="s">
        <v>5</v>
      </c>
      <c r="BX94" s="114" t="s">
        <v>79</v>
      </c>
      <c r="CL94" s="114" t="s">
        <v>1</v>
      </c>
    </row>
    <row r="95" s="7" customFormat="1" ht="16.5" customHeight="1">
      <c r="A95" s="116" t="s">
        <v>80</v>
      </c>
      <c r="B95" s="117"/>
      <c r="C95" s="118"/>
      <c r="D95" s="119" t="s">
        <v>81</v>
      </c>
      <c r="E95" s="119"/>
      <c r="F95" s="119"/>
      <c r="G95" s="119"/>
      <c r="H95" s="119"/>
      <c r="I95" s="120"/>
      <c r="J95" s="119" t="s">
        <v>82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'SO101 - KOMUNIKACE'!J30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'SO101 - KOMUNIKACE'!P131</f>
        <v>0</v>
      </c>
      <c r="AV95" s="125">
        <f>'SO101 - KOMUNIKACE'!J33</f>
        <v>0</v>
      </c>
      <c r="AW95" s="125">
        <f>'SO101 - KOMUNIKACE'!J34</f>
        <v>0</v>
      </c>
      <c r="AX95" s="125">
        <f>'SO101 - KOMUNIKACE'!J35</f>
        <v>0</v>
      </c>
      <c r="AY95" s="125">
        <f>'SO101 - KOMUNIKACE'!J36</f>
        <v>0</v>
      </c>
      <c r="AZ95" s="125">
        <f>'SO101 - KOMUNIKACE'!F33</f>
        <v>0</v>
      </c>
      <c r="BA95" s="125">
        <f>'SO101 - KOMUNIKACE'!F34</f>
        <v>0</v>
      </c>
      <c r="BB95" s="125">
        <f>'SO101 - KOMUNIKACE'!F35</f>
        <v>0</v>
      </c>
      <c r="BC95" s="125">
        <f>'SO101 - KOMUNIKACE'!F36</f>
        <v>0</v>
      </c>
      <c r="BD95" s="127">
        <f>'SO101 - KOMUNIKACE'!F37</f>
        <v>0</v>
      </c>
      <c r="BE95" s="7"/>
      <c r="BT95" s="128" t="s">
        <v>84</v>
      </c>
      <c r="BV95" s="128" t="s">
        <v>78</v>
      </c>
      <c r="BW95" s="128" t="s">
        <v>85</v>
      </c>
      <c r="BX95" s="128" t="s">
        <v>5</v>
      </c>
      <c r="CL95" s="128" t="s">
        <v>1</v>
      </c>
      <c r="CM95" s="128" t="s">
        <v>86</v>
      </c>
    </row>
    <row r="96" s="7" customFormat="1" ht="16.5" customHeight="1">
      <c r="A96" s="116" t="s">
        <v>80</v>
      </c>
      <c r="B96" s="117"/>
      <c r="C96" s="118"/>
      <c r="D96" s="119" t="s">
        <v>87</v>
      </c>
      <c r="E96" s="119"/>
      <c r="F96" s="119"/>
      <c r="G96" s="119"/>
      <c r="H96" s="119"/>
      <c r="I96" s="120"/>
      <c r="J96" s="119" t="s">
        <v>88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'SO401 - VEŘEJNÉ OSVĚTLENÍ'!J30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83</v>
      </c>
      <c r="AR96" s="123"/>
      <c r="AS96" s="129">
        <v>0</v>
      </c>
      <c r="AT96" s="130">
        <f>ROUND(SUM(AV96:AW96),2)</f>
        <v>0</v>
      </c>
      <c r="AU96" s="131">
        <f>'SO401 - VEŘEJNÉ OSVĚTLENÍ'!P131</f>
        <v>0</v>
      </c>
      <c r="AV96" s="130">
        <f>'SO401 - VEŘEJNÉ OSVĚTLENÍ'!J33</f>
        <v>0</v>
      </c>
      <c r="AW96" s="130">
        <f>'SO401 - VEŘEJNÉ OSVĚTLENÍ'!J34</f>
        <v>0</v>
      </c>
      <c r="AX96" s="130">
        <f>'SO401 - VEŘEJNÉ OSVĚTLENÍ'!J35</f>
        <v>0</v>
      </c>
      <c r="AY96" s="130">
        <f>'SO401 - VEŘEJNÉ OSVĚTLENÍ'!J36</f>
        <v>0</v>
      </c>
      <c r="AZ96" s="130">
        <f>'SO401 - VEŘEJNÉ OSVĚTLENÍ'!F33</f>
        <v>0</v>
      </c>
      <c r="BA96" s="130">
        <f>'SO401 - VEŘEJNÉ OSVĚTLENÍ'!F34</f>
        <v>0</v>
      </c>
      <c r="BB96" s="130">
        <f>'SO401 - VEŘEJNÉ OSVĚTLENÍ'!F35</f>
        <v>0</v>
      </c>
      <c r="BC96" s="130">
        <f>'SO401 - VEŘEJNÉ OSVĚTLENÍ'!F36</f>
        <v>0</v>
      </c>
      <c r="BD96" s="132">
        <f>'SO401 - VEŘEJNÉ OSVĚTLENÍ'!F37</f>
        <v>0</v>
      </c>
      <c r="BE96" s="7"/>
      <c r="BT96" s="128" t="s">
        <v>84</v>
      </c>
      <c r="BV96" s="128" t="s">
        <v>78</v>
      </c>
      <c r="BW96" s="128" t="s">
        <v>89</v>
      </c>
      <c r="BX96" s="128" t="s">
        <v>5</v>
      </c>
      <c r="CL96" s="128" t="s">
        <v>1</v>
      </c>
      <c r="CM96" s="128" t="s">
        <v>86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KC2OePYy2c7YPR9hnhjAcytmh1i5TSZQAf8vZ3kpsZX6YgVMY1Pf70vqy0TI63Ya0SbGp55Sc1j/EErFtgYXUQ==" hashValue="u8YalDW9EmteK8PVpxVXt7EoOo52Xr/fj+zKJTwZcCJLNi0atkEAya4CiLy3jYUNMR/t4FFPOpvuox0mbNRc6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101 - KOMUNIKACE'!C2" display="/"/>
    <hyperlink ref="A96" location="'SO401 - VEŘEJNÉ OSVĚTL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Oprava povrchu komunikace v Klatovech 2025 - Kličkova ulice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6. 6. 2025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31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ROUND(J131,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ROUND((SUM(BE131:BE411)),  2)</f>
        <v>0</v>
      </c>
      <c r="G33" s="35"/>
      <c r="H33" s="35"/>
      <c r="I33" s="152">
        <v>0.20999999999999999</v>
      </c>
      <c r="J33" s="151">
        <f>ROUND(((SUM(BE131:BE411))*I33),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ROUND((SUM(BF131:BF411)),  2)</f>
        <v>0</v>
      </c>
      <c r="G34" s="35"/>
      <c r="H34" s="35"/>
      <c r="I34" s="152">
        <v>0.12</v>
      </c>
      <c r="J34" s="151">
        <f>ROUND(((SUM(BF131:BF411))*I34),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ROUND((SUM(BG131:BG411)),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ROUND((SUM(BH131:BH411)),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ROUND((SUM(BI131:BI411)),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Oprava povrchu komunikace v Klatovech 2025 - Kličkova ulice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SO101 - KOMUNIKACE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KLATOVY</v>
      </c>
      <c r="G89" s="37"/>
      <c r="H89" s="37"/>
      <c r="I89" s="29" t="s">
        <v>22</v>
      </c>
      <c r="J89" s="76" t="str">
        <f>IF(J12="","",J12)</f>
        <v>6. 6. 2025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Klatovy</v>
      </c>
      <c r="G91" s="37"/>
      <c r="H91" s="37"/>
      <c r="I91" s="29" t="s">
        <v>30</v>
      </c>
      <c r="J91" s="33" t="str">
        <f>E21</f>
        <v>Ing. Tomáš Macán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94</v>
      </c>
      <c r="D94" s="173"/>
      <c r="E94" s="173"/>
      <c r="F94" s="173"/>
      <c r="G94" s="173"/>
      <c r="H94" s="173"/>
      <c r="I94" s="173"/>
      <c r="J94" s="174" t="s">
        <v>95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96</v>
      </c>
      <c r="D96" s="37"/>
      <c r="E96" s="37"/>
      <c r="F96" s="37"/>
      <c r="G96" s="37"/>
      <c r="H96" s="37"/>
      <c r="I96" s="37"/>
      <c r="J96" s="107">
        <f>J131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76"/>
      <c r="C97" s="177"/>
      <c r="D97" s="178" t="s">
        <v>98</v>
      </c>
      <c r="E97" s="179"/>
      <c r="F97" s="179"/>
      <c r="G97" s="179"/>
      <c r="H97" s="179"/>
      <c r="I97" s="179"/>
      <c r="J97" s="180">
        <f>J132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99</v>
      </c>
      <c r="E98" s="185"/>
      <c r="F98" s="185"/>
      <c r="G98" s="185"/>
      <c r="H98" s="185"/>
      <c r="I98" s="185"/>
      <c r="J98" s="186">
        <f>J133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100</v>
      </c>
      <c r="E99" s="185"/>
      <c r="F99" s="185"/>
      <c r="G99" s="185"/>
      <c r="H99" s="185"/>
      <c r="I99" s="185"/>
      <c r="J99" s="186">
        <f>J199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101</v>
      </c>
      <c r="E100" s="185"/>
      <c r="F100" s="185"/>
      <c r="G100" s="185"/>
      <c r="H100" s="185"/>
      <c r="I100" s="185"/>
      <c r="J100" s="186">
        <f>J203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102</v>
      </c>
      <c r="E101" s="185"/>
      <c r="F101" s="185"/>
      <c r="G101" s="185"/>
      <c r="H101" s="185"/>
      <c r="I101" s="185"/>
      <c r="J101" s="186">
        <f>J207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103</v>
      </c>
      <c r="E102" s="185"/>
      <c r="F102" s="185"/>
      <c r="G102" s="185"/>
      <c r="H102" s="185"/>
      <c r="I102" s="185"/>
      <c r="J102" s="186">
        <f>J250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104</v>
      </c>
      <c r="E103" s="185"/>
      <c r="F103" s="185"/>
      <c r="G103" s="185"/>
      <c r="H103" s="185"/>
      <c r="I103" s="185"/>
      <c r="J103" s="186">
        <f>J293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2"/>
      <c r="C104" s="183"/>
      <c r="D104" s="184" t="s">
        <v>105</v>
      </c>
      <c r="E104" s="185"/>
      <c r="F104" s="185"/>
      <c r="G104" s="185"/>
      <c r="H104" s="185"/>
      <c r="I104" s="185"/>
      <c r="J104" s="186">
        <f>J371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2"/>
      <c r="C105" s="183"/>
      <c r="D105" s="184" t="s">
        <v>106</v>
      </c>
      <c r="E105" s="185"/>
      <c r="F105" s="185"/>
      <c r="G105" s="185"/>
      <c r="H105" s="185"/>
      <c r="I105" s="185"/>
      <c r="J105" s="186">
        <f>J383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6"/>
      <c r="C106" s="177"/>
      <c r="D106" s="178" t="s">
        <v>107</v>
      </c>
      <c r="E106" s="179"/>
      <c r="F106" s="179"/>
      <c r="G106" s="179"/>
      <c r="H106" s="179"/>
      <c r="I106" s="179"/>
      <c r="J106" s="180">
        <f>J387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2"/>
      <c r="C107" s="183"/>
      <c r="D107" s="184" t="s">
        <v>108</v>
      </c>
      <c r="E107" s="185"/>
      <c r="F107" s="185"/>
      <c r="G107" s="185"/>
      <c r="H107" s="185"/>
      <c r="I107" s="185"/>
      <c r="J107" s="186">
        <f>J388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6"/>
      <c r="C108" s="177"/>
      <c r="D108" s="178" t="s">
        <v>109</v>
      </c>
      <c r="E108" s="179"/>
      <c r="F108" s="179"/>
      <c r="G108" s="179"/>
      <c r="H108" s="179"/>
      <c r="I108" s="179"/>
      <c r="J108" s="180">
        <f>J394</f>
        <v>0</v>
      </c>
      <c r="K108" s="177"/>
      <c r="L108" s="18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2"/>
      <c r="C109" s="183"/>
      <c r="D109" s="184" t="s">
        <v>110</v>
      </c>
      <c r="E109" s="185"/>
      <c r="F109" s="185"/>
      <c r="G109" s="185"/>
      <c r="H109" s="185"/>
      <c r="I109" s="185"/>
      <c r="J109" s="186">
        <f>J395</f>
        <v>0</v>
      </c>
      <c r="K109" s="183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2"/>
      <c r="C110" s="183"/>
      <c r="D110" s="184" t="s">
        <v>111</v>
      </c>
      <c r="E110" s="185"/>
      <c r="F110" s="185"/>
      <c r="G110" s="185"/>
      <c r="H110" s="185"/>
      <c r="I110" s="185"/>
      <c r="J110" s="186">
        <f>J402</f>
        <v>0</v>
      </c>
      <c r="K110" s="183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2"/>
      <c r="C111" s="183"/>
      <c r="D111" s="184" t="s">
        <v>112</v>
      </c>
      <c r="E111" s="185"/>
      <c r="F111" s="185"/>
      <c r="G111" s="185"/>
      <c r="H111" s="185"/>
      <c r="I111" s="185"/>
      <c r="J111" s="186">
        <f>J409</f>
        <v>0</v>
      </c>
      <c r="K111" s="183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113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16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71" t="str">
        <f>E7</f>
        <v>Oprava povrchu komunikace v Klatovech 2025 - Kličkova ulice</v>
      </c>
      <c r="F121" s="29"/>
      <c r="G121" s="29"/>
      <c r="H121" s="29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91</v>
      </c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3" t="str">
        <f>E9</f>
        <v>SO101 - KOMUNIKACE</v>
      </c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20</v>
      </c>
      <c r="D125" s="37"/>
      <c r="E125" s="37"/>
      <c r="F125" s="24" t="str">
        <f>F12</f>
        <v>KLATOVY</v>
      </c>
      <c r="G125" s="37"/>
      <c r="H125" s="37"/>
      <c r="I125" s="29" t="s">
        <v>22</v>
      </c>
      <c r="J125" s="76" t="str">
        <f>IF(J12="","",J12)</f>
        <v>6. 6. 2025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24</v>
      </c>
      <c r="D127" s="37"/>
      <c r="E127" s="37"/>
      <c r="F127" s="24" t="str">
        <f>E15</f>
        <v>Město Klatovy</v>
      </c>
      <c r="G127" s="37"/>
      <c r="H127" s="37"/>
      <c r="I127" s="29" t="s">
        <v>30</v>
      </c>
      <c r="J127" s="33" t="str">
        <f>E21</f>
        <v>Ing. Tomáš Macán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28</v>
      </c>
      <c r="D128" s="37"/>
      <c r="E128" s="37"/>
      <c r="F128" s="24" t="str">
        <f>IF(E18="","",E18)</f>
        <v>Vyplň údaj</v>
      </c>
      <c r="G128" s="37"/>
      <c r="H128" s="37"/>
      <c r="I128" s="29" t="s">
        <v>33</v>
      </c>
      <c r="J128" s="33" t="str">
        <f>E24</f>
        <v xml:space="preserve"> 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88"/>
      <c r="B130" s="189"/>
      <c r="C130" s="190" t="s">
        <v>114</v>
      </c>
      <c r="D130" s="191" t="s">
        <v>61</v>
      </c>
      <c r="E130" s="191" t="s">
        <v>57</v>
      </c>
      <c r="F130" s="191" t="s">
        <v>58</v>
      </c>
      <c r="G130" s="191" t="s">
        <v>115</v>
      </c>
      <c r="H130" s="191" t="s">
        <v>116</v>
      </c>
      <c r="I130" s="191" t="s">
        <v>117</v>
      </c>
      <c r="J130" s="192" t="s">
        <v>95</v>
      </c>
      <c r="K130" s="193" t="s">
        <v>118</v>
      </c>
      <c r="L130" s="194"/>
      <c r="M130" s="97" t="s">
        <v>1</v>
      </c>
      <c r="N130" s="98" t="s">
        <v>40</v>
      </c>
      <c r="O130" s="98" t="s">
        <v>119</v>
      </c>
      <c r="P130" s="98" t="s">
        <v>120</v>
      </c>
      <c r="Q130" s="98" t="s">
        <v>121</v>
      </c>
      <c r="R130" s="98" t="s">
        <v>122</v>
      </c>
      <c r="S130" s="98" t="s">
        <v>123</v>
      </c>
      <c r="T130" s="99" t="s">
        <v>124</v>
      </c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</row>
    <row r="131" s="2" customFormat="1" ht="22.8" customHeight="1">
      <c r="A131" s="35"/>
      <c r="B131" s="36"/>
      <c r="C131" s="104" t="s">
        <v>125</v>
      </c>
      <c r="D131" s="37"/>
      <c r="E131" s="37"/>
      <c r="F131" s="37"/>
      <c r="G131" s="37"/>
      <c r="H131" s="37"/>
      <c r="I131" s="37"/>
      <c r="J131" s="195">
        <f>BK131</f>
        <v>0</v>
      </c>
      <c r="K131" s="37"/>
      <c r="L131" s="41"/>
      <c r="M131" s="100"/>
      <c r="N131" s="196"/>
      <c r="O131" s="101"/>
      <c r="P131" s="197">
        <f>P132+P387+P394</f>
        <v>0</v>
      </c>
      <c r="Q131" s="101"/>
      <c r="R131" s="197">
        <f>R132+R387+R394</f>
        <v>416.65668820000002</v>
      </c>
      <c r="S131" s="101"/>
      <c r="T131" s="198">
        <f>T132+T387+T394</f>
        <v>185.31899999999999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75</v>
      </c>
      <c r="AU131" s="14" t="s">
        <v>97</v>
      </c>
      <c r="BK131" s="199">
        <f>BK132+BK387+BK394</f>
        <v>0</v>
      </c>
    </row>
    <row r="132" s="12" customFormat="1" ht="25.92" customHeight="1">
      <c r="A132" s="12"/>
      <c r="B132" s="200"/>
      <c r="C132" s="201"/>
      <c r="D132" s="202" t="s">
        <v>75</v>
      </c>
      <c r="E132" s="203" t="s">
        <v>126</v>
      </c>
      <c r="F132" s="203" t="s">
        <v>127</v>
      </c>
      <c r="G132" s="201"/>
      <c r="H132" s="201"/>
      <c r="I132" s="204"/>
      <c r="J132" s="205">
        <f>BK132</f>
        <v>0</v>
      </c>
      <c r="K132" s="201"/>
      <c r="L132" s="206"/>
      <c r="M132" s="207"/>
      <c r="N132" s="208"/>
      <c r="O132" s="208"/>
      <c r="P132" s="209">
        <f>P133+P199+P203+P207+P250+P293+P371+P383</f>
        <v>0</v>
      </c>
      <c r="Q132" s="208"/>
      <c r="R132" s="209">
        <f>R133+R199+R203+R207+R250+R293+R371+R383</f>
        <v>416.6341382</v>
      </c>
      <c r="S132" s="208"/>
      <c r="T132" s="210">
        <f>T133+T199+T203+T207+T250+T293+T371+T383</f>
        <v>185.31899999999999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84</v>
      </c>
      <c r="AT132" s="212" t="s">
        <v>75</v>
      </c>
      <c r="AU132" s="212" t="s">
        <v>76</v>
      </c>
      <c r="AY132" s="211" t="s">
        <v>128</v>
      </c>
      <c r="BK132" s="213">
        <f>BK133+BK199+BK203+BK207+BK250+BK293+BK371+BK383</f>
        <v>0</v>
      </c>
    </row>
    <row r="133" s="12" customFormat="1" ht="22.8" customHeight="1">
      <c r="A133" s="12"/>
      <c r="B133" s="200"/>
      <c r="C133" s="201"/>
      <c r="D133" s="202" t="s">
        <v>75</v>
      </c>
      <c r="E133" s="214" t="s">
        <v>84</v>
      </c>
      <c r="F133" s="214" t="s">
        <v>129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SUM(P134:P198)</f>
        <v>0</v>
      </c>
      <c r="Q133" s="208"/>
      <c r="R133" s="209">
        <f>SUM(R134:R198)</f>
        <v>313.00614999999999</v>
      </c>
      <c r="S133" s="208"/>
      <c r="T133" s="210">
        <f>SUM(T134:T198)</f>
        <v>184.95500000000001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84</v>
      </c>
      <c r="AT133" s="212" t="s">
        <v>75</v>
      </c>
      <c r="AU133" s="212" t="s">
        <v>84</v>
      </c>
      <c r="AY133" s="211" t="s">
        <v>128</v>
      </c>
      <c r="BK133" s="213">
        <f>SUM(BK134:BK198)</f>
        <v>0</v>
      </c>
    </row>
    <row r="134" s="2" customFormat="1" ht="44.25" customHeight="1">
      <c r="A134" s="35"/>
      <c r="B134" s="36"/>
      <c r="C134" s="216" t="s">
        <v>84</v>
      </c>
      <c r="D134" s="216" t="s">
        <v>130</v>
      </c>
      <c r="E134" s="217" t="s">
        <v>131</v>
      </c>
      <c r="F134" s="218" t="s">
        <v>132</v>
      </c>
      <c r="G134" s="219" t="s">
        <v>133</v>
      </c>
      <c r="H134" s="220">
        <v>260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41</v>
      </c>
      <c r="O134" s="88"/>
      <c r="P134" s="226">
        <f>O134*H134</f>
        <v>0</v>
      </c>
      <c r="Q134" s="226">
        <v>2.0000000000000002E-05</v>
      </c>
      <c r="R134" s="226">
        <f>Q134*H134</f>
        <v>0.0052000000000000006</v>
      </c>
      <c r="S134" s="226">
        <v>0.13800000000000001</v>
      </c>
      <c r="T134" s="227">
        <f>S134*H134</f>
        <v>35.880000000000003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134</v>
      </c>
      <c r="AT134" s="228" t="s">
        <v>130</v>
      </c>
      <c r="AU134" s="228" t="s">
        <v>86</v>
      </c>
      <c r="AY134" s="14" t="s">
        <v>128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84</v>
      </c>
      <c r="BK134" s="229">
        <f>ROUND(I134*H134,2)</f>
        <v>0</v>
      </c>
      <c r="BL134" s="14" t="s">
        <v>134</v>
      </c>
      <c r="BM134" s="228" t="s">
        <v>135</v>
      </c>
    </row>
    <row r="135" s="2" customFormat="1">
      <c r="A135" s="35"/>
      <c r="B135" s="36"/>
      <c r="C135" s="37"/>
      <c r="D135" s="230" t="s">
        <v>136</v>
      </c>
      <c r="E135" s="37"/>
      <c r="F135" s="231" t="s">
        <v>132</v>
      </c>
      <c r="G135" s="37"/>
      <c r="H135" s="37"/>
      <c r="I135" s="232"/>
      <c r="J135" s="37"/>
      <c r="K135" s="37"/>
      <c r="L135" s="41"/>
      <c r="M135" s="233"/>
      <c r="N135" s="23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136</v>
      </c>
      <c r="AU135" s="14" t="s">
        <v>86</v>
      </c>
    </row>
    <row r="136" s="2" customFormat="1">
      <c r="A136" s="35"/>
      <c r="B136" s="36"/>
      <c r="C136" s="37"/>
      <c r="D136" s="235" t="s">
        <v>137</v>
      </c>
      <c r="E136" s="37"/>
      <c r="F136" s="236" t="s">
        <v>138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137</v>
      </c>
      <c r="AU136" s="14" t="s">
        <v>86</v>
      </c>
    </row>
    <row r="137" s="2" customFormat="1" ht="44.25" customHeight="1">
      <c r="A137" s="35"/>
      <c r="B137" s="36"/>
      <c r="C137" s="216" t="s">
        <v>86</v>
      </c>
      <c r="D137" s="216" t="s">
        <v>130</v>
      </c>
      <c r="E137" s="217" t="s">
        <v>139</v>
      </c>
      <c r="F137" s="218" t="s">
        <v>140</v>
      </c>
      <c r="G137" s="219" t="s">
        <v>133</v>
      </c>
      <c r="H137" s="220">
        <v>55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1.0000000000000001E-05</v>
      </c>
      <c r="R137" s="226">
        <f>Q137*H137</f>
        <v>0.00055000000000000003</v>
      </c>
      <c r="S137" s="226">
        <v>0.091999999999999998</v>
      </c>
      <c r="T137" s="227">
        <f>S137*H137</f>
        <v>5.0599999999999996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134</v>
      </c>
      <c r="AT137" s="228" t="s">
        <v>130</v>
      </c>
      <c r="AU137" s="228" t="s">
        <v>86</v>
      </c>
      <c r="AY137" s="14" t="s">
        <v>128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134</v>
      </c>
      <c r="BM137" s="228" t="s">
        <v>141</v>
      </c>
    </row>
    <row r="138" s="2" customFormat="1">
      <c r="A138" s="35"/>
      <c r="B138" s="36"/>
      <c r="C138" s="37"/>
      <c r="D138" s="230" t="s">
        <v>136</v>
      </c>
      <c r="E138" s="37"/>
      <c r="F138" s="231" t="s">
        <v>140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136</v>
      </c>
      <c r="AU138" s="14" t="s">
        <v>86</v>
      </c>
    </row>
    <row r="139" s="2" customFormat="1">
      <c r="A139" s="35"/>
      <c r="B139" s="36"/>
      <c r="C139" s="37"/>
      <c r="D139" s="235" t="s">
        <v>137</v>
      </c>
      <c r="E139" s="37"/>
      <c r="F139" s="236" t="s">
        <v>142</v>
      </c>
      <c r="G139" s="37"/>
      <c r="H139" s="37"/>
      <c r="I139" s="232"/>
      <c r="J139" s="37"/>
      <c r="K139" s="37"/>
      <c r="L139" s="41"/>
      <c r="M139" s="233"/>
      <c r="N139" s="23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137</v>
      </c>
      <c r="AU139" s="14" t="s">
        <v>86</v>
      </c>
    </row>
    <row r="140" s="2" customFormat="1" ht="55.5" customHeight="1">
      <c r="A140" s="35"/>
      <c r="B140" s="36"/>
      <c r="C140" s="216" t="s">
        <v>143</v>
      </c>
      <c r="D140" s="216" t="s">
        <v>130</v>
      </c>
      <c r="E140" s="217" t="s">
        <v>144</v>
      </c>
      <c r="F140" s="218" t="s">
        <v>145</v>
      </c>
      <c r="G140" s="219" t="s">
        <v>133</v>
      </c>
      <c r="H140" s="220">
        <v>482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41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0.22</v>
      </c>
      <c r="T140" s="227">
        <f>S140*H140</f>
        <v>106.04000000000001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134</v>
      </c>
      <c r="AT140" s="228" t="s">
        <v>130</v>
      </c>
      <c r="AU140" s="228" t="s">
        <v>86</v>
      </c>
      <c r="AY140" s="14" t="s">
        <v>128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84</v>
      </c>
      <c r="BK140" s="229">
        <f>ROUND(I140*H140,2)</f>
        <v>0</v>
      </c>
      <c r="BL140" s="14" t="s">
        <v>134</v>
      </c>
      <c r="BM140" s="228" t="s">
        <v>146</v>
      </c>
    </row>
    <row r="141" s="2" customFormat="1">
      <c r="A141" s="35"/>
      <c r="B141" s="36"/>
      <c r="C141" s="37"/>
      <c r="D141" s="230" t="s">
        <v>136</v>
      </c>
      <c r="E141" s="37"/>
      <c r="F141" s="231" t="s">
        <v>145</v>
      </c>
      <c r="G141" s="37"/>
      <c r="H141" s="37"/>
      <c r="I141" s="232"/>
      <c r="J141" s="37"/>
      <c r="K141" s="37"/>
      <c r="L141" s="41"/>
      <c r="M141" s="233"/>
      <c r="N141" s="23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136</v>
      </c>
      <c r="AU141" s="14" t="s">
        <v>86</v>
      </c>
    </row>
    <row r="142" s="2" customFormat="1">
      <c r="A142" s="35"/>
      <c r="B142" s="36"/>
      <c r="C142" s="37"/>
      <c r="D142" s="235" t="s">
        <v>137</v>
      </c>
      <c r="E142" s="37"/>
      <c r="F142" s="236" t="s">
        <v>147</v>
      </c>
      <c r="G142" s="37"/>
      <c r="H142" s="37"/>
      <c r="I142" s="232"/>
      <c r="J142" s="37"/>
      <c r="K142" s="37"/>
      <c r="L142" s="41"/>
      <c r="M142" s="233"/>
      <c r="N142" s="23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137</v>
      </c>
      <c r="AU142" s="14" t="s">
        <v>86</v>
      </c>
    </row>
    <row r="143" s="2" customFormat="1" ht="66.75" customHeight="1">
      <c r="A143" s="35"/>
      <c r="B143" s="36"/>
      <c r="C143" s="216" t="s">
        <v>134</v>
      </c>
      <c r="D143" s="216" t="s">
        <v>130</v>
      </c>
      <c r="E143" s="217" t="s">
        <v>148</v>
      </c>
      <c r="F143" s="218" t="s">
        <v>149</v>
      </c>
      <c r="G143" s="219" t="s">
        <v>133</v>
      </c>
      <c r="H143" s="220">
        <v>19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41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0.26000000000000001</v>
      </c>
      <c r="T143" s="227">
        <f>S143*H143</f>
        <v>4.9400000000000004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134</v>
      </c>
      <c r="AT143" s="228" t="s">
        <v>130</v>
      </c>
      <c r="AU143" s="228" t="s">
        <v>86</v>
      </c>
      <c r="AY143" s="14" t="s">
        <v>128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84</v>
      </c>
      <c r="BK143" s="229">
        <f>ROUND(I143*H143,2)</f>
        <v>0</v>
      </c>
      <c r="BL143" s="14" t="s">
        <v>134</v>
      </c>
      <c r="BM143" s="228" t="s">
        <v>150</v>
      </c>
    </row>
    <row r="144" s="2" customFormat="1">
      <c r="A144" s="35"/>
      <c r="B144" s="36"/>
      <c r="C144" s="37"/>
      <c r="D144" s="230" t="s">
        <v>136</v>
      </c>
      <c r="E144" s="37"/>
      <c r="F144" s="231" t="s">
        <v>149</v>
      </c>
      <c r="G144" s="37"/>
      <c r="H144" s="37"/>
      <c r="I144" s="232"/>
      <c r="J144" s="37"/>
      <c r="K144" s="37"/>
      <c r="L144" s="41"/>
      <c r="M144" s="233"/>
      <c r="N144" s="23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136</v>
      </c>
      <c r="AU144" s="14" t="s">
        <v>86</v>
      </c>
    </row>
    <row r="145" s="2" customFormat="1">
      <c r="A145" s="35"/>
      <c r="B145" s="36"/>
      <c r="C145" s="37"/>
      <c r="D145" s="235" t="s">
        <v>137</v>
      </c>
      <c r="E145" s="37"/>
      <c r="F145" s="236" t="s">
        <v>151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137</v>
      </c>
      <c r="AU145" s="14" t="s">
        <v>86</v>
      </c>
    </row>
    <row r="146" s="2" customFormat="1" ht="44.25" customHeight="1">
      <c r="A146" s="35"/>
      <c r="B146" s="36"/>
      <c r="C146" s="216" t="s">
        <v>152</v>
      </c>
      <c r="D146" s="216" t="s">
        <v>130</v>
      </c>
      <c r="E146" s="217" t="s">
        <v>153</v>
      </c>
      <c r="F146" s="218" t="s">
        <v>154</v>
      </c>
      <c r="G146" s="219" t="s">
        <v>155</v>
      </c>
      <c r="H146" s="220">
        <v>25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41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0.28999999999999998</v>
      </c>
      <c r="T146" s="227">
        <f>S146*H146</f>
        <v>7.2499999999999991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134</v>
      </c>
      <c r="AT146" s="228" t="s">
        <v>130</v>
      </c>
      <c r="AU146" s="228" t="s">
        <v>86</v>
      </c>
      <c r="AY146" s="14" t="s">
        <v>128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84</v>
      </c>
      <c r="BK146" s="229">
        <f>ROUND(I146*H146,2)</f>
        <v>0</v>
      </c>
      <c r="BL146" s="14" t="s">
        <v>134</v>
      </c>
      <c r="BM146" s="228" t="s">
        <v>156</v>
      </c>
    </row>
    <row r="147" s="2" customFormat="1">
      <c r="A147" s="35"/>
      <c r="B147" s="36"/>
      <c r="C147" s="37"/>
      <c r="D147" s="230" t="s">
        <v>136</v>
      </c>
      <c r="E147" s="37"/>
      <c r="F147" s="231" t="s">
        <v>154</v>
      </c>
      <c r="G147" s="37"/>
      <c r="H147" s="37"/>
      <c r="I147" s="232"/>
      <c r="J147" s="37"/>
      <c r="K147" s="37"/>
      <c r="L147" s="41"/>
      <c r="M147" s="233"/>
      <c r="N147" s="23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136</v>
      </c>
      <c r="AU147" s="14" t="s">
        <v>86</v>
      </c>
    </row>
    <row r="148" s="2" customFormat="1">
      <c r="A148" s="35"/>
      <c r="B148" s="36"/>
      <c r="C148" s="37"/>
      <c r="D148" s="235" t="s">
        <v>137</v>
      </c>
      <c r="E148" s="37"/>
      <c r="F148" s="236" t="s">
        <v>157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137</v>
      </c>
      <c r="AU148" s="14" t="s">
        <v>86</v>
      </c>
    </row>
    <row r="149" s="2" customFormat="1" ht="44.25" customHeight="1">
      <c r="A149" s="35"/>
      <c r="B149" s="36"/>
      <c r="C149" s="216" t="s">
        <v>158</v>
      </c>
      <c r="D149" s="216" t="s">
        <v>130</v>
      </c>
      <c r="E149" s="217" t="s">
        <v>159</v>
      </c>
      <c r="F149" s="218" t="s">
        <v>160</v>
      </c>
      <c r="G149" s="219" t="s">
        <v>155</v>
      </c>
      <c r="H149" s="220">
        <v>23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41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0.11500000000000001</v>
      </c>
      <c r="T149" s="227">
        <f>S149*H149</f>
        <v>2.645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134</v>
      </c>
      <c r="AT149" s="228" t="s">
        <v>130</v>
      </c>
      <c r="AU149" s="228" t="s">
        <v>86</v>
      </c>
      <c r="AY149" s="14" t="s">
        <v>128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84</v>
      </c>
      <c r="BK149" s="229">
        <f>ROUND(I149*H149,2)</f>
        <v>0</v>
      </c>
      <c r="BL149" s="14" t="s">
        <v>134</v>
      </c>
      <c r="BM149" s="228" t="s">
        <v>161</v>
      </c>
    </row>
    <row r="150" s="2" customFormat="1">
      <c r="A150" s="35"/>
      <c r="B150" s="36"/>
      <c r="C150" s="37"/>
      <c r="D150" s="230" t="s">
        <v>136</v>
      </c>
      <c r="E150" s="37"/>
      <c r="F150" s="231" t="s">
        <v>160</v>
      </c>
      <c r="G150" s="37"/>
      <c r="H150" s="37"/>
      <c r="I150" s="232"/>
      <c r="J150" s="37"/>
      <c r="K150" s="37"/>
      <c r="L150" s="41"/>
      <c r="M150" s="233"/>
      <c r="N150" s="23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136</v>
      </c>
      <c r="AU150" s="14" t="s">
        <v>86</v>
      </c>
    </row>
    <row r="151" s="2" customFormat="1">
      <c r="A151" s="35"/>
      <c r="B151" s="36"/>
      <c r="C151" s="37"/>
      <c r="D151" s="235" t="s">
        <v>137</v>
      </c>
      <c r="E151" s="37"/>
      <c r="F151" s="236" t="s">
        <v>162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137</v>
      </c>
      <c r="AU151" s="14" t="s">
        <v>86</v>
      </c>
    </row>
    <row r="152" s="2" customFormat="1" ht="44.25" customHeight="1">
      <c r="A152" s="35"/>
      <c r="B152" s="36"/>
      <c r="C152" s="216" t="s">
        <v>163</v>
      </c>
      <c r="D152" s="216" t="s">
        <v>130</v>
      </c>
      <c r="E152" s="217" t="s">
        <v>164</v>
      </c>
      <c r="F152" s="218" t="s">
        <v>165</v>
      </c>
      <c r="G152" s="219" t="s">
        <v>155</v>
      </c>
      <c r="H152" s="220">
        <v>103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41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0.20499999999999999</v>
      </c>
      <c r="T152" s="227">
        <f>S152*H152</f>
        <v>21.114999999999998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134</v>
      </c>
      <c r="AT152" s="228" t="s">
        <v>130</v>
      </c>
      <c r="AU152" s="228" t="s">
        <v>86</v>
      </c>
      <c r="AY152" s="14" t="s">
        <v>128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84</v>
      </c>
      <c r="BK152" s="229">
        <f>ROUND(I152*H152,2)</f>
        <v>0</v>
      </c>
      <c r="BL152" s="14" t="s">
        <v>134</v>
      </c>
      <c r="BM152" s="228" t="s">
        <v>166</v>
      </c>
    </row>
    <row r="153" s="2" customFormat="1">
      <c r="A153" s="35"/>
      <c r="B153" s="36"/>
      <c r="C153" s="37"/>
      <c r="D153" s="230" t="s">
        <v>136</v>
      </c>
      <c r="E153" s="37"/>
      <c r="F153" s="231" t="s">
        <v>165</v>
      </c>
      <c r="G153" s="37"/>
      <c r="H153" s="37"/>
      <c r="I153" s="232"/>
      <c r="J153" s="37"/>
      <c r="K153" s="37"/>
      <c r="L153" s="41"/>
      <c r="M153" s="233"/>
      <c r="N153" s="23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136</v>
      </c>
      <c r="AU153" s="14" t="s">
        <v>86</v>
      </c>
    </row>
    <row r="154" s="2" customFormat="1">
      <c r="A154" s="35"/>
      <c r="B154" s="36"/>
      <c r="C154" s="37"/>
      <c r="D154" s="235" t="s">
        <v>137</v>
      </c>
      <c r="E154" s="37"/>
      <c r="F154" s="236" t="s">
        <v>167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137</v>
      </c>
      <c r="AU154" s="14" t="s">
        <v>86</v>
      </c>
    </row>
    <row r="155" s="2" customFormat="1" ht="55.5" customHeight="1">
      <c r="A155" s="35"/>
      <c r="B155" s="36"/>
      <c r="C155" s="216" t="s">
        <v>168</v>
      </c>
      <c r="D155" s="216" t="s">
        <v>130</v>
      </c>
      <c r="E155" s="217" t="s">
        <v>169</v>
      </c>
      <c r="F155" s="218" t="s">
        <v>170</v>
      </c>
      <c r="G155" s="219" t="s">
        <v>155</v>
      </c>
      <c r="H155" s="220">
        <v>5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41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0.20499999999999999</v>
      </c>
      <c r="T155" s="227">
        <f>S155*H155</f>
        <v>1.0249999999999999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134</v>
      </c>
      <c r="AT155" s="228" t="s">
        <v>130</v>
      </c>
      <c r="AU155" s="228" t="s">
        <v>86</v>
      </c>
      <c r="AY155" s="14" t="s">
        <v>128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134</v>
      </c>
      <c r="BM155" s="228" t="s">
        <v>171</v>
      </c>
    </row>
    <row r="156" s="2" customFormat="1">
      <c r="A156" s="35"/>
      <c r="B156" s="36"/>
      <c r="C156" s="37"/>
      <c r="D156" s="230" t="s">
        <v>136</v>
      </c>
      <c r="E156" s="37"/>
      <c r="F156" s="231" t="s">
        <v>170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136</v>
      </c>
      <c r="AU156" s="14" t="s">
        <v>86</v>
      </c>
    </row>
    <row r="157" s="2" customFormat="1">
      <c r="A157" s="35"/>
      <c r="B157" s="36"/>
      <c r="C157" s="37"/>
      <c r="D157" s="235" t="s">
        <v>137</v>
      </c>
      <c r="E157" s="37"/>
      <c r="F157" s="236" t="s">
        <v>172</v>
      </c>
      <c r="G157" s="37"/>
      <c r="H157" s="37"/>
      <c r="I157" s="232"/>
      <c r="J157" s="37"/>
      <c r="K157" s="37"/>
      <c r="L157" s="41"/>
      <c r="M157" s="233"/>
      <c r="N157" s="23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137</v>
      </c>
      <c r="AU157" s="14" t="s">
        <v>86</v>
      </c>
    </row>
    <row r="158" s="2" customFormat="1" ht="16.5" customHeight="1">
      <c r="A158" s="35"/>
      <c r="B158" s="36"/>
      <c r="C158" s="216" t="s">
        <v>173</v>
      </c>
      <c r="D158" s="216" t="s">
        <v>130</v>
      </c>
      <c r="E158" s="217" t="s">
        <v>174</v>
      </c>
      <c r="F158" s="218" t="s">
        <v>175</v>
      </c>
      <c r="G158" s="219" t="s">
        <v>176</v>
      </c>
      <c r="H158" s="220">
        <v>1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41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1</v>
      </c>
      <c r="T158" s="227">
        <f>S158*H158</f>
        <v>1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134</v>
      </c>
      <c r="AT158" s="228" t="s">
        <v>130</v>
      </c>
      <c r="AU158" s="228" t="s">
        <v>86</v>
      </c>
      <c r="AY158" s="14" t="s">
        <v>128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84</v>
      </c>
      <c r="BK158" s="229">
        <f>ROUND(I158*H158,2)</f>
        <v>0</v>
      </c>
      <c r="BL158" s="14" t="s">
        <v>134</v>
      </c>
      <c r="BM158" s="228" t="s">
        <v>177</v>
      </c>
    </row>
    <row r="159" s="2" customFormat="1">
      <c r="A159" s="35"/>
      <c r="B159" s="36"/>
      <c r="C159" s="37"/>
      <c r="D159" s="230" t="s">
        <v>136</v>
      </c>
      <c r="E159" s="37"/>
      <c r="F159" s="231" t="s">
        <v>175</v>
      </c>
      <c r="G159" s="37"/>
      <c r="H159" s="37"/>
      <c r="I159" s="232"/>
      <c r="J159" s="37"/>
      <c r="K159" s="37"/>
      <c r="L159" s="41"/>
      <c r="M159" s="233"/>
      <c r="N159" s="23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136</v>
      </c>
      <c r="AU159" s="14" t="s">
        <v>86</v>
      </c>
    </row>
    <row r="160" s="2" customFormat="1" ht="33" customHeight="1">
      <c r="A160" s="35"/>
      <c r="B160" s="36"/>
      <c r="C160" s="216" t="s">
        <v>178</v>
      </c>
      <c r="D160" s="216" t="s">
        <v>130</v>
      </c>
      <c r="E160" s="217" t="s">
        <v>179</v>
      </c>
      <c r="F160" s="218" t="s">
        <v>180</v>
      </c>
      <c r="G160" s="219" t="s">
        <v>181</v>
      </c>
      <c r="H160" s="220">
        <v>358.51999999999998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41</v>
      </c>
      <c r="O160" s="88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134</v>
      </c>
      <c r="AT160" s="228" t="s">
        <v>130</v>
      </c>
      <c r="AU160" s="228" t="s">
        <v>86</v>
      </c>
      <c r="AY160" s="14" t="s">
        <v>128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84</v>
      </c>
      <c r="BK160" s="229">
        <f>ROUND(I160*H160,2)</f>
        <v>0</v>
      </c>
      <c r="BL160" s="14" t="s">
        <v>134</v>
      </c>
      <c r="BM160" s="228" t="s">
        <v>182</v>
      </c>
    </row>
    <row r="161" s="2" customFormat="1">
      <c r="A161" s="35"/>
      <c r="B161" s="36"/>
      <c r="C161" s="37"/>
      <c r="D161" s="230" t="s">
        <v>136</v>
      </c>
      <c r="E161" s="37"/>
      <c r="F161" s="231" t="s">
        <v>180</v>
      </c>
      <c r="G161" s="37"/>
      <c r="H161" s="37"/>
      <c r="I161" s="232"/>
      <c r="J161" s="37"/>
      <c r="K161" s="37"/>
      <c r="L161" s="41"/>
      <c r="M161" s="233"/>
      <c r="N161" s="23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136</v>
      </c>
      <c r="AU161" s="14" t="s">
        <v>86</v>
      </c>
    </row>
    <row r="162" s="2" customFormat="1">
      <c r="A162" s="35"/>
      <c r="B162" s="36"/>
      <c r="C162" s="37"/>
      <c r="D162" s="235" t="s">
        <v>137</v>
      </c>
      <c r="E162" s="37"/>
      <c r="F162" s="236" t="s">
        <v>183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137</v>
      </c>
      <c r="AU162" s="14" t="s">
        <v>86</v>
      </c>
    </row>
    <row r="163" s="2" customFormat="1" ht="49.05" customHeight="1">
      <c r="A163" s="35"/>
      <c r="B163" s="36"/>
      <c r="C163" s="216" t="s">
        <v>184</v>
      </c>
      <c r="D163" s="216" t="s">
        <v>130</v>
      </c>
      <c r="E163" s="217" t="s">
        <v>185</v>
      </c>
      <c r="F163" s="218" t="s">
        <v>186</v>
      </c>
      <c r="G163" s="219" t="s">
        <v>181</v>
      </c>
      <c r="H163" s="220">
        <v>13.050000000000001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41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134</v>
      </c>
      <c r="AT163" s="228" t="s">
        <v>130</v>
      </c>
      <c r="AU163" s="228" t="s">
        <v>86</v>
      </c>
      <c r="AY163" s="14" t="s">
        <v>128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84</v>
      </c>
      <c r="BK163" s="229">
        <f>ROUND(I163*H163,2)</f>
        <v>0</v>
      </c>
      <c r="BL163" s="14" t="s">
        <v>134</v>
      </c>
      <c r="BM163" s="228" t="s">
        <v>187</v>
      </c>
    </row>
    <row r="164" s="2" customFormat="1">
      <c r="A164" s="35"/>
      <c r="B164" s="36"/>
      <c r="C164" s="37"/>
      <c r="D164" s="230" t="s">
        <v>136</v>
      </c>
      <c r="E164" s="37"/>
      <c r="F164" s="231" t="s">
        <v>186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136</v>
      </c>
      <c r="AU164" s="14" t="s">
        <v>86</v>
      </c>
    </row>
    <row r="165" s="2" customFormat="1">
      <c r="A165" s="35"/>
      <c r="B165" s="36"/>
      <c r="C165" s="37"/>
      <c r="D165" s="235" t="s">
        <v>137</v>
      </c>
      <c r="E165" s="37"/>
      <c r="F165" s="236" t="s">
        <v>188</v>
      </c>
      <c r="G165" s="37"/>
      <c r="H165" s="37"/>
      <c r="I165" s="232"/>
      <c r="J165" s="37"/>
      <c r="K165" s="37"/>
      <c r="L165" s="41"/>
      <c r="M165" s="233"/>
      <c r="N165" s="23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137</v>
      </c>
      <c r="AU165" s="14" t="s">
        <v>86</v>
      </c>
    </row>
    <row r="166" s="2" customFormat="1" ht="49.05" customHeight="1">
      <c r="A166" s="35"/>
      <c r="B166" s="36"/>
      <c r="C166" s="216" t="s">
        <v>8</v>
      </c>
      <c r="D166" s="216" t="s">
        <v>130</v>
      </c>
      <c r="E166" s="217" t="s">
        <v>189</v>
      </c>
      <c r="F166" s="218" t="s">
        <v>190</v>
      </c>
      <c r="G166" s="219" t="s">
        <v>181</v>
      </c>
      <c r="H166" s="220">
        <v>10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41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134</v>
      </c>
      <c r="AT166" s="228" t="s">
        <v>130</v>
      </c>
      <c r="AU166" s="228" t="s">
        <v>86</v>
      </c>
      <c r="AY166" s="14" t="s">
        <v>128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84</v>
      </c>
      <c r="BK166" s="229">
        <f>ROUND(I166*H166,2)</f>
        <v>0</v>
      </c>
      <c r="BL166" s="14" t="s">
        <v>134</v>
      </c>
      <c r="BM166" s="228" t="s">
        <v>191</v>
      </c>
    </row>
    <row r="167" s="2" customFormat="1">
      <c r="A167" s="35"/>
      <c r="B167" s="36"/>
      <c r="C167" s="37"/>
      <c r="D167" s="230" t="s">
        <v>136</v>
      </c>
      <c r="E167" s="37"/>
      <c r="F167" s="231" t="s">
        <v>190</v>
      </c>
      <c r="G167" s="37"/>
      <c r="H167" s="37"/>
      <c r="I167" s="232"/>
      <c r="J167" s="37"/>
      <c r="K167" s="37"/>
      <c r="L167" s="41"/>
      <c r="M167" s="233"/>
      <c r="N167" s="23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136</v>
      </c>
      <c r="AU167" s="14" t="s">
        <v>86</v>
      </c>
    </row>
    <row r="168" s="2" customFormat="1">
      <c r="A168" s="35"/>
      <c r="B168" s="36"/>
      <c r="C168" s="37"/>
      <c r="D168" s="235" t="s">
        <v>137</v>
      </c>
      <c r="E168" s="37"/>
      <c r="F168" s="236" t="s">
        <v>192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137</v>
      </c>
      <c r="AU168" s="14" t="s">
        <v>86</v>
      </c>
    </row>
    <row r="169" s="2" customFormat="1" ht="66.75" customHeight="1">
      <c r="A169" s="35"/>
      <c r="B169" s="36"/>
      <c r="C169" s="216" t="s">
        <v>193</v>
      </c>
      <c r="D169" s="216" t="s">
        <v>130</v>
      </c>
      <c r="E169" s="217" t="s">
        <v>194</v>
      </c>
      <c r="F169" s="218" t="s">
        <v>195</v>
      </c>
      <c r="G169" s="219" t="s">
        <v>181</v>
      </c>
      <c r="H169" s="220">
        <v>381.56999999999999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41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134</v>
      </c>
      <c r="AT169" s="228" t="s">
        <v>130</v>
      </c>
      <c r="AU169" s="228" t="s">
        <v>86</v>
      </c>
      <c r="AY169" s="14" t="s">
        <v>128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84</v>
      </c>
      <c r="BK169" s="229">
        <f>ROUND(I169*H169,2)</f>
        <v>0</v>
      </c>
      <c r="BL169" s="14" t="s">
        <v>134</v>
      </c>
      <c r="BM169" s="228" t="s">
        <v>196</v>
      </c>
    </row>
    <row r="170" s="2" customFormat="1">
      <c r="A170" s="35"/>
      <c r="B170" s="36"/>
      <c r="C170" s="37"/>
      <c r="D170" s="230" t="s">
        <v>136</v>
      </c>
      <c r="E170" s="37"/>
      <c r="F170" s="231" t="s">
        <v>195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136</v>
      </c>
      <c r="AU170" s="14" t="s">
        <v>86</v>
      </c>
    </row>
    <row r="171" s="2" customFormat="1" ht="66.75" customHeight="1">
      <c r="A171" s="35"/>
      <c r="B171" s="36"/>
      <c r="C171" s="216" t="s">
        <v>197</v>
      </c>
      <c r="D171" s="216" t="s">
        <v>130</v>
      </c>
      <c r="E171" s="217" t="s">
        <v>198</v>
      </c>
      <c r="F171" s="218" t="s">
        <v>199</v>
      </c>
      <c r="G171" s="219" t="s">
        <v>181</v>
      </c>
      <c r="H171" s="220">
        <v>0.90000000000000002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41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134</v>
      </c>
      <c r="AT171" s="228" t="s">
        <v>130</v>
      </c>
      <c r="AU171" s="228" t="s">
        <v>86</v>
      </c>
      <c r="AY171" s="14" t="s">
        <v>128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134</v>
      </c>
      <c r="BM171" s="228" t="s">
        <v>200</v>
      </c>
    </row>
    <row r="172" s="2" customFormat="1">
      <c r="A172" s="35"/>
      <c r="B172" s="36"/>
      <c r="C172" s="37"/>
      <c r="D172" s="230" t="s">
        <v>136</v>
      </c>
      <c r="E172" s="37"/>
      <c r="F172" s="231" t="s">
        <v>199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136</v>
      </c>
      <c r="AU172" s="14" t="s">
        <v>86</v>
      </c>
    </row>
    <row r="173" s="2" customFormat="1">
      <c r="A173" s="35"/>
      <c r="B173" s="36"/>
      <c r="C173" s="37"/>
      <c r="D173" s="235" t="s">
        <v>137</v>
      </c>
      <c r="E173" s="37"/>
      <c r="F173" s="236" t="s">
        <v>201</v>
      </c>
      <c r="G173" s="37"/>
      <c r="H173" s="37"/>
      <c r="I173" s="232"/>
      <c r="J173" s="37"/>
      <c r="K173" s="37"/>
      <c r="L173" s="41"/>
      <c r="M173" s="233"/>
      <c r="N173" s="23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137</v>
      </c>
      <c r="AU173" s="14" t="s">
        <v>86</v>
      </c>
    </row>
    <row r="174" s="2" customFormat="1" ht="16.5" customHeight="1">
      <c r="A174" s="35"/>
      <c r="B174" s="36"/>
      <c r="C174" s="237" t="s">
        <v>202</v>
      </c>
      <c r="D174" s="237" t="s">
        <v>203</v>
      </c>
      <c r="E174" s="238" t="s">
        <v>204</v>
      </c>
      <c r="F174" s="239" t="s">
        <v>205</v>
      </c>
      <c r="G174" s="240" t="s">
        <v>206</v>
      </c>
      <c r="H174" s="241">
        <v>1.8</v>
      </c>
      <c r="I174" s="242"/>
      <c r="J174" s="243">
        <f>ROUND(I174*H174,2)</f>
        <v>0</v>
      </c>
      <c r="K174" s="244"/>
      <c r="L174" s="245"/>
      <c r="M174" s="246" t="s">
        <v>1</v>
      </c>
      <c r="N174" s="247" t="s">
        <v>41</v>
      </c>
      <c r="O174" s="88"/>
      <c r="P174" s="226">
        <f>O174*H174</f>
        <v>0</v>
      </c>
      <c r="Q174" s="226">
        <v>1</v>
      </c>
      <c r="R174" s="226">
        <f>Q174*H174</f>
        <v>1.8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168</v>
      </c>
      <c r="AT174" s="228" t="s">
        <v>203</v>
      </c>
      <c r="AU174" s="228" t="s">
        <v>86</v>
      </c>
      <c r="AY174" s="14" t="s">
        <v>128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84</v>
      </c>
      <c r="BK174" s="229">
        <f>ROUND(I174*H174,2)</f>
        <v>0</v>
      </c>
      <c r="BL174" s="14" t="s">
        <v>134</v>
      </c>
      <c r="BM174" s="228" t="s">
        <v>207</v>
      </c>
    </row>
    <row r="175" s="2" customFormat="1">
      <c r="A175" s="35"/>
      <c r="B175" s="36"/>
      <c r="C175" s="37"/>
      <c r="D175" s="230" t="s">
        <v>136</v>
      </c>
      <c r="E175" s="37"/>
      <c r="F175" s="231" t="s">
        <v>205</v>
      </c>
      <c r="G175" s="37"/>
      <c r="H175" s="37"/>
      <c r="I175" s="232"/>
      <c r="J175" s="37"/>
      <c r="K175" s="37"/>
      <c r="L175" s="41"/>
      <c r="M175" s="233"/>
      <c r="N175" s="23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136</v>
      </c>
      <c r="AU175" s="14" t="s">
        <v>86</v>
      </c>
    </row>
    <row r="176" s="2" customFormat="1" ht="44.25" customHeight="1">
      <c r="A176" s="35"/>
      <c r="B176" s="36"/>
      <c r="C176" s="216" t="s">
        <v>208</v>
      </c>
      <c r="D176" s="216" t="s">
        <v>130</v>
      </c>
      <c r="E176" s="217" t="s">
        <v>209</v>
      </c>
      <c r="F176" s="218" t="s">
        <v>210</v>
      </c>
      <c r="G176" s="219" t="s">
        <v>181</v>
      </c>
      <c r="H176" s="220">
        <v>8.5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41</v>
      </c>
      <c r="O176" s="88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134</v>
      </c>
      <c r="AT176" s="228" t="s">
        <v>130</v>
      </c>
      <c r="AU176" s="228" t="s">
        <v>86</v>
      </c>
      <c r="AY176" s="14" t="s">
        <v>128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84</v>
      </c>
      <c r="BK176" s="229">
        <f>ROUND(I176*H176,2)</f>
        <v>0</v>
      </c>
      <c r="BL176" s="14" t="s">
        <v>134</v>
      </c>
      <c r="BM176" s="228" t="s">
        <v>211</v>
      </c>
    </row>
    <row r="177" s="2" customFormat="1">
      <c r="A177" s="35"/>
      <c r="B177" s="36"/>
      <c r="C177" s="37"/>
      <c r="D177" s="230" t="s">
        <v>136</v>
      </c>
      <c r="E177" s="37"/>
      <c r="F177" s="231" t="s">
        <v>210</v>
      </c>
      <c r="G177" s="37"/>
      <c r="H177" s="37"/>
      <c r="I177" s="232"/>
      <c r="J177" s="37"/>
      <c r="K177" s="37"/>
      <c r="L177" s="41"/>
      <c r="M177" s="233"/>
      <c r="N177" s="23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136</v>
      </c>
      <c r="AU177" s="14" t="s">
        <v>86</v>
      </c>
    </row>
    <row r="178" s="2" customFormat="1">
      <c r="A178" s="35"/>
      <c r="B178" s="36"/>
      <c r="C178" s="37"/>
      <c r="D178" s="235" t="s">
        <v>137</v>
      </c>
      <c r="E178" s="37"/>
      <c r="F178" s="236" t="s">
        <v>212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137</v>
      </c>
      <c r="AU178" s="14" t="s">
        <v>86</v>
      </c>
    </row>
    <row r="179" s="2" customFormat="1" ht="16.5" customHeight="1">
      <c r="A179" s="35"/>
      <c r="B179" s="36"/>
      <c r="C179" s="237" t="s">
        <v>213</v>
      </c>
      <c r="D179" s="237" t="s">
        <v>203</v>
      </c>
      <c r="E179" s="238" t="s">
        <v>214</v>
      </c>
      <c r="F179" s="239" t="s">
        <v>215</v>
      </c>
      <c r="G179" s="240" t="s">
        <v>206</v>
      </c>
      <c r="H179" s="241">
        <v>17</v>
      </c>
      <c r="I179" s="242"/>
      <c r="J179" s="243">
        <f>ROUND(I179*H179,2)</f>
        <v>0</v>
      </c>
      <c r="K179" s="244"/>
      <c r="L179" s="245"/>
      <c r="M179" s="246" t="s">
        <v>1</v>
      </c>
      <c r="N179" s="247" t="s">
        <v>41</v>
      </c>
      <c r="O179" s="88"/>
      <c r="P179" s="226">
        <f>O179*H179</f>
        <v>0</v>
      </c>
      <c r="Q179" s="226">
        <v>1</v>
      </c>
      <c r="R179" s="226">
        <f>Q179*H179</f>
        <v>17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168</v>
      </c>
      <c r="AT179" s="228" t="s">
        <v>203</v>
      </c>
      <c r="AU179" s="228" t="s">
        <v>86</v>
      </c>
      <c r="AY179" s="14" t="s">
        <v>128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134</v>
      </c>
      <c r="BM179" s="228" t="s">
        <v>216</v>
      </c>
    </row>
    <row r="180" s="2" customFormat="1">
      <c r="A180" s="35"/>
      <c r="B180" s="36"/>
      <c r="C180" s="37"/>
      <c r="D180" s="230" t="s">
        <v>136</v>
      </c>
      <c r="E180" s="37"/>
      <c r="F180" s="231" t="s">
        <v>215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136</v>
      </c>
      <c r="AU180" s="14" t="s">
        <v>86</v>
      </c>
    </row>
    <row r="181" s="2" customFormat="1" ht="44.25" customHeight="1">
      <c r="A181" s="35"/>
      <c r="B181" s="36"/>
      <c r="C181" s="216" t="s">
        <v>217</v>
      </c>
      <c r="D181" s="216" t="s">
        <v>130</v>
      </c>
      <c r="E181" s="217" t="s">
        <v>218</v>
      </c>
      <c r="F181" s="218" t="s">
        <v>219</v>
      </c>
      <c r="G181" s="219" t="s">
        <v>181</v>
      </c>
      <c r="H181" s="220">
        <v>144.40000000000001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41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134</v>
      </c>
      <c r="AT181" s="228" t="s">
        <v>130</v>
      </c>
      <c r="AU181" s="228" t="s">
        <v>86</v>
      </c>
      <c r="AY181" s="14" t="s">
        <v>128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84</v>
      </c>
      <c r="BK181" s="229">
        <f>ROUND(I181*H181,2)</f>
        <v>0</v>
      </c>
      <c r="BL181" s="14" t="s">
        <v>134</v>
      </c>
      <c r="BM181" s="228" t="s">
        <v>220</v>
      </c>
    </row>
    <row r="182" s="2" customFormat="1">
      <c r="A182" s="35"/>
      <c r="B182" s="36"/>
      <c r="C182" s="37"/>
      <c r="D182" s="230" t="s">
        <v>136</v>
      </c>
      <c r="E182" s="37"/>
      <c r="F182" s="231" t="s">
        <v>219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136</v>
      </c>
      <c r="AU182" s="14" t="s">
        <v>86</v>
      </c>
    </row>
    <row r="183" s="2" customFormat="1">
      <c r="A183" s="35"/>
      <c r="B183" s="36"/>
      <c r="C183" s="37"/>
      <c r="D183" s="235" t="s">
        <v>137</v>
      </c>
      <c r="E183" s="37"/>
      <c r="F183" s="236" t="s">
        <v>221</v>
      </c>
      <c r="G183" s="37"/>
      <c r="H183" s="37"/>
      <c r="I183" s="232"/>
      <c r="J183" s="37"/>
      <c r="K183" s="37"/>
      <c r="L183" s="41"/>
      <c r="M183" s="233"/>
      <c r="N183" s="234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137</v>
      </c>
      <c r="AU183" s="14" t="s">
        <v>86</v>
      </c>
    </row>
    <row r="184" s="2" customFormat="1" ht="16.5" customHeight="1">
      <c r="A184" s="35"/>
      <c r="B184" s="36"/>
      <c r="C184" s="237" t="s">
        <v>222</v>
      </c>
      <c r="D184" s="237" t="s">
        <v>203</v>
      </c>
      <c r="E184" s="238" t="s">
        <v>223</v>
      </c>
      <c r="F184" s="239" t="s">
        <v>224</v>
      </c>
      <c r="G184" s="240" t="s">
        <v>206</v>
      </c>
      <c r="H184" s="241">
        <v>288.80000000000001</v>
      </c>
      <c r="I184" s="242"/>
      <c r="J184" s="243">
        <f>ROUND(I184*H184,2)</f>
        <v>0</v>
      </c>
      <c r="K184" s="244"/>
      <c r="L184" s="245"/>
      <c r="M184" s="246" t="s">
        <v>1</v>
      </c>
      <c r="N184" s="247" t="s">
        <v>41</v>
      </c>
      <c r="O184" s="88"/>
      <c r="P184" s="226">
        <f>O184*H184</f>
        <v>0</v>
      </c>
      <c r="Q184" s="226">
        <v>1</v>
      </c>
      <c r="R184" s="226">
        <f>Q184*H184</f>
        <v>288.80000000000001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168</v>
      </c>
      <c r="AT184" s="228" t="s">
        <v>203</v>
      </c>
      <c r="AU184" s="228" t="s">
        <v>86</v>
      </c>
      <c r="AY184" s="14" t="s">
        <v>128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84</v>
      </c>
      <c r="BK184" s="229">
        <f>ROUND(I184*H184,2)</f>
        <v>0</v>
      </c>
      <c r="BL184" s="14" t="s">
        <v>134</v>
      </c>
      <c r="BM184" s="228" t="s">
        <v>225</v>
      </c>
    </row>
    <row r="185" s="2" customFormat="1">
      <c r="A185" s="35"/>
      <c r="B185" s="36"/>
      <c r="C185" s="37"/>
      <c r="D185" s="230" t="s">
        <v>136</v>
      </c>
      <c r="E185" s="37"/>
      <c r="F185" s="231" t="s">
        <v>224</v>
      </c>
      <c r="G185" s="37"/>
      <c r="H185" s="37"/>
      <c r="I185" s="232"/>
      <c r="J185" s="37"/>
      <c r="K185" s="37"/>
      <c r="L185" s="41"/>
      <c r="M185" s="233"/>
      <c r="N185" s="234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136</v>
      </c>
      <c r="AU185" s="14" t="s">
        <v>86</v>
      </c>
    </row>
    <row r="186" s="2" customFormat="1" ht="33" customHeight="1">
      <c r="A186" s="35"/>
      <c r="B186" s="36"/>
      <c r="C186" s="216" t="s">
        <v>226</v>
      </c>
      <c r="D186" s="216" t="s">
        <v>130</v>
      </c>
      <c r="E186" s="217" t="s">
        <v>227</v>
      </c>
      <c r="F186" s="218" t="s">
        <v>228</v>
      </c>
      <c r="G186" s="219" t="s">
        <v>133</v>
      </c>
      <c r="H186" s="220">
        <v>522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41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134</v>
      </c>
      <c r="AT186" s="228" t="s">
        <v>130</v>
      </c>
      <c r="AU186" s="228" t="s">
        <v>86</v>
      </c>
      <c r="AY186" s="14" t="s">
        <v>128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84</v>
      </c>
      <c r="BK186" s="229">
        <f>ROUND(I186*H186,2)</f>
        <v>0</v>
      </c>
      <c r="BL186" s="14" t="s">
        <v>134</v>
      </c>
      <c r="BM186" s="228" t="s">
        <v>229</v>
      </c>
    </row>
    <row r="187" s="2" customFormat="1">
      <c r="A187" s="35"/>
      <c r="B187" s="36"/>
      <c r="C187" s="37"/>
      <c r="D187" s="230" t="s">
        <v>136</v>
      </c>
      <c r="E187" s="37"/>
      <c r="F187" s="231" t="s">
        <v>228</v>
      </c>
      <c r="G187" s="37"/>
      <c r="H187" s="37"/>
      <c r="I187" s="232"/>
      <c r="J187" s="37"/>
      <c r="K187" s="37"/>
      <c r="L187" s="41"/>
      <c r="M187" s="233"/>
      <c r="N187" s="234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136</v>
      </c>
      <c r="AU187" s="14" t="s">
        <v>86</v>
      </c>
    </row>
    <row r="188" s="2" customFormat="1">
      <c r="A188" s="35"/>
      <c r="B188" s="36"/>
      <c r="C188" s="37"/>
      <c r="D188" s="235" t="s">
        <v>137</v>
      </c>
      <c r="E188" s="37"/>
      <c r="F188" s="236" t="s">
        <v>230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137</v>
      </c>
      <c r="AU188" s="14" t="s">
        <v>86</v>
      </c>
    </row>
    <row r="189" s="2" customFormat="1" ht="37.8" customHeight="1">
      <c r="A189" s="35"/>
      <c r="B189" s="36"/>
      <c r="C189" s="216" t="s">
        <v>7</v>
      </c>
      <c r="D189" s="216" t="s">
        <v>130</v>
      </c>
      <c r="E189" s="217" t="s">
        <v>231</v>
      </c>
      <c r="F189" s="218" t="s">
        <v>232</v>
      </c>
      <c r="G189" s="219" t="s">
        <v>133</v>
      </c>
      <c r="H189" s="220">
        <v>20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41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134</v>
      </c>
      <c r="AT189" s="228" t="s">
        <v>130</v>
      </c>
      <c r="AU189" s="228" t="s">
        <v>86</v>
      </c>
      <c r="AY189" s="14" t="s">
        <v>128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84</v>
      </c>
      <c r="BK189" s="229">
        <f>ROUND(I189*H189,2)</f>
        <v>0</v>
      </c>
      <c r="BL189" s="14" t="s">
        <v>134</v>
      </c>
      <c r="BM189" s="228" t="s">
        <v>233</v>
      </c>
    </row>
    <row r="190" s="2" customFormat="1">
      <c r="A190" s="35"/>
      <c r="B190" s="36"/>
      <c r="C190" s="37"/>
      <c r="D190" s="230" t="s">
        <v>136</v>
      </c>
      <c r="E190" s="37"/>
      <c r="F190" s="231" t="s">
        <v>232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136</v>
      </c>
      <c r="AU190" s="14" t="s">
        <v>86</v>
      </c>
    </row>
    <row r="191" s="2" customFormat="1">
      <c r="A191" s="35"/>
      <c r="B191" s="36"/>
      <c r="C191" s="37"/>
      <c r="D191" s="235" t="s">
        <v>137</v>
      </c>
      <c r="E191" s="37"/>
      <c r="F191" s="236" t="s">
        <v>234</v>
      </c>
      <c r="G191" s="37"/>
      <c r="H191" s="37"/>
      <c r="I191" s="232"/>
      <c r="J191" s="37"/>
      <c r="K191" s="37"/>
      <c r="L191" s="41"/>
      <c r="M191" s="233"/>
      <c r="N191" s="234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137</v>
      </c>
      <c r="AU191" s="14" t="s">
        <v>86</v>
      </c>
    </row>
    <row r="192" s="2" customFormat="1" ht="16.5" customHeight="1">
      <c r="A192" s="35"/>
      <c r="B192" s="36"/>
      <c r="C192" s="237" t="s">
        <v>235</v>
      </c>
      <c r="D192" s="237" t="s">
        <v>203</v>
      </c>
      <c r="E192" s="238" t="s">
        <v>236</v>
      </c>
      <c r="F192" s="239" t="s">
        <v>237</v>
      </c>
      <c r="G192" s="240" t="s">
        <v>206</v>
      </c>
      <c r="H192" s="241">
        <v>5.4000000000000004</v>
      </c>
      <c r="I192" s="242"/>
      <c r="J192" s="243">
        <f>ROUND(I192*H192,2)</f>
        <v>0</v>
      </c>
      <c r="K192" s="244"/>
      <c r="L192" s="245"/>
      <c r="M192" s="246" t="s">
        <v>1</v>
      </c>
      <c r="N192" s="247" t="s">
        <v>41</v>
      </c>
      <c r="O192" s="88"/>
      <c r="P192" s="226">
        <f>O192*H192</f>
        <v>0</v>
      </c>
      <c r="Q192" s="226">
        <v>1</v>
      </c>
      <c r="R192" s="226">
        <f>Q192*H192</f>
        <v>5.4000000000000004</v>
      </c>
      <c r="S192" s="226">
        <v>0</v>
      </c>
      <c r="T192" s="22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8" t="s">
        <v>168</v>
      </c>
      <c r="AT192" s="228" t="s">
        <v>203</v>
      </c>
      <c r="AU192" s="228" t="s">
        <v>86</v>
      </c>
      <c r="AY192" s="14" t="s">
        <v>128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4" t="s">
        <v>84</v>
      </c>
      <c r="BK192" s="229">
        <f>ROUND(I192*H192,2)</f>
        <v>0</v>
      </c>
      <c r="BL192" s="14" t="s">
        <v>134</v>
      </c>
      <c r="BM192" s="228" t="s">
        <v>238</v>
      </c>
    </row>
    <row r="193" s="2" customFormat="1">
      <c r="A193" s="35"/>
      <c r="B193" s="36"/>
      <c r="C193" s="37"/>
      <c r="D193" s="230" t="s">
        <v>136</v>
      </c>
      <c r="E193" s="37"/>
      <c r="F193" s="231" t="s">
        <v>237</v>
      </c>
      <c r="G193" s="37"/>
      <c r="H193" s="37"/>
      <c r="I193" s="232"/>
      <c r="J193" s="37"/>
      <c r="K193" s="37"/>
      <c r="L193" s="41"/>
      <c r="M193" s="233"/>
      <c r="N193" s="234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136</v>
      </c>
      <c r="AU193" s="14" t="s">
        <v>86</v>
      </c>
    </row>
    <row r="194" s="2" customFormat="1" ht="37.8" customHeight="1">
      <c r="A194" s="35"/>
      <c r="B194" s="36"/>
      <c r="C194" s="216" t="s">
        <v>239</v>
      </c>
      <c r="D194" s="216" t="s">
        <v>130</v>
      </c>
      <c r="E194" s="217" t="s">
        <v>240</v>
      </c>
      <c r="F194" s="218" t="s">
        <v>241</v>
      </c>
      <c r="G194" s="219" t="s">
        <v>133</v>
      </c>
      <c r="H194" s="220">
        <v>20</v>
      </c>
      <c r="I194" s="221"/>
      <c r="J194" s="222">
        <f>ROUND(I194*H194,2)</f>
        <v>0</v>
      </c>
      <c r="K194" s="223"/>
      <c r="L194" s="41"/>
      <c r="M194" s="224" t="s">
        <v>1</v>
      </c>
      <c r="N194" s="225" t="s">
        <v>41</v>
      </c>
      <c r="O194" s="88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8" t="s">
        <v>134</v>
      </c>
      <c r="AT194" s="228" t="s">
        <v>130</v>
      </c>
      <c r="AU194" s="228" t="s">
        <v>86</v>
      </c>
      <c r="AY194" s="14" t="s">
        <v>128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4" t="s">
        <v>84</v>
      </c>
      <c r="BK194" s="229">
        <f>ROUND(I194*H194,2)</f>
        <v>0</v>
      </c>
      <c r="BL194" s="14" t="s">
        <v>134</v>
      </c>
      <c r="BM194" s="228" t="s">
        <v>242</v>
      </c>
    </row>
    <row r="195" s="2" customFormat="1">
      <c r="A195" s="35"/>
      <c r="B195" s="36"/>
      <c r="C195" s="37"/>
      <c r="D195" s="230" t="s">
        <v>136</v>
      </c>
      <c r="E195" s="37"/>
      <c r="F195" s="231" t="s">
        <v>241</v>
      </c>
      <c r="G195" s="37"/>
      <c r="H195" s="37"/>
      <c r="I195" s="232"/>
      <c r="J195" s="37"/>
      <c r="K195" s="37"/>
      <c r="L195" s="41"/>
      <c r="M195" s="233"/>
      <c r="N195" s="234"/>
      <c r="O195" s="88"/>
      <c r="P195" s="88"/>
      <c r="Q195" s="88"/>
      <c r="R195" s="88"/>
      <c r="S195" s="88"/>
      <c r="T195" s="89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4" t="s">
        <v>136</v>
      </c>
      <c r="AU195" s="14" t="s">
        <v>86</v>
      </c>
    </row>
    <row r="196" s="2" customFormat="1">
      <c r="A196" s="35"/>
      <c r="B196" s="36"/>
      <c r="C196" s="37"/>
      <c r="D196" s="235" t="s">
        <v>137</v>
      </c>
      <c r="E196" s="37"/>
      <c r="F196" s="236" t="s">
        <v>243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137</v>
      </c>
      <c r="AU196" s="14" t="s">
        <v>86</v>
      </c>
    </row>
    <row r="197" s="2" customFormat="1" ht="16.5" customHeight="1">
      <c r="A197" s="35"/>
      <c r="B197" s="36"/>
      <c r="C197" s="237" t="s">
        <v>244</v>
      </c>
      <c r="D197" s="237" t="s">
        <v>203</v>
      </c>
      <c r="E197" s="238" t="s">
        <v>245</v>
      </c>
      <c r="F197" s="239" t="s">
        <v>246</v>
      </c>
      <c r="G197" s="240" t="s">
        <v>247</v>
      </c>
      <c r="H197" s="241">
        <v>0.40000000000000002</v>
      </c>
      <c r="I197" s="242"/>
      <c r="J197" s="243">
        <f>ROUND(I197*H197,2)</f>
        <v>0</v>
      </c>
      <c r="K197" s="244"/>
      <c r="L197" s="245"/>
      <c r="M197" s="246" t="s">
        <v>1</v>
      </c>
      <c r="N197" s="247" t="s">
        <v>41</v>
      </c>
      <c r="O197" s="88"/>
      <c r="P197" s="226">
        <f>O197*H197</f>
        <v>0</v>
      </c>
      <c r="Q197" s="226">
        <v>0.001</v>
      </c>
      <c r="R197" s="226">
        <f>Q197*H197</f>
        <v>0.00040000000000000002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168</v>
      </c>
      <c r="AT197" s="228" t="s">
        <v>203</v>
      </c>
      <c r="AU197" s="228" t="s">
        <v>86</v>
      </c>
      <c r="AY197" s="14" t="s">
        <v>128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84</v>
      </c>
      <c r="BK197" s="229">
        <f>ROUND(I197*H197,2)</f>
        <v>0</v>
      </c>
      <c r="BL197" s="14" t="s">
        <v>134</v>
      </c>
      <c r="BM197" s="228" t="s">
        <v>248</v>
      </c>
    </row>
    <row r="198" s="2" customFormat="1">
      <c r="A198" s="35"/>
      <c r="B198" s="36"/>
      <c r="C198" s="37"/>
      <c r="D198" s="230" t="s">
        <v>136</v>
      </c>
      <c r="E198" s="37"/>
      <c r="F198" s="231" t="s">
        <v>246</v>
      </c>
      <c r="G198" s="37"/>
      <c r="H198" s="37"/>
      <c r="I198" s="232"/>
      <c r="J198" s="37"/>
      <c r="K198" s="37"/>
      <c r="L198" s="41"/>
      <c r="M198" s="233"/>
      <c r="N198" s="23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136</v>
      </c>
      <c r="AU198" s="14" t="s">
        <v>86</v>
      </c>
    </row>
    <row r="199" s="12" customFormat="1" ht="22.8" customHeight="1">
      <c r="A199" s="12"/>
      <c r="B199" s="200"/>
      <c r="C199" s="201"/>
      <c r="D199" s="202" t="s">
        <v>75</v>
      </c>
      <c r="E199" s="214" t="s">
        <v>86</v>
      </c>
      <c r="F199" s="214" t="s">
        <v>249</v>
      </c>
      <c r="G199" s="201"/>
      <c r="H199" s="201"/>
      <c r="I199" s="204"/>
      <c r="J199" s="215">
        <f>BK199</f>
        <v>0</v>
      </c>
      <c r="K199" s="201"/>
      <c r="L199" s="206"/>
      <c r="M199" s="207"/>
      <c r="N199" s="208"/>
      <c r="O199" s="208"/>
      <c r="P199" s="209">
        <f>SUM(P200:P202)</f>
        <v>0</v>
      </c>
      <c r="Q199" s="208"/>
      <c r="R199" s="209">
        <f>SUM(R200:R202)</f>
        <v>16.666879999999999</v>
      </c>
      <c r="S199" s="208"/>
      <c r="T199" s="210">
        <f>SUM(T200:T202)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84</v>
      </c>
      <c r="AT199" s="212" t="s">
        <v>75</v>
      </c>
      <c r="AU199" s="212" t="s">
        <v>84</v>
      </c>
      <c r="AY199" s="211" t="s">
        <v>128</v>
      </c>
      <c r="BK199" s="213">
        <f>SUM(BK200:BK202)</f>
        <v>0</v>
      </c>
    </row>
    <row r="200" s="2" customFormat="1" ht="33" customHeight="1">
      <c r="A200" s="35"/>
      <c r="B200" s="36"/>
      <c r="C200" s="216" t="s">
        <v>250</v>
      </c>
      <c r="D200" s="216" t="s">
        <v>130</v>
      </c>
      <c r="E200" s="217" t="s">
        <v>251</v>
      </c>
      <c r="F200" s="218" t="s">
        <v>252</v>
      </c>
      <c r="G200" s="219" t="s">
        <v>155</v>
      </c>
      <c r="H200" s="220">
        <v>58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41</v>
      </c>
      <c r="O200" s="88"/>
      <c r="P200" s="226">
        <f>O200*H200</f>
        <v>0</v>
      </c>
      <c r="Q200" s="226">
        <v>0.28736</v>
      </c>
      <c r="R200" s="226">
        <f>Q200*H200</f>
        <v>16.666879999999999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134</v>
      </c>
      <c r="AT200" s="228" t="s">
        <v>130</v>
      </c>
      <c r="AU200" s="228" t="s">
        <v>86</v>
      </c>
      <c r="AY200" s="14" t="s">
        <v>128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84</v>
      </c>
      <c r="BK200" s="229">
        <f>ROUND(I200*H200,2)</f>
        <v>0</v>
      </c>
      <c r="BL200" s="14" t="s">
        <v>134</v>
      </c>
      <c r="BM200" s="228" t="s">
        <v>253</v>
      </c>
    </row>
    <row r="201" s="2" customFormat="1">
      <c r="A201" s="35"/>
      <c r="B201" s="36"/>
      <c r="C201" s="37"/>
      <c r="D201" s="230" t="s">
        <v>136</v>
      </c>
      <c r="E201" s="37"/>
      <c r="F201" s="231" t="s">
        <v>252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136</v>
      </c>
      <c r="AU201" s="14" t="s">
        <v>86</v>
      </c>
    </row>
    <row r="202" s="2" customFormat="1">
      <c r="A202" s="35"/>
      <c r="B202" s="36"/>
      <c r="C202" s="37"/>
      <c r="D202" s="235" t="s">
        <v>137</v>
      </c>
      <c r="E202" s="37"/>
      <c r="F202" s="236" t="s">
        <v>254</v>
      </c>
      <c r="G202" s="37"/>
      <c r="H202" s="37"/>
      <c r="I202" s="232"/>
      <c r="J202" s="37"/>
      <c r="K202" s="37"/>
      <c r="L202" s="41"/>
      <c r="M202" s="233"/>
      <c r="N202" s="234"/>
      <c r="O202" s="88"/>
      <c r="P202" s="88"/>
      <c r="Q202" s="88"/>
      <c r="R202" s="88"/>
      <c r="S202" s="88"/>
      <c r="T202" s="89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4" t="s">
        <v>137</v>
      </c>
      <c r="AU202" s="14" t="s">
        <v>86</v>
      </c>
    </row>
    <row r="203" s="12" customFormat="1" ht="22.8" customHeight="1">
      <c r="A203" s="12"/>
      <c r="B203" s="200"/>
      <c r="C203" s="201"/>
      <c r="D203" s="202" t="s">
        <v>75</v>
      </c>
      <c r="E203" s="214" t="s">
        <v>134</v>
      </c>
      <c r="F203" s="214" t="s">
        <v>255</v>
      </c>
      <c r="G203" s="201"/>
      <c r="H203" s="201"/>
      <c r="I203" s="204"/>
      <c r="J203" s="215">
        <f>BK203</f>
        <v>0</v>
      </c>
      <c r="K203" s="201"/>
      <c r="L203" s="206"/>
      <c r="M203" s="207"/>
      <c r="N203" s="208"/>
      <c r="O203" s="208"/>
      <c r="P203" s="209">
        <f>SUM(P204:P206)</f>
        <v>0</v>
      </c>
      <c r="Q203" s="208"/>
      <c r="R203" s="209">
        <f>SUM(R204:R206)</f>
        <v>0</v>
      </c>
      <c r="S203" s="208"/>
      <c r="T203" s="210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1" t="s">
        <v>84</v>
      </c>
      <c r="AT203" s="212" t="s">
        <v>75</v>
      </c>
      <c r="AU203" s="212" t="s">
        <v>84</v>
      </c>
      <c r="AY203" s="211" t="s">
        <v>128</v>
      </c>
      <c r="BK203" s="213">
        <f>SUM(BK204:BK206)</f>
        <v>0</v>
      </c>
    </row>
    <row r="204" s="2" customFormat="1" ht="24.15" customHeight="1">
      <c r="A204" s="35"/>
      <c r="B204" s="36"/>
      <c r="C204" s="216" t="s">
        <v>256</v>
      </c>
      <c r="D204" s="216" t="s">
        <v>130</v>
      </c>
      <c r="E204" s="217" t="s">
        <v>257</v>
      </c>
      <c r="F204" s="218" t="s">
        <v>258</v>
      </c>
      <c r="G204" s="219" t="s">
        <v>181</v>
      </c>
      <c r="H204" s="220">
        <v>0.29999999999999999</v>
      </c>
      <c r="I204" s="221"/>
      <c r="J204" s="222">
        <f>ROUND(I204*H204,2)</f>
        <v>0</v>
      </c>
      <c r="K204" s="223"/>
      <c r="L204" s="41"/>
      <c r="M204" s="224" t="s">
        <v>1</v>
      </c>
      <c r="N204" s="225" t="s">
        <v>41</v>
      </c>
      <c r="O204" s="88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8" t="s">
        <v>134</v>
      </c>
      <c r="AT204" s="228" t="s">
        <v>130</v>
      </c>
      <c r="AU204" s="228" t="s">
        <v>86</v>
      </c>
      <c r="AY204" s="14" t="s">
        <v>128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4" t="s">
        <v>84</v>
      </c>
      <c r="BK204" s="229">
        <f>ROUND(I204*H204,2)</f>
        <v>0</v>
      </c>
      <c r="BL204" s="14" t="s">
        <v>134</v>
      </c>
      <c r="BM204" s="228" t="s">
        <v>259</v>
      </c>
    </row>
    <row r="205" s="2" customFormat="1">
      <c r="A205" s="35"/>
      <c r="B205" s="36"/>
      <c r="C205" s="37"/>
      <c r="D205" s="230" t="s">
        <v>136</v>
      </c>
      <c r="E205" s="37"/>
      <c r="F205" s="231" t="s">
        <v>258</v>
      </c>
      <c r="G205" s="37"/>
      <c r="H205" s="37"/>
      <c r="I205" s="232"/>
      <c r="J205" s="37"/>
      <c r="K205" s="37"/>
      <c r="L205" s="41"/>
      <c r="M205" s="233"/>
      <c r="N205" s="234"/>
      <c r="O205" s="88"/>
      <c r="P205" s="88"/>
      <c r="Q205" s="88"/>
      <c r="R205" s="88"/>
      <c r="S205" s="88"/>
      <c r="T205" s="89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136</v>
      </c>
      <c r="AU205" s="14" t="s">
        <v>86</v>
      </c>
    </row>
    <row r="206" s="2" customFormat="1">
      <c r="A206" s="35"/>
      <c r="B206" s="36"/>
      <c r="C206" s="37"/>
      <c r="D206" s="235" t="s">
        <v>137</v>
      </c>
      <c r="E206" s="37"/>
      <c r="F206" s="236" t="s">
        <v>260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137</v>
      </c>
      <c r="AU206" s="14" t="s">
        <v>86</v>
      </c>
    </row>
    <row r="207" s="12" customFormat="1" ht="22.8" customHeight="1">
      <c r="A207" s="12"/>
      <c r="B207" s="200"/>
      <c r="C207" s="201"/>
      <c r="D207" s="202" t="s">
        <v>75</v>
      </c>
      <c r="E207" s="214" t="s">
        <v>152</v>
      </c>
      <c r="F207" s="214" t="s">
        <v>261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SUM(P208:P249)</f>
        <v>0</v>
      </c>
      <c r="Q207" s="208"/>
      <c r="R207" s="209">
        <f>SUM(R208:R249)</f>
        <v>24.090319999999998</v>
      </c>
      <c r="S207" s="208"/>
      <c r="T207" s="210">
        <f>SUM(T208:T249)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84</v>
      </c>
      <c r="AT207" s="212" t="s">
        <v>75</v>
      </c>
      <c r="AU207" s="212" t="s">
        <v>84</v>
      </c>
      <c r="AY207" s="211" t="s">
        <v>128</v>
      </c>
      <c r="BK207" s="213">
        <f>SUM(BK208:BK249)</f>
        <v>0</v>
      </c>
    </row>
    <row r="208" s="2" customFormat="1" ht="33" customHeight="1">
      <c r="A208" s="35"/>
      <c r="B208" s="36"/>
      <c r="C208" s="216" t="s">
        <v>262</v>
      </c>
      <c r="D208" s="216" t="s">
        <v>130</v>
      </c>
      <c r="E208" s="217" t="s">
        <v>263</v>
      </c>
      <c r="F208" s="218" t="s">
        <v>264</v>
      </c>
      <c r="G208" s="219" t="s">
        <v>133</v>
      </c>
      <c r="H208" s="220">
        <v>381</v>
      </c>
      <c r="I208" s="221"/>
      <c r="J208" s="222">
        <f>ROUND(I208*H208,2)</f>
        <v>0</v>
      </c>
      <c r="K208" s="223"/>
      <c r="L208" s="41"/>
      <c r="M208" s="224" t="s">
        <v>1</v>
      </c>
      <c r="N208" s="225" t="s">
        <v>41</v>
      </c>
      <c r="O208" s="88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8" t="s">
        <v>134</v>
      </c>
      <c r="AT208" s="228" t="s">
        <v>130</v>
      </c>
      <c r="AU208" s="228" t="s">
        <v>86</v>
      </c>
      <c r="AY208" s="14" t="s">
        <v>128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4" t="s">
        <v>84</v>
      </c>
      <c r="BK208" s="229">
        <f>ROUND(I208*H208,2)</f>
        <v>0</v>
      </c>
      <c r="BL208" s="14" t="s">
        <v>134</v>
      </c>
      <c r="BM208" s="228" t="s">
        <v>265</v>
      </c>
    </row>
    <row r="209" s="2" customFormat="1">
      <c r="A209" s="35"/>
      <c r="B209" s="36"/>
      <c r="C209" s="37"/>
      <c r="D209" s="230" t="s">
        <v>136</v>
      </c>
      <c r="E209" s="37"/>
      <c r="F209" s="231" t="s">
        <v>264</v>
      </c>
      <c r="G209" s="37"/>
      <c r="H209" s="37"/>
      <c r="I209" s="232"/>
      <c r="J209" s="37"/>
      <c r="K209" s="37"/>
      <c r="L209" s="41"/>
      <c r="M209" s="233"/>
      <c r="N209" s="234"/>
      <c r="O209" s="88"/>
      <c r="P209" s="88"/>
      <c r="Q209" s="88"/>
      <c r="R209" s="88"/>
      <c r="S209" s="88"/>
      <c r="T209" s="89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4" t="s">
        <v>136</v>
      </c>
      <c r="AU209" s="14" t="s">
        <v>86</v>
      </c>
    </row>
    <row r="210" s="2" customFormat="1">
      <c r="A210" s="35"/>
      <c r="B210" s="36"/>
      <c r="C210" s="37"/>
      <c r="D210" s="235" t="s">
        <v>137</v>
      </c>
      <c r="E210" s="37"/>
      <c r="F210" s="236" t="s">
        <v>266</v>
      </c>
      <c r="G210" s="37"/>
      <c r="H210" s="37"/>
      <c r="I210" s="232"/>
      <c r="J210" s="37"/>
      <c r="K210" s="37"/>
      <c r="L210" s="41"/>
      <c r="M210" s="233"/>
      <c r="N210" s="234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137</v>
      </c>
      <c r="AU210" s="14" t="s">
        <v>86</v>
      </c>
    </row>
    <row r="211" s="2" customFormat="1" ht="37.8" customHeight="1">
      <c r="A211" s="35"/>
      <c r="B211" s="36"/>
      <c r="C211" s="216" t="s">
        <v>267</v>
      </c>
      <c r="D211" s="216" t="s">
        <v>130</v>
      </c>
      <c r="E211" s="217" t="s">
        <v>268</v>
      </c>
      <c r="F211" s="218" t="s">
        <v>269</v>
      </c>
      <c r="G211" s="219" t="s">
        <v>133</v>
      </c>
      <c r="H211" s="220">
        <v>240</v>
      </c>
      <c r="I211" s="221"/>
      <c r="J211" s="222">
        <f>ROUND(I211*H211,2)</f>
        <v>0</v>
      </c>
      <c r="K211" s="223"/>
      <c r="L211" s="41"/>
      <c r="M211" s="224" t="s">
        <v>1</v>
      </c>
      <c r="N211" s="225" t="s">
        <v>41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134</v>
      </c>
      <c r="AT211" s="228" t="s">
        <v>130</v>
      </c>
      <c r="AU211" s="228" t="s">
        <v>86</v>
      </c>
      <c r="AY211" s="14" t="s">
        <v>128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84</v>
      </c>
      <c r="BK211" s="229">
        <f>ROUND(I211*H211,2)</f>
        <v>0</v>
      </c>
      <c r="BL211" s="14" t="s">
        <v>134</v>
      </c>
      <c r="BM211" s="228" t="s">
        <v>270</v>
      </c>
    </row>
    <row r="212" s="2" customFormat="1">
      <c r="A212" s="35"/>
      <c r="B212" s="36"/>
      <c r="C212" s="37"/>
      <c r="D212" s="230" t="s">
        <v>136</v>
      </c>
      <c r="E212" s="37"/>
      <c r="F212" s="231" t="s">
        <v>269</v>
      </c>
      <c r="G212" s="37"/>
      <c r="H212" s="37"/>
      <c r="I212" s="232"/>
      <c r="J212" s="37"/>
      <c r="K212" s="37"/>
      <c r="L212" s="41"/>
      <c r="M212" s="233"/>
      <c r="N212" s="234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136</v>
      </c>
      <c r="AU212" s="14" t="s">
        <v>86</v>
      </c>
    </row>
    <row r="213" s="2" customFormat="1">
      <c r="A213" s="35"/>
      <c r="B213" s="36"/>
      <c r="C213" s="37"/>
      <c r="D213" s="235" t="s">
        <v>137</v>
      </c>
      <c r="E213" s="37"/>
      <c r="F213" s="236" t="s">
        <v>271</v>
      </c>
      <c r="G213" s="37"/>
      <c r="H213" s="37"/>
      <c r="I213" s="232"/>
      <c r="J213" s="37"/>
      <c r="K213" s="37"/>
      <c r="L213" s="41"/>
      <c r="M213" s="233"/>
      <c r="N213" s="234"/>
      <c r="O213" s="88"/>
      <c r="P213" s="88"/>
      <c r="Q213" s="88"/>
      <c r="R213" s="88"/>
      <c r="S213" s="88"/>
      <c r="T213" s="89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4" t="s">
        <v>137</v>
      </c>
      <c r="AU213" s="14" t="s">
        <v>86</v>
      </c>
    </row>
    <row r="214" s="2" customFormat="1" ht="37.8" customHeight="1">
      <c r="A214" s="35"/>
      <c r="B214" s="36"/>
      <c r="C214" s="216" t="s">
        <v>272</v>
      </c>
      <c r="D214" s="216" t="s">
        <v>130</v>
      </c>
      <c r="E214" s="217" t="s">
        <v>273</v>
      </c>
      <c r="F214" s="218" t="s">
        <v>274</v>
      </c>
      <c r="G214" s="219" t="s">
        <v>133</v>
      </c>
      <c r="H214" s="220">
        <v>246</v>
      </c>
      <c r="I214" s="221"/>
      <c r="J214" s="222">
        <f>ROUND(I214*H214,2)</f>
        <v>0</v>
      </c>
      <c r="K214" s="223"/>
      <c r="L214" s="41"/>
      <c r="M214" s="224" t="s">
        <v>1</v>
      </c>
      <c r="N214" s="225" t="s">
        <v>41</v>
      </c>
      <c r="O214" s="88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8" t="s">
        <v>134</v>
      </c>
      <c r="AT214" s="228" t="s">
        <v>130</v>
      </c>
      <c r="AU214" s="228" t="s">
        <v>86</v>
      </c>
      <c r="AY214" s="14" t="s">
        <v>128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4" t="s">
        <v>84</v>
      </c>
      <c r="BK214" s="229">
        <f>ROUND(I214*H214,2)</f>
        <v>0</v>
      </c>
      <c r="BL214" s="14" t="s">
        <v>134</v>
      </c>
      <c r="BM214" s="228" t="s">
        <v>275</v>
      </c>
    </row>
    <row r="215" s="2" customFormat="1">
      <c r="A215" s="35"/>
      <c r="B215" s="36"/>
      <c r="C215" s="37"/>
      <c r="D215" s="230" t="s">
        <v>136</v>
      </c>
      <c r="E215" s="37"/>
      <c r="F215" s="231" t="s">
        <v>274</v>
      </c>
      <c r="G215" s="37"/>
      <c r="H215" s="37"/>
      <c r="I215" s="232"/>
      <c r="J215" s="37"/>
      <c r="K215" s="37"/>
      <c r="L215" s="41"/>
      <c r="M215" s="233"/>
      <c r="N215" s="234"/>
      <c r="O215" s="88"/>
      <c r="P215" s="88"/>
      <c r="Q215" s="88"/>
      <c r="R215" s="88"/>
      <c r="S215" s="88"/>
      <c r="T215" s="89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4" t="s">
        <v>136</v>
      </c>
      <c r="AU215" s="14" t="s">
        <v>86</v>
      </c>
    </row>
    <row r="216" s="2" customFormat="1">
      <c r="A216" s="35"/>
      <c r="B216" s="36"/>
      <c r="C216" s="37"/>
      <c r="D216" s="235" t="s">
        <v>137</v>
      </c>
      <c r="E216" s="37"/>
      <c r="F216" s="236" t="s">
        <v>276</v>
      </c>
      <c r="G216" s="37"/>
      <c r="H216" s="37"/>
      <c r="I216" s="232"/>
      <c r="J216" s="37"/>
      <c r="K216" s="37"/>
      <c r="L216" s="41"/>
      <c r="M216" s="233"/>
      <c r="N216" s="234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137</v>
      </c>
      <c r="AU216" s="14" t="s">
        <v>86</v>
      </c>
    </row>
    <row r="217" s="2" customFormat="1" ht="37.8" customHeight="1">
      <c r="A217" s="35"/>
      <c r="B217" s="36"/>
      <c r="C217" s="216" t="s">
        <v>277</v>
      </c>
      <c r="D217" s="216" t="s">
        <v>130</v>
      </c>
      <c r="E217" s="217" t="s">
        <v>278</v>
      </c>
      <c r="F217" s="218" t="s">
        <v>279</v>
      </c>
      <c r="G217" s="219" t="s">
        <v>133</v>
      </c>
      <c r="H217" s="220">
        <v>141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41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134</v>
      </c>
      <c r="AT217" s="228" t="s">
        <v>130</v>
      </c>
      <c r="AU217" s="228" t="s">
        <v>86</v>
      </c>
      <c r="AY217" s="14" t="s">
        <v>128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84</v>
      </c>
      <c r="BK217" s="229">
        <f>ROUND(I217*H217,2)</f>
        <v>0</v>
      </c>
      <c r="BL217" s="14" t="s">
        <v>134</v>
      </c>
      <c r="BM217" s="228" t="s">
        <v>280</v>
      </c>
    </row>
    <row r="218" s="2" customFormat="1">
      <c r="A218" s="35"/>
      <c r="B218" s="36"/>
      <c r="C218" s="37"/>
      <c r="D218" s="230" t="s">
        <v>136</v>
      </c>
      <c r="E218" s="37"/>
      <c r="F218" s="231" t="s">
        <v>279</v>
      </c>
      <c r="G218" s="37"/>
      <c r="H218" s="37"/>
      <c r="I218" s="232"/>
      <c r="J218" s="37"/>
      <c r="K218" s="37"/>
      <c r="L218" s="41"/>
      <c r="M218" s="233"/>
      <c r="N218" s="234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136</v>
      </c>
      <c r="AU218" s="14" t="s">
        <v>86</v>
      </c>
    </row>
    <row r="219" s="2" customFormat="1">
      <c r="A219" s="35"/>
      <c r="B219" s="36"/>
      <c r="C219" s="37"/>
      <c r="D219" s="235" t="s">
        <v>137</v>
      </c>
      <c r="E219" s="37"/>
      <c r="F219" s="236" t="s">
        <v>281</v>
      </c>
      <c r="G219" s="37"/>
      <c r="H219" s="37"/>
      <c r="I219" s="232"/>
      <c r="J219" s="37"/>
      <c r="K219" s="37"/>
      <c r="L219" s="41"/>
      <c r="M219" s="233"/>
      <c r="N219" s="234"/>
      <c r="O219" s="88"/>
      <c r="P219" s="88"/>
      <c r="Q219" s="88"/>
      <c r="R219" s="88"/>
      <c r="S219" s="88"/>
      <c r="T219" s="89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14" t="s">
        <v>137</v>
      </c>
      <c r="AU219" s="14" t="s">
        <v>86</v>
      </c>
    </row>
    <row r="220" s="2" customFormat="1" ht="44.25" customHeight="1">
      <c r="A220" s="35"/>
      <c r="B220" s="36"/>
      <c r="C220" s="216" t="s">
        <v>282</v>
      </c>
      <c r="D220" s="216" t="s">
        <v>130</v>
      </c>
      <c r="E220" s="217" t="s">
        <v>283</v>
      </c>
      <c r="F220" s="218" t="s">
        <v>284</v>
      </c>
      <c r="G220" s="219" t="s">
        <v>133</v>
      </c>
      <c r="H220" s="220">
        <v>240</v>
      </c>
      <c r="I220" s="221"/>
      <c r="J220" s="222">
        <f>ROUND(I220*H220,2)</f>
        <v>0</v>
      </c>
      <c r="K220" s="223"/>
      <c r="L220" s="41"/>
      <c r="M220" s="224" t="s">
        <v>1</v>
      </c>
      <c r="N220" s="225" t="s">
        <v>41</v>
      </c>
      <c r="O220" s="88"/>
      <c r="P220" s="226">
        <f>O220*H220</f>
        <v>0</v>
      </c>
      <c r="Q220" s="226">
        <v>0</v>
      </c>
      <c r="R220" s="226">
        <f>Q220*H220</f>
        <v>0</v>
      </c>
      <c r="S220" s="226">
        <v>0</v>
      </c>
      <c r="T220" s="22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8" t="s">
        <v>134</v>
      </c>
      <c r="AT220" s="228" t="s">
        <v>130</v>
      </c>
      <c r="AU220" s="228" t="s">
        <v>86</v>
      </c>
      <c r="AY220" s="14" t="s">
        <v>128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4" t="s">
        <v>84</v>
      </c>
      <c r="BK220" s="229">
        <f>ROUND(I220*H220,2)</f>
        <v>0</v>
      </c>
      <c r="BL220" s="14" t="s">
        <v>134</v>
      </c>
      <c r="BM220" s="228" t="s">
        <v>285</v>
      </c>
    </row>
    <row r="221" s="2" customFormat="1">
      <c r="A221" s="35"/>
      <c r="B221" s="36"/>
      <c r="C221" s="37"/>
      <c r="D221" s="230" t="s">
        <v>136</v>
      </c>
      <c r="E221" s="37"/>
      <c r="F221" s="231" t="s">
        <v>284</v>
      </c>
      <c r="G221" s="37"/>
      <c r="H221" s="37"/>
      <c r="I221" s="232"/>
      <c r="J221" s="37"/>
      <c r="K221" s="37"/>
      <c r="L221" s="41"/>
      <c r="M221" s="233"/>
      <c r="N221" s="234"/>
      <c r="O221" s="88"/>
      <c r="P221" s="88"/>
      <c r="Q221" s="88"/>
      <c r="R221" s="88"/>
      <c r="S221" s="88"/>
      <c r="T221" s="89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4" t="s">
        <v>136</v>
      </c>
      <c r="AU221" s="14" t="s">
        <v>86</v>
      </c>
    </row>
    <row r="222" s="2" customFormat="1">
      <c r="A222" s="35"/>
      <c r="B222" s="36"/>
      <c r="C222" s="37"/>
      <c r="D222" s="235" t="s">
        <v>137</v>
      </c>
      <c r="E222" s="37"/>
      <c r="F222" s="236" t="s">
        <v>286</v>
      </c>
      <c r="G222" s="37"/>
      <c r="H222" s="37"/>
      <c r="I222" s="232"/>
      <c r="J222" s="37"/>
      <c r="K222" s="37"/>
      <c r="L222" s="41"/>
      <c r="M222" s="233"/>
      <c r="N222" s="234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137</v>
      </c>
      <c r="AU222" s="14" t="s">
        <v>86</v>
      </c>
    </row>
    <row r="223" s="2" customFormat="1" ht="44.25" customHeight="1">
      <c r="A223" s="35"/>
      <c r="B223" s="36"/>
      <c r="C223" s="216" t="s">
        <v>287</v>
      </c>
      <c r="D223" s="216" t="s">
        <v>130</v>
      </c>
      <c r="E223" s="217" t="s">
        <v>288</v>
      </c>
      <c r="F223" s="218" t="s">
        <v>289</v>
      </c>
      <c r="G223" s="219" t="s">
        <v>133</v>
      </c>
      <c r="H223" s="220">
        <v>20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41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134</v>
      </c>
      <c r="AT223" s="228" t="s">
        <v>130</v>
      </c>
      <c r="AU223" s="228" t="s">
        <v>86</v>
      </c>
      <c r="AY223" s="14" t="s">
        <v>128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84</v>
      </c>
      <c r="BK223" s="229">
        <f>ROUND(I223*H223,2)</f>
        <v>0</v>
      </c>
      <c r="BL223" s="14" t="s">
        <v>134</v>
      </c>
      <c r="BM223" s="228" t="s">
        <v>290</v>
      </c>
    </row>
    <row r="224" s="2" customFormat="1">
      <c r="A224" s="35"/>
      <c r="B224" s="36"/>
      <c r="C224" s="37"/>
      <c r="D224" s="230" t="s">
        <v>136</v>
      </c>
      <c r="E224" s="37"/>
      <c r="F224" s="231" t="s">
        <v>289</v>
      </c>
      <c r="G224" s="37"/>
      <c r="H224" s="37"/>
      <c r="I224" s="232"/>
      <c r="J224" s="37"/>
      <c r="K224" s="37"/>
      <c r="L224" s="41"/>
      <c r="M224" s="233"/>
      <c r="N224" s="234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136</v>
      </c>
      <c r="AU224" s="14" t="s">
        <v>86</v>
      </c>
    </row>
    <row r="225" s="2" customFormat="1">
      <c r="A225" s="35"/>
      <c r="B225" s="36"/>
      <c r="C225" s="37"/>
      <c r="D225" s="235" t="s">
        <v>137</v>
      </c>
      <c r="E225" s="37"/>
      <c r="F225" s="236" t="s">
        <v>291</v>
      </c>
      <c r="G225" s="37"/>
      <c r="H225" s="37"/>
      <c r="I225" s="232"/>
      <c r="J225" s="37"/>
      <c r="K225" s="37"/>
      <c r="L225" s="41"/>
      <c r="M225" s="233"/>
      <c r="N225" s="234"/>
      <c r="O225" s="88"/>
      <c r="P225" s="88"/>
      <c r="Q225" s="88"/>
      <c r="R225" s="88"/>
      <c r="S225" s="88"/>
      <c r="T225" s="89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4" t="s">
        <v>137</v>
      </c>
      <c r="AU225" s="14" t="s">
        <v>86</v>
      </c>
    </row>
    <row r="226" s="2" customFormat="1" ht="24.15" customHeight="1">
      <c r="A226" s="35"/>
      <c r="B226" s="36"/>
      <c r="C226" s="216" t="s">
        <v>292</v>
      </c>
      <c r="D226" s="216" t="s">
        <v>130</v>
      </c>
      <c r="E226" s="217" t="s">
        <v>293</v>
      </c>
      <c r="F226" s="218" t="s">
        <v>294</v>
      </c>
      <c r="G226" s="219" t="s">
        <v>133</v>
      </c>
      <c r="H226" s="220">
        <v>315</v>
      </c>
      <c r="I226" s="221"/>
      <c r="J226" s="222">
        <f>ROUND(I226*H226,2)</f>
        <v>0</v>
      </c>
      <c r="K226" s="223"/>
      <c r="L226" s="41"/>
      <c r="M226" s="224" t="s">
        <v>1</v>
      </c>
      <c r="N226" s="225" t="s">
        <v>41</v>
      </c>
      <c r="O226" s="88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8" t="s">
        <v>134</v>
      </c>
      <c r="AT226" s="228" t="s">
        <v>130</v>
      </c>
      <c r="AU226" s="228" t="s">
        <v>86</v>
      </c>
      <c r="AY226" s="14" t="s">
        <v>128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4" t="s">
        <v>84</v>
      </c>
      <c r="BK226" s="229">
        <f>ROUND(I226*H226,2)</f>
        <v>0</v>
      </c>
      <c r="BL226" s="14" t="s">
        <v>134</v>
      </c>
      <c r="BM226" s="228" t="s">
        <v>295</v>
      </c>
    </row>
    <row r="227" s="2" customFormat="1">
      <c r="A227" s="35"/>
      <c r="B227" s="36"/>
      <c r="C227" s="37"/>
      <c r="D227" s="230" t="s">
        <v>136</v>
      </c>
      <c r="E227" s="37"/>
      <c r="F227" s="231" t="s">
        <v>294</v>
      </c>
      <c r="G227" s="37"/>
      <c r="H227" s="37"/>
      <c r="I227" s="232"/>
      <c r="J227" s="37"/>
      <c r="K227" s="37"/>
      <c r="L227" s="41"/>
      <c r="M227" s="233"/>
      <c r="N227" s="234"/>
      <c r="O227" s="88"/>
      <c r="P227" s="88"/>
      <c r="Q227" s="88"/>
      <c r="R227" s="88"/>
      <c r="S227" s="88"/>
      <c r="T227" s="89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4" t="s">
        <v>136</v>
      </c>
      <c r="AU227" s="14" t="s">
        <v>86</v>
      </c>
    </row>
    <row r="228" s="2" customFormat="1">
      <c r="A228" s="35"/>
      <c r="B228" s="36"/>
      <c r="C228" s="37"/>
      <c r="D228" s="235" t="s">
        <v>137</v>
      </c>
      <c r="E228" s="37"/>
      <c r="F228" s="236" t="s">
        <v>296</v>
      </c>
      <c r="G228" s="37"/>
      <c r="H228" s="37"/>
      <c r="I228" s="232"/>
      <c r="J228" s="37"/>
      <c r="K228" s="37"/>
      <c r="L228" s="41"/>
      <c r="M228" s="233"/>
      <c r="N228" s="234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137</v>
      </c>
      <c r="AU228" s="14" t="s">
        <v>86</v>
      </c>
    </row>
    <row r="229" s="2" customFormat="1" ht="49.05" customHeight="1">
      <c r="A229" s="35"/>
      <c r="B229" s="36"/>
      <c r="C229" s="216" t="s">
        <v>297</v>
      </c>
      <c r="D229" s="216" t="s">
        <v>130</v>
      </c>
      <c r="E229" s="217" t="s">
        <v>298</v>
      </c>
      <c r="F229" s="218" t="s">
        <v>299</v>
      </c>
      <c r="G229" s="219" t="s">
        <v>133</v>
      </c>
      <c r="H229" s="220">
        <v>295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41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134</v>
      </c>
      <c r="AT229" s="228" t="s">
        <v>130</v>
      </c>
      <c r="AU229" s="228" t="s">
        <v>86</v>
      </c>
      <c r="AY229" s="14" t="s">
        <v>128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84</v>
      </c>
      <c r="BK229" s="229">
        <f>ROUND(I229*H229,2)</f>
        <v>0</v>
      </c>
      <c r="BL229" s="14" t="s">
        <v>134</v>
      </c>
      <c r="BM229" s="228" t="s">
        <v>300</v>
      </c>
    </row>
    <row r="230" s="2" customFormat="1">
      <c r="A230" s="35"/>
      <c r="B230" s="36"/>
      <c r="C230" s="37"/>
      <c r="D230" s="230" t="s">
        <v>136</v>
      </c>
      <c r="E230" s="37"/>
      <c r="F230" s="231" t="s">
        <v>299</v>
      </c>
      <c r="G230" s="37"/>
      <c r="H230" s="37"/>
      <c r="I230" s="232"/>
      <c r="J230" s="37"/>
      <c r="K230" s="37"/>
      <c r="L230" s="41"/>
      <c r="M230" s="233"/>
      <c r="N230" s="23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136</v>
      </c>
      <c r="AU230" s="14" t="s">
        <v>86</v>
      </c>
    </row>
    <row r="231" s="2" customFormat="1">
      <c r="A231" s="35"/>
      <c r="B231" s="36"/>
      <c r="C231" s="37"/>
      <c r="D231" s="235" t="s">
        <v>137</v>
      </c>
      <c r="E231" s="37"/>
      <c r="F231" s="236" t="s">
        <v>301</v>
      </c>
      <c r="G231" s="37"/>
      <c r="H231" s="37"/>
      <c r="I231" s="232"/>
      <c r="J231" s="37"/>
      <c r="K231" s="37"/>
      <c r="L231" s="41"/>
      <c r="M231" s="233"/>
      <c r="N231" s="234"/>
      <c r="O231" s="88"/>
      <c r="P231" s="88"/>
      <c r="Q231" s="88"/>
      <c r="R231" s="88"/>
      <c r="S231" s="88"/>
      <c r="T231" s="89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4" t="s">
        <v>137</v>
      </c>
      <c r="AU231" s="14" t="s">
        <v>86</v>
      </c>
    </row>
    <row r="232" s="2" customFormat="1" ht="44.25" customHeight="1">
      <c r="A232" s="35"/>
      <c r="B232" s="36"/>
      <c r="C232" s="216" t="s">
        <v>302</v>
      </c>
      <c r="D232" s="216" t="s">
        <v>130</v>
      </c>
      <c r="E232" s="217" t="s">
        <v>303</v>
      </c>
      <c r="F232" s="218" t="s">
        <v>304</v>
      </c>
      <c r="G232" s="219" t="s">
        <v>133</v>
      </c>
      <c r="H232" s="220">
        <v>161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41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134</v>
      </c>
      <c r="AT232" s="228" t="s">
        <v>130</v>
      </c>
      <c r="AU232" s="228" t="s">
        <v>86</v>
      </c>
      <c r="AY232" s="14" t="s">
        <v>128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84</v>
      </c>
      <c r="BK232" s="229">
        <f>ROUND(I232*H232,2)</f>
        <v>0</v>
      </c>
      <c r="BL232" s="14" t="s">
        <v>134</v>
      </c>
      <c r="BM232" s="228" t="s">
        <v>305</v>
      </c>
    </row>
    <row r="233" s="2" customFormat="1">
      <c r="A233" s="35"/>
      <c r="B233" s="36"/>
      <c r="C233" s="37"/>
      <c r="D233" s="230" t="s">
        <v>136</v>
      </c>
      <c r="E233" s="37"/>
      <c r="F233" s="231" t="s">
        <v>304</v>
      </c>
      <c r="G233" s="37"/>
      <c r="H233" s="37"/>
      <c r="I233" s="232"/>
      <c r="J233" s="37"/>
      <c r="K233" s="37"/>
      <c r="L233" s="41"/>
      <c r="M233" s="233"/>
      <c r="N233" s="234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136</v>
      </c>
      <c r="AU233" s="14" t="s">
        <v>86</v>
      </c>
    </row>
    <row r="234" s="2" customFormat="1">
      <c r="A234" s="35"/>
      <c r="B234" s="36"/>
      <c r="C234" s="37"/>
      <c r="D234" s="235" t="s">
        <v>137</v>
      </c>
      <c r="E234" s="37"/>
      <c r="F234" s="236" t="s">
        <v>306</v>
      </c>
      <c r="G234" s="37"/>
      <c r="H234" s="37"/>
      <c r="I234" s="232"/>
      <c r="J234" s="37"/>
      <c r="K234" s="37"/>
      <c r="L234" s="41"/>
      <c r="M234" s="233"/>
      <c r="N234" s="234"/>
      <c r="O234" s="88"/>
      <c r="P234" s="88"/>
      <c r="Q234" s="88"/>
      <c r="R234" s="88"/>
      <c r="S234" s="88"/>
      <c r="T234" s="89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4" t="s">
        <v>137</v>
      </c>
      <c r="AU234" s="14" t="s">
        <v>86</v>
      </c>
    </row>
    <row r="235" s="2" customFormat="1" ht="76.35" customHeight="1">
      <c r="A235" s="35"/>
      <c r="B235" s="36"/>
      <c r="C235" s="216" t="s">
        <v>307</v>
      </c>
      <c r="D235" s="216" t="s">
        <v>130</v>
      </c>
      <c r="E235" s="217" t="s">
        <v>308</v>
      </c>
      <c r="F235" s="218" t="s">
        <v>309</v>
      </c>
      <c r="G235" s="219" t="s">
        <v>133</v>
      </c>
      <c r="H235" s="220">
        <v>10</v>
      </c>
      <c r="I235" s="221"/>
      <c r="J235" s="222">
        <f>ROUND(I235*H235,2)</f>
        <v>0</v>
      </c>
      <c r="K235" s="223"/>
      <c r="L235" s="41"/>
      <c r="M235" s="224" t="s">
        <v>1</v>
      </c>
      <c r="N235" s="225" t="s">
        <v>41</v>
      </c>
      <c r="O235" s="88"/>
      <c r="P235" s="226">
        <f>O235*H235</f>
        <v>0</v>
      </c>
      <c r="Q235" s="226">
        <v>0.089219999999999994</v>
      </c>
      <c r="R235" s="226">
        <f>Q235*H235</f>
        <v>0.89219999999999988</v>
      </c>
      <c r="S235" s="226">
        <v>0</v>
      </c>
      <c r="T235" s="22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8" t="s">
        <v>134</v>
      </c>
      <c r="AT235" s="228" t="s">
        <v>130</v>
      </c>
      <c r="AU235" s="228" t="s">
        <v>86</v>
      </c>
      <c r="AY235" s="14" t="s">
        <v>128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4" t="s">
        <v>84</v>
      </c>
      <c r="BK235" s="229">
        <f>ROUND(I235*H235,2)</f>
        <v>0</v>
      </c>
      <c r="BL235" s="14" t="s">
        <v>134</v>
      </c>
      <c r="BM235" s="228" t="s">
        <v>310</v>
      </c>
    </row>
    <row r="236" s="2" customFormat="1">
      <c r="A236" s="35"/>
      <c r="B236" s="36"/>
      <c r="C236" s="37"/>
      <c r="D236" s="230" t="s">
        <v>136</v>
      </c>
      <c r="E236" s="37"/>
      <c r="F236" s="231" t="s">
        <v>311</v>
      </c>
      <c r="G236" s="37"/>
      <c r="H236" s="37"/>
      <c r="I236" s="232"/>
      <c r="J236" s="37"/>
      <c r="K236" s="37"/>
      <c r="L236" s="41"/>
      <c r="M236" s="233"/>
      <c r="N236" s="234"/>
      <c r="O236" s="88"/>
      <c r="P236" s="88"/>
      <c r="Q236" s="88"/>
      <c r="R236" s="88"/>
      <c r="S236" s="88"/>
      <c r="T236" s="89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14" t="s">
        <v>136</v>
      </c>
      <c r="AU236" s="14" t="s">
        <v>86</v>
      </c>
    </row>
    <row r="237" s="2" customFormat="1">
      <c r="A237" s="35"/>
      <c r="B237" s="36"/>
      <c r="C237" s="37"/>
      <c r="D237" s="235" t="s">
        <v>137</v>
      </c>
      <c r="E237" s="37"/>
      <c r="F237" s="236" t="s">
        <v>312</v>
      </c>
      <c r="G237" s="37"/>
      <c r="H237" s="37"/>
      <c r="I237" s="232"/>
      <c r="J237" s="37"/>
      <c r="K237" s="37"/>
      <c r="L237" s="41"/>
      <c r="M237" s="233"/>
      <c r="N237" s="234"/>
      <c r="O237" s="88"/>
      <c r="P237" s="88"/>
      <c r="Q237" s="88"/>
      <c r="R237" s="88"/>
      <c r="S237" s="88"/>
      <c r="T237" s="89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4" t="s">
        <v>137</v>
      </c>
      <c r="AU237" s="14" t="s">
        <v>86</v>
      </c>
    </row>
    <row r="238" s="2" customFormat="1" ht="24.15" customHeight="1">
      <c r="A238" s="35"/>
      <c r="B238" s="36"/>
      <c r="C238" s="237" t="s">
        <v>313</v>
      </c>
      <c r="D238" s="237" t="s">
        <v>203</v>
      </c>
      <c r="E238" s="238" t="s">
        <v>314</v>
      </c>
      <c r="F238" s="239" t="s">
        <v>315</v>
      </c>
      <c r="G238" s="240" t="s">
        <v>133</v>
      </c>
      <c r="H238" s="241">
        <v>10.199999999999999</v>
      </c>
      <c r="I238" s="242"/>
      <c r="J238" s="243">
        <f>ROUND(I238*H238,2)</f>
        <v>0</v>
      </c>
      <c r="K238" s="244"/>
      <c r="L238" s="245"/>
      <c r="M238" s="246" t="s">
        <v>1</v>
      </c>
      <c r="N238" s="247" t="s">
        <v>41</v>
      </c>
      <c r="O238" s="88"/>
      <c r="P238" s="226">
        <f>O238*H238</f>
        <v>0</v>
      </c>
      <c r="Q238" s="226">
        <v>0.13100000000000001</v>
      </c>
      <c r="R238" s="226">
        <f>Q238*H238</f>
        <v>1.3362000000000001</v>
      </c>
      <c r="S238" s="226">
        <v>0</v>
      </c>
      <c r="T238" s="22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8" t="s">
        <v>168</v>
      </c>
      <c r="AT238" s="228" t="s">
        <v>203</v>
      </c>
      <c r="AU238" s="228" t="s">
        <v>86</v>
      </c>
      <c r="AY238" s="14" t="s">
        <v>128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4" t="s">
        <v>84</v>
      </c>
      <c r="BK238" s="229">
        <f>ROUND(I238*H238,2)</f>
        <v>0</v>
      </c>
      <c r="BL238" s="14" t="s">
        <v>134</v>
      </c>
      <c r="BM238" s="228" t="s">
        <v>316</v>
      </c>
    </row>
    <row r="239" s="2" customFormat="1">
      <c r="A239" s="35"/>
      <c r="B239" s="36"/>
      <c r="C239" s="37"/>
      <c r="D239" s="230" t="s">
        <v>136</v>
      </c>
      <c r="E239" s="37"/>
      <c r="F239" s="231" t="s">
        <v>315</v>
      </c>
      <c r="G239" s="37"/>
      <c r="H239" s="37"/>
      <c r="I239" s="232"/>
      <c r="J239" s="37"/>
      <c r="K239" s="37"/>
      <c r="L239" s="41"/>
      <c r="M239" s="233"/>
      <c r="N239" s="234"/>
      <c r="O239" s="88"/>
      <c r="P239" s="88"/>
      <c r="Q239" s="88"/>
      <c r="R239" s="88"/>
      <c r="S239" s="88"/>
      <c r="T239" s="89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4" t="s">
        <v>136</v>
      </c>
      <c r="AU239" s="14" t="s">
        <v>86</v>
      </c>
    </row>
    <row r="240" s="2" customFormat="1" ht="78" customHeight="1">
      <c r="A240" s="35"/>
      <c r="B240" s="36"/>
      <c r="C240" s="216" t="s">
        <v>317</v>
      </c>
      <c r="D240" s="216" t="s">
        <v>130</v>
      </c>
      <c r="E240" s="217" t="s">
        <v>318</v>
      </c>
      <c r="F240" s="218" t="s">
        <v>319</v>
      </c>
      <c r="G240" s="219" t="s">
        <v>133</v>
      </c>
      <c r="H240" s="220">
        <v>6</v>
      </c>
      <c r="I240" s="221"/>
      <c r="J240" s="222">
        <f>ROUND(I240*H240,2)</f>
        <v>0</v>
      </c>
      <c r="K240" s="223"/>
      <c r="L240" s="41"/>
      <c r="M240" s="224" t="s">
        <v>1</v>
      </c>
      <c r="N240" s="225" t="s">
        <v>41</v>
      </c>
      <c r="O240" s="88"/>
      <c r="P240" s="226">
        <f>O240*H240</f>
        <v>0</v>
      </c>
      <c r="Q240" s="226">
        <v>0.11162</v>
      </c>
      <c r="R240" s="226">
        <f>Q240*H240</f>
        <v>0.66971999999999998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134</v>
      </c>
      <c r="AT240" s="228" t="s">
        <v>130</v>
      </c>
      <c r="AU240" s="228" t="s">
        <v>86</v>
      </c>
      <c r="AY240" s="14" t="s">
        <v>128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84</v>
      </c>
      <c r="BK240" s="229">
        <f>ROUND(I240*H240,2)</f>
        <v>0</v>
      </c>
      <c r="BL240" s="14" t="s">
        <v>134</v>
      </c>
      <c r="BM240" s="228" t="s">
        <v>320</v>
      </c>
    </row>
    <row r="241" s="2" customFormat="1">
      <c r="A241" s="35"/>
      <c r="B241" s="36"/>
      <c r="C241" s="37"/>
      <c r="D241" s="230" t="s">
        <v>136</v>
      </c>
      <c r="E241" s="37"/>
      <c r="F241" s="231" t="s">
        <v>321</v>
      </c>
      <c r="G241" s="37"/>
      <c r="H241" s="37"/>
      <c r="I241" s="232"/>
      <c r="J241" s="37"/>
      <c r="K241" s="37"/>
      <c r="L241" s="41"/>
      <c r="M241" s="233"/>
      <c r="N241" s="23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136</v>
      </c>
      <c r="AU241" s="14" t="s">
        <v>86</v>
      </c>
    </row>
    <row r="242" s="2" customFormat="1">
      <c r="A242" s="35"/>
      <c r="B242" s="36"/>
      <c r="C242" s="37"/>
      <c r="D242" s="235" t="s">
        <v>137</v>
      </c>
      <c r="E242" s="37"/>
      <c r="F242" s="236" t="s">
        <v>322</v>
      </c>
      <c r="G242" s="37"/>
      <c r="H242" s="37"/>
      <c r="I242" s="232"/>
      <c r="J242" s="37"/>
      <c r="K242" s="37"/>
      <c r="L242" s="41"/>
      <c r="M242" s="233"/>
      <c r="N242" s="234"/>
      <c r="O242" s="88"/>
      <c r="P242" s="88"/>
      <c r="Q242" s="88"/>
      <c r="R242" s="88"/>
      <c r="S242" s="88"/>
      <c r="T242" s="89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14" t="s">
        <v>137</v>
      </c>
      <c r="AU242" s="14" t="s">
        <v>86</v>
      </c>
    </row>
    <row r="243" s="2" customFormat="1" ht="24.15" customHeight="1">
      <c r="A243" s="35"/>
      <c r="B243" s="36"/>
      <c r="C243" s="237" t="s">
        <v>323</v>
      </c>
      <c r="D243" s="237" t="s">
        <v>203</v>
      </c>
      <c r="E243" s="238" t="s">
        <v>324</v>
      </c>
      <c r="F243" s="239" t="s">
        <v>325</v>
      </c>
      <c r="G243" s="240" t="s">
        <v>133</v>
      </c>
      <c r="H243" s="241">
        <v>6.1200000000000001</v>
      </c>
      <c r="I243" s="242"/>
      <c r="J243" s="243">
        <f>ROUND(I243*H243,2)</f>
        <v>0</v>
      </c>
      <c r="K243" s="244"/>
      <c r="L243" s="245"/>
      <c r="M243" s="246" t="s">
        <v>1</v>
      </c>
      <c r="N243" s="247" t="s">
        <v>41</v>
      </c>
      <c r="O243" s="88"/>
      <c r="P243" s="226">
        <f>O243*H243</f>
        <v>0</v>
      </c>
      <c r="Q243" s="226">
        <v>0.17499999999999999</v>
      </c>
      <c r="R243" s="226">
        <f>Q243*H243</f>
        <v>1.071</v>
      </c>
      <c r="S243" s="226">
        <v>0</v>
      </c>
      <c r="T243" s="227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8" t="s">
        <v>168</v>
      </c>
      <c r="AT243" s="228" t="s">
        <v>203</v>
      </c>
      <c r="AU243" s="228" t="s">
        <v>86</v>
      </c>
      <c r="AY243" s="14" t="s">
        <v>128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4" t="s">
        <v>84</v>
      </c>
      <c r="BK243" s="229">
        <f>ROUND(I243*H243,2)</f>
        <v>0</v>
      </c>
      <c r="BL243" s="14" t="s">
        <v>134</v>
      </c>
      <c r="BM243" s="228" t="s">
        <v>326</v>
      </c>
    </row>
    <row r="244" s="2" customFormat="1">
      <c r="A244" s="35"/>
      <c r="B244" s="36"/>
      <c r="C244" s="37"/>
      <c r="D244" s="230" t="s">
        <v>136</v>
      </c>
      <c r="E244" s="37"/>
      <c r="F244" s="231" t="s">
        <v>325</v>
      </c>
      <c r="G244" s="37"/>
      <c r="H244" s="37"/>
      <c r="I244" s="232"/>
      <c r="J244" s="37"/>
      <c r="K244" s="37"/>
      <c r="L244" s="41"/>
      <c r="M244" s="233"/>
      <c r="N244" s="234"/>
      <c r="O244" s="88"/>
      <c r="P244" s="88"/>
      <c r="Q244" s="88"/>
      <c r="R244" s="88"/>
      <c r="S244" s="88"/>
      <c r="T244" s="89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4" t="s">
        <v>136</v>
      </c>
      <c r="AU244" s="14" t="s">
        <v>86</v>
      </c>
    </row>
    <row r="245" s="2" customFormat="1" ht="76.35" customHeight="1">
      <c r="A245" s="35"/>
      <c r="B245" s="36"/>
      <c r="C245" s="216" t="s">
        <v>327</v>
      </c>
      <c r="D245" s="216" t="s">
        <v>130</v>
      </c>
      <c r="E245" s="217" t="s">
        <v>328</v>
      </c>
      <c r="F245" s="218" t="s">
        <v>329</v>
      </c>
      <c r="G245" s="219" t="s">
        <v>133</v>
      </c>
      <c r="H245" s="220">
        <v>85</v>
      </c>
      <c r="I245" s="221"/>
      <c r="J245" s="222">
        <f>ROUND(I245*H245,2)</f>
        <v>0</v>
      </c>
      <c r="K245" s="223"/>
      <c r="L245" s="41"/>
      <c r="M245" s="224" t="s">
        <v>1</v>
      </c>
      <c r="N245" s="225" t="s">
        <v>41</v>
      </c>
      <c r="O245" s="88"/>
      <c r="P245" s="226">
        <f>O245*H245</f>
        <v>0</v>
      </c>
      <c r="Q245" s="226">
        <v>0.098000000000000004</v>
      </c>
      <c r="R245" s="226">
        <f>Q245*H245</f>
        <v>8.3300000000000001</v>
      </c>
      <c r="S245" s="226">
        <v>0</v>
      </c>
      <c r="T245" s="22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8" t="s">
        <v>134</v>
      </c>
      <c r="AT245" s="228" t="s">
        <v>130</v>
      </c>
      <c r="AU245" s="228" t="s">
        <v>86</v>
      </c>
      <c r="AY245" s="14" t="s">
        <v>128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4" t="s">
        <v>84</v>
      </c>
      <c r="BK245" s="229">
        <f>ROUND(I245*H245,2)</f>
        <v>0</v>
      </c>
      <c r="BL245" s="14" t="s">
        <v>134</v>
      </c>
      <c r="BM245" s="228" t="s">
        <v>330</v>
      </c>
    </row>
    <row r="246" s="2" customFormat="1">
      <c r="A246" s="35"/>
      <c r="B246" s="36"/>
      <c r="C246" s="37"/>
      <c r="D246" s="230" t="s">
        <v>136</v>
      </c>
      <c r="E246" s="37"/>
      <c r="F246" s="231" t="s">
        <v>329</v>
      </c>
      <c r="G246" s="37"/>
      <c r="H246" s="37"/>
      <c r="I246" s="232"/>
      <c r="J246" s="37"/>
      <c r="K246" s="37"/>
      <c r="L246" s="41"/>
      <c r="M246" s="233"/>
      <c r="N246" s="234"/>
      <c r="O246" s="88"/>
      <c r="P246" s="88"/>
      <c r="Q246" s="88"/>
      <c r="R246" s="88"/>
      <c r="S246" s="88"/>
      <c r="T246" s="89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4" t="s">
        <v>136</v>
      </c>
      <c r="AU246" s="14" t="s">
        <v>86</v>
      </c>
    </row>
    <row r="247" s="2" customFormat="1">
      <c r="A247" s="35"/>
      <c r="B247" s="36"/>
      <c r="C247" s="37"/>
      <c r="D247" s="235" t="s">
        <v>137</v>
      </c>
      <c r="E247" s="37"/>
      <c r="F247" s="236" t="s">
        <v>331</v>
      </c>
      <c r="G247" s="37"/>
      <c r="H247" s="37"/>
      <c r="I247" s="232"/>
      <c r="J247" s="37"/>
      <c r="K247" s="37"/>
      <c r="L247" s="41"/>
      <c r="M247" s="233"/>
      <c r="N247" s="234"/>
      <c r="O247" s="88"/>
      <c r="P247" s="88"/>
      <c r="Q247" s="88"/>
      <c r="R247" s="88"/>
      <c r="S247" s="88"/>
      <c r="T247" s="89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14" t="s">
        <v>137</v>
      </c>
      <c r="AU247" s="14" t="s">
        <v>86</v>
      </c>
    </row>
    <row r="248" s="2" customFormat="1" ht="24.15" customHeight="1">
      <c r="A248" s="35"/>
      <c r="B248" s="36"/>
      <c r="C248" s="237" t="s">
        <v>332</v>
      </c>
      <c r="D248" s="237" t="s">
        <v>203</v>
      </c>
      <c r="E248" s="238" t="s">
        <v>333</v>
      </c>
      <c r="F248" s="239" t="s">
        <v>334</v>
      </c>
      <c r="G248" s="240" t="s">
        <v>133</v>
      </c>
      <c r="H248" s="241">
        <v>86.700000000000003</v>
      </c>
      <c r="I248" s="242"/>
      <c r="J248" s="243">
        <f>ROUND(I248*H248,2)</f>
        <v>0</v>
      </c>
      <c r="K248" s="244"/>
      <c r="L248" s="245"/>
      <c r="M248" s="246" t="s">
        <v>1</v>
      </c>
      <c r="N248" s="247" t="s">
        <v>41</v>
      </c>
      <c r="O248" s="88"/>
      <c r="P248" s="226">
        <f>O248*H248</f>
        <v>0</v>
      </c>
      <c r="Q248" s="226">
        <v>0.13600000000000001</v>
      </c>
      <c r="R248" s="226">
        <f>Q248*H248</f>
        <v>11.791200000000002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168</v>
      </c>
      <c r="AT248" s="228" t="s">
        <v>203</v>
      </c>
      <c r="AU248" s="228" t="s">
        <v>86</v>
      </c>
      <c r="AY248" s="14" t="s">
        <v>128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84</v>
      </c>
      <c r="BK248" s="229">
        <f>ROUND(I248*H248,2)</f>
        <v>0</v>
      </c>
      <c r="BL248" s="14" t="s">
        <v>134</v>
      </c>
      <c r="BM248" s="228" t="s">
        <v>335</v>
      </c>
    </row>
    <row r="249" s="2" customFormat="1">
      <c r="A249" s="35"/>
      <c r="B249" s="36"/>
      <c r="C249" s="37"/>
      <c r="D249" s="230" t="s">
        <v>136</v>
      </c>
      <c r="E249" s="37"/>
      <c r="F249" s="231" t="s">
        <v>334</v>
      </c>
      <c r="G249" s="37"/>
      <c r="H249" s="37"/>
      <c r="I249" s="232"/>
      <c r="J249" s="37"/>
      <c r="K249" s="37"/>
      <c r="L249" s="41"/>
      <c r="M249" s="233"/>
      <c r="N249" s="234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136</v>
      </c>
      <c r="AU249" s="14" t="s">
        <v>86</v>
      </c>
    </row>
    <row r="250" s="12" customFormat="1" ht="22.8" customHeight="1">
      <c r="A250" s="12"/>
      <c r="B250" s="200"/>
      <c r="C250" s="201"/>
      <c r="D250" s="202" t="s">
        <v>75</v>
      </c>
      <c r="E250" s="214" t="s">
        <v>168</v>
      </c>
      <c r="F250" s="214" t="s">
        <v>336</v>
      </c>
      <c r="G250" s="201"/>
      <c r="H250" s="201"/>
      <c r="I250" s="204"/>
      <c r="J250" s="215">
        <f>BK250</f>
        <v>0</v>
      </c>
      <c r="K250" s="201"/>
      <c r="L250" s="206"/>
      <c r="M250" s="207"/>
      <c r="N250" s="208"/>
      <c r="O250" s="208"/>
      <c r="P250" s="209">
        <f>SUM(P251:P292)</f>
        <v>0</v>
      </c>
      <c r="Q250" s="208"/>
      <c r="R250" s="209">
        <f>SUM(R251:R292)</f>
        <v>1.2759301999999999</v>
      </c>
      <c r="S250" s="208"/>
      <c r="T250" s="210">
        <f>SUM(T251:T292)</f>
        <v>0.20000000000000001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84</v>
      </c>
      <c r="AT250" s="212" t="s">
        <v>75</v>
      </c>
      <c r="AU250" s="212" t="s">
        <v>84</v>
      </c>
      <c r="AY250" s="211" t="s">
        <v>128</v>
      </c>
      <c r="BK250" s="213">
        <f>SUM(BK251:BK292)</f>
        <v>0</v>
      </c>
    </row>
    <row r="251" s="2" customFormat="1" ht="24.15" customHeight="1">
      <c r="A251" s="35"/>
      <c r="B251" s="36"/>
      <c r="C251" s="216" t="s">
        <v>337</v>
      </c>
      <c r="D251" s="216" t="s">
        <v>130</v>
      </c>
      <c r="E251" s="217" t="s">
        <v>338</v>
      </c>
      <c r="F251" s="218" t="s">
        <v>339</v>
      </c>
      <c r="G251" s="219" t="s">
        <v>155</v>
      </c>
      <c r="H251" s="220">
        <v>2</v>
      </c>
      <c r="I251" s="221"/>
      <c r="J251" s="222">
        <f>ROUND(I251*H251,2)</f>
        <v>0</v>
      </c>
      <c r="K251" s="223"/>
      <c r="L251" s="41"/>
      <c r="M251" s="224" t="s">
        <v>1</v>
      </c>
      <c r="N251" s="225" t="s">
        <v>41</v>
      </c>
      <c r="O251" s="88"/>
      <c r="P251" s="226">
        <f>O251*H251</f>
        <v>0</v>
      </c>
      <c r="Q251" s="226">
        <v>1.0000000000000001E-05</v>
      </c>
      <c r="R251" s="226">
        <f>Q251*H251</f>
        <v>2.0000000000000002E-05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134</v>
      </c>
      <c r="AT251" s="228" t="s">
        <v>130</v>
      </c>
      <c r="AU251" s="228" t="s">
        <v>86</v>
      </c>
      <c r="AY251" s="14" t="s">
        <v>128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84</v>
      </c>
      <c r="BK251" s="229">
        <f>ROUND(I251*H251,2)</f>
        <v>0</v>
      </c>
      <c r="BL251" s="14" t="s">
        <v>134</v>
      </c>
      <c r="BM251" s="228" t="s">
        <v>340</v>
      </c>
    </row>
    <row r="252" s="2" customFormat="1">
      <c r="A252" s="35"/>
      <c r="B252" s="36"/>
      <c r="C252" s="37"/>
      <c r="D252" s="230" t="s">
        <v>136</v>
      </c>
      <c r="E252" s="37"/>
      <c r="F252" s="231" t="s">
        <v>339</v>
      </c>
      <c r="G252" s="37"/>
      <c r="H252" s="37"/>
      <c r="I252" s="232"/>
      <c r="J252" s="37"/>
      <c r="K252" s="37"/>
      <c r="L252" s="41"/>
      <c r="M252" s="233"/>
      <c r="N252" s="234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136</v>
      </c>
      <c r="AU252" s="14" t="s">
        <v>86</v>
      </c>
    </row>
    <row r="253" s="2" customFormat="1">
      <c r="A253" s="35"/>
      <c r="B253" s="36"/>
      <c r="C253" s="37"/>
      <c r="D253" s="235" t="s">
        <v>137</v>
      </c>
      <c r="E253" s="37"/>
      <c r="F253" s="236" t="s">
        <v>341</v>
      </c>
      <c r="G253" s="37"/>
      <c r="H253" s="37"/>
      <c r="I253" s="232"/>
      <c r="J253" s="37"/>
      <c r="K253" s="37"/>
      <c r="L253" s="41"/>
      <c r="M253" s="233"/>
      <c r="N253" s="234"/>
      <c r="O253" s="88"/>
      <c r="P253" s="88"/>
      <c r="Q253" s="88"/>
      <c r="R253" s="88"/>
      <c r="S253" s="88"/>
      <c r="T253" s="89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4" t="s">
        <v>137</v>
      </c>
      <c r="AU253" s="14" t="s">
        <v>86</v>
      </c>
    </row>
    <row r="254" s="2" customFormat="1" ht="24.15" customHeight="1">
      <c r="A254" s="35"/>
      <c r="B254" s="36"/>
      <c r="C254" s="237" t="s">
        <v>342</v>
      </c>
      <c r="D254" s="237" t="s">
        <v>203</v>
      </c>
      <c r="E254" s="238" t="s">
        <v>343</v>
      </c>
      <c r="F254" s="239" t="s">
        <v>344</v>
      </c>
      <c r="G254" s="240" t="s">
        <v>155</v>
      </c>
      <c r="H254" s="241">
        <v>2.0600000000000001</v>
      </c>
      <c r="I254" s="242"/>
      <c r="J254" s="243">
        <f>ROUND(I254*H254,2)</f>
        <v>0</v>
      </c>
      <c r="K254" s="244"/>
      <c r="L254" s="245"/>
      <c r="M254" s="246" t="s">
        <v>1</v>
      </c>
      <c r="N254" s="247" t="s">
        <v>41</v>
      </c>
      <c r="O254" s="88"/>
      <c r="P254" s="226">
        <f>O254*H254</f>
        <v>0</v>
      </c>
      <c r="Q254" s="226">
        <v>0.0026700000000000001</v>
      </c>
      <c r="R254" s="226">
        <f>Q254*H254</f>
        <v>0.0055002000000000002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168</v>
      </c>
      <c r="AT254" s="228" t="s">
        <v>203</v>
      </c>
      <c r="AU254" s="228" t="s">
        <v>86</v>
      </c>
      <c r="AY254" s="14" t="s">
        <v>128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84</v>
      </c>
      <c r="BK254" s="229">
        <f>ROUND(I254*H254,2)</f>
        <v>0</v>
      </c>
      <c r="BL254" s="14" t="s">
        <v>134</v>
      </c>
      <c r="BM254" s="228" t="s">
        <v>345</v>
      </c>
    </row>
    <row r="255" s="2" customFormat="1">
      <c r="A255" s="35"/>
      <c r="B255" s="36"/>
      <c r="C255" s="37"/>
      <c r="D255" s="230" t="s">
        <v>136</v>
      </c>
      <c r="E255" s="37"/>
      <c r="F255" s="231" t="s">
        <v>344</v>
      </c>
      <c r="G255" s="37"/>
      <c r="H255" s="37"/>
      <c r="I255" s="232"/>
      <c r="J255" s="37"/>
      <c r="K255" s="37"/>
      <c r="L255" s="41"/>
      <c r="M255" s="233"/>
      <c r="N255" s="234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136</v>
      </c>
      <c r="AU255" s="14" t="s">
        <v>86</v>
      </c>
    </row>
    <row r="256" s="2" customFormat="1" ht="33" customHeight="1">
      <c r="A256" s="35"/>
      <c r="B256" s="36"/>
      <c r="C256" s="216" t="s">
        <v>346</v>
      </c>
      <c r="D256" s="216" t="s">
        <v>130</v>
      </c>
      <c r="E256" s="217" t="s">
        <v>347</v>
      </c>
      <c r="F256" s="218" t="s">
        <v>348</v>
      </c>
      <c r="G256" s="219" t="s">
        <v>349</v>
      </c>
      <c r="H256" s="220">
        <v>3</v>
      </c>
      <c r="I256" s="221"/>
      <c r="J256" s="222">
        <f>ROUND(I256*H256,2)</f>
        <v>0</v>
      </c>
      <c r="K256" s="223"/>
      <c r="L256" s="41"/>
      <c r="M256" s="224" t="s">
        <v>1</v>
      </c>
      <c r="N256" s="225" t="s">
        <v>41</v>
      </c>
      <c r="O256" s="88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8" t="s">
        <v>134</v>
      </c>
      <c r="AT256" s="228" t="s">
        <v>130</v>
      </c>
      <c r="AU256" s="228" t="s">
        <v>86</v>
      </c>
      <c r="AY256" s="14" t="s">
        <v>128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4" t="s">
        <v>84</v>
      </c>
      <c r="BK256" s="229">
        <f>ROUND(I256*H256,2)</f>
        <v>0</v>
      </c>
      <c r="BL256" s="14" t="s">
        <v>134</v>
      </c>
      <c r="BM256" s="228" t="s">
        <v>350</v>
      </c>
    </row>
    <row r="257" s="2" customFormat="1">
      <c r="A257" s="35"/>
      <c r="B257" s="36"/>
      <c r="C257" s="37"/>
      <c r="D257" s="230" t="s">
        <v>136</v>
      </c>
      <c r="E257" s="37"/>
      <c r="F257" s="231" t="s">
        <v>348</v>
      </c>
      <c r="G257" s="37"/>
      <c r="H257" s="37"/>
      <c r="I257" s="232"/>
      <c r="J257" s="37"/>
      <c r="K257" s="37"/>
      <c r="L257" s="41"/>
      <c r="M257" s="233"/>
      <c r="N257" s="234"/>
      <c r="O257" s="88"/>
      <c r="P257" s="88"/>
      <c r="Q257" s="88"/>
      <c r="R257" s="88"/>
      <c r="S257" s="88"/>
      <c r="T257" s="89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4" t="s">
        <v>136</v>
      </c>
      <c r="AU257" s="14" t="s">
        <v>86</v>
      </c>
    </row>
    <row r="258" s="2" customFormat="1">
      <c r="A258" s="35"/>
      <c r="B258" s="36"/>
      <c r="C258" s="37"/>
      <c r="D258" s="235" t="s">
        <v>137</v>
      </c>
      <c r="E258" s="37"/>
      <c r="F258" s="236" t="s">
        <v>351</v>
      </c>
      <c r="G258" s="37"/>
      <c r="H258" s="37"/>
      <c r="I258" s="232"/>
      <c r="J258" s="37"/>
      <c r="K258" s="37"/>
      <c r="L258" s="41"/>
      <c r="M258" s="233"/>
      <c r="N258" s="234"/>
      <c r="O258" s="88"/>
      <c r="P258" s="88"/>
      <c r="Q258" s="88"/>
      <c r="R258" s="88"/>
      <c r="S258" s="88"/>
      <c r="T258" s="89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137</v>
      </c>
      <c r="AU258" s="14" t="s">
        <v>86</v>
      </c>
    </row>
    <row r="259" s="2" customFormat="1" ht="16.5" customHeight="1">
      <c r="A259" s="35"/>
      <c r="B259" s="36"/>
      <c r="C259" s="237" t="s">
        <v>352</v>
      </c>
      <c r="D259" s="237" t="s">
        <v>203</v>
      </c>
      <c r="E259" s="238" t="s">
        <v>353</v>
      </c>
      <c r="F259" s="239" t="s">
        <v>354</v>
      </c>
      <c r="G259" s="240" t="s">
        <v>349</v>
      </c>
      <c r="H259" s="241">
        <v>3</v>
      </c>
      <c r="I259" s="242"/>
      <c r="J259" s="243">
        <f>ROUND(I259*H259,2)</f>
        <v>0</v>
      </c>
      <c r="K259" s="244"/>
      <c r="L259" s="245"/>
      <c r="M259" s="246" t="s">
        <v>1</v>
      </c>
      <c r="N259" s="247" t="s">
        <v>41</v>
      </c>
      <c r="O259" s="88"/>
      <c r="P259" s="226">
        <f>O259*H259</f>
        <v>0</v>
      </c>
      <c r="Q259" s="226">
        <v>0.00064999999999999997</v>
      </c>
      <c r="R259" s="226">
        <f>Q259*H259</f>
        <v>0.0019499999999999999</v>
      </c>
      <c r="S259" s="226">
        <v>0</v>
      </c>
      <c r="T259" s="22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8" t="s">
        <v>168</v>
      </c>
      <c r="AT259" s="228" t="s">
        <v>203</v>
      </c>
      <c r="AU259" s="228" t="s">
        <v>86</v>
      </c>
      <c r="AY259" s="14" t="s">
        <v>128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4" t="s">
        <v>84</v>
      </c>
      <c r="BK259" s="229">
        <f>ROUND(I259*H259,2)</f>
        <v>0</v>
      </c>
      <c r="BL259" s="14" t="s">
        <v>134</v>
      </c>
      <c r="BM259" s="228" t="s">
        <v>355</v>
      </c>
    </row>
    <row r="260" s="2" customFormat="1">
      <c r="A260" s="35"/>
      <c r="B260" s="36"/>
      <c r="C260" s="37"/>
      <c r="D260" s="230" t="s">
        <v>136</v>
      </c>
      <c r="E260" s="37"/>
      <c r="F260" s="231" t="s">
        <v>354</v>
      </c>
      <c r="G260" s="37"/>
      <c r="H260" s="37"/>
      <c r="I260" s="232"/>
      <c r="J260" s="37"/>
      <c r="K260" s="37"/>
      <c r="L260" s="41"/>
      <c r="M260" s="233"/>
      <c r="N260" s="234"/>
      <c r="O260" s="88"/>
      <c r="P260" s="88"/>
      <c r="Q260" s="88"/>
      <c r="R260" s="88"/>
      <c r="S260" s="88"/>
      <c r="T260" s="89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4" t="s">
        <v>136</v>
      </c>
      <c r="AU260" s="14" t="s">
        <v>86</v>
      </c>
    </row>
    <row r="261" s="2" customFormat="1" ht="24.15" customHeight="1">
      <c r="A261" s="35"/>
      <c r="B261" s="36"/>
      <c r="C261" s="216" t="s">
        <v>356</v>
      </c>
      <c r="D261" s="216" t="s">
        <v>130</v>
      </c>
      <c r="E261" s="217" t="s">
        <v>357</v>
      </c>
      <c r="F261" s="218" t="s">
        <v>358</v>
      </c>
      <c r="G261" s="219" t="s">
        <v>349</v>
      </c>
      <c r="H261" s="220">
        <v>1</v>
      </c>
      <c r="I261" s="221"/>
      <c r="J261" s="222">
        <f>ROUND(I261*H261,2)</f>
        <v>0</v>
      </c>
      <c r="K261" s="223"/>
      <c r="L261" s="41"/>
      <c r="M261" s="224" t="s">
        <v>1</v>
      </c>
      <c r="N261" s="225" t="s">
        <v>41</v>
      </c>
      <c r="O261" s="88"/>
      <c r="P261" s="226">
        <f>O261*H261</f>
        <v>0</v>
      </c>
      <c r="Q261" s="226">
        <v>0.12422</v>
      </c>
      <c r="R261" s="226">
        <f>Q261*H261</f>
        <v>0.12422</v>
      </c>
      <c r="S261" s="226">
        <v>0</v>
      </c>
      <c r="T261" s="22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8" t="s">
        <v>134</v>
      </c>
      <c r="AT261" s="228" t="s">
        <v>130</v>
      </c>
      <c r="AU261" s="228" t="s">
        <v>86</v>
      </c>
      <c r="AY261" s="14" t="s">
        <v>128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4" t="s">
        <v>84</v>
      </c>
      <c r="BK261" s="229">
        <f>ROUND(I261*H261,2)</f>
        <v>0</v>
      </c>
      <c r="BL261" s="14" t="s">
        <v>134</v>
      </c>
      <c r="BM261" s="228" t="s">
        <v>359</v>
      </c>
    </row>
    <row r="262" s="2" customFormat="1">
      <c r="A262" s="35"/>
      <c r="B262" s="36"/>
      <c r="C262" s="37"/>
      <c r="D262" s="230" t="s">
        <v>136</v>
      </c>
      <c r="E262" s="37"/>
      <c r="F262" s="231" t="s">
        <v>358</v>
      </c>
      <c r="G262" s="37"/>
      <c r="H262" s="37"/>
      <c r="I262" s="232"/>
      <c r="J262" s="37"/>
      <c r="K262" s="37"/>
      <c r="L262" s="41"/>
      <c r="M262" s="233"/>
      <c r="N262" s="234"/>
      <c r="O262" s="88"/>
      <c r="P262" s="88"/>
      <c r="Q262" s="88"/>
      <c r="R262" s="88"/>
      <c r="S262" s="88"/>
      <c r="T262" s="89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4" t="s">
        <v>136</v>
      </c>
      <c r="AU262" s="14" t="s">
        <v>86</v>
      </c>
    </row>
    <row r="263" s="2" customFormat="1">
      <c r="A263" s="35"/>
      <c r="B263" s="36"/>
      <c r="C263" s="37"/>
      <c r="D263" s="235" t="s">
        <v>137</v>
      </c>
      <c r="E263" s="37"/>
      <c r="F263" s="236" t="s">
        <v>360</v>
      </c>
      <c r="G263" s="37"/>
      <c r="H263" s="37"/>
      <c r="I263" s="232"/>
      <c r="J263" s="37"/>
      <c r="K263" s="37"/>
      <c r="L263" s="41"/>
      <c r="M263" s="233"/>
      <c r="N263" s="234"/>
      <c r="O263" s="88"/>
      <c r="P263" s="88"/>
      <c r="Q263" s="88"/>
      <c r="R263" s="88"/>
      <c r="S263" s="88"/>
      <c r="T263" s="89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4" t="s">
        <v>137</v>
      </c>
      <c r="AU263" s="14" t="s">
        <v>86</v>
      </c>
    </row>
    <row r="264" s="2" customFormat="1" ht="24.15" customHeight="1">
      <c r="A264" s="35"/>
      <c r="B264" s="36"/>
      <c r="C264" s="237" t="s">
        <v>361</v>
      </c>
      <c r="D264" s="237" t="s">
        <v>203</v>
      </c>
      <c r="E264" s="238" t="s">
        <v>362</v>
      </c>
      <c r="F264" s="239" t="s">
        <v>363</v>
      </c>
      <c r="G264" s="240" t="s">
        <v>349</v>
      </c>
      <c r="H264" s="241">
        <v>1</v>
      </c>
      <c r="I264" s="242"/>
      <c r="J264" s="243">
        <f>ROUND(I264*H264,2)</f>
        <v>0</v>
      </c>
      <c r="K264" s="244"/>
      <c r="L264" s="245"/>
      <c r="M264" s="246" t="s">
        <v>1</v>
      </c>
      <c r="N264" s="247" t="s">
        <v>41</v>
      </c>
      <c r="O264" s="88"/>
      <c r="P264" s="226">
        <f>O264*H264</f>
        <v>0</v>
      </c>
      <c r="Q264" s="226">
        <v>0.071999999999999995</v>
      </c>
      <c r="R264" s="226">
        <f>Q264*H264</f>
        <v>0.071999999999999995</v>
      </c>
      <c r="S264" s="226">
        <v>0</v>
      </c>
      <c r="T264" s="22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8" t="s">
        <v>168</v>
      </c>
      <c r="AT264" s="228" t="s">
        <v>203</v>
      </c>
      <c r="AU264" s="228" t="s">
        <v>86</v>
      </c>
      <c r="AY264" s="14" t="s">
        <v>128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4" t="s">
        <v>84</v>
      </c>
      <c r="BK264" s="229">
        <f>ROUND(I264*H264,2)</f>
        <v>0</v>
      </c>
      <c r="BL264" s="14" t="s">
        <v>134</v>
      </c>
      <c r="BM264" s="228" t="s">
        <v>364</v>
      </c>
    </row>
    <row r="265" s="2" customFormat="1">
      <c r="A265" s="35"/>
      <c r="B265" s="36"/>
      <c r="C265" s="37"/>
      <c r="D265" s="230" t="s">
        <v>136</v>
      </c>
      <c r="E265" s="37"/>
      <c r="F265" s="231" t="s">
        <v>363</v>
      </c>
      <c r="G265" s="37"/>
      <c r="H265" s="37"/>
      <c r="I265" s="232"/>
      <c r="J265" s="37"/>
      <c r="K265" s="37"/>
      <c r="L265" s="41"/>
      <c r="M265" s="233"/>
      <c r="N265" s="234"/>
      <c r="O265" s="88"/>
      <c r="P265" s="88"/>
      <c r="Q265" s="88"/>
      <c r="R265" s="88"/>
      <c r="S265" s="88"/>
      <c r="T265" s="89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4" t="s">
        <v>136</v>
      </c>
      <c r="AU265" s="14" t="s">
        <v>86</v>
      </c>
    </row>
    <row r="266" s="2" customFormat="1" ht="24.15" customHeight="1">
      <c r="A266" s="35"/>
      <c r="B266" s="36"/>
      <c r="C266" s="216" t="s">
        <v>365</v>
      </c>
      <c r="D266" s="216" t="s">
        <v>130</v>
      </c>
      <c r="E266" s="217" t="s">
        <v>366</v>
      </c>
      <c r="F266" s="218" t="s">
        <v>367</v>
      </c>
      <c r="G266" s="219" t="s">
        <v>349</v>
      </c>
      <c r="H266" s="220">
        <v>1</v>
      </c>
      <c r="I266" s="221"/>
      <c r="J266" s="222">
        <f>ROUND(I266*H266,2)</f>
        <v>0</v>
      </c>
      <c r="K266" s="223"/>
      <c r="L266" s="41"/>
      <c r="M266" s="224" t="s">
        <v>1</v>
      </c>
      <c r="N266" s="225" t="s">
        <v>41</v>
      </c>
      <c r="O266" s="88"/>
      <c r="P266" s="226">
        <f>O266*H266</f>
        <v>0</v>
      </c>
      <c r="Q266" s="226">
        <v>0.02972</v>
      </c>
      <c r="R266" s="226">
        <f>Q266*H266</f>
        <v>0.02972</v>
      </c>
      <c r="S266" s="226">
        <v>0</v>
      </c>
      <c r="T266" s="22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8" t="s">
        <v>134</v>
      </c>
      <c r="AT266" s="228" t="s">
        <v>130</v>
      </c>
      <c r="AU266" s="228" t="s">
        <v>86</v>
      </c>
      <c r="AY266" s="14" t="s">
        <v>128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4" t="s">
        <v>84</v>
      </c>
      <c r="BK266" s="229">
        <f>ROUND(I266*H266,2)</f>
        <v>0</v>
      </c>
      <c r="BL266" s="14" t="s">
        <v>134</v>
      </c>
      <c r="BM266" s="228" t="s">
        <v>368</v>
      </c>
    </row>
    <row r="267" s="2" customFormat="1">
      <c r="A267" s="35"/>
      <c r="B267" s="36"/>
      <c r="C267" s="37"/>
      <c r="D267" s="230" t="s">
        <v>136</v>
      </c>
      <c r="E267" s="37"/>
      <c r="F267" s="231" t="s">
        <v>367</v>
      </c>
      <c r="G267" s="37"/>
      <c r="H267" s="37"/>
      <c r="I267" s="232"/>
      <c r="J267" s="37"/>
      <c r="K267" s="37"/>
      <c r="L267" s="41"/>
      <c r="M267" s="233"/>
      <c r="N267" s="234"/>
      <c r="O267" s="88"/>
      <c r="P267" s="88"/>
      <c r="Q267" s="88"/>
      <c r="R267" s="88"/>
      <c r="S267" s="88"/>
      <c r="T267" s="89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4" t="s">
        <v>136</v>
      </c>
      <c r="AU267" s="14" t="s">
        <v>86</v>
      </c>
    </row>
    <row r="268" s="2" customFormat="1">
      <c r="A268" s="35"/>
      <c r="B268" s="36"/>
      <c r="C268" s="37"/>
      <c r="D268" s="235" t="s">
        <v>137</v>
      </c>
      <c r="E268" s="37"/>
      <c r="F268" s="236" t="s">
        <v>369</v>
      </c>
      <c r="G268" s="37"/>
      <c r="H268" s="37"/>
      <c r="I268" s="232"/>
      <c r="J268" s="37"/>
      <c r="K268" s="37"/>
      <c r="L268" s="41"/>
      <c r="M268" s="233"/>
      <c r="N268" s="234"/>
      <c r="O268" s="88"/>
      <c r="P268" s="88"/>
      <c r="Q268" s="88"/>
      <c r="R268" s="88"/>
      <c r="S268" s="88"/>
      <c r="T268" s="89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4" t="s">
        <v>137</v>
      </c>
      <c r="AU268" s="14" t="s">
        <v>86</v>
      </c>
    </row>
    <row r="269" s="2" customFormat="1" ht="33" customHeight="1">
      <c r="A269" s="35"/>
      <c r="B269" s="36"/>
      <c r="C269" s="237" t="s">
        <v>370</v>
      </c>
      <c r="D269" s="237" t="s">
        <v>203</v>
      </c>
      <c r="E269" s="238" t="s">
        <v>371</v>
      </c>
      <c r="F269" s="239" t="s">
        <v>372</v>
      </c>
      <c r="G269" s="240" t="s">
        <v>349</v>
      </c>
      <c r="H269" s="241">
        <v>1</v>
      </c>
      <c r="I269" s="242"/>
      <c r="J269" s="243">
        <f>ROUND(I269*H269,2)</f>
        <v>0</v>
      </c>
      <c r="K269" s="244"/>
      <c r="L269" s="245"/>
      <c r="M269" s="246" t="s">
        <v>1</v>
      </c>
      <c r="N269" s="247" t="s">
        <v>41</v>
      </c>
      <c r="O269" s="88"/>
      <c r="P269" s="226">
        <f>O269*H269</f>
        <v>0</v>
      </c>
      <c r="Q269" s="226">
        <v>0.29799999999999999</v>
      </c>
      <c r="R269" s="226">
        <f>Q269*H269</f>
        <v>0.29799999999999999</v>
      </c>
      <c r="S269" s="226">
        <v>0</v>
      </c>
      <c r="T269" s="227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8" t="s">
        <v>168</v>
      </c>
      <c r="AT269" s="228" t="s">
        <v>203</v>
      </c>
      <c r="AU269" s="228" t="s">
        <v>86</v>
      </c>
      <c r="AY269" s="14" t="s">
        <v>128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4" t="s">
        <v>84</v>
      </c>
      <c r="BK269" s="229">
        <f>ROUND(I269*H269,2)</f>
        <v>0</v>
      </c>
      <c r="BL269" s="14" t="s">
        <v>134</v>
      </c>
      <c r="BM269" s="228" t="s">
        <v>373</v>
      </c>
    </row>
    <row r="270" s="2" customFormat="1">
      <c r="A270" s="35"/>
      <c r="B270" s="36"/>
      <c r="C270" s="37"/>
      <c r="D270" s="230" t="s">
        <v>136</v>
      </c>
      <c r="E270" s="37"/>
      <c r="F270" s="231" t="s">
        <v>372</v>
      </c>
      <c r="G270" s="37"/>
      <c r="H270" s="37"/>
      <c r="I270" s="232"/>
      <c r="J270" s="37"/>
      <c r="K270" s="37"/>
      <c r="L270" s="41"/>
      <c r="M270" s="233"/>
      <c r="N270" s="234"/>
      <c r="O270" s="88"/>
      <c r="P270" s="88"/>
      <c r="Q270" s="88"/>
      <c r="R270" s="88"/>
      <c r="S270" s="88"/>
      <c r="T270" s="89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4" t="s">
        <v>136</v>
      </c>
      <c r="AU270" s="14" t="s">
        <v>86</v>
      </c>
    </row>
    <row r="271" s="2" customFormat="1" ht="24.15" customHeight="1">
      <c r="A271" s="35"/>
      <c r="B271" s="36"/>
      <c r="C271" s="216" t="s">
        <v>374</v>
      </c>
      <c r="D271" s="216" t="s">
        <v>130</v>
      </c>
      <c r="E271" s="217" t="s">
        <v>375</v>
      </c>
      <c r="F271" s="218" t="s">
        <v>376</v>
      </c>
      <c r="G271" s="219" t="s">
        <v>349</v>
      </c>
      <c r="H271" s="220">
        <v>1</v>
      </c>
      <c r="I271" s="221"/>
      <c r="J271" s="222">
        <f>ROUND(I271*H271,2)</f>
        <v>0</v>
      </c>
      <c r="K271" s="223"/>
      <c r="L271" s="41"/>
      <c r="M271" s="224" t="s">
        <v>1</v>
      </c>
      <c r="N271" s="225" t="s">
        <v>41</v>
      </c>
      <c r="O271" s="88"/>
      <c r="P271" s="226">
        <f>O271*H271</f>
        <v>0</v>
      </c>
      <c r="Q271" s="226">
        <v>0.02972</v>
      </c>
      <c r="R271" s="226">
        <f>Q271*H271</f>
        <v>0.02972</v>
      </c>
      <c r="S271" s="226">
        <v>0</v>
      </c>
      <c r="T271" s="22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8" t="s">
        <v>134</v>
      </c>
      <c r="AT271" s="228" t="s">
        <v>130</v>
      </c>
      <c r="AU271" s="228" t="s">
        <v>86</v>
      </c>
      <c r="AY271" s="14" t="s">
        <v>128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4" t="s">
        <v>84</v>
      </c>
      <c r="BK271" s="229">
        <f>ROUND(I271*H271,2)</f>
        <v>0</v>
      </c>
      <c r="BL271" s="14" t="s">
        <v>134</v>
      </c>
      <c r="BM271" s="228" t="s">
        <v>377</v>
      </c>
    </row>
    <row r="272" s="2" customFormat="1">
      <c r="A272" s="35"/>
      <c r="B272" s="36"/>
      <c r="C272" s="37"/>
      <c r="D272" s="230" t="s">
        <v>136</v>
      </c>
      <c r="E272" s="37"/>
      <c r="F272" s="231" t="s">
        <v>376</v>
      </c>
      <c r="G272" s="37"/>
      <c r="H272" s="37"/>
      <c r="I272" s="232"/>
      <c r="J272" s="37"/>
      <c r="K272" s="37"/>
      <c r="L272" s="41"/>
      <c r="M272" s="233"/>
      <c r="N272" s="234"/>
      <c r="O272" s="88"/>
      <c r="P272" s="88"/>
      <c r="Q272" s="88"/>
      <c r="R272" s="88"/>
      <c r="S272" s="88"/>
      <c r="T272" s="89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4" t="s">
        <v>136</v>
      </c>
      <c r="AU272" s="14" t="s">
        <v>86</v>
      </c>
    </row>
    <row r="273" s="2" customFormat="1">
      <c r="A273" s="35"/>
      <c r="B273" s="36"/>
      <c r="C273" s="37"/>
      <c r="D273" s="235" t="s">
        <v>137</v>
      </c>
      <c r="E273" s="37"/>
      <c r="F273" s="236" t="s">
        <v>378</v>
      </c>
      <c r="G273" s="37"/>
      <c r="H273" s="37"/>
      <c r="I273" s="232"/>
      <c r="J273" s="37"/>
      <c r="K273" s="37"/>
      <c r="L273" s="41"/>
      <c r="M273" s="233"/>
      <c r="N273" s="234"/>
      <c r="O273" s="88"/>
      <c r="P273" s="88"/>
      <c r="Q273" s="88"/>
      <c r="R273" s="88"/>
      <c r="S273" s="88"/>
      <c r="T273" s="89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4" t="s">
        <v>137</v>
      </c>
      <c r="AU273" s="14" t="s">
        <v>86</v>
      </c>
    </row>
    <row r="274" s="2" customFormat="1" ht="24.15" customHeight="1">
      <c r="A274" s="35"/>
      <c r="B274" s="36"/>
      <c r="C274" s="237" t="s">
        <v>379</v>
      </c>
      <c r="D274" s="237" t="s">
        <v>203</v>
      </c>
      <c r="E274" s="238" t="s">
        <v>380</v>
      </c>
      <c r="F274" s="239" t="s">
        <v>381</v>
      </c>
      <c r="G274" s="240" t="s">
        <v>349</v>
      </c>
      <c r="H274" s="241">
        <v>1</v>
      </c>
      <c r="I274" s="242"/>
      <c r="J274" s="243">
        <f>ROUND(I274*H274,2)</f>
        <v>0</v>
      </c>
      <c r="K274" s="244"/>
      <c r="L274" s="245"/>
      <c r="M274" s="246" t="s">
        <v>1</v>
      </c>
      <c r="N274" s="247" t="s">
        <v>41</v>
      </c>
      <c r="O274" s="88"/>
      <c r="P274" s="226">
        <f>O274*H274</f>
        <v>0</v>
      </c>
      <c r="Q274" s="226">
        <v>0.105</v>
      </c>
      <c r="R274" s="226">
        <f>Q274*H274</f>
        <v>0.105</v>
      </c>
      <c r="S274" s="226">
        <v>0</v>
      </c>
      <c r="T274" s="227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8" t="s">
        <v>168</v>
      </c>
      <c r="AT274" s="228" t="s">
        <v>203</v>
      </c>
      <c r="AU274" s="228" t="s">
        <v>86</v>
      </c>
      <c r="AY274" s="14" t="s">
        <v>128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4" t="s">
        <v>84</v>
      </c>
      <c r="BK274" s="229">
        <f>ROUND(I274*H274,2)</f>
        <v>0</v>
      </c>
      <c r="BL274" s="14" t="s">
        <v>134</v>
      </c>
      <c r="BM274" s="228" t="s">
        <v>382</v>
      </c>
    </row>
    <row r="275" s="2" customFormat="1">
      <c r="A275" s="35"/>
      <c r="B275" s="36"/>
      <c r="C275" s="37"/>
      <c r="D275" s="230" t="s">
        <v>136</v>
      </c>
      <c r="E275" s="37"/>
      <c r="F275" s="231" t="s">
        <v>381</v>
      </c>
      <c r="G275" s="37"/>
      <c r="H275" s="37"/>
      <c r="I275" s="232"/>
      <c r="J275" s="37"/>
      <c r="K275" s="37"/>
      <c r="L275" s="41"/>
      <c r="M275" s="233"/>
      <c r="N275" s="234"/>
      <c r="O275" s="88"/>
      <c r="P275" s="88"/>
      <c r="Q275" s="88"/>
      <c r="R275" s="88"/>
      <c r="S275" s="88"/>
      <c r="T275" s="89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4" t="s">
        <v>136</v>
      </c>
      <c r="AU275" s="14" t="s">
        <v>86</v>
      </c>
    </row>
    <row r="276" s="2" customFormat="1" ht="24.15" customHeight="1">
      <c r="A276" s="35"/>
      <c r="B276" s="36"/>
      <c r="C276" s="216" t="s">
        <v>383</v>
      </c>
      <c r="D276" s="216" t="s">
        <v>130</v>
      </c>
      <c r="E276" s="217" t="s">
        <v>384</v>
      </c>
      <c r="F276" s="218" t="s">
        <v>385</v>
      </c>
      <c r="G276" s="219" t="s">
        <v>349</v>
      </c>
      <c r="H276" s="220">
        <v>1</v>
      </c>
      <c r="I276" s="221"/>
      <c r="J276" s="222">
        <f>ROUND(I276*H276,2)</f>
        <v>0</v>
      </c>
      <c r="K276" s="223"/>
      <c r="L276" s="41"/>
      <c r="M276" s="224" t="s">
        <v>1</v>
      </c>
      <c r="N276" s="225" t="s">
        <v>41</v>
      </c>
      <c r="O276" s="88"/>
      <c r="P276" s="226">
        <f>O276*H276</f>
        <v>0</v>
      </c>
      <c r="Q276" s="226">
        <v>0.02972</v>
      </c>
      <c r="R276" s="226">
        <f>Q276*H276</f>
        <v>0.02972</v>
      </c>
      <c r="S276" s="226">
        <v>0</v>
      </c>
      <c r="T276" s="22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8" t="s">
        <v>134</v>
      </c>
      <c r="AT276" s="228" t="s">
        <v>130</v>
      </c>
      <c r="AU276" s="228" t="s">
        <v>86</v>
      </c>
      <c r="AY276" s="14" t="s">
        <v>128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4" t="s">
        <v>84</v>
      </c>
      <c r="BK276" s="229">
        <f>ROUND(I276*H276,2)</f>
        <v>0</v>
      </c>
      <c r="BL276" s="14" t="s">
        <v>134</v>
      </c>
      <c r="BM276" s="228" t="s">
        <v>386</v>
      </c>
    </row>
    <row r="277" s="2" customFormat="1">
      <c r="A277" s="35"/>
      <c r="B277" s="36"/>
      <c r="C277" s="37"/>
      <c r="D277" s="230" t="s">
        <v>136</v>
      </c>
      <c r="E277" s="37"/>
      <c r="F277" s="231" t="s">
        <v>385</v>
      </c>
      <c r="G277" s="37"/>
      <c r="H277" s="37"/>
      <c r="I277" s="232"/>
      <c r="J277" s="37"/>
      <c r="K277" s="37"/>
      <c r="L277" s="41"/>
      <c r="M277" s="233"/>
      <c r="N277" s="234"/>
      <c r="O277" s="88"/>
      <c r="P277" s="88"/>
      <c r="Q277" s="88"/>
      <c r="R277" s="88"/>
      <c r="S277" s="88"/>
      <c r="T277" s="89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4" t="s">
        <v>136</v>
      </c>
      <c r="AU277" s="14" t="s">
        <v>86</v>
      </c>
    </row>
    <row r="278" s="2" customFormat="1">
      <c r="A278" s="35"/>
      <c r="B278" s="36"/>
      <c r="C278" s="37"/>
      <c r="D278" s="235" t="s">
        <v>137</v>
      </c>
      <c r="E278" s="37"/>
      <c r="F278" s="236" t="s">
        <v>387</v>
      </c>
      <c r="G278" s="37"/>
      <c r="H278" s="37"/>
      <c r="I278" s="232"/>
      <c r="J278" s="37"/>
      <c r="K278" s="37"/>
      <c r="L278" s="41"/>
      <c r="M278" s="233"/>
      <c r="N278" s="234"/>
      <c r="O278" s="88"/>
      <c r="P278" s="88"/>
      <c r="Q278" s="88"/>
      <c r="R278" s="88"/>
      <c r="S278" s="88"/>
      <c r="T278" s="89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4" t="s">
        <v>137</v>
      </c>
      <c r="AU278" s="14" t="s">
        <v>86</v>
      </c>
    </row>
    <row r="279" s="2" customFormat="1" ht="24.15" customHeight="1">
      <c r="A279" s="35"/>
      <c r="B279" s="36"/>
      <c r="C279" s="237" t="s">
        <v>388</v>
      </c>
      <c r="D279" s="237" t="s">
        <v>203</v>
      </c>
      <c r="E279" s="238" t="s">
        <v>389</v>
      </c>
      <c r="F279" s="239" t="s">
        <v>390</v>
      </c>
      <c r="G279" s="240" t="s">
        <v>349</v>
      </c>
      <c r="H279" s="241">
        <v>1</v>
      </c>
      <c r="I279" s="242"/>
      <c r="J279" s="243">
        <f>ROUND(I279*H279,2)</f>
        <v>0</v>
      </c>
      <c r="K279" s="244"/>
      <c r="L279" s="245"/>
      <c r="M279" s="246" t="s">
        <v>1</v>
      </c>
      <c r="N279" s="247" t="s">
        <v>41</v>
      </c>
      <c r="O279" s="88"/>
      <c r="P279" s="226">
        <f>O279*H279</f>
        <v>0</v>
      </c>
      <c r="Q279" s="226">
        <v>0.055</v>
      </c>
      <c r="R279" s="226">
        <f>Q279*H279</f>
        <v>0.055</v>
      </c>
      <c r="S279" s="226">
        <v>0</v>
      </c>
      <c r="T279" s="22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28" t="s">
        <v>168</v>
      </c>
      <c r="AT279" s="228" t="s">
        <v>203</v>
      </c>
      <c r="AU279" s="228" t="s">
        <v>86</v>
      </c>
      <c r="AY279" s="14" t="s">
        <v>128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4" t="s">
        <v>84</v>
      </c>
      <c r="BK279" s="229">
        <f>ROUND(I279*H279,2)</f>
        <v>0</v>
      </c>
      <c r="BL279" s="14" t="s">
        <v>134</v>
      </c>
      <c r="BM279" s="228" t="s">
        <v>391</v>
      </c>
    </row>
    <row r="280" s="2" customFormat="1">
      <c r="A280" s="35"/>
      <c r="B280" s="36"/>
      <c r="C280" s="37"/>
      <c r="D280" s="230" t="s">
        <v>136</v>
      </c>
      <c r="E280" s="37"/>
      <c r="F280" s="231" t="s">
        <v>390</v>
      </c>
      <c r="G280" s="37"/>
      <c r="H280" s="37"/>
      <c r="I280" s="232"/>
      <c r="J280" s="37"/>
      <c r="K280" s="37"/>
      <c r="L280" s="41"/>
      <c r="M280" s="233"/>
      <c r="N280" s="234"/>
      <c r="O280" s="88"/>
      <c r="P280" s="88"/>
      <c r="Q280" s="88"/>
      <c r="R280" s="88"/>
      <c r="S280" s="88"/>
      <c r="T280" s="89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4" t="s">
        <v>136</v>
      </c>
      <c r="AU280" s="14" t="s">
        <v>86</v>
      </c>
    </row>
    <row r="281" s="2" customFormat="1" ht="24.15" customHeight="1">
      <c r="A281" s="35"/>
      <c r="B281" s="36"/>
      <c r="C281" s="216" t="s">
        <v>392</v>
      </c>
      <c r="D281" s="216" t="s">
        <v>130</v>
      </c>
      <c r="E281" s="217" t="s">
        <v>393</v>
      </c>
      <c r="F281" s="218" t="s">
        <v>394</v>
      </c>
      <c r="G281" s="219" t="s">
        <v>349</v>
      </c>
      <c r="H281" s="220">
        <v>1</v>
      </c>
      <c r="I281" s="221"/>
      <c r="J281" s="222">
        <f>ROUND(I281*H281,2)</f>
        <v>0</v>
      </c>
      <c r="K281" s="223"/>
      <c r="L281" s="41"/>
      <c r="M281" s="224" t="s">
        <v>1</v>
      </c>
      <c r="N281" s="225" t="s">
        <v>41</v>
      </c>
      <c r="O281" s="88"/>
      <c r="P281" s="226">
        <f>O281*H281</f>
        <v>0</v>
      </c>
      <c r="Q281" s="226">
        <v>0.21734000000000001</v>
      </c>
      <c r="R281" s="226">
        <f>Q281*H281</f>
        <v>0.21734000000000001</v>
      </c>
      <c r="S281" s="226">
        <v>0</v>
      </c>
      <c r="T281" s="227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8" t="s">
        <v>134</v>
      </c>
      <c r="AT281" s="228" t="s">
        <v>130</v>
      </c>
      <c r="AU281" s="228" t="s">
        <v>86</v>
      </c>
      <c r="AY281" s="14" t="s">
        <v>128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4" t="s">
        <v>84</v>
      </c>
      <c r="BK281" s="229">
        <f>ROUND(I281*H281,2)</f>
        <v>0</v>
      </c>
      <c r="BL281" s="14" t="s">
        <v>134</v>
      </c>
      <c r="BM281" s="228" t="s">
        <v>395</v>
      </c>
    </row>
    <row r="282" s="2" customFormat="1">
      <c r="A282" s="35"/>
      <c r="B282" s="36"/>
      <c r="C282" s="37"/>
      <c r="D282" s="230" t="s">
        <v>136</v>
      </c>
      <c r="E282" s="37"/>
      <c r="F282" s="231" t="s">
        <v>394</v>
      </c>
      <c r="G282" s="37"/>
      <c r="H282" s="37"/>
      <c r="I282" s="232"/>
      <c r="J282" s="37"/>
      <c r="K282" s="37"/>
      <c r="L282" s="41"/>
      <c r="M282" s="233"/>
      <c r="N282" s="234"/>
      <c r="O282" s="88"/>
      <c r="P282" s="88"/>
      <c r="Q282" s="88"/>
      <c r="R282" s="88"/>
      <c r="S282" s="88"/>
      <c r="T282" s="89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4" t="s">
        <v>136</v>
      </c>
      <c r="AU282" s="14" t="s">
        <v>86</v>
      </c>
    </row>
    <row r="283" s="2" customFormat="1">
      <c r="A283" s="35"/>
      <c r="B283" s="36"/>
      <c r="C283" s="37"/>
      <c r="D283" s="235" t="s">
        <v>137</v>
      </c>
      <c r="E283" s="37"/>
      <c r="F283" s="236" t="s">
        <v>396</v>
      </c>
      <c r="G283" s="37"/>
      <c r="H283" s="37"/>
      <c r="I283" s="232"/>
      <c r="J283" s="37"/>
      <c r="K283" s="37"/>
      <c r="L283" s="41"/>
      <c r="M283" s="233"/>
      <c r="N283" s="234"/>
      <c r="O283" s="88"/>
      <c r="P283" s="88"/>
      <c r="Q283" s="88"/>
      <c r="R283" s="88"/>
      <c r="S283" s="88"/>
      <c r="T283" s="89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4" t="s">
        <v>137</v>
      </c>
      <c r="AU283" s="14" t="s">
        <v>86</v>
      </c>
    </row>
    <row r="284" s="2" customFormat="1" ht="24.15" customHeight="1">
      <c r="A284" s="35"/>
      <c r="B284" s="36"/>
      <c r="C284" s="237" t="s">
        <v>397</v>
      </c>
      <c r="D284" s="237" t="s">
        <v>203</v>
      </c>
      <c r="E284" s="238" t="s">
        <v>398</v>
      </c>
      <c r="F284" s="239" t="s">
        <v>399</v>
      </c>
      <c r="G284" s="240" t="s">
        <v>349</v>
      </c>
      <c r="H284" s="241">
        <v>1</v>
      </c>
      <c r="I284" s="242"/>
      <c r="J284" s="243">
        <f>ROUND(I284*H284,2)</f>
        <v>0</v>
      </c>
      <c r="K284" s="244"/>
      <c r="L284" s="245"/>
      <c r="M284" s="246" t="s">
        <v>1</v>
      </c>
      <c r="N284" s="247" t="s">
        <v>41</v>
      </c>
      <c r="O284" s="88"/>
      <c r="P284" s="226">
        <f>O284*H284</f>
        <v>0</v>
      </c>
      <c r="Q284" s="226">
        <v>0.073999999999999996</v>
      </c>
      <c r="R284" s="226">
        <f>Q284*H284</f>
        <v>0.073999999999999996</v>
      </c>
      <c r="S284" s="226">
        <v>0</v>
      </c>
      <c r="T284" s="22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28" t="s">
        <v>168</v>
      </c>
      <c r="AT284" s="228" t="s">
        <v>203</v>
      </c>
      <c r="AU284" s="228" t="s">
        <v>86</v>
      </c>
      <c r="AY284" s="14" t="s">
        <v>128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4" t="s">
        <v>84</v>
      </c>
      <c r="BK284" s="229">
        <f>ROUND(I284*H284,2)</f>
        <v>0</v>
      </c>
      <c r="BL284" s="14" t="s">
        <v>134</v>
      </c>
      <c r="BM284" s="228" t="s">
        <v>400</v>
      </c>
    </row>
    <row r="285" s="2" customFormat="1">
      <c r="A285" s="35"/>
      <c r="B285" s="36"/>
      <c r="C285" s="37"/>
      <c r="D285" s="230" t="s">
        <v>136</v>
      </c>
      <c r="E285" s="37"/>
      <c r="F285" s="231" t="s">
        <v>399</v>
      </c>
      <c r="G285" s="37"/>
      <c r="H285" s="37"/>
      <c r="I285" s="232"/>
      <c r="J285" s="37"/>
      <c r="K285" s="37"/>
      <c r="L285" s="41"/>
      <c r="M285" s="233"/>
      <c r="N285" s="234"/>
      <c r="O285" s="88"/>
      <c r="P285" s="88"/>
      <c r="Q285" s="88"/>
      <c r="R285" s="88"/>
      <c r="S285" s="88"/>
      <c r="T285" s="89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4" t="s">
        <v>136</v>
      </c>
      <c r="AU285" s="14" t="s">
        <v>86</v>
      </c>
    </row>
    <row r="286" s="2" customFormat="1" ht="24.15" customHeight="1">
      <c r="A286" s="35"/>
      <c r="B286" s="36"/>
      <c r="C286" s="237" t="s">
        <v>401</v>
      </c>
      <c r="D286" s="237" t="s">
        <v>203</v>
      </c>
      <c r="E286" s="238" t="s">
        <v>402</v>
      </c>
      <c r="F286" s="239" t="s">
        <v>403</v>
      </c>
      <c r="G286" s="240" t="s">
        <v>349</v>
      </c>
      <c r="H286" s="241">
        <v>1</v>
      </c>
      <c r="I286" s="242"/>
      <c r="J286" s="243">
        <f>ROUND(I286*H286,2)</f>
        <v>0</v>
      </c>
      <c r="K286" s="244"/>
      <c r="L286" s="245"/>
      <c r="M286" s="246" t="s">
        <v>1</v>
      </c>
      <c r="N286" s="247" t="s">
        <v>41</v>
      </c>
      <c r="O286" s="88"/>
      <c r="P286" s="226">
        <f>O286*H286</f>
        <v>0</v>
      </c>
      <c r="Q286" s="226">
        <v>0.0060000000000000001</v>
      </c>
      <c r="R286" s="226">
        <f>Q286*H286</f>
        <v>0.0060000000000000001</v>
      </c>
      <c r="S286" s="226">
        <v>0</v>
      </c>
      <c r="T286" s="227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28" t="s">
        <v>168</v>
      </c>
      <c r="AT286" s="228" t="s">
        <v>203</v>
      </c>
      <c r="AU286" s="228" t="s">
        <v>86</v>
      </c>
      <c r="AY286" s="14" t="s">
        <v>128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4" t="s">
        <v>84</v>
      </c>
      <c r="BK286" s="229">
        <f>ROUND(I286*H286,2)</f>
        <v>0</v>
      </c>
      <c r="BL286" s="14" t="s">
        <v>134</v>
      </c>
      <c r="BM286" s="228" t="s">
        <v>404</v>
      </c>
    </row>
    <row r="287" s="2" customFormat="1">
      <c r="A287" s="35"/>
      <c r="B287" s="36"/>
      <c r="C287" s="37"/>
      <c r="D287" s="230" t="s">
        <v>136</v>
      </c>
      <c r="E287" s="37"/>
      <c r="F287" s="231" t="s">
        <v>403</v>
      </c>
      <c r="G287" s="37"/>
      <c r="H287" s="37"/>
      <c r="I287" s="232"/>
      <c r="J287" s="37"/>
      <c r="K287" s="37"/>
      <c r="L287" s="41"/>
      <c r="M287" s="233"/>
      <c r="N287" s="234"/>
      <c r="O287" s="88"/>
      <c r="P287" s="88"/>
      <c r="Q287" s="88"/>
      <c r="R287" s="88"/>
      <c r="S287" s="88"/>
      <c r="T287" s="89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4" t="s">
        <v>136</v>
      </c>
      <c r="AU287" s="14" t="s">
        <v>86</v>
      </c>
    </row>
    <row r="288" s="2" customFormat="1" ht="24.15" customHeight="1">
      <c r="A288" s="35"/>
      <c r="B288" s="36"/>
      <c r="C288" s="237" t="s">
        <v>405</v>
      </c>
      <c r="D288" s="237" t="s">
        <v>203</v>
      </c>
      <c r="E288" s="238" t="s">
        <v>406</v>
      </c>
      <c r="F288" s="239" t="s">
        <v>407</v>
      </c>
      <c r="G288" s="240" t="s">
        <v>349</v>
      </c>
      <c r="H288" s="241">
        <v>1</v>
      </c>
      <c r="I288" s="242"/>
      <c r="J288" s="243">
        <f>ROUND(I288*H288,2)</f>
        <v>0</v>
      </c>
      <c r="K288" s="244"/>
      <c r="L288" s="245"/>
      <c r="M288" s="246" t="s">
        <v>1</v>
      </c>
      <c r="N288" s="247" t="s">
        <v>41</v>
      </c>
      <c r="O288" s="88"/>
      <c r="P288" s="226">
        <f>O288*H288</f>
        <v>0</v>
      </c>
      <c r="Q288" s="226">
        <v>0.027</v>
      </c>
      <c r="R288" s="226">
        <f>Q288*H288</f>
        <v>0.027</v>
      </c>
      <c r="S288" s="226">
        <v>0</v>
      </c>
      <c r="T288" s="227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28" t="s">
        <v>168</v>
      </c>
      <c r="AT288" s="228" t="s">
        <v>203</v>
      </c>
      <c r="AU288" s="228" t="s">
        <v>86</v>
      </c>
      <c r="AY288" s="14" t="s">
        <v>128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4" t="s">
        <v>84</v>
      </c>
      <c r="BK288" s="229">
        <f>ROUND(I288*H288,2)</f>
        <v>0</v>
      </c>
      <c r="BL288" s="14" t="s">
        <v>134</v>
      </c>
      <c r="BM288" s="228" t="s">
        <v>408</v>
      </c>
    </row>
    <row r="289" s="2" customFormat="1">
      <c r="A289" s="35"/>
      <c r="B289" s="36"/>
      <c r="C289" s="37"/>
      <c r="D289" s="230" t="s">
        <v>136</v>
      </c>
      <c r="E289" s="37"/>
      <c r="F289" s="231" t="s">
        <v>407</v>
      </c>
      <c r="G289" s="37"/>
      <c r="H289" s="37"/>
      <c r="I289" s="232"/>
      <c r="J289" s="37"/>
      <c r="K289" s="37"/>
      <c r="L289" s="41"/>
      <c r="M289" s="233"/>
      <c r="N289" s="234"/>
      <c r="O289" s="88"/>
      <c r="P289" s="88"/>
      <c r="Q289" s="88"/>
      <c r="R289" s="88"/>
      <c r="S289" s="88"/>
      <c r="T289" s="89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4" t="s">
        <v>136</v>
      </c>
      <c r="AU289" s="14" t="s">
        <v>86</v>
      </c>
    </row>
    <row r="290" s="2" customFormat="1" ht="24.15" customHeight="1">
      <c r="A290" s="35"/>
      <c r="B290" s="36"/>
      <c r="C290" s="216" t="s">
        <v>409</v>
      </c>
      <c r="D290" s="216" t="s">
        <v>130</v>
      </c>
      <c r="E290" s="217" t="s">
        <v>410</v>
      </c>
      <c r="F290" s="218" t="s">
        <v>411</v>
      </c>
      <c r="G290" s="219" t="s">
        <v>349</v>
      </c>
      <c r="H290" s="220">
        <v>2</v>
      </c>
      <c r="I290" s="221"/>
      <c r="J290" s="222">
        <f>ROUND(I290*H290,2)</f>
        <v>0</v>
      </c>
      <c r="K290" s="223"/>
      <c r="L290" s="41"/>
      <c r="M290" s="224" t="s">
        <v>1</v>
      </c>
      <c r="N290" s="225" t="s">
        <v>41</v>
      </c>
      <c r="O290" s="88"/>
      <c r="P290" s="226">
        <f>O290*H290</f>
        <v>0</v>
      </c>
      <c r="Q290" s="226">
        <v>0.10037</v>
      </c>
      <c r="R290" s="226">
        <f>Q290*H290</f>
        <v>0.20074</v>
      </c>
      <c r="S290" s="226">
        <v>0.10000000000000001</v>
      </c>
      <c r="T290" s="227">
        <f>S290*H290</f>
        <v>0.20000000000000001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28" t="s">
        <v>134</v>
      </c>
      <c r="AT290" s="228" t="s">
        <v>130</v>
      </c>
      <c r="AU290" s="228" t="s">
        <v>86</v>
      </c>
      <c r="AY290" s="14" t="s">
        <v>128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4" t="s">
        <v>84</v>
      </c>
      <c r="BK290" s="229">
        <f>ROUND(I290*H290,2)</f>
        <v>0</v>
      </c>
      <c r="BL290" s="14" t="s">
        <v>134</v>
      </c>
      <c r="BM290" s="228" t="s">
        <v>412</v>
      </c>
    </row>
    <row r="291" s="2" customFormat="1">
      <c r="A291" s="35"/>
      <c r="B291" s="36"/>
      <c r="C291" s="37"/>
      <c r="D291" s="230" t="s">
        <v>136</v>
      </c>
      <c r="E291" s="37"/>
      <c r="F291" s="231" t="s">
        <v>411</v>
      </c>
      <c r="G291" s="37"/>
      <c r="H291" s="37"/>
      <c r="I291" s="232"/>
      <c r="J291" s="37"/>
      <c r="K291" s="37"/>
      <c r="L291" s="41"/>
      <c r="M291" s="233"/>
      <c r="N291" s="234"/>
      <c r="O291" s="88"/>
      <c r="P291" s="88"/>
      <c r="Q291" s="88"/>
      <c r="R291" s="88"/>
      <c r="S291" s="88"/>
      <c r="T291" s="89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4" t="s">
        <v>136</v>
      </c>
      <c r="AU291" s="14" t="s">
        <v>86</v>
      </c>
    </row>
    <row r="292" s="2" customFormat="1">
      <c r="A292" s="35"/>
      <c r="B292" s="36"/>
      <c r="C292" s="37"/>
      <c r="D292" s="235" t="s">
        <v>137</v>
      </c>
      <c r="E292" s="37"/>
      <c r="F292" s="236" t="s">
        <v>413</v>
      </c>
      <c r="G292" s="37"/>
      <c r="H292" s="37"/>
      <c r="I292" s="232"/>
      <c r="J292" s="37"/>
      <c r="K292" s="37"/>
      <c r="L292" s="41"/>
      <c r="M292" s="233"/>
      <c r="N292" s="234"/>
      <c r="O292" s="88"/>
      <c r="P292" s="88"/>
      <c r="Q292" s="88"/>
      <c r="R292" s="88"/>
      <c r="S292" s="88"/>
      <c r="T292" s="89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4" t="s">
        <v>137</v>
      </c>
      <c r="AU292" s="14" t="s">
        <v>86</v>
      </c>
    </row>
    <row r="293" s="12" customFormat="1" ht="22.8" customHeight="1">
      <c r="A293" s="12"/>
      <c r="B293" s="200"/>
      <c r="C293" s="201"/>
      <c r="D293" s="202" t="s">
        <v>75</v>
      </c>
      <c r="E293" s="214" t="s">
        <v>173</v>
      </c>
      <c r="F293" s="214" t="s">
        <v>414</v>
      </c>
      <c r="G293" s="201"/>
      <c r="H293" s="201"/>
      <c r="I293" s="204"/>
      <c r="J293" s="215">
        <f>BK293</f>
        <v>0</v>
      </c>
      <c r="K293" s="201"/>
      <c r="L293" s="206"/>
      <c r="M293" s="207"/>
      <c r="N293" s="208"/>
      <c r="O293" s="208"/>
      <c r="P293" s="209">
        <f>SUM(P294:P370)</f>
        <v>0</v>
      </c>
      <c r="Q293" s="208"/>
      <c r="R293" s="209">
        <f>SUM(R294:R370)</f>
        <v>61.594858000000002</v>
      </c>
      <c r="S293" s="208"/>
      <c r="T293" s="210">
        <f>SUM(T294:T370)</f>
        <v>0.16400000000000001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1" t="s">
        <v>84</v>
      </c>
      <c r="AT293" s="212" t="s">
        <v>75</v>
      </c>
      <c r="AU293" s="212" t="s">
        <v>84</v>
      </c>
      <c r="AY293" s="211" t="s">
        <v>128</v>
      </c>
      <c r="BK293" s="213">
        <f>SUM(BK294:BK370)</f>
        <v>0</v>
      </c>
    </row>
    <row r="294" s="2" customFormat="1" ht="49.05" customHeight="1">
      <c r="A294" s="35"/>
      <c r="B294" s="36"/>
      <c r="C294" s="216" t="s">
        <v>415</v>
      </c>
      <c r="D294" s="216" t="s">
        <v>130</v>
      </c>
      <c r="E294" s="217" t="s">
        <v>416</v>
      </c>
      <c r="F294" s="218" t="s">
        <v>417</v>
      </c>
      <c r="G294" s="219" t="s">
        <v>155</v>
      </c>
      <c r="H294" s="220">
        <v>25</v>
      </c>
      <c r="I294" s="221"/>
      <c r="J294" s="222">
        <f>ROUND(I294*H294,2)</f>
        <v>0</v>
      </c>
      <c r="K294" s="223"/>
      <c r="L294" s="41"/>
      <c r="M294" s="224" t="s">
        <v>1</v>
      </c>
      <c r="N294" s="225" t="s">
        <v>41</v>
      </c>
      <c r="O294" s="88"/>
      <c r="P294" s="226">
        <f>O294*H294</f>
        <v>0</v>
      </c>
      <c r="Q294" s="226">
        <v>0.16849</v>
      </c>
      <c r="R294" s="226">
        <f>Q294*H294</f>
        <v>4.21225</v>
      </c>
      <c r="S294" s="226">
        <v>0</v>
      </c>
      <c r="T294" s="227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28" t="s">
        <v>134</v>
      </c>
      <c r="AT294" s="228" t="s">
        <v>130</v>
      </c>
      <c r="AU294" s="228" t="s">
        <v>86</v>
      </c>
      <c r="AY294" s="14" t="s">
        <v>128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4" t="s">
        <v>84</v>
      </c>
      <c r="BK294" s="229">
        <f>ROUND(I294*H294,2)</f>
        <v>0</v>
      </c>
      <c r="BL294" s="14" t="s">
        <v>134</v>
      </c>
      <c r="BM294" s="228" t="s">
        <v>418</v>
      </c>
    </row>
    <row r="295" s="2" customFormat="1">
      <c r="A295" s="35"/>
      <c r="B295" s="36"/>
      <c r="C295" s="37"/>
      <c r="D295" s="230" t="s">
        <v>136</v>
      </c>
      <c r="E295" s="37"/>
      <c r="F295" s="231" t="s">
        <v>417</v>
      </c>
      <c r="G295" s="37"/>
      <c r="H295" s="37"/>
      <c r="I295" s="232"/>
      <c r="J295" s="37"/>
      <c r="K295" s="37"/>
      <c r="L295" s="41"/>
      <c r="M295" s="233"/>
      <c r="N295" s="234"/>
      <c r="O295" s="88"/>
      <c r="P295" s="88"/>
      <c r="Q295" s="88"/>
      <c r="R295" s="88"/>
      <c r="S295" s="88"/>
      <c r="T295" s="89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4" t="s">
        <v>136</v>
      </c>
      <c r="AU295" s="14" t="s">
        <v>86</v>
      </c>
    </row>
    <row r="296" s="2" customFormat="1">
      <c r="A296" s="35"/>
      <c r="B296" s="36"/>
      <c r="C296" s="37"/>
      <c r="D296" s="235" t="s">
        <v>137</v>
      </c>
      <c r="E296" s="37"/>
      <c r="F296" s="236" t="s">
        <v>419</v>
      </c>
      <c r="G296" s="37"/>
      <c r="H296" s="37"/>
      <c r="I296" s="232"/>
      <c r="J296" s="37"/>
      <c r="K296" s="37"/>
      <c r="L296" s="41"/>
      <c r="M296" s="233"/>
      <c r="N296" s="234"/>
      <c r="O296" s="88"/>
      <c r="P296" s="88"/>
      <c r="Q296" s="88"/>
      <c r="R296" s="88"/>
      <c r="S296" s="88"/>
      <c r="T296" s="89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4" t="s">
        <v>137</v>
      </c>
      <c r="AU296" s="14" t="s">
        <v>86</v>
      </c>
    </row>
    <row r="297" s="2" customFormat="1" ht="44.25" customHeight="1">
      <c r="A297" s="35"/>
      <c r="B297" s="36"/>
      <c r="C297" s="216" t="s">
        <v>420</v>
      </c>
      <c r="D297" s="216" t="s">
        <v>130</v>
      </c>
      <c r="E297" s="217" t="s">
        <v>421</v>
      </c>
      <c r="F297" s="218" t="s">
        <v>422</v>
      </c>
      <c r="G297" s="219" t="s">
        <v>155</v>
      </c>
      <c r="H297" s="220">
        <v>5</v>
      </c>
      <c r="I297" s="221"/>
      <c r="J297" s="222">
        <f>ROUND(I297*H297,2)</f>
        <v>0</v>
      </c>
      <c r="K297" s="223"/>
      <c r="L297" s="41"/>
      <c r="M297" s="224" t="s">
        <v>1</v>
      </c>
      <c r="N297" s="225" t="s">
        <v>41</v>
      </c>
      <c r="O297" s="88"/>
      <c r="P297" s="226">
        <f>O297*H297</f>
        <v>0</v>
      </c>
      <c r="Q297" s="226">
        <v>0</v>
      </c>
      <c r="R297" s="226">
        <f>Q297*H297</f>
        <v>0</v>
      </c>
      <c r="S297" s="226">
        <v>0</v>
      </c>
      <c r="T297" s="227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28" t="s">
        <v>134</v>
      </c>
      <c r="AT297" s="228" t="s">
        <v>130</v>
      </c>
      <c r="AU297" s="228" t="s">
        <v>86</v>
      </c>
      <c r="AY297" s="14" t="s">
        <v>128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4" t="s">
        <v>84</v>
      </c>
      <c r="BK297" s="229">
        <f>ROUND(I297*H297,2)</f>
        <v>0</v>
      </c>
      <c r="BL297" s="14" t="s">
        <v>134</v>
      </c>
      <c r="BM297" s="228" t="s">
        <v>423</v>
      </c>
    </row>
    <row r="298" s="2" customFormat="1">
      <c r="A298" s="35"/>
      <c r="B298" s="36"/>
      <c r="C298" s="37"/>
      <c r="D298" s="230" t="s">
        <v>136</v>
      </c>
      <c r="E298" s="37"/>
      <c r="F298" s="231" t="s">
        <v>422</v>
      </c>
      <c r="G298" s="37"/>
      <c r="H298" s="37"/>
      <c r="I298" s="232"/>
      <c r="J298" s="37"/>
      <c r="K298" s="37"/>
      <c r="L298" s="41"/>
      <c r="M298" s="233"/>
      <c r="N298" s="234"/>
      <c r="O298" s="88"/>
      <c r="P298" s="88"/>
      <c r="Q298" s="88"/>
      <c r="R298" s="88"/>
      <c r="S298" s="88"/>
      <c r="T298" s="89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4" t="s">
        <v>136</v>
      </c>
      <c r="AU298" s="14" t="s">
        <v>86</v>
      </c>
    </row>
    <row r="299" s="2" customFormat="1" ht="49.05" customHeight="1">
      <c r="A299" s="35"/>
      <c r="B299" s="36"/>
      <c r="C299" s="216" t="s">
        <v>424</v>
      </c>
      <c r="D299" s="216" t="s">
        <v>130</v>
      </c>
      <c r="E299" s="217" t="s">
        <v>425</v>
      </c>
      <c r="F299" s="218" t="s">
        <v>426</v>
      </c>
      <c r="G299" s="219" t="s">
        <v>155</v>
      </c>
      <c r="H299" s="220">
        <v>82</v>
      </c>
      <c r="I299" s="221"/>
      <c r="J299" s="222">
        <f>ROUND(I299*H299,2)</f>
        <v>0</v>
      </c>
      <c r="K299" s="223"/>
      <c r="L299" s="41"/>
      <c r="M299" s="224" t="s">
        <v>1</v>
      </c>
      <c r="N299" s="225" t="s">
        <v>41</v>
      </c>
      <c r="O299" s="88"/>
      <c r="P299" s="226">
        <f>O299*H299</f>
        <v>0</v>
      </c>
      <c r="Q299" s="226">
        <v>0.16850000000000001</v>
      </c>
      <c r="R299" s="226">
        <f>Q299*H299</f>
        <v>13.817</v>
      </c>
      <c r="S299" s="226">
        <v>0</v>
      </c>
      <c r="T299" s="227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28" t="s">
        <v>134</v>
      </c>
      <c r="AT299" s="228" t="s">
        <v>130</v>
      </c>
      <c r="AU299" s="228" t="s">
        <v>86</v>
      </c>
      <c r="AY299" s="14" t="s">
        <v>128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4" t="s">
        <v>84</v>
      </c>
      <c r="BK299" s="229">
        <f>ROUND(I299*H299,2)</f>
        <v>0</v>
      </c>
      <c r="BL299" s="14" t="s">
        <v>134</v>
      </c>
      <c r="BM299" s="228" t="s">
        <v>427</v>
      </c>
    </row>
    <row r="300" s="2" customFormat="1">
      <c r="A300" s="35"/>
      <c r="B300" s="36"/>
      <c r="C300" s="37"/>
      <c r="D300" s="230" t="s">
        <v>136</v>
      </c>
      <c r="E300" s="37"/>
      <c r="F300" s="231" t="s">
        <v>426</v>
      </c>
      <c r="G300" s="37"/>
      <c r="H300" s="37"/>
      <c r="I300" s="232"/>
      <c r="J300" s="37"/>
      <c r="K300" s="37"/>
      <c r="L300" s="41"/>
      <c r="M300" s="233"/>
      <c r="N300" s="234"/>
      <c r="O300" s="88"/>
      <c r="P300" s="88"/>
      <c r="Q300" s="88"/>
      <c r="R300" s="88"/>
      <c r="S300" s="88"/>
      <c r="T300" s="89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4" t="s">
        <v>136</v>
      </c>
      <c r="AU300" s="14" t="s">
        <v>86</v>
      </c>
    </row>
    <row r="301" s="2" customFormat="1">
      <c r="A301" s="35"/>
      <c r="B301" s="36"/>
      <c r="C301" s="37"/>
      <c r="D301" s="235" t="s">
        <v>137</v>
      </c>
      <c r="E301" s="37"/>
      <c r="F301" s="236" t="s">
        <v>428</v>
      </c>
      <c r="G301" s="37"/>
      <c r="H301" s="37"/>
      <c r="I301" s="232"/>
      <c r="J301" s="37"/>
      <c r="K301" s="37"/>
      <c r="L301" s="41"/>
      <c r="M301" s="233"/>
      <c r="N301" s="234"/>
      <c r="O301" s="88"/>
      <c r="P301" s="88"/>
      <c r="Q301" s="88"/>
      <c r="R301" s="88"/>
      <c r="S301" s="88"/>
      <c r="T301" s="89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4" t="s">
        <v>137</v>
      </c>
      <c r="AU301" s="14" t="s">
        <v>86</v>
      </c>
    </row>
    <row r="302" s="2" customFormat="1" ht="16.5" customHeight="1">
      <c r="A302" s="35"/>
      <c r="B302" s="36"/>
      <c r="C302" s="237" t="s">
        <v>429</v>
      </c>
      <c r="D302" s="237" t="s">
        <v>203</v>
      </c>
      <c r="E302" s="238" t="s">
        <v>430</v>
      </c>
      <c r="F302" s="239" t="s">
        <v>431</v>
      </c>
      <c r="G302" s="240" t="s">
        <v>155</v>
      </c>
      <c r="H302" s="241">
        <v>83.640000000000001</v>
      </c>
      <c r="I302" s="242"/>
      <c r="J302" s="243">
        <f>ROUND(I302*H302,2)</f>
        <v>0</v>
      </c>
      <c r="K302" s="244"/>
      <c r="L302" s="245"/>
      <c r="M302" s="246" t="s">
        <v>1</v>
      </c>
      <c r="N302" s="247" t="s">
        <v>41</v>
      </c>
      <c r="O302" s="88"/>
      <c r="P302" s="226">
        <f>O302*H302</f>
        <v>0</v>
      </c>
      <c r="Q302" s="226">
        <v>0.080000000000000002</v>
      </c>
      <c r="R302" s="226">
        <f>Q302*H302</f>
        <v>6.6912000000000003</v>
      </c>
      <c r="S302" s="226">
        <v>0</v>
      </c>
      <c r="T302" s="22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28" t="s">
        <v>168</v>
      </c>
      <c r="AT302" s="228" t="s">
        <v>203</v>
      </c>
      <c r="AU302" s="228" t="s">
        <v>86</v>
      </c>
      <c r="AY302" s="14" t="s">
        <v>128</v>
      </c>
      <c r="BE302" s="229">
        <f>IF(N302="základní",J302,0)</f>
        <v>0</v>
      </c>
      <c r="BF302" s="229">
        <f>IF(N302="snížená",J302,0)</f>
        <v>0</v>
      </c>
      <c r="BG302" s="229">
        <f>IF(N302="zákl. přenesená",J302,0)</f>
        <v>0</v>
      </c>
      <c r="BH302" s="229">
        <f>IF(N302="sníž. přenesená",J302,0)</f>
        <v>0</v>
      </c>
      <c r="BI302" s="229">
        <f>IF(N302="nulová",J302,0)</f>
        <v>0</v>
      </c>
      <c r="BJ302" s="14" t="s">
        <v>84</v>
      </c>
      <c r="BK302" s="229">
        <f>ROUND(I302*H302,2)</f>
        <v>0</v>
      </c>
      <c r="BL302" s="14" t="s">
        <v>134</v>
      </c>
      <c r="BM302" s="228" t="s">
        <v>432</v>
      </c>
    </row>
    <row r="303" s="2" customFormat="1">
      <c r="A303" s="35"/>
      <c r="B303" s="36"/>
      <c r="C303" s="37"/>
      <c r="D303" s="230" t="s">
        <v>136</v>
      </c>
      <c r="E303" s="37"/>
      <c r="F303" s="231" t="s">
        <v>431</v>
      </c>
      <c r="G303" s="37"/>
      <c r="H303" s="37"/>
      <c r="I303" s="232"/>
      <c r="J303" s="37"/>
      <c r="K303" s="37"/>
      <c r="L303" s="41"/>
      <c r="M303" s="233"/>
      <c r="N303" s="234"/>
      <c r="O303" s="88"/>
      <c r="P303" s="88"/>
      <c r="Q303" s="88"/>
      <c r="R303" s="88"/>
      <c r="S303" s="88"/>
      <c r="T303" s="89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4" t="s">
        <v>136</v>
      </c>
      <c r="AU303" s="14" t="s">
        <v>86</v>
      </c>
    </row>
    <row r="304" s="2" customFormat="1" ht="24.15" customHeight="1">
      <c r="A304" s="35"/>
      <c r="B304" s="36"/>
      <c r="C304" s="216" t="s">
        <v>433</v>
      </c>
      <c r="D304" s="216" t="s">
        <v>130</v>
      </c>
      <c r="E304" s="217" t="s">
        <v>434</v>
      </c>
      <c r="F304" s="218" t="s">
        <v>435</v>
      </c>
      <c r="G304" s="219" t="s">
        <v>181</v>
      </c>
      <c r="H304" s="220">
        <v>6.5999999999999996</v>
      </c>
      <c r="I304" s="221"/>
      <c r="J304" s="222">
        <f>ROUND(I304*H304,2)</f>
        <v>0</v>
      </c>
      <c r="K304" s="223"/>
      <c r="L304" s="41"/>
      <c r="M304" s="224" t="s">
        <v>1</v>
      </c>
      <c r="N304" s="225" t="s">
        <v>41</v>
      </c>
      <c r="O304" s="88"/>
      <c r="P304" s="226">
        <f>O304*H304</f>
        <v>0</v>
      </c>
      <c r="Q304" s="226">
        <v>2.2563399999999998</v>
      </c>
      <c r="R304" s="226">
        <f>Q304*H304</f>
        <v>14.891843999999997</v>
      </c>
      <c r="S304" s="226">
        <v>0</v>
      </c>
      <c r="T304" s="22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28" t="s">
        <v>134</v>
      </c>
      <c r="AT304" s="228" t="s">
        <v>130</v>
      </c>
      <c r="AU304" s="228" t="s">
        <v>86</v>
      </c>
      <c r="AY304" s="14" t="s">
        <v>128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4" t="s">
        <v>84</v>
      </c>
      <c r="BK304" s="229">
        <f>ROUND(I304*H304,2)</f>
        <v>0</v>
      </c>
      <c r="BL304" s="14" t="s">
        <v>134</v>
      </c>
      <c r="BM304" s="228" t="s">
        <v>436</v>
      </c>
    </row>
    <row r="305" s="2" customFormat="1">
      <c r="A305" s="35"/>
      <c r="B305" s="36"/>
      <c r="C305" s="37"/>
      <c r="D305" s="230" t="s">
        <v>136</v>
      </c>
      <c r="E305" s="37"/>
      <c r="F305" s="231" t="s">
        <v>435</v>
      </c>
      <c r="G305" s="37"/>
      <c r="H305" s="37"/>
      <c r="I305" s="232"/>
      <c r="J305" s="37"/>
      <c r="K305" s="37"/>
      <c r="L305" s="41"/>
      <c r="M305" s="233"/>
      <c r="N305" s="234"/>
      <c r="O305" s="88"/>
      <c r="P305" s="88"/>
      <c r="Q305" s="88"/>
      <c r="R305" s="88"/>
      <c r="S305" s="88"/>
      <c r="T305" s="89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4" t="s">
        <v>136</v>
      </c>
      <c r="AU305" s="14" t="s">
        <v>86</v>
      </c>
    </row>
    <row r="306" s="2" customFormat="1">
      <c r="A306" s="35"/>
      <c r="B306" s="36"/>
      <c r="C306" s="37"/>
      <c r="D306" s="235" t="s">
        <v>137</v>
      </c>
      <c r="E306" s="37"/>
      <c r="F306" s="236" t="s">
        <v>437</v>
      </c>
      <c r="G306" s="37"/>
      <c r="H306" s="37"/>
      <c r="I306" s="232"/>
      <c r="J306" s="37"/>
      <c r="K306" s="37"/>
      <c r="L306" s="41"/>
      <c r="M306" s="233"/>
      <c r="N306" s="234"/>
      <c r="O306" s="88"/>
      <c r="P306" s="88"/>
      <c r="Q306" s="88"/>
      <c r="R306" s="88"/>
      <c r="S306" s="88"/>
      <c r="T306" s="89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T306" s="14" t="s">
        <v>137</v>
      </c>
      <c r="AU306" s="14" t="s">
        <v>86</v>
      </c>
    </row>
    <row r="307" s="2" customFormat="1" ht="44.25" customHeight="1">
      <c r="A307" s="35"/>
      <c r="B307" s="36"/>
      <c r="C307" s="216" t="s">
        <v>438</v>
      </c>
      <c r="D307" s="216" t="s">
        <v>130</v>
      </c>
      <c r="E307" s="217" t="s">
        <v>439</v>
      </c>
      <c r="F307" s="218" t="s">
        <v>440</v>
      </c>
      <c r="G307" s="219" t="s">
        <v>155</v>
      </c>
      <c r="H307" s="220">
        <v>102</v>
      </c>
      <c r="I307" s="221"/>
      <c r="J307" s="222">
        <f>ROUND(I307*H307,2)</f>
        <v>0</v>
      </c>
      <c r="K307" s="223"/>
      <c r="L307" s="41"/>
      <c r="M307" s="224" t="s">
        <v>1</v>
      </c>
      <c r="N307" s="225" t="s">
        <v>41</v>
      </c>
      <c r="O307" s="88"/>
      <c r="P307" s="226">
        <f>O307*H307</f>
        <v>0</v>
      </c>
      <c r="Q307" s="226">
        <v>0.089779999999999999</v>
      </c>
      <c r="R307" s="226">
        <f>Q307*H307</f>
        <v>9.1575600000000001</v>
      </c>
      <c r="S307" s="226">
        <v>0</v>
      </c>
      <c r="T307" s="22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28" t="s">
        <v>134</v>
      </c>
      <c r="AT307" s="228" t="s">
        <v>130</v>
      </c>
      <c r="AU307" s="228" t="s">
        <v>86</v>
      </c>
      <c r="AY307" s="14" t="s">
        <v>128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4" t="s">
        <v>84</v>
      </c>
      <c r="BK307" s="229">
        <f>ROUND(I307*H307,2)</f>
        <v>0</v>
      </c>
      <c r="BL307" s="14" t="s">
        <v>134</v>
      </c>
      <c r="BM307" s="228" t="s">
        <v>441</v>
      </c>
    </row>
    <row r="308" s="2" customFormat="1">
      <c r="A308" s="35"/>
      <c r="B308" s="36"/>
      <c r="C308" s="37"/>
      <c r="D308" s="230" t="s">
        <v>136</v>
      </c>
      <c r="E308" s="37"/>
      <c r="F308" s="231" t="s">
        <v>440</v>
      </c>
      <c r="G308" s="37"/>
      <c r="H308" s="37"/>
      <c r="I308" s="232"/>
      <c r="J308" s="37"/>
      <c r="K308" s="37"/>
      <c r="L308" s="41"/>
      <c r="M308" s="233"/>
      <c r="N308" s="234"/>
      <c r="O308" s="88"/>
      <c r="P308" s="88"/>
      <c r="Q308" s="88"/>
      <c r="R308" s="88"/>
      <c r="S308" s="88"/>
      <c r="T308" s="89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4" t="s">
        <v>136</v>
      </c>
      <c r="AU308" s="14" t="s">
        <v>86</v>
      </c>
    </row>
    <row r="309" s="2" customFormat="1">
      <c r="A309" s="35"/>
      <c r="B309" s="36"/>
      <c r="C309" s="37"/>
      <c r="D309" s="235" t="s">
        <v>137</v>
      </c>
      <c r="E309" s="37"/>
      <c r="F309" s="236" t="s">
        <v>442</v>
      </c>
      <c r="G309" s="37"/>
      <c r="H309" s="37"/>
      <c r="I309" s="232"/>
      <c r="J309" s="37"/>
      <c r="K309" s="37"/>
      <c r="L309" s="41"/>
      <c r="M309" s="233"/>
      <c r="N309" s="234"/>
      <c r="O309" s="88"/>
      <c r="P309" s="88"/>
      <c r="Q309" s="88"/>
      <c r="R309" s="88"/>
      <c r="S309" s="88"/>
      <c r="T309" s="89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4" t="s">
        <v>137</v>
      </c>
      <c r="AU309" s="14" t="s">
        <v>86</v>
      </c>
    </row>
    <row r="310" s="2" customFormat="1" ht="24.15" customHeight="1">
      <c r="A310" s="35"/>
      <c r="B310" s="36"/>
      <c r="C310" s="237" t="s">
        <v>443</v>
      </c>
      <c r="D310" s="237" t="s">
        <v>203</v>
      </c>
      <c r="E310" s="238" t="s">
        <v>444</v>
      </c>
      <c r="F310" s="239" t="s">
        <v>445</v>
      </c>
      <c r="G310" s="240" t="s">
        <v>133</v>
      </c>
      <c r="H310" s="241">
        <v>10.404</v>
      </c>
      <c r="I310" s="242"/>
      <c r="J310" s="243">
        <f>ROUND(I310*H310,2)</f>
        <v>0</v>
      </c>
      <c r="K310" s="244"/>
      <c r="L310" s="245"/>
      <c r="M310" s="246" t="s">
        <v>1</v>
      </c>
      <c r="N310" s="247" t="s">
        <v>41</v>
      </c>
      <c r="O310" s="88"/>
      <c r="P310" s="226">
        <f>O310*H310</f>
        <v>0</v>
      </c>
      <c r="Q310" s="226">
        <v>0.17599999999999999</v>
      </c>
      <c r="R310" s="226">
        <f>Q310*H310</f>
        <v>1.8311039999999998</v>
      </c>
      <c r="S310" s="226">
        <v>0</v>
      </c>
      <c r="T310" s="22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28" t="s">
        <v>168</v>
      </c>
      <c r="AT310" s="228" t="s">
        <v>203</v>
      </c>
      <c r="AU310" s="228" t="s">
        <v>86</v>
      </c>
      <c r="AY310" s="14" t="s">
        <v>128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4" t="s">
        <v>84</v>
      </c>
      <c r="BK310" s="229">
        <f>ROUND(I310*H310,2)</f>
        <v>0</v>
      </c>
      <c r="BL310" s="14" t="s">
        <v>134</v>
      </c>
      <c r="BM310" s="228" t="s">
        <v>446</v>
      </c>
    </row>
    <row r="311" s="2" customFormat="1">
      <c r="A311" s="35"/>
      <c r="B311" s="36"/>
      <c r="C311" s="37"/>
      <c r="D311" s="230" t="s">
        <v>136</v>
      </c>
      <c r="E311" s="37"/>
      <c r="F311" s="231" t="s">
        <v>445</v>
      </c>
      <c r="G311" s="37"/>
      <c r="H311" s="37"/>
      <c r="I311" s="232"/>
      <c r="J311" s="37"/>
      <c r="K311" s="37"/>
      <c r="L311" s="41"/>
      <c r="M311" s="233"/>
      <c r="N311" s="234"/>
      <c r="O311" s="88"/>
      <c r="P311" s="88"/>
      <c r="Q311" s="88"/>
      <c r="R311" s="88"/>
      <c r="S311" s="88"/>
      <c r="T311" s="89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T311" s="14" t="s">
        <v>136</v>
      </c>
      <c r="AU311" s="14" t="s">
        <v>86</v>
      </c>
    </row>
    <row r="312" s="2" customFormat="1" ht="49.05" customHeight="1">
      <c r="A312" s="35"/>
      <c r="B312" s="36"/>
      <c r="C312" s="216" t="s">
        <v>447</v>
      </c>
      <c r="D312" s="216" t="s">
        <v>130</v>
      </c>
      <c r="E312" s="217" t="s">
        <v>448</v>
      </c>
      <c r="F312" s="218" t="s">
        <v>449</v>
      </c>
      <c r="G312" s="219" t="s">
        <v>155</v>
      </c>
      <c r="H312" s="220">
        <v>10</v>
      </c>
      <c r="I312" s="221"/>
      <c r="J312" s="222">
        <f>ROUND(I312*H312,2)</f>
        <v>0</v>
      </c>
      <c r="K312" s="223"/>
      <c r="L312" s="41"/>
      <c r="M312" s="224" t="s">
        <v>1</v>
      </c>
      <c r="N312" s="225" t="s">
        <v>41</v>
      </c>
      <c r="O312" s="88"/>
      <c r="P312" s="226">
        <f>O312*H312</f>
        <v>0</v>
      </c>
      <c r="Q312" s="226">
        <v>0.1295</v>
      </c>
      <c r="R312" s="226">
        <f>Q312*H312</f>
        <v>1.2949999999999999</v>
      </c>
      <c r="S312" s="226">
        <v>0</v>
      </c>
      <c r="T312" s="22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28" t="s">
        <v>134</v>
      </c>
      <c r="AT312" s="228" t="s">
        <v>130</v>
      </c>
      <c r="AU312" s="228" t="s">
        <v>86</v>
      </c>
      <c r="AY312" s="14" t="s">
        <v>128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4" t="s">
        <v>84</v>
      </c>
      <c r="BK312" s="229">
        <f>ROUND(I312*H312,2)</f>
        <v>0</v>
      </c>
      <c r="BL312" s="14" t="s">
        <v>134</v>
      </c>
      <c r="BM312" s="228" t="s">
        <v>450</v>
      </c>
    </row>
    <row r="313" s="2" customFormat="1">
      <c r="A313" s="35"/>
      <c r="B313" s="36"/>
      <c r="C313" s="37"/>
      <c r="D313" s="230" t="s">
        <v>136</v>
      </c>
      <c r="E313" s="37"/>
      <c r="F313" s="231" t="s">
        <v>449</v>
      </c>
      <c r="G313" s="37"/>
      <c r="H313" s="37"/>
      <c r="I313" s="232"/>
      <c r="J313" s="37"/>
      <c r="K313" s="37"/>
      <c r="L313" s="41"/>
      <c r="M313" s="233"/>
      <c r="N313" s="234"/>
      <c r="O313" s="88"/>
      <c r="P313" s="88"/>
      <c r="Q313" s="88"/>
      <c r="R313" s="88"/>
      <c r="S313" s="88"/>
      <c r="T313" s="89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4" t="s">
        <v>136</v>
      </c>
      <c r="AU313" s="14" t="s">
        <v>86</v>
      </c>
    </row>
    <row r="314" s="2" customFormat="1">
      <c r="A314" s="35"/>
      <c r="B314" s="36"/>
      <c r="C314" s="37"/>
      <c r="D314" s="235" t="s">
        <v>137</v>
      </c>
      <c r="E314" s="37"/>
      <c r="F314" s="236" t="s">
        <v>451</v>
      </c>
      <c r="G314" s="37"/>
      <c r="H314" s="37"/>
      <c r="I314" s="232"/>
      <c r="J314" s="37"/>
      <c r="K314" s="37"/>
      <c r="L314" s="41"/>
      <c r="M314" s="233"/>
      <c r="N314" s="234"/>
      <c r="O314" s="88"/>
      <c r="P314" s="88"/>
      <c r="Q314" s="88"/>
      <c r="R314" s="88"/>
      <c r="S314" s="88"/>
      <c r="T314" s="89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T314" s="14" t="s">
        <v>137</v>
      </c>
      <c r="AU314" s="14" t="s">
        <v>86</v>
      </c>
    </row>
    <row r="315" s="2" customFormat="1" ht="16.5" customHeight="1">
      <c r="A315" s="35"/>
      <c r="B315" s="36"/>
      <c r="C315" s="237" t="s">
        <v>452</v>
      </c>
      <c r="D315" s="237" t="s">
        <v>203</v>
      </c>
      <c r="E315" s="238" t="s">
        <v>453</v>
      </c>
      <c r="F315" s="239" t="s">
        <v>454</v>
      </c>
      <c r="G315" s="240" t="s">
        <v>155</v>
      </c>
      <c r="H315" s="241">
        <v>10.199999999999999</v>
      </c>
      <c r="I315" s="242"/>
      <c r="J315" s="243">
        <f>ROUND(I315*H315,2)</f>
        <v>0</v>
      </c>
      <c r="K315" s="244"/>
      <c r="L315" s="245"/>
      <c r="M315" s="246" t="s">
        <v>1</v>
      </c>
      <c r="N315" s="247" t="s">
        <v>41</v>
      </c>
      <c r="O315" s="88"/>
      <c r="P315" s="226">
        <f>O315*H315</f>
        <v>0</v>
      </c>
      <c r="Q315" s="226">
        <v>0.044999999999999998</v>
      </c>
      <c r="R315" s="226">
        <f>Q315*H315</f>
        <v>0.45899999999999996</v>
      </c>
      <c r="S315" s="226">
        <v>0</v>
      </c>
      <c r="T315" s="22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28" t="s">
        <v>168</v>
      </c>
      <c r="AT315" s="228" t="s">
        <v>203</v>
      </c>
      <c r="AU315" s="228" t="s">
        <v>86</v>
      </c>
      <c r="AY315" s="14" t="s">
        <v>128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4" t="s">
        <v>84</v>
      </c>
      <c r="BK315" s="229">
        <f>ROUND(I315*H315,2)</f>
        <v>0</v>
      </c>
      <c r="BL315" s="14" t="s">
        <v>134</v>
      </c>
      <c r="BM315" s="228" t="s">
        <v>455</v>
      </c>
    </row>
    <row r="316" s="2" customFormat="1">
      <c r="A316" s="35"/>
      <c r="B316" s="36"/>
      <c r="C316" s="37"/>
      <c r="D316" s="230" t="s">
        <v>136</v>
      </c>
      <c r="E316" s="37"/>
      <c r="F316" s="231" t="s">
        <v>454</v>
      </c>
      <c r="G316" s="37"/>
      <c r="H316" s="37"/>
      <c r="I316" s="232"/>
      <c r="J316" s="37"/>
      <c r="K316" s="37"/>
      <c r="L316" s="41"/>
      <c r="M316" s="233"/>
      <c r="N316" s="234"/>
      <c r="O316" s="88"/>
      <c r="P316" s="88"/>
      <c r="Q316" s="88"/>
      <c r="R316" s="88"/>
      <c r="S316" s="88"/>
      <c r="T316" s="89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4" t="s">
        <v>136</v>
      </c>
      <c r="AU316" s="14" t="s">
        <v>86</v>
      </c>
    </row>
    <row r="317" s="2" customFormat="1" ht="62.7" customHeight="1">
      <c r="A317" s="35"/>
      <c r="B317" s="36"/>
      <c r="C317" s="216" t="s">
        <v>456</v>
      </c>
      <c r="D317" s="216" t="s">
        <v>130</v>
      </c>
      <c r="E317" s="217" t="s">
        <v>457</v>
      </c>
      <c r="F317" s="218" t="s">
        <v>458</v>
      </c>
      <c r="G317" s="219" t="s">
        <v>155</v>
      </c>
      <c r="H317" s="220">
        <v>47</v>
      </c>
      <c r="I317" s="221"/>
      <c r="J317" s="222">
        <f>ROUND(I317*H317,2)</f>
        <v>0</v>
      </c>
      <c r="K317" s="223"/>
      <c r="L317" s="41"/>
      <c r="M317" s="224" t="s">
        <v>1</v>
      </c>
      <c r="N317" s="225" t="s">
        <v>41</v>
      </c>
      <c r="O317" s="88"/>
      <c r="P317" s="226">
        <f>O317*H317</f>
        <v>0</v>
      </c>
      <c r="Q317" s="226">
        <v>0.10988000000000001</v>
      </c>
      <c r="R317" s="226">
        <f>Q317*H317</f>
        <v>5.1643600000000003</v>
      </c>
      <c r="S317" s="226">
        <v>0</v>
      </c>
      <c r="T317" s="22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28" t="s">
        <v>134</v>
      </c>
      <c r="AT317" s="228" t="s">
        <v>130</v>
      </c>
      <c r="AU317" s="228" t="s">
        <v>86</v>
      </c>
      <c r="AY317" s="14" t="s">
        <v>128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4" t="s">
        <v>84</v>
      </c>
      <c r="BK317" s="229">
        <f>ROUND(I317*H317,2)</f>
        <v>0</v>
      </c>
      <c r="BL317" s="14" t="s">
        <v>134</v>
      </c>
      <c r="BM317" s="228" t="s">
        <v>459</v>
      </c>
    </row>
    <row r="318" s="2" customFormat="1">
      <c r="A318" s="35"/>
      <c r="B318" s="36"/>
      <c r="C318" s="37"/>
      <c r="D318" s="230" t="s">
        <v>136</v>
      </c>
      <c r="E318" s="37"/>
      <c r="F318" s="231" t="s">
        <v>458</v>
      </c>
      <c r="G318" s="37"/>
      <c r="H318" s="37"/>
      <c r="I318" s="232"/>
      <c r="J318" s="37"/>
      <c r="K318" s="37"/>
      <c r="L318" s="41"/>
      <c r="M318" s="233"/>
      <c r="N318" s="234"/>
      <c r="O318" s="88"/>
      <c r="P318" s="88"/>
      <c r="Q318" s="88"/>
      <c r="R318" s="88"/>
      <c r="S318" s="88"/>
      <c r="T318" s="89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4" t="s">
        <v>136</v>
      </c>
      <c r="AU318" s="14" t="s">
        <v>86</v>
      </c>
    </row>
    <row r="319" s="2" customFormat="1">
      <c r="A319" s="35"/>
      <c r="B319" s="36"/>
      <c r="C319" s="37"/>
      <c r="D319" s="235" t="s">
        <v>137</v>
      </c>
      <c r="E319" s="37"/>
      <c r="F319" s="236" t="s">
        <v>460</v>
      </c>
      <c r="G319" s="37"/>
      <c r="H319" s="37"/>
      <c r="I319" s="232"/>
      <c r="J319" s="37"/>
      <c r="K319" s="37"/>
      <c r="L319" s="41"/>
      <c r="M319" s="233"/>
      <c r="N319" s="234"/>
      <c r="O319" s="88"/>
      <c r="P319" s="88"/>
      <c r="Q319" s="88"/>
      <c r="R319" s="88"/>
      <c r="S319" s="88"/>
      <c r="T319" s="89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4" t="s">
        <v>137</v>
      </c>
      <c r="AU319" s="14" t="s">
        <v>86</v>
      </c>
    </row>
    <row r="320" s="2" customFormat="1" ht="16.5" customHeight="1">
      <c r="A320" s="35"/>
      <c r="B320" s="36"/>
      <c r="C320" s="237" t="s">
        <v>461</v>
      </c>
      <c r="D320" s="237" t="s">
        <v>203</v>
      </c>
      <c r="E320" s="238" t="s">
        <v>462</v>
      </c>
      <c r="F320" s="239" t="s">
        <v>463</v>
      </c>
      <c r="G320" s="240" t="s">
        <v>133</v>
      </c>
      <c r="H320" s="241">
        <v>8.1500000000000004</v>
      </c>
      <c r="I320" s="242"/>
      <c r="J320" s="243">
        <f>ROUND(I320*H320,2)</f>
        <v>0</v>
      </c>
      <c r="K320" s="244"/>
      <c r="L320" s="245"/>
      <c r="M320" s="246" t="s">
        <v>1</v>
      </c>
      <c r="N320" s="247" t="s">
        <v>41</v>
      </c>
      <c r="O320" s="88"/>
      <c r="P320" s="226">
        <f>O320*H320</f>
        <v>0</v>
      </c>
      <c r="Q320" s="226">
        <v>0.41699999999999998</v>
      </c>
      <c r="R320" s="226">
        <f>Q320*H320</f>
        <v>3.3985500000000002</v>
      </c>
      <c r="S320" s="226">
        <v>0</v>
      </c>
      <c r="T320" s="227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28" t="s">
        <v>168</v>
      </c>
      <c r="AT320" s="228" t="s">
        <v>203</v>
      </c>
      <c r="AU320" s="228" t="s">
        <v>86</v>
      </c>
      <c r="AY320" s="14" t="s">
        <v>128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4" t="s">
        <v>84</v>
      </c>
      <c r="BK320" s="229">
        <f>ROUND(I320*H320,2)</f>
        <v>0</v>
      </c>
      <c r="BL320" s="14" t="s">
        <v>134</v>
      </c>
      <c r="BM320" s="228" t="s">
        <v>464</v>
      </c>
    </row>
    <row r="321" s="2" customFormat="1">
      <c r="A321" s="35"/>
      <c r="B321" s="36"/>
      <c r="C321" s="37"/>
      <c r="D321" s="230" t="s">
        <v>136</v>
      </c>
      <c r="E321" s="37"/>
      <c r="F321" s="231" t="s">
        <v>463</v>
      </c>
      <c r="G321" s="37"/>
      <c r="H321" s="37"/>
      <c r="I321" s="232"/>
      <c r="J321" s="37"/>
      <c r="K321" s="37"/>
      <c r="L321" s="41"/>
      <c r="M321" s="233"/>
      <c r="N321" s="234"/>
      <c r="O321" s="88"/>
      <c r="P321" s="88"/>
      <c r="Q321" s="88"/>
      <c r="R321" s="88"/>
      <c r="S321" s="88"/>
      <c r="T321" s="89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4" t="s">
        <v>136</v>
      </c>
      <c r="AU321" s="14" t="s">
        <v>86</v>
      </c>
    </row>
    <row r="322" s="2" customFormat="1" ht="24.15" customHeight="1">
      <c r="A322" s="35"/>
      <c r="B322" s="36"/>
      <c r="C322" s="216" t="s">
        <v>465</v>
      </c>
      <c r="D322" s="216" t="s">
        <v>130</v>
      </c>
      <c r="E322" s="217" t="s">
        <v>466</v>
      </c>
      <c r="F322" s="218" t="s">
        <v>467</v>
      </c>
      <c r="G322" s="219" t="s">
        <v>155</v>
      </c>
      <c r="H322" s="220">
        <v>16</v>
      </c>
      <c r="I322" s="221"/>
      <c r="J322" s="222">
        <f>ROUND(I322*H322,2)</f>
        <v>0</v>
      </c>
      <c r="K322" s="223"/>
      <c r="L322" s="41"/>
      <c r="M322" s="224" t="s">
        <v>1</v>
      </c>
      <c r="N322" s="225" t="s">
        <v>41</v>
      </c>
      <c r="O322" s="88"/>
      <c r="P322" s="226">
        <f>O322*H322</f>
        <v>0</v>
      </c>
      <c r="Q322" s="226">
        <v>0</v>
      </c>
      <c r="R322" s="226">
        <f>Q322*H322</f>
        <v>0</v>
      </c>
      <c r="S322" s="226">
        <v>0</v>
      </c>
      <c r="T322" s="227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28" t="s">
        <v>134</v>
      </c>
      <c r="AT322" s="228" t="s">
        <v>130</v>
      </c>
      <c r="AU322" s="228" t="s">
        <v>86</v>
      </c>
      <c r="AY322" s="14" t="s">
        <v>128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4" t="s">
        <v>84</v>
      </c>
      <c r="BK322" s="229">
        <f>ROUND(I322*H322,2)</f>
        <v>0</v>
      </c>
      <c r="BL322" s="14" t="s">
        <v>134</v>
      </c>
      <c r="BM322" s="228" t="s">
        <v>468</v>
      </c>
    </row>
    <row r="323" s="2" customFormat="1">
      <c r="A323" s="35"/>
      <c r="B323" s="36"/>
      <c r="C323" s="37"/>
      <c r="D323" s="230" t="s">
        <v>136</v>
      </c>
      <c r="E323" s="37"/>
      <c r="F323" s="231" t="s">
        <v>467</v>
      </c>
      <c r="G323" s="37"/>
      <c r="H323" s="37"/>
      <c r="I323" s="232"/>
      <c r="J323" s="37"/>
      <c r="K323" s="37"/>
      <c r="L323" s="41"/>
      <c r="M323" s="233"/>
      <c r="N323" s="234"/>
      <c r="O323" s="88"/>
      <c r="P323" s="88"/>
      <c r="Q323" s="88"/>
      <c r="R323" s="88"/>
      <c r="S323" s="88"/>
      <c r="T323" s="89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T323" s="14" t="s">
        <v>136</v>
      </c>
      <c r="AU323" s="14" t="s">
        <v>86</v>
      </c>
    </row>
    <row r="324" s="2" customFormat="1">
      <c r="A324" s="35"/>
      <c r="B324" s="36"/>
      <c r="C324" s="37"/>
      <c r="D324" s="235" t="s">
        <v>137</v>
      </c>
      <c r="E324" s="37"/>
      <c r="F324" s="236" t="s">
        <v>469</v>
      </c>
      <c r="G324" s="37"/>
      <c r="H324" s="37"/>
      <c r="I324" s="232"/>
      <c r="J324" s="37"/>
      <c r="K324" s="37"/>
      <c r="L324" s="41"/>
      <c r="M324" s="233"/>
      <c r="N324" s="234"/>
      <c r="O324" s="88"/>
      <c r="P324" s="88"/>
      <c r="Q324" s="88"/>
      <c r="R324" s="88"/>
      <c r="S324" s="88"/>
      <c r="T324" s="89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4" t="s">
        <v>137</v>
      </c>
      <c r="AU324" s="14" t="s">
        <v>86</v>
      </c>
    </row>
    <row r="325" s="2" customFormat="1" ht="62.7" customHeight="1">
      <c r="A325" s="35"/>
      <c r="B325" s="36"/>
      <c r="C325" s="216" t="s">
        <v>470</v>
      </c>
      <c r="D325" s="216" t="s">
        <v>130</v>
      </c>
      <c r="E325" s="217" t="s">
        <v>471</v>
      </c>
      <c r="F325" s="218" t="s">
        <v>472</v>
      </c>
      <c r="G325" s="219" t="s">
        <v>155</v>
      </c>
      <c r="H325" s="220">
        <v>16</v>
      </c>
      <c r="I325" s="221"/>
      <c r="J325" s="222">
        <f>ROUND(I325*H325,2)</f>
        <v>0</v>
      </c>
      <c r="K325" s="223"/>
      <c r="L325" s="41"/>
      <c r="M325" s="224" t="s">
        <v>1</v>
      </c>
      <c r="N325" s="225" t="s">
        <v>41</v>
      </c>
      <c r="O325" s="88"/>
      <c r="P325" s="226">
        <f>O325*H325</f>
        <v>0</v>
      </c>
      <c r="Q325" s="226">
        <v>0.00060999999999999997</v>
      </c>
      <c r="R325" s="226">
        <f>Q325*H325</f>
        <v>0.0097599999999999996</v>
      </c>
      <c r="S325" s="226">
        <v>0</v>
      </c>
      <c r="T325" s="227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28" t="s">
        <v>134</v>
      </c>
      <c r="AT325" s="228" t="s">
        <v>130</v>
      </c>
      <c r="AU325" s="228" t="s">
        <v>86</v>
      </c>
      <c r="AY325" s="14" t="s">
        <v>128</v>
      </c>
      <c r="BE325" s="229">
        <f>IF(N325="základní",J325,0)</f>
        <v>0</v>
      </c>
      <c r="BF325" s="229">
        <f>IF(N325="snížená",J325,0)</f>
        <v>0</v>
      </c>
      <c r="BG325" s="229">
        <f>IF(N325="zákl. přenesená",J325,0)</f>
        <v>0</v>
      </c>
      <c r="BH325" s="229">
        <f>IF(N325="sníž. přenesená",J325,0)</f>
        <v>0</v>
      </c>
      <c r="BI325" s="229">
        <f>IF(N325="nulová",J325,0)</f>
        <v>0</v>
      </c>
      <c r="BJ325" s="14" t="s">
        <v>84</v>
      </c>
      <c r="BK325" s="229">
        <f>ROUND(I325*H325,2)</f>
        <v>0</v>
      </c>
      <c r="BL325" s="14" t="s">
        <v>134</v>
      </c>
      <c r="BM325" s="228" t="s">
        <v>473</v>
      </c>
    </row>
    <row r="326" s="2" customFormat="1">
      <c r="A326" s="35"/>
      <c r="B326" s="36"/>
      <c r="C326" s="37"/>
      <c r="D326" s="230" t="s">
        <v>136</v>
      </c>
      <c r="E326" s="37"/>
      <c r="F326" s="231" t="s">
        <v>472</v>
      </c>
      <c r="G326" s="37"/>
      <c r="H326" s="37"/>
      <c r="I326" s="232"/>
      <c r="J326" s="37"/>
      <c r="K326" s="37"/>
      <c r="L326" s="41"/>
      <c r="M326" s="233"/>
      <c r="N326" s="234"/>
      <c r="O326" s="88"/>
      <c r="P326" s="88"/>
      <c r="Q326" s="88"/>
      <c r="R326" s="88"/>
      <c r="S326" s="88"/>
      <c r="T326" s="89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4" t="s">
        <v>136</v>
      </c>
      <c r="AU326" s="14" t="s">
        <v>86</v>
      </c>
    </row>
    <row r="327" s="2" customFormat="1">
      <c r="A327" s="35"/>
      <c r="B327" s="36"/>
      <c r="C327" s="37"/>
      <c r="D327" s="235" t="s">
        <v>137</v>
      </c>
      <c r="E327" s="37"/>
      <c r="F327" s="236" t="s">
        <v>474</v>
      </c>
      <c r="G327" s="37"/>
      <c r="H327" s="37"/>
      <c r="I327" s="232"/>
      <c r="J327" s="37"/>
      <c r="K327" s="37"/>
      <c r="L327" s="41"/>
      <c r="M327" s="233"/>
      <c r="N327" s="234"/>
      <c r="O327" s="88"/>
      <c r="P327" s="88"/>
      <c r="Q327" s="88"/>
      <c r="R327" s="88"/>
      <c r="S327" s="88"/>
      <c r="T327" s="89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4" t="s">
        <v>137</v>
      </c>
      <c r="AU327" s="14" t="s">
        <v>86</v>
      </c>
    </row>
    <row r="328" s="2" customFormat="1" ht="55.5" customHeight="1">
      <c r="A328" s="35"/>
      <c r="B328" s="36"/>
      <c r="C328" s="216" t="s">
        <v>475</v>
      </c>
      <c r="D328" s="216" t="s">
        <v>130</v>
      </c>
      <c r="E328" s="217" t="s">
        <v>476</v>
      </c>
      <c r="F328" s="218" t="s">
        <v>477</v>
      </c>
      <c r="G328" s="219" t="s">
        <v>349</v>
      </c>
      <c r="H328" s="220">
        <v>2</v>
      </c>
      <c r="I328" s="221"/>
      <c r="J328" s="222">
        <f>ROUND(I328*H328,2)</f>
        <v>0</v>
      </c>
      <c r="K328" s="223"/>
      <c r="L328" s="41"/>
      <c r="M328" s="224" t="s">
        <v>1</v>
      </c>
      <c r="N328" s="225" t="s">
        <v>41</v>
      </c>
      <c r="O328" s="88"/>
      <c r="P328" s="226">
        <f>O328*H328</f>
        <v>0</v>
      </c>
      <c r="Q328" s="226">
        <v>0</v>
      </c>
      <c r="R328" s="226">
        <f>Q328*H328</f>
        <v>0</v>
      </c>
      <c r="S328" s="226">
        <v>0.082000000000000003</v>
      </c>
      <c r="T328" s="227">
        <f>S328*H328</f>
        <v>0.16400000000000001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28" t="s">
        <v>134</v>
      </c>
      <c r="AT328" s="228" t="s">
        <v>130</v>
      </c>
      <c r="AU328" s="228" t="s">
        <v>86</v>
      </c>
      <c r="AY328" s="14" t="s">
        <v>128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4" t="s">
        <v>84</v>
      </c>
      <c r="BK328" s="229">
        <f>ROUND(I328*H328,2)</f>
        <v>0</v>
      </c>
      <c r="BL328" s="14" t="s">
        <v>134</v>
      </c>
      <c r="BM328" s="228" t="s">
        <v>478</v>
      </c>
    </row>
    <row r="329" s="2" customFormat="1">
      <c r="A329" s="35"/>
      <c r="B329" s="36"/>
      <c r="C329" s="37"/>
      <c r="D329" s="230" t="s">
        <v>136</v>
      </c>
      <c r="E329" s="37"/>
      <c r="F329" s="231" t="s">
        <v>477</v>
      </c>
      <c r="G329" s="37"/>
      <c r="H329" s="37"/>
      <c r="I329" s="232"/>
      <c r="J329" s="37"/>
      <c r="K329" s="37"/>
      <c r="L329" s="41"/>
      <c r="M329" s="233"/>
      <c r="N329" s="234"/>
      <c r="O329" s="88"/>
      <c r="P329" s="88"/>
      <c r="Q329" s="88"/>
      <c r="R329" s="88"/>
      <c r="S329" s="88"/>
      <c r="T329" s="89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4" t="s">
        <v>136</v>
      </c>
      <c r="AU329" s="14" t="s">
        <v>86</v>
      </c>
    </row>
    <row r="330" s="2" customFormat="1">
      <c r="A330" s="35"/>
      <c r="B330" s="36"/>
      <c r="C330" s="37"/>
      <c r="D330" s="235" t="s">
        <v>137</v>
      </c>
      <c r="E330" s="37"/>
      <c r="F330" s="236" t="s">
        <v>479</v>
      </c>
      <c r="G330" s="37"/>
      <c r="H330" s="37"/>
      <c r="I330" s="232"/>
      <c r="J330" s="37"/>
      <c r="K330" s="37"/>
      <c r="L330" s="41"/>
      <c r="M330" s="233"/>
      <c r="N330" s="234"/>
      <c r="O330" s="88"/>
      <c r="P330" s="88"/>
      <c r="Q330" s="88"/>
      <c r="R330" s="88"/>
      <c r="S330" s="88"/>
      <c r="T330" s="89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4" t="s">
        <v>137</v>
      </c>
      <c r="AU330" s="14" t="s">
        <v>86</v>
      </c>
    </row>
    <row r="331" s="2" customFormat="1" ht="24.15" customHeight="1">
      <c r="A331" s="35"/>
      <c r="B331" s="36"/>
      <c r="C331" s="216" t="s">
        <v>480</v>
      </c>
      <c r="D331" s="216" t="s">
        <v>130</v>
      </c>
      <c r="E331" s="217" t="s">
        <v>481</v>
      </c>
      <c r="F331" s="218" t="s">
        <v>482</v>
      </c>
      <c r="G331" s="219" t="s">
        <v>349</v>
      </c>
      <c r="H331" s="220">
        <v>6</v>
      </c>
      <c r="I331" s="221"/>
      <c r="J331" s="222">
        <f>ROUND(I331*H331,2)</f>
        <v>0</v>
      </c>
      <c r="K331" s="223"/>
      <c r="L331" s="41"/>
      <c r="M331" s="224" t="s">
        <v>1</v>
      </c>
      <c r="N331" s="225" t="s">
        <v>41</v>
      </c>
      <c r="O331" s="88"/>
      <c r="P331" s="226">
        <f>O331*H331</f>
        <v>0</v>
      </c>
      <c r="Q331" s="226">
        <v>0.00069999999999999999</v>
      </c>
      <c r="R331" s="226">
        <f>Q331*H331</f>
        <v>0.0041999999999999997</v>
      </c>
      <c r="S331" s="226">
        <v>0</v>
      </c>
      <c r="T331" s="22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28" t="s">
        <v>134</v>
      </c>
      <c r="AT331" s="228" t="s">
        <v>130</v>
      </c>
      <c r="AU331" s="228" t="s">
        <v>86</v>
      </c>
      <c r="AY331" s="14" t="s">
        <v>128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4" t="s">
        <v>84</v>
      </c>
      <c r="BK331" s="229">
        <f>ROUND(I331*H331,2)</f>
        <v>0</v>
      </c>
      <c r="BL331" s="14" t="s">
        <v>134</v>
      </c>
      <c r="BM331" s="228" t="s">
        <v>483</v>
      </c>
    </row>
    <row r="332" s="2" customFormat="1">
      <c r="A332" s="35"/>
      <c r="B332" s="36"/>
      <c r="C332" s="37"/>
      <c r="D332" s="230" t="s">
        <v>136</v>
      </c>
      <c r="E332" s="37"/>
      <c r="F332" s="231" t="s">
        <v>482</v>
      </c>
      <c r="G332" s="37"/>
      <c r="H332" s="37"/>
      <c r="I332" s="232"/>
      <c r="J332" s="37"/>
      <c r="K332" s="37"/>
      <c r="L332" s="41"/>
      <c r="M332" s="233"/>
      <c r="N332" s="234"/>
      <c r="O332" s="88"/>
      <c r="P332" s="88"/>
      <c r="Q332" s="88"/>
      <c r="R332" s="88"/>
      <c r="S332" s="88"/>
      <c r="T332" s="89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4" t="s">
        <v>136</v>
      </c>
      <c r="AU332" s="14" t="s">
        <v>86</v>
      </c>
    </row>
    <row r="333" s="2" customFormat="1">
      <c r="A333" s="35"/>
      <c r="B333" s="36"/>
      <c r="C333" s="37"/>
      <c r="D333" s="235" t="s">
        <v>137</v>
      </c>
      <c r="E333" s="37"/>
      <c r="F333" s="236" t="s">
        <v>484</v>
      </c>
      <c r="G333" s="37"/>
      <c r="H333" s="37"/>
      <c r="I333" s="232"/>
      <c r="J333" s="37"/>
      <c r="K333" s="37"/>
      <c r="L333" s="41"/>
      <c r="M333" s="233"/>
      <c r="N333" s="234"/>
      <c r="O333" s="88"/>
      <c r="P333" s="88"/>
      <c r="Q333" s="88"/>
      <c r="R333" s="88"/>
      <c r="S333" s="88"/>
      <c r="T333" s="89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4" t="s">
        <v>137</v>
      </c>
      <c r="AU333" s="14" t="s">
        <v>86</v>
      </c>
    </row>
    <row r="334" s="2" customFormat="1" ht="16.5" customHeight="1">
      <c r="A334" s="35"/>
      <c r="B334" s="36"/>
      <c r="C334" s="237" t="s">
        <v>485</v>
      </c>
      <c r="D334" s="237" t="s">
        <v>203</v>
      </c>
      <c r="E334" s="238" t="s">
        <v>486</v>
      </c>
      <c r="F334" s="239" t="s">
        <v>487</v>
      </c>
      <c r="G334" s="240" t="s">
        <v>349</v>
      </c>
      <c r="H334" s="241">
        <v>4</v>
      </c>
      <c r="I334" s="242"/>
      <c r="J334" s="243">
        <f>ROUND(I334*H334,2)</f>
        <v>0</v>
      </c>
      <c r="K334" s="244"/>
      <c r="L334" s="245"/>
      <c r="M334" s="246" t="s">
        <v>1</v>
      </c>
      <c r="N334" s="247" t="s">
        <v>41</v>
      </c>
      <c r="O334" s="88"/>
      <c r="P334" s="226">
        <f>O334*H334</f>
        <v>0</v>
      </c>
      <c r="Q334" s="226">
        <v>0.0035000000000000001</v>
      </c>
      <c r="R334" s="226">
        <f>Q334*H334</f>
        <v>0.014</v>
      </c>
      <c r="S334" s="226">
        <v>0</v>
      </c>
      <c r="T334" s="22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28" t="s">
        <v>168</v>
      </c>
      <c r="AT334" s="228" t="s">
        <v>203</v>
      </c>
      <c r="AU334" s="228" t="s">
        <v>86</v>
      </c>
      <c r="AY334" s="14" t="s">
        <v>128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4" t="s">
        <v>84</v>
      </c>
      <c r="BK334" s="229">
        <f>ROUND(I334*H334,2)</f>
        <v>0</v>
      </c>
      <c r="BL334" s="14" t="s">
        <v>134</v>
      </c>
      <c r="BM334" s="228" t="s">
        <v>488</v>
      </c>
    </row>
    <row r="335" s="2" customFormat="1">
      <c r="A335" s="35"/>
      <c r="B335" s="36"/>
      <c r="C335" s="37"/>
      <c r="D335" s="230" t="s">
        <v>136</v>
      </c>
      <c r="E335" s="37"/>
      <c r="F335" s="231" t="s">
        <v>487</v>
      </c>
      <c r="G335" s="37"/>
      <c r="H335" s="37"/>
      <c r="I335" s="232"/>
      <c r="J335" s="37"/>
      <c r="K335" s="37"/>
      <c r="L335" s="41"/>
      <c r="M335" s="233"/>
      <c r="N335" s="234"/>
      <c r="O335" s="88"/>
      <c r="P335" s="88"/>
      <c r="Q335" s="88"/>
      <c r="R335" s="88"/>
      <c r="S335" s="88"/>
      <c r="T335" s="89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4" t="s">
        <v>136</v>
      </c>
      <c r="AU335" s="14" t="s">
        <v>86</v>
      </c>
    </row>
    <row r="336" s="2" customFormat="1" ht="21.75" customHeight="1">
      <c r="A336" s="35"/>
      <c r="B336" s="36"/>
      <c r="C336" s="237" t="s">
        <v>489</v>
      </c>
      <c r="D336" s="237" t="s">
        <v>203</v>
      </c>
      <c r="E336" s="238" t="s">
        <v>490</v>
      </c>
      <c r="F336" s="239" t="s">
        <v>491</v>
      </c>
      <c r="G336" s="240" t="s">
        <v>349</v>
      </c>
      <c r="H336" s="241">
        <v>12</v>
      </c>
      <c r="I336" s="242"/>
      <c r="J336" s="243">
        <f>ROUND(I336*H336,2)</f>
        <v>0</v>
      </c>
      <c r="K336" s="244"/>
      <c r="L336" s="245"/>
      <c r="M336" s="246" t="s">
        <v>1</v>
      </c>
      <c r="N336" s="247" t="s">
        <v>41</v>
      </c>
      <c r="O336" s="88"/>
      <c r="P336" s="226">
        <f>O336*H336</f>
        <v>0</v>
      </c>
      <c r="Q336" s="226">
        <v>0.00035</v>
      </c>
      <c r="R336" s="226">
        <f>Q336*H336</f>
        <v>0.0041999999999999997</v>
      </c>
      <c r="S336" s="226">
        <v>0</v>
      </c>
      <c r="T336" s="227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28" t="s">
        <v>168</v>
      </c>
      <c r="AT336" s="228" t="s">
        <v>203</v>
      </c>
      <c r="AU336" s="228" t="s">
        <v>86</v>
      </c>
      <c r="AY336" s="14" t="s">
        <v>128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4" t="s">
        <v>84</v>
      </c>
      <c r="BK336" s="229">
        <f>ROUND(I336*H336,2)</f>
        <v>0</v>
      </c>
      <c r="BL336" s="14" t="s">
        <v>134</v>
      </c>
      <c r="BM336" s="228" t="s">
        <v>492</v>
      </c>
    </row>
    <row r="337" s="2" customFormat="1">
      <c r="A337" s="35"/>
      <c r="B337" s="36"/>
      <c r="C337" s="37"/>
      <c r="D337" s="230" t="s">
        <v>136</v>
      </c>
      <c r="E337" s="37"/>
      <c r="F337" s="231" t="s">
        <v>491</v>
      </c>
      <c r="G337" s="37"/>
      <c r="H337" s="37"/>
      <c r="I337" s="232"/>
      <c r="J337" s="37"/>
      <c r="K337" s="37"/>
      <c r="L337" s="41"/>
      <c r="M337" s="233"/>
      <c r="N337" s="234"/>
      <c r="O337" s="88"/>
      <c r="P337" s="88"/>
      <c r="Q337" s="88"/>
      <c r="R337" s="88"/>
      <c r="S337" s="88"/>
      <c r="T337" s="89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4" t="s">
        <v>136</v>
      </c>
      <c r="AU337" s="14" t="s">
        <v>86</v>
      </c>
    </row>
    <row r="338" s="2" customFormat="1" ht="24.15" customHeight="1">
      <c r="A338" s="35"/>
      <c r="B338" s="36"/>
      <c r="C338" s="216" t="s">
        <v>493</v>
      </c>
      <c r="D338" s="216" t="s">
        <v>130</v>
      </c>
      <c r="E338" s="217" t="s">
        <v>494</v>
      </c>
      <c r="F338" s="218" t="s">
        <v>495</v>
      </c>
      <c r="G338" s="219" t="s">
        <v>349</v>
      </c>
      <c r="H338" s="220">
        <v>5</v>
      </c>
      <c r="I338" s="221"/>
      <c r="J338" s="222">
        <f>ROUND(I338*H338,2)</f>
        <v>0</v>
      </c>
      <c r="K338" s="223"/>
      <c r="L338" s="41"/>
      <c r="M338" s="224" t="s">
        <v>1</v>
      </c>
      <c r="N338" s="225" t="s">
        <v>41</v>
      </c>
      <c r="O338" s="88"/>
      <c r="P338" s="226">
        <f>O338*H338</f>
        <v>0</v>
      </c>
      <c r="Q338" s="226">
        <v>0.11241</v>
      </c>
      <c r="R338" s="226">
        <f>Q338*H338</f>
        <v>0.56204999999999994</v>
      </c>
      <c r="S338" s="226">
        <v>0</v>
      </c>
      <c r="T338" s="22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28" t="s">
        <v>134</v>
      </c>
      <c r="AT338" s="228" t="s">
        <v>130</v>
      </c>
      <c r="AU338" s="228" t="s">
        <v>86</v>
      </c>
      <c r="AY338" s="14" t="s">
        <v>128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4" t="s">
        <v>84</v>
      </c>
      <c r="BK338" s="229">
        <f>ROUND(I338*H338,2)</f>
        <v>0</v>
      </c>
      <c r="BL338" s="14" t="s">
        <v>134</v>
      </c>
      <c r="BM338" s="228" t="s">
        <v>496</v>
      </c>
    </row>
    <row r="339" s="2" customFormat="1">
      <c r="A339" s="35"/>
      <c r="B339" s="36"/>
      <c r="C339" s="37"/>
      <c r="D339" s="230" t="s">
        <v>136</v>
      </c>
      <c r="E339" s="37"/>
      <c r="F339" s="231" t="s">
        <v>495</v>
      </c>
      <c r="G339" s="37"/>
      <c r="H339" s="37"/>
      <c r="I339" s="232"/>
      <c r="J339" s="37"/>
      <c r="K339" s="37"/>
      <c r="L339" s="41"/>
      <c r="M339" s="233"/>
      <c r="N339" s="234"/>
      <c r="O339" s="88"/>
      <c r="P339" s="88"/>
      <c r="Q339" s="88"/>
      <c r="R339" s="88"/>
      <c r="S339" s="88"/>
      <c r="T339" s="89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T339" s="14" t="s">
        <v>136</v>
      </c>
      <c r="AU339" s="14" t="s">
        <v>86</v>
      </c>
    </row>
    <row r="340" s="2" customFormat="1">
      <c r="A340" s="35"/>
      <c r="B340" s="36"/>
      <c r="C340" s="37"/>
      <c r="D340" s="235" t="s">
        <v>137</v>
      </c>
      <c r="E340" s="37"/>
      <c r="F340" s="236" t="s">
        <v>497</v>
      </c>
      <c r="G340" s="37"/>
      <c r="H340" s="37"/>
      <c r="I340" s="232"/>
      <c r="J340" s="37"/>
      <c r="K340" s="37"/>
      <c r="L340" s="41"/>
      <c r="M340" s="233"/>
      <c r="N340" s="234"/>
      <c r="O340" s="88"/>
      <c r="P340" s="88"/>
      <c r="Q340" s="88"/>
      <c r="R340" s="88"/>
      <c r="S340" s="88"/>
      <c r="T340" s="89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4" t="s">
        <v>137</v>
      </c>
      <c r="AU340" s="14" t="s">
        <v>86</v>
      </c>
    </row>
    <row r="341" s="2" customFormat="1" ht="16.5" customHeight="1">
      <c r="A341" s="35"/>
      <c r="B341" s="36"/>
      <c r="C341" s="237" t="s">
        <v>498</v>
      </c>
      <c r="D341" s="237" t="s">
        <v>203</v>
      </c>
      <c r="E341" s="238" t="s">
        <v>499</v>
      </c>
      <c r="F341" s="239" t="s">
        <v>500</v>
      </c>
      <c r="G341" s="240" t="s">
        <v>349</v>
      </c>
      <c r="H341" s="241">
        <v>5</v>
      </c>
      <c r="I341" s="242"/>
      <c r="J341" s="243">
        <f>ROUND(I341*H341,2)</f>
        <v>0</v>
      </c>
      <c r="K341" s="244"/>
      <c r="L341" s="245"/>
      <c r="M341" s="246" t="s">
        <v>1</v>
      </c>
      <c r="N341" s="247" t="s">
        <v>41</v>
      </c>
      <c r="O341" s="88"/>
      <c r="P341" s="226">
        <f>O341*H341</f>
        <v>0</v>
      </c>
      <c r="Q341" s="226">
        <v>0.0030000000000000001</v>
      </c>
      <c r="R341" s="226">
        <f>Q341*H341</f>
        <v>0.014999999999999999</v>
      </c>
      <c r="S341" s="226">
        <v>0</v>
      </c>
      <c r="T341" s="227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28" t="s">
        <v>168</v>
      </c>
      <c r="AT341" s="228" t="s">
        <v>203</v>
      </c>
      <c r="AU341" s="228" t="s">
        <v>86</v>
      </c>
      <c r="AY341" s="14" t="s">
        <v>128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4" t="s">
        <v>84</v>
      </c>
      <c r="BK341" s="229">
        <f>ROUND(I341*H341,2)</f>
        <v>0</v>
      </c>
      <c r="BL341" s="14" t="s">
        <v>134</v>
      </c>
      <c r="BM341" s="228" t="s">
        <v>501</v>
      </c>
    </row>
    <row r="342" s="2" customFormat="1">
      <c r="A342" s="35"/>
      <c r="B342" s="36"/>
      <c r="C342" s="37"/>
      <c r="D342" s="230" t="s">
        <v>136</v>
      </c>
      <c r="E342" s="37"/>
      <c r="F342" s="231" t="s">
        <v>500</v>
      </c>
      <c r="G342" s="37"/>
      <c r="H342" s="37"/>
      <c r="I342" s="232"/>
      <c r="J342" s="37"/>
      <c r="K342" s="37"/>
      <c r="L342" s="41"/>
      <c r="M342" s="233"/>
      <c r="N342" s="234"/>
      <c r="O342" s="88"/>
      <c r="P342" s="88"/>
      <c r="Q342" s="88"/>
      <c r="R342" s="88"/>
      <c r="S342" s="88"/>
      <c r="T342" s="89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4" t="s">
        <v>136</v>
      </c>
      <c r="AU342" s="14" t="s">
        <v>86</v>
      </c>
    </row>
    <row r="343" s="2" customFormat="1" ht="21.75" customHeight="1">
      <c r="A343" s="35"/>
      <c r="B343" s="36"/>
      <c r="C343" s="237" t="s">
        <v>502</v>
      </c>
      <c r="D343" s="237" t="s">
        <v>203</v>
      </c>
      <c r="E343" s="238" t="s">
        <v>503</v>
      </c>
      <c r="F343" s="239" t="s">
        <v>504</v>
      </c>
      <c r="G343" s="240" t="s">
        <v>349</v>
      </c>
      <c r="H343" s="241">
        <v>5</v>
      </c>
      <c r="I343" s="242"/>
      <c r="J343" s="243">
        <f>ROUND(I343*H343,2)</f>
        <v>0</v>
      </c>
      <c r="K343" s="244"/>
      <c r="L343" s="245"/>
      <c r="M343" s="246" t="s">
        <v>1</v>
      </c>
      <c r="N343" s="247" t="s">
        <v>41</v>
      </c>
      <c r="O343" s="88"/>
      <c r="P343" s="226">
        <f>O343*H343</f>
        <v>0</v>
      </c>
      <c r="Q343" s="226">
        <v>0.0061000000000000004</v>
      </c>
      <c r="R343" s="226">
        <f>Q343*H343</f>
        <v>0.030500000000000003</v>
      </c>
      <c r="S343" s="226">
        <v>0</v>
      </c>
      <c r="T343" s="227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28" t="s">
        <v>168</v>
      </c>
      <c r="AT343" s="228" t="s">
        <v>203</v>
      </c>
      <c r="AU343" s="228" t="s">
        <v>86</v>
      </c>
      <c r="AY343" s="14" t="s">
        <v>128</v>
      </c>
      <c r="BE343" s="229">
        <f>IF(N343="základní",J343,0)</f>
        <v>0</v>
      </c>
      <c r="BF343" s="229">
        <f>IF(N343="snížená",J343,0)</f>
        <v>0</v>
      </c>
      <c r="BG343" s="229">
        <f>IF(N343="zákl. přenesená",J343,0)</f>
        <v>0</v>
      </c>
      <c r="BH343" s="229">
        <f>IF(N343="sníž. přenesená",J343,0)</f>
        <v>0</v>
      </c>
      <c r="BI343" s="229">
        <f>IF(N343="nulová",J343,0)</f>
        <v>0</v>
      </c>
      <c r="BJ343" s="14" t="s">
        <v>84</v>
      </c>
      <c r="BK343" s="229">
        <f>ROUND(I343*H343,2)</f>
        <v>0</v>
      </c>
      <c r="BL343" s="14" t="s">
        <v>134</v>
      </c>
      <c r="BM343" s="228" t="s">
        <v>505</v>
      </c>
    </row>
    <row r="344" s="2" customFormat="1">
      <c r="A344" s="35"/>
      <c r="B344" s="36"/>
      <c r="C344" s="37"/>
      <c r="D344" s="230" t="s">
        <v>136</v>
      </c>
      <c r="E344" s="37"/>
      <c r="F344" s="231" t="s">
        <v>504</v>
      </c>
      <c r="G344" s="37"/>
      <c r="H344" s="37"/>
      <c r="I344" s="232"/>
      <c r="J344" s="37"/>
      <c r="K344" s="37"/>
      <c r="L344" s="41"/>
      <c r="M344" s="233"/>
      <c r="N344" s="234"/>
      <c r="O344" s="88"/>
      <c r="P344" s="88"/>
      <c r="Q344" s="88"/>
      <c r="R344" s="88"/>
      <c r="S344" s="88"/>
      <c r="T344" s="89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4" t="s">
        <v>136</v>
      </c>
      <c r="AU344" s="14" t="s">
        <v>86</v>
      </c>
    </row>
    <row r="345" s="2" customFormat="1" ht="16.5" customHeight="1">
      <c r="A345" s="35"/>
      <c r="B345" s="36"/>
      <c r="C345" s="237" t="s">
        <v>506</v>
      </c>
      <c r="D345" s="237" t="s">
        <v>203</v>
      </c>
      <c r="E345" s="238" t="s">
        <v>507</v>
      </c>
      <c r="F345" s="239" t="s">
        <v>508</v>
      </c>
      <c r="G345" s="240" t="s">
        <v>349</v>
      </c>
      <c r="H345" s="241">
        <v>5</v>
      </c>
      <c r="I345" s="242"/>
      <c r="J345" s="243">
        <f>ROUND(I345*H345,2)</f>
        <v>0</v>
      </c>
      <c r="K345" s="244"/>
      <c r="L345" s="245"/>
      <c r="M345" s="246" t="s">
        <v>1</v>
      </c>
      <c r="N345" s="247" t="s">
        <v>41</v>
      </c>
      <c r="O345" s="88"/>
      <c r="P345" s="226">
        <f>O345*H345</f>
        <v>0</v>
      </c>
      <c r="Q345" s="226">
        <v>0.00010000000000000001</v>
      </c>
      <c r="R345" s="226">
        <f>Q345*H345</f>
        <v>0.00050000000000000001</v>
      </c>
      <c r="S345" s="226">
        <v>0</v>
      </c>
      <c r="T345" s="227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28" t="s">
        <v>168</v>
      </c>
      <c r="AT345" s="228" t="s">
        <v>203</v>
      </c>
      <c r="AU345" s="228" t="s">
        <v>86</v>
      </c>
      <c r="AY345" s="14" t="s">
        <v>128</v>
      </c>
      <c r="BE345" s="229">
        <f>IF(N345="základní",J345,0)</f>
        <v>0</v>
      </c>
      <c r="BF345" s="229">
        <f>IF(N345="snížená",J345,0)</f>
        <v>0</v>
      </c>
      <c r="BG345" s="229">
        <f>IF(N345="zákl. přenesená",J345,0)</f>
        <v>0</v>
      </c>
      <c r="BH345" s="229">
        <f>IF(N345="sníž. přenesená",J345,0)</f>
        <v>0</v>
      </c>
      <c r="BI345" s="229">
        <f>IF(N345="nulová",J345,0)</f>
        <v>0</v>
      </c>
      <c r="BJ345" s="14" t="s">
        <v>84</v>
      </c>
      <c r="BK345" s="229">
        <f>ROUND(I345*H345,2)</f>
        <v>0</v>
      </c>
      <c r="BL345" s="14" t="s">
        <v>134</v>
      </c>
      <c r="BM345" s="228" t="s">
        <v>509</v>
      </c>
    </row>
    <row r="346" s="2" customFormat="1">
      <c r="A346" s="35"/>
      <c r="B346" s="36"/>
      <c r="C346" s="37"/>
      <c r="D346" s="230" t="s">
        <v>136</v>
      </c>
      <c r="E346" s="37"/>
      <c r="F346" s="231" t="s">
        <v>508</v>
      </c>
      <c r="G346" s="37"/>
      <c r="H346" s="37"/>
      <c r="I346" s="232"/>
      <c r="J346" s="37"/>
      <c r="K346" s="37"/>
      <c r="L346" s="41"/>
      <c r="M346" s="233"/>
      <c r="N346" s="234"/>
      <c r="O346" s="88"/>
      <c r="P346" s="88"/>
      <c r="Q346" s="88"/>
      <c r="R346" s="88"/>
      <c r="S346" s="88"/>
      <c r="T346" s="89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4" t="s">
        <v>136</v>
      </c>
      <c r="AU346" s="14" t="s">
        <v>86</v>
      </c>
    </row>
    <row r="347" s="2" customFormat="1" ht="33" customHeight="1">
      <c r="A347" s="35"/>
      <c r="B347" s="36"/>
      <c r="C347" s="216" t="s">
        <v>510</v>
      </c>
      <c r="D347" s="216" t="s">
        <v>130</v>
      </c>
      <c r="E347" s="217" t="s">
        <v>511</v>
      </c>
      <c r="F347" s="218" t="s">
        <v>512</v>
      </c>
      <c r="G347" s="219" t="s">
        <v>155</v>
      </c>
      <c r="H347" s="220">
        <v>13</v>
      </c>
      <c r="I347" s="221"/>
      <c r="J347" s="222">
        <f>ROUND(I347*H347,2)</f>
        <v>0</v>
      </c>
      <c r="K347" s="223"/>
      <c r="L347" s="41"/>
      <c r="M347" s="224" t="s">
        <v>1</v>
      </c>
      <c r="N347" s="225" t="s">
        <v>41</v>
      </c>
      <c r="O347" s="88"/>
      <c r="P347" s="226">
        <f>O347*H347</f>
        <v>0</v>
      </c>
      <c r="Q347" s="226">
        <v>0.00010000000000000001</v>
      </c>
      <c r="R347" s="226">
        <f>Q347*H347</f>
        <v>0.0013000000000000002</v>
      </c>
      <c r="S347" s="226">
        <v>0</v>
      </c>
      <c r="T347" s="22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28" t="s">
        <v>134</v>
      </c>
      <c r="AT347" s="228" t="s">
        <v>130</v>
      </c>
      <c r="AU347" s="228" t="s">
        <v>86</v>
      </c>
      <c r="AY347" s="14" t="s">
        <v>128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14" t="s">
        <v>84</v>
      </c>
      <c r="BK347" s="229">
        <f>ROUND(I347*H347,2)</f>
        <v>0</v>
      </c>
      <c r="BL347" s="14" t="s">
        <v>134</v>
      </c>
      <c r="BM347" s="228" t="s">
        <v>513</v>
      </c>
    </row>
    <row r="348" s="2" customFormat="1">
      <c r="A348" s="35"/>
      <c r="B348" s="36"/>
      <c r="C348" s="37"/>
      <c r="D348" s="230" t="s">
        <v>136</v>
      </c>
      <c r="E348" s="37"/>
      <c r="F348" s="231" t="s">
        <v>512</v>
      </c>
      <c r="G348" s="37"/>
      <c r="H348" s="37"/>
      <c r="I348" s="232"/>
      <c r="J348" s="37"/>
      <c r="K348" s="37"/>
      <c r="L348" s="41"/>
      <c r="M348" s="233"/>
      <c r="N348" s="234"/>
      <c r="O348" s="88"/>
      <c r="P348" s="88"/>
      <c r="Q348" s="88"/>
      <c r="R348" s="88"/>
      <c r="S348" s="88"/>
      <c r="T348" s="89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T348" s="14" t="s">
        <v>136</v>
      </c>
      <c r="AU348" s="14" t="s">
        <v>86</v>
      </c>
    </row>
    <row r="349" s="2" customFormat="1">
      <c r="A349" s="35"/>
      <c r="B349" s="36"/>
      <c r="C349" s="37"/>
      <c r="D349" s="235" t="s">
        <v>137</v>
      </c>
      <c r="E349" s="37"/>
      <c r="F349" s="236" t="s">
        <v>514</v>
      </c>
      <c r="G349" s="37"/>
      <c r="H349" s="37"/>
      <c r="I349" s="232"/>
      <c r="J349" s="37"/>
      <c r="K349" s="37"/>
      <c r="L349" s="41"/>
      <c r="M349" s="233"/>
      <c r="N349" s="234"/>
      <c r="O349" s="88"/>
      <c r="P349" s="88"/>
      <c r="Q349" s="88"/>
      <c r="R349" s="88"/>
      <c r="S349" s="88"/>
      <c r="T349" s="89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4" t="s">
        <v>137</v>
      </c>
      <c r="AU349" s="14" t="s">
        <v>86</v>
      </c>
    </row>
    <row r="350" s="2" customFormat="1" ht="33" customHeight="1">
      <c r="A350" s="35"/>
      <c r="B350" s="36"/>
      <c r="C350" s="216" t="s">
        <v>515</v>
      </c>
      <c r="D350" s="216" t="s">
        <v>130</v>
      </c>
      <c r="E350" s="217" t="s">
        <v>516</v>
      </c>
      <c r="F350" s="218" t="s">
        <v>517</v>
      </c>
      <c r="G350" s="219" t="s">
        <v>155</v>
      </c>
      <c r="H350" s="220">
        <v>13</v>
      </c>
      <c r="I350" s="221"/>
      <c r="J350" s="222">
        <f>ROUND(I350*H350,2)</f>
        <v>0</v>
      </c>
      <c r="K350" s="223"/>
      <c r="L350" s="41"/>
      <c r="M350" s="224" t="s">
        <v>1</v>
      </c>
      <c r="N350" s="225" t="s">
        <v>41</v>
      </c>
      <c r="O350" s="88"/>
      <c r="P350" s="226">
        <f>O350*H350</f>
        <v>0</v>
      </c>
      <c r="Q350" s="226">
        <v>0.00038000000000000002</v>
      </c>
      <c r="R350" s="226">
        <f>Q350*H350</f>
        <v>0.0049399999999999999</v>
      </c>
      <c r="S350" s="226">
        <v>0</v>
      </c>
      <c r="T350" s="22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28" t="s">
        <v>134</v>
      </c>
      <c r="AT350" s="228" t="s">
        <v>130</v>
      </c>
      <c r="AU350" s="228" t="s">
        <v>86</v>
      </c>
      <c r="AY350" s="14" t="s">
        <v>128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14" t="s">
        <v>84</v>
      </c>
      <c r="BK350" s="229">
        <f>ROUND(I350*H350,2)</f>
        <v>0</v>
      </c>
      <c r="BL350" s="14" t="s">
        <v>134</v>
      </c>
      <c r="BM350" s="228" t="s">
        <v>518</v>
      </c>
    </row>
    <row r="351" s="2" customFormat="1">
      <c r="A351" s="35"/>
      <c r="B351" s="36"/>
      <c r="C351" s="37"/>
      <c r="D351" s="230" t="s">
        <v>136</v>
      </c>
      <c r="E351" s="37"/>
      <c r="F351" s="231" t="s">
        <v>517</v>
      </c>
      <c r="G351" s="37"/>
      <c r="H351" s="37"/>
      <c r="I351" s="232"/>
      <c r="J351" s="37"/>
      <c r="K351" s="37"/>
      <c r="L351" s="41"/>
      <c r="M351" s="233"/>
      <c r="N351" s="234"/>
      <c r="O351" s="88"/>
      <c r="P351" s="88"/>
      <c r="Q351" s="88"/>
      <c r="R351" s="88"/>
      <c r="S351" s="88"/>
      <c r="T351" s="89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4" t="s">
        <v>136</v>
      </c>
      <c r="AU351" s="14" t="s">
        <v>86</v>
      </c>
    </row>
    <row r="352" s="2" customFormat="1">
      <c r="A352" s="35"/>
      <c r="B352" s="36"/>
      <c r="C352" s="37"/>
      <c r="D352" s="235" t="s">
        <v>137</v>
      </c>
      <c r="E352" s="37"/>
      <c r="F352" s="236" t="s">
        <v>519</v>
      </c>
      <c r="G352" s="37"/>
      <c r="H352" s="37"/>
      <c r="I352" s="232"/>
      <c r="J352" s="37"/>
      <c r="K352" s="37"/>
      <c r="L352" s="41"/>
      <c r="M352" s="233"/>
      <c r="N352" s="234"/>
      <c r="O352" s="88"/>
      <c r="P352" s="88"/>
      <c r="Q352" s="88"/>
      <c r="R352" s="88"/>
      <c r="S352" s="88"/>
      <c r="T352" s="89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4" t="s">
        <v>137</v>
      </c>
      <c r="AU352" s="14" t="s">
        <v>86</v>
      </c>
    </row>
    <row r="353" s="2" customFormat="1" ht="33" customHeight="1">
      <c r="A353" s="35"/>
      <c r="B353" s="36"/>
      <c r="C353" s="216" t="s">
        <v>520</v>
      </c>
      <c r="D353" s="216" t="s">
        <v>130</v>
      </c>
      <c r="E353" s="217" t="s">
        <v>521</v>
      </c>
      <c r="F353" s="218" t="s">
        <v>522</v>
      </c>
      <c r="G353" s="219" t="s">
        <v>133</v>
      </c>
      <c r="H353" s="220">
        <v>6</v>
      </c>
      <c r="I353" s="221"/>
      <c r="J353" s="222">
        <f>ROUND(I353*H353,2)</f>
        <v>0</v>
      </c>
      <c r="K353" s="223"/>
      <c r="L353" s="41"/>
      <c r="M353" s="224" t="s">
        <v>1</v>
      </c>
      <c r="N353" s="225" t="s">
        <v>41</v>
      </c>
      <c r="O353" s="88"/>
      <c r="P353" s="226">
        <f>O353*H353</f>
        <v>0</v>
      </c>
      <c r="Q353" s="226">
        <v>0.0011999999999999999</v>
      </c>
      <c r="R353" s="226">
        <f>Q353*H353</f>
        <v>0.0071999999999999998</v>
      </c>
      <c r="S353" s="226">
        <v>0</v>
      </c>
      <c r="T353" s="22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28" t="s">
        <v>134</v>
      </c>
      <c r="AT353" s="228" t="s">
        <v>130</v>
      </c>
      <c r="AU353" s="228" t="s">
        <v>86</v>
      </c>
      <c r="AY353" s="14" t="s">
        <v>128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4" t="s">
        <v>84</v>
      </c>
      <c r="BK353" s="229">
        <f>ROUND(I353*H353,2)</f>
        <v>0</v>
      </c>
      <c r="BL353" s="14" t="s">
        <v>134</v>
      </c>
      <c r="BM353" s="228" t="s">
        <v>523</v>
      </c>
    </row>
    <row r="354" s="2" customFormat="1">
      <c r="A354" s="35"/>
      <c r="B354" s="36"/>
      <c r="C354" s="37"/>
      <c r="D354" s="230" t="s">
        <v>136</v>
      </c>
      <c r="E354" s="37"/>
      <c r="F354" s="231" t="s">
        <v>522</v>
      </c>
      <c r="G354" s="37"/>
      <c r="H354" s="37"/>
      <c r="I354" s="232"/>
      <c r="J354" s="37"/>
      <c r="K354" s="37"/>
      <c r="L354" s="41"/>
      <c r="M354" s="233"/>
      <c r="N354" s="234"/>
      <c r="O354" s="88"/>
      <c r="P354" s="88"/>
      <c r="Q354" s="88"/>
      <c r="R354" s="88"/>
      <c r="S354" s="88"/>
      <c r="T354" s="89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4" t="s">
        <v>136</v>
      </c>
      <c r="AU354" s="14" t="s">
        <v>86</v>
      </c>
    </row>
    <row r="355" s="2" customFormat="1">
      <c r="A355" s="35"/>
      <c r="B355" s="36"/>
      <c r="C355" s="37"/>
      <c r="D355" s="235" t="s">
        <v>137</v>
      </c>
      <c r="E355" s="37"/>
      <c r="F355" s="236" t="s">
        <v>524</v>
      </c>
      <c r="G355" s="37"/>
      <c r="H355" s="37"/>
      <c r="I355" s="232"/>
      <c r="J355" s="37"/>
      <c r="K355" s="37"/>
      <c r="L355" s="41"/>
      <c r="M355" s="233"/>
      <c r="N355" s="234"/>
      <c r="O355" s="88"/>
      <c r="P355" s="88"/>
      <c r="Q355" s="88"/>
      <c r="R355" s="88"/>
      <c r="S355" s="88"/>
      <c r="T355" s="89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4" t="s">
        <v>137</v>
      </c>
      <c r="AU355" s="14" t="s">
        <v>86</v>
      </c>
    </row>
    <row r="356" s="2" customFormat="1" ht="37.8" customHeight="1">
      <c r="A356" s="35"/>
      <c r="B356" s="36"/>
      <c r="C356" s="216" t="s">
        <v>525</v>
      </c>
      <c r="D356" s="216" t="s">
        <v>130</v>
      </c>
      <c r="E356" s="217" t="s">
        <v>526</v>
      </c>
      <c r="F356" s="218" t="s">
        <v>527</v>
      </c>
      <c r="G356" s="219" t="s">
        <v>133</v>
      </c>
      <c r="H356" s="220">
        <v>6</v>
      </c>
      <c r="I356" s="221"/>
      <c r="J356" s="222">
        <f>ROUND(I356*H356,2)</f>
        <v>0</v>
      </c>
      <c r="K356" s="223"/>
      <c r="L356" s="41"/>
      <c r="M356" s="224" t="s">
        <v>1</v>
      </c>
      <c r="N356" s="225" t="s">
        <v>41</v>
      </c>
      <c r="O356" s="88"/>
      <c r="P356" s="226">
        <f>O356*H356</f>
        <v>0</v>
      </c>
      <c r="Q356" s="226">
        <v>0.0025999999999999999</v>
      </c>
      <c r="R356" s="226">
        <f>Q356*H356</f>
        <v>0.015599999999999999</v>
      </c>
      <c r="S356" s="226">
        <v>0</v>
      </c>
      <c r="T356" s="227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28" t="s">
        <v>134</v>
      </c>
      <c r="AT356" s="228" t="s">
        <v>130</v>
      </c>
      <c r="AU356" s="228" t="s">
        <v>86</v>
      </c>
      <c r="AY356" s="14" t="s">
        <v>128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4" t="s">
        <v>84</v>
      </c>
      <c r="BK356" s="229">
        <f>ROUND(I356*H356,2)</f>
        <v>0</v>
      </c>
      <c r="BL356" s="14" t="s">
        <v>134</v>
      </c>
      <c r="BM356" s="228" t="s">
        <v>528</v>
      </c>
    </row>
    <row r="357" s="2" customFormat="1">
      <c r="A357" s="35"/>
      <c r="B357" s="36"/>
      <c r="C357" s="37"/>
      <c r="D357" s="230" t="s">
        <v>136</v>
      </c>
      <c r="E357" s="37"/>
      <c r="F357" s="231" t="s">
        <v>527</v>
      </c>
      <c r="G357" s="37"/>
      <c r="H357" s="37"/>
      <c r="I357" s="232"/>
      <c r="J357" s="37"/>
      <c r="K357" s="37"/>
      <c r="L357" s="41"/>
      <c r="M357" s="233"/>
      <c r="N357" s="234"/>
      <c r="O357" s="88"/>
      <c r="P357" s="88"/>
      <c r="Q357" s="88"/>
      <c r="R357" s="88"/>
      <c r="S357" s="88"/>
      <c r="T357" s="89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4" t="s">
        <v>136</v>
      </c>
      <c r="AU357" s="14" t="s">
        <v>86</v>
      </c>
    </row>
    <row r="358" s="2" customFormat="1">
      <c r="A358" s="35"/>
      <c r="B358" s="36"/>
      <c r="C358" s="37"/>
      <c r="D358" s="235" t="s">
        <v>137</v>
      </c>
      <c r="E358" s="37"/>
      <c r="F358" s="236" t="s">
        <v>529</v>
      </c>
      <c r="G358" s="37"/>
      <c r="H358" s="37"/>
      <c r="I358" s="232"/>
      <c r="J358" s="37"/>
      <c r="K358" s="37"/>
      <c r="L358" s="41"/>
      <c r="M358" s="233"/>
      <c r="N358" s="234"/>
      <c r="O358" s="88"/>
      <c r="P358" s="88"/>
      <c r="Q358" s="88"/>
      <c r="R358" s="88"/>
      <c r="S358" s="88"/>
      <c r="T358" s="89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4" t="s">
        <v>137</v>
      </c>
      <c r="AU358" s="14" t="s">
        <v>86</v>
      </c>
    </row>
    <row r="359" s="2" customFormat="1" ht="24.15" customHeight="1">
      <c r="A359" s="35"/>
      <c r="B359" s="36"/>
      <c r="C359" s="216" t="s">
        <v>530</v>
      </c>
      <c r="D359" s="216" t="s">
        <v>130</v>
      </c>
      <c r="E359" s="217" t="s">
        <v>531</v>
      </c>
      <c r="F359" s="218" t="s">
        <v>532</v>
      </c>
      <c r="G359" s="219" t="s">
        <v>155</v>
      </c>
      <c r="H359" s="220">
        <v>18</v>
      </c>
      <c r="I359" s="221"/>
      <c r="J359" s="222">
        <f>ROUND(I359*H359,2)</f>
        <v>0</v>
      </c>
      <c r="K359" s="223"/>
      <c r="L359" s="41"/>
      <c r="M359" s="224" t="s">
        <v>1</v>
      </c>
      <c r="N359" s="225" t="s">
        <v>41</v>
      </c>
      <c r="O359" s="88"/>
      <c r="P359" s="226">
        <f>O359*H359</f>
        <v>0</v>
      </c>
      <c r="Q359" s="226">
        <v>0.00010000000000000001</v>
      </c>
      <c r="R359" s="226">
        <f>Q359*H359</f>
        <v>0.0018000000000000002</v>
      </c>
      <c r="S359" s="226">
        <v>0</v>
      </c>
      <c r="T359" s="227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28" t="s">
        <v>134</v>
      </c>
      <c r="AT359" s="228" t="s">
        <v>130</v>
      </c>
      <c r="AU359" s="228" t="s">
        <v>86</v>
      </c>
      <c r="AY359" s="14" t="s">
        <v>128</v>
      </c>
      <c r="BE359" s="229">
        <f>IF(N359="základní",J359,0)</f>
        <v>0</v>
      </c>
      <c r="BF359" s="229">
        <f>IF(N359="snížená",J359,0)</f>
        <v>0</v>
      </c>
      <c r="BG359" s="229">
        <f>IF(N359="zákl. přenesená",J359,0)</f>
        <v>0</v>
      </c>
      <c r="BH359" s="229">
        <f>IF(N359="sníž. přenesená",J359,0)</f>
        <v>0</v>
      </c>
      <c r="BI359" s="229">
        <f>IF(N359="nulová",J359,0)</f>
        <v>0</v>
      </c>
      <c r="BJ359" s="14" t="s">
        <v>84</v>
      </c>
      <c r="BK359" s="229">
        <f>ROUND(I359*H359,2)</f>
        <v>0</v>
      </c>
      <c r="BL359" s="14" t="s">
        <v>134</v>
      </c>
      <c r="BM359" s="228" t="s">
        <v>533</v>
      </c>
    </row>
    <row r="360" s="2" customFormat="1">
      <c r="A360" s="35"/>
      <c r="B360" s="36"/>
      <c r="C360" s="37"/>
      <c r="D360" s="230" t="s">
        <v>136</v>
      </c>
      <c r="E360" s="37"/>
      <c r="F360" s="231" t="s">
        <v>532</v>
      </c>
      <c r="G360" s="37"/>
      <c r="H360" s="37"/>
      <c r="I360" s="232"/>
      <c r="J360" s="37"/>
      <c r="K360" s="37"/>
      <c r="L360" s="41"/>
      <c r="M360" s="233"/>
      <c r="N360" s="234"/>
      <c r="O360" s="88"/>
      <c r="P360" s="88"/>
      <c r="Q360" s="88"/>
      <c r="R360" s="88"/>
      <c r="S360" s="88"/>
      <c r="T360" s="89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4" t="s">
        <v>136</v>
      </c>
      <c r="AU360" s="14" t="s">
        <v>86</v>
      </c>
    </row>
    <row r="361" s="2" customFormat="1">
      <c r="A361" s="35"/>
      <c r="B361" s="36"/>
      <c r="C361" s="37"/>
      <c r="D361" s="235" t="s">
        <v>137</v>
      </c>
      <c r="E361" s="37"/>
      <c r="F361" s="236" t="s">
        <v>534</v>
      </c>
      <c r="G361" s="37"/>
      <c r="H361" s="37"/>
      <c r="I361" s="232"/>
      <c r="J361" s="37"/>
      <c r="K361" s="37"/>
      <c r="L361" s="41"/>
      <c r="M361" s="233"/>
      <c r="N361" s="234"/>
      <c r="O361" s="88"/>
      <c r="P361" s="88"/>
      <c r="Q361" s="88"/>
      <c r="R361" s="88"/>
      <c r="S361" s="88"/>
      <c r="T361" s="89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4" t="s">
        <v>137</v>
      </c>
      <c r="AU361" s="14" t="s">
        <v>86</v>
      </c>
    </row>
    <row r="362" s="2" customFormat="1" ht="33" customHeight="1">
      <c r="A362" s="35"/>
      <c r="B362" s="36"/>
      <c r="C362" s="216" t="s">
        <v>535</v>
      </c>
      <c r="D362" s="216" t="s">
        <v>130</v>
      </c>
      <c r="E362" s="217" t="s">
        <v>536</v>
      </c>
      <c r="F362" s="218" t="s">
        <v>537</v>
      </c>
      <c r="G362" s="219" t="s">
        <v>155</v>
      </c>
      <c r="H362" s="220">
        <v>18</v>
      </c>
      <c r="I362" s="221"/>
      <c r="J362" s="222">
        <f>ROUND(I362*H362,2)</f>
        <v>0</v>
      </c>
      <c r="K362" s="223"/>
      <c r="L362" s="41"/>
      <c r="M362" s="224" t="s">
        <v>1</v>
      </c>
      <c r="N362" s="225" t="s">
        <v>41</v>
      </c>
      <c r="O362" s="88"/>
      <c r="P362" s="226">
        <f>O362*H362</f>
        <v>0</v>
      </c>
      <c r="Q362" s="226">
        <v>0.00033</v>
      </c>
      <c r="R362" s="226">
        <f>Q362*H362</f>
        <v>0.00594</v>
      </c>
      <c r="S362" s="226">
        <v>0</v>
      </c>
      <c r="T362" s="227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28" t="s">
        <v>134</v>
      </c>
      <c r="AT362" s="228" t="s">
        <v>130</v>
      </c>
      <c r="AU362" s="228" t="s">
        <v>86</v>
      </c>
      <c r="AY362" s="14" t="s">
        <v>128</v>
      </c>
      <c r="BE362" s="229">
        <f>IF(N362="základní",J362,0)</f>
        <v>0</v>
      </c>
      <c r="BF362" s="229">
        <f>IF(N362="snížená",J362,0)</f>
        <v>0</v>
      </c>
      <c r="BG362" s="229">
        <f>IF(N362="zákl. přenesená",J362,0)</f>
        <v>0</v>
      </c>
      <c r="BH362" s="229">
        <f>IF(N362="sníž. přenesená",J362,0)</f>
        <v>0</v>
      </c>
      <c r="BI362" s="229">
        <f>IF(N362="nulová",J362,0)</f>
        <v>0</v>
      </c>
      <c r="BJ362" s="14" t="s">
        <v>84</v>
      </c>
      <c r="BK362" s="229">
        <f>ROUND(I362*H362,2)</f>
        <v>0</v>
      </c>
      <c r="BL362" s="14" t="s">
        <v>134</v>
      </c>
      <c r="BM362" s="228" t="s">
        <v>538</v>
      </c>
    </row>
    <row r="363" s="2" customFormat="1">
      <c r="A363" s="35"/>
      <c r="B363" s="36"/>
      <c r="C363" s="37"/>
      <c r="D363" s="230" t="s">
        <v>136</v>
      </c>
      <c r="E363" s="37"/>
      <c r="F363" s="231" t="s">
        <v>537</v>
      </c>
      <c r="G363" s="37"/>
      <c r="H363" s="37"/>
      <c r="I363" s="232"/>
      <c r="J363" s="37"/>
      <c r="K363" s="37"/>
      <c r="L363" s="41"/>
      <c r="M363" s="233"/>
      <c r="N363" s="234"/>
      <c r="O363" s="88"/>
      <c r="P363" s="88"/>
      <c r="Q363" s="88"/>
      <c r="R363" s="88"/>
      <c r="S363" s="88"/>
      <c r="T363" s="89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T363" s="14" t="s">
        <v>136</v>
      </c>
      <c r="AU363" s="14" t="s">
        <v>86</v>
      </c>
    </row>
    <row r="364" s="2" customFormat="1">
      <c r="A364" s="35"/>
      <c r="B364" s="36"/>
      <c r="C364" s="37"/>
      <c r="D364" s="235" t="s">
        <v>137</v>
      </c>
      <c r="E364" s="37"/>
      <c r="F364" s="236" t="s">
        <v>539</v>
      </c>
      <c r="G364" s="37"/>
      <c r="H364" s="37"/>
      <c r="I364" s="232"/>
      <c r="J364" s="37"/>
      <c r="K364" s="37"/>
      <c r="L364" s="41"/>
      <c r="M364" s="233"/>
      <c r="N364" s="234"/>
      <c r="O364" s="88"/>
      <c r="P364" s="88"/>
      <c r="Q364" s="88"/>
      <c r="R364" s="88"/>
      <c r="S364" s="88"/>
      <c r="T364" s="89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14" t="s">
        <v>137</v>
      </c>
      <c r="AU364" s="14" t="s">
        <v>86</v>
      </c>
    </row>
    <row r="365" s="2" customFormat="1" ht="66.75" customHeight="1">
      <c r="A365" s="35"/>
      <c r="B365" s="36"/>
      <c r="C365" s="216" t="s">
        <v>540</v>
      </c>
      <c r="D365" s="216" t="s">
        <v>130</v>
      </c>
      <c r="E365" s="217" t="s">
        <v>541</v>
      </c>
      <c r="F365" s="218" t="s">
        <v>542</v>
      </c>
      <c r="G365" s="219" t="s">
        <v>155</v>
      </c>
      <c r="H365" s="220">
        <v>128</v>
      </c>
      <c r="I365" s="221"/>
      <c r="J365" s="222">
        <f>ROUND(I365*H365,2)</f>
        <v>0</v>
      </c>
      <c r="K365" s="223"/>
      <c r="L365" s="41"/>
      <c r="M365" s="224" t="s">
        <v>1</v>
      </c>
      <c r="N365" s="225" t="s">
        <v>41</v>
      </c>
      <c r="O365" s="88"/>
      <c r="P365" s="226">
        <f>O365*H365</f>
        <v>0</v>
      </c>
      <c r="Q365" s="226">
        <v>0</v>
      </c>
      <c r="R365" s="226">
        <f>Q365*H365</f>
        <v>0</v>
      </c>
      <c r="S365" s="226">
        <v>0</v>
      </c>
      <c r="T365" s="22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28" t="s">
        <v>134</v>
      </c>
      <c r="AT365" s="228" t="s">
        <v>130</v>
      </c>
      <c r="AU365" s="228" t="s">
        <v>86</v>
      </c>
      <c r="AY365" s="14" t="s">
        <v>128</v>
      </c>
      <c r="BE365" s="229">
        <f>IF(N365="základní",J365,0)</f>
        <v>0</v>
      </c>
      <c r="BF365" s="229">
        <f>IF(N365="snížená",J365,0)</f>
        <v>0</v>
      </c>
      <c r="BG365" s="229">
        <f>IF(N365="zákl. přenesená",J365,0)</f>
        <v>0</v>
      </c>
      <c r="BH365" s="229">
        <f>IF(N365="sníž. přenesená",J365,0)</f>
        <v>0</v>
      </c>
      <c r="BI365" s="229">
        <f>IF(N365="nulová",J365,0)</f>
        <v>0</v>
      </c>
      <c r="BJ365" s="14" t="s">
        <v>84</v>
      </c>
      <c r="BK365" s="229">
        <f>ROUND(I365*H365,2)</f>
        <v>0</v>
      </c>
      <c r="BL365" s="14" t="s">
        <v>134</v>
      </c>
      <c r="BM365" s="228" t="s">
        <v>543</v>
      </c>
    </row>
    <row r="366" s="2" customFormat="1">
      <c r="A366" s="35"/>
      <c r="B366" s="36"/>
      <c r="C366" s="37"/>
      <c r="D366" s="230" t="s">
        <v>136</v>
      </c>
      <c r="E366" s="37"/>
      <c r="F366" s="231" t="s">
        <v>542</v>
      </c>
      <c r="G366" s="37"/>
      <c r="H366" s="37"/>
      <c r="I366" s="232"/>
      <c r="J366" s="37"/>
      <c r="K366" s="37"/>
      <c r="L366" s="41"/>
      <c r="M366" s="233"/>
      <c r="N366" s="234"/>
      <c r="O366" s="88"/>
      <c r="P366" s="88"/>
      <c r="Q366" s="88"/>
      <c r="R366" s="88"/>
      <c r="S366" s="88"/>
      <c r="T366" s="89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4" t="s">
        <v>136</v>
      </c>
      <c r="AU366" s="14" t="s">
        <v>86</v>
      </c>
    </row>
    <row r="367" s="2" customFormat="1">
      <c r="A367" s="35"/>
      <c r="B367" s="36"/>
      <c r="C367" s="37"/>
      <c r="D367" s="235" t="s">
        <v>137</v>
      </c>
      <c r="E367" s="37"/>
      <c r="F367" s="236" t="s">
        <v>544</v>
      </c>
      <c r="G367" s="37"/>
      <c r="H367" s="37"/>
      <c r="I367" s="232"/>
      <c r="J367" s="37"/>
      <c r="K367" s="37"/>
      <c r="L367" s="41"/>
      <c r="M367" s="233"/>
      <c r="N367" s="234"/>
      <c r="O367" s="88"/>
      <c r="P367" s="88"/>
      <c r="Q367" s="88"/>
      <c r="R367" s="88"/>
      <c r="S367" s="88"/>
      <c r="T367" s="89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4" t="s">
        <v>137</v>
      </c>
      <c r="AU367" s="14" t="s">
        <v>86</v>
      </c>
    </row>
    <row r="368" s="2" customFormat="1" ht="76.35" customHeight="1">
      <c r="A368" s="35"/>
      <c r="B368" s="36"/>
      <c r="C368" s="216" t="s">
        <v>545</v>
      </c>
      <c r="D368" s="216" t="s">
        <v>130</v>
      </c>
      <c r="E368" s="217" t="s">
        <v>546</v>
      </c>
      <c r="F368" s="218" t="s">
        <v>547</v>
      </c>
      <c r="G368" s="219" t="s">
        <v>133</v>
      </c>
      <c r="H368" s="220">
        <v>2.2999999999999998</v>
      </c>
      <c r="I368" s="221"/>
      <c r="J368" s="222">
        <f>ROUND(I368*H368,2)</f>
        <v>0</v>
      </c>
      <c r="K368" s="223"/>
      <c r="L368" s="41"/>
      <c r="M368" s="224" t="s">
        <v>1</v>
      </c>
      <c r="N368" s="225" t="s">
        <v>41</v>
      </c>
      <c r="O368" s="88"/>
      <c r="P368" s="226">
        <f>O368*H368</f>
        <v>0</v>
      </c>
      <c r="Q368" s="226">
        <v>0</v>
      </c>
      <c r="R368" s="226">
        <f>Q368*H368</f>
        <v>0</v>
      </c>
      <c r="S368" s="226">
        <v>0</v>
      </c>
      <c r="T368" s="22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28" t="s">
        <v>134</v>
      </c>
      <c r="AT368" s="228" t="s">
        <v>130</v>
      </c>
      <c r="AU368" s="228" t="s">
        <v>86</v>
      </c>
      <c r="AY368" s="14" t="s">
        <v>128</v>
      </c>
      <c r="BE368" s="229">
        <f>IF(N368="základní",J368,0)</f>
        <v>0</v>
      </c>
      <c r="BF368" s="229">
        <f>IF(N368="snížená",J368,0)</f>
        <v>0</v>
      </c>
      <c r="BG368" s="229">
        <f>IF(N368="zákl. přenesená",J368,0)</f>
        <v>0</v>
      </c>
      <c r="BH368" s="229">
        <f>IF(N368="sníž. přenesená",J368,0)</f>
        <v>0</v>
      </c>
      <c r="BI368" s="229">
        <f>IF(N368="nulová",J368,0)</f>
        <v>0</v>
      </c>
      <c r="BJ368" s="14" t="s">
        <v>84</v>
      </c>
      <c r="BK368" s="229">
        <f>ROUND(I368*H368,2)</f>
        <v>0</v>
      </c>
      <c r="BL368" s="14" t="s">
        <v>134</v>
      </c>
      <c r="BM368" s="228" t="s">
        <v>548</v>
      </c>
    </row>
    <row r="369" s="2" customFormat="1">
      <c r="A369" s="35"/>
      <c r="B369" s="36"/>
      <c r="C369" s="37"/>
      <c r="D369" s="230" t="s">
        <v>136</v>
      </c>
      <c r="E369" s="37"/>
      <c r="F369" s="231" t="s">
        <v>549</v>
      </c>
      <c r="G369" s="37"/>
      <c r="H369" s="37"/>
      <c r="I369" s="232"/>
      <c r="J369" s="37"/>
      <c r="K369" s="37"/>
      <c r="L369" s="41"/>
      <c r="M369" s="233"/>
      <c r="N369" s="234"/>
      <c r="O369" s="88"/>
      <c r="P369" s="88"/>
      <c r="Q369" s="88"/>
      <c r="R369" s="88"/>
      <c r="S369" s="88"/>
      <c r="T369" s="89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T369" s="14" t="s">
        <v>136</v>
      </c>
      <c r="AU369" s="14" t="s">
        <v>86</v>
      </c>
    </row>
    <row r="370" s="2" customFormat="1">
      <c r="A370" s="35"/>
      <c r="B370" s="36"/>
      <c r="C370" s="37"/>
      <c r="D370" s="235" t="s">
        <v>137</v>
      </c>
      <c r="E370" s="37"/>
      <c r="F370" s="236" t="s">
        <v>550</v>
      </c>
      <c r="G370" s="37"/>
      <c r="H370" s="37"/>
      <c r="I370" s="232"/>
      <c r="J370" s="37"/>
      <c r="K370" s="37"/>
      <c r="L370" s="41"/>
      <c r="M370" s="233"/>
      <c r="N370" s="234"/>
      <c r="O370" s="88"/>
      <c r="P370" s="88"/>
      <c r="Q370" s="88"/>
      <c r="R370" s="88"/>
      <c r="S370" s="88"/>
      <c r="T370" s="89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4" t="s">
        <v>137</v>
      </c>
      <c r="AU370" s="14" t="s">
        <v>86</v>
      </c>
    </row>
    <row r="371" s="12" customFormat="1" ht="22.8" customHeight="1">
      <c r="A371" s="12"/>
      <c r="B371" s="200"/>
      <c r="C371" s="201"/>
      <c r="D371" s="202" t="s">
        <v>75</v>
      </c>
      <c r="E371" s="214" t="s">
        <v>551</v>
      </c>
      <c r="F371" s="214" t="s">
        <v>552</v>
      </c>
      <c r="G371" s="201"/>
      <c r="H371" s="201"/>
      <c r="I371" s="204"/>
      <c r="J371" s="215">
        <f>BK371</f>
        <v>0</v>
      </c>
      <c r="K371" s="201"/>
      <c r="L371" s="206"/>
      <c r="M371" s="207"/>
      <c r="N371" s="208"/>
      <c r="O371" s="208"/>
      <c r="P371" s="209">
        <f>SUM(P372:P382)</f>
        <v>0</v>
      </c>
      <c r="Q371" s="208"/>
      <c r="R371" s="209">
        <f>SUM(R372:R382)</f>
        <v>0</v>
      </c>
      <c r="S371" s="208"/>
      <c r="T371" s="210">
        <f>SUM(T372:T382)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1" t="s">
        <v>84</v>
      </c>
      <c r="AT371" s="212" t="s">
        <v>75</v>
      </c>
      <c r="AU371" s="212" t="s">
        <v>84</v>
      </c>
      <c r="AY371" s="211" t="s">
        <v>128</v>
      </c>
      <c r="BK371" s="213">
        <f>SUM(BK372:BK382)</f>
        <v>0</v>
      </c>
    </row>
    <row r="372" s="2" customFormat="1" ht="37.8" customHeight="1">
      <c r="A372" s="35"/>
      <c r="B372" s="36"/>
      <c r="C372" s="216" t="s">
        <v>553</v>
      </c>
      <c r="D372" s="216" t="s">
        <v>130</v>
      </c>
      <c r="E372" s="217" t="s">
        <v>554</v>
      </c>
      <c r="F372" s="218" t="s">
        <v>555</v>
      </c>
      <c r="G372" s="219" t="s">
        <v>206</v>
      </c>
      <c r="H372" s="220">
        <v>40.939999999999998</v>
      </c>
      <c r="I372" s="221"/>
      <c r="J372" s="222">
        <f>ROUND(I372*H372,2)</f>
        <v>0</v>
      </c>
      <c r="K372" s="223"/>
      <c r="L372" s="41"/>
      <c r="M372" s="224" t="s">
        <v>1</v>
      </c>
      <c r="N372" s="225" t="s">
        <v>41</v>
      </c>
      <c r="O372" s="88"/>
      <c r="P372" s="226">
        <f>O372*H372</f>
        <v>0</v>
      </c>
      <c r="Q372" s="226">
        <v>0</v>
      </c>
      <c r="R372" s="226">
        <f>Q372*H372</f>
        <v>0</v>
      </c>
      <c r="S372" s="226">
        <v>0</v>
      </c>
      <c r="T372" s="227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28" t="s">
        <v>134</v>
      </c>
      <c r="AT372" s="228" t="s">
        <v>130</v>
      </c>
      <c r="AU372" s="228" t="s">
        <v>86</v>
      </c>
      <c r="AY372" s="14" t="s">
        <v>128</v>
      </c>
      <c r="BE372" s="229">
        <f>IF(N372="základní",J372,0)</f>
        <v>0</v>
      </c>
      <c r="BF372" s="229">
        <f>IF(N372="snížená",J372,0)</f>
        <v>0</v>
      </c>
      <c r="BG372" s="229">
        <f>IF(N372="zákl. přenesená",J372,0)</f>
        <v>0</v>
      </c>
      <c r="BH372" s="229">
        <f>IF(N372="sníž. přenesená",J372,0)</f>
        <v>0</v>
      </c>
      <c r="BI372" s="229">
        <f>IF(N372="nulová",J372,0)</f>
        <v>0</v>
      </c>
      <c r="BJ372" s="14" t="s">
        <v>84</v>
      </c>
      <c r="BK372" s="229">
        <f>ROUND(I372*H372,2)</f>
        <v>0</v>
      </c>
      <c r="BL372" s="14" t="s">
        <v>134</v>
      </c>
      <c r="BM372" s="228" t="s">
        <v>556</v>
      </c>
    </row>
    <row r="373" s="2" customFormat="1">
      <c r="A373" s="35"/>
      <c r="B373" s="36"/>
      <c r="C373" s="37"/>
      <c r="D373" s="230" t="s">
        <v>136</v>
      </c>
      <c r="E373" s="37"/>
      <c r="F373" s="231" t="s">
        <v>555</v>
      </c>
      <c r="G373" s="37"/>
      <c r="H373" s="37"/>
      <c r="I373" s="232"/>
      <c r="J373" s="37"/>
      <c r="K373" s="37"/>
      <c r="L373" s="41"/>
      <c r="M373" s="233"/>
      <c r="N373" s="234"/>
      <c r="O373" s="88"/>
      <c r="P373" s="88"/>
      <c r="Q373" s="88"/>
      <c r="R373" s="88"/>
      <c r="S373" s="88"/>
      <c r="T373" s="89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4" t="s">
        <v>136</v>
      </c>
      <c r="AU373" s="14" t="s">
        <v>86</v>
      </c>
    </row>
    <row r="374" s="2" customFormat="1" ht="44.25" customHeight="1">
      <c r="A374" s="35"/>
      <c r="B374" s="36"/>
      <c r="C374" s="216" t="s">
        <v>557</v>
      </c>
      <c r="D374" s="216" t="s">
        <v>130</v>
      </c>
      <c r="E374" s="217" t="s">
        <v>558</v>
      </c>
      <c r="F374" s="218" t="s">
        <v>559</v>
      </c>
      <c r="G374" s="219" t="s">
        <v>206</v>
      </c>
      <c r="H374" s="220">
        <v>113.369</v>
      </c>
      <c r="I374" s="221"/>
      <c r="J374" s="222">
        <f>ROUND(I374*H374,2)</f>
        <v>0</v>
      </c>
      <c r="K374" s="223"/>
      <c r="L374" s="41"/>
      <c r="M374" s="224" t="s">
        <v>1</v>
      </c>
      <c r="N374" s="225" t="s">
        <v>41</v>
      </c>
      <c r="O374" s="88"/>
      <c r="P374" s="226">
        <f>O374*H374</f>
        <v>0</v>
      </c>
      <c r="Q374" s="226">
        <v>0</v>
      </c>
      <c r="R374" s="226">
        <f>Q374*H374</f>
        <v>0</v>
      </c>
      <c r="S374" s="226">
        <v>0</v>
      </c>
      <c r="T374" s="22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28" t="s">
        <v>134</v>
      </c>
      <c r="AT374" s="228" t="s">
        <v>130</v>
      </c>
      <c r="AU374" s="228" t="s">
        <v>86</v>
      </c>
      <c r="AY374" s="14" t="s">
        <v>128</v>
      </c>
      <c r="BE374" s="229">
        <f>IF(N374="základní",J374,0)</f>
        <v>0</v>
      </c>
      <c r="BF374" s="229">
        <f>IF(N374="snížená",J374,0)</f>
        <v>0</v>
      </c>
      <c r="BG374" s="229">
        <f>IF(N374="zákl. přenesená",J374,0)</f>
        <v>0</v>
      </c>
      <c r="BH374" s="229">
        <f>IF(N374="sníž. přenesená",J374,0)</f>
        <v>0</v>
      </c>
      <c r="BI374" s="229">
        <f>IF(N374="nulová",J374,0)</f>
        <v>0</v>
      </c>
      <c r="BJ374" s="14" t="s">
        <v>84</v>
      </c>
      <c r="BK374" s="229">
        <f>ROUND(I374*H374,2)</f>
        <v>0</v>
      </c>
      <c r="BL374" s="14" t="s">
        <v>134</v>
      </c>
      <c r="BM374" s="228" t="s">
        <v>560</v>
      </c>
    </row>
    <row r="375" s="2" customFormat="1">
      <c r="A375" s="35"/>
      <c r="B375" s="36"/>
      <c r="C375" s="37"/>
      <c r="D375" s="230" t="s">
        <v>136</v>
      </c>
      <c r="E375" s="37"/>
      <c r="F375" s="231" t="s">
        <v>559</v>
      </c>
      <c r="G375" s="37"/>
      <c r="H375" s="37"/>
      <c r="I375" s="232"/>
      <c r="J375" s="37"/>
      <c r="K375" s="37"/>
      <c r="L375" s="41"/>
      <c r="M375" s="233"/>
      <c r="N375" s="234"/>
      <c r="O375" s="88"/>
      <c r="P375" s="88"/>
      <c r="Q375" s="88"/>
      <c r="R375" s="88"/>
      <c r="S375" s="88"/>
      <c r="T375" s="89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4" t="s">
        <v>136</v>
      </c>
      <c r="AU375" s="14" t="s">
        <v>86</v>
      </c>
    </row>
    <row r="376" s="2" customFormat="1" ht="24.15" customHeight="1">
      <c r="A376" s="35"/>
      <c r="B376" s="36"/>
      <c r="C376" s="216" t="s">
        <v>561</v>
      </c>
      <c r="D376" s="216" t="s">
        <v>130</v>
      </c>
      <c r="E376" s="217" t="s">
        <v>562</v>
      </c>
      <c r="F376" s="218" t="s">
        <v>563</v>
      </c>
      <c r="G376" s="219" t="s">
        <v>206</v>
      </c>
      <c r="H376" s="220">
        <v>31.010000000000002</v>
      </c>
      <c r="I376" s="221"/>
      <c r="J376" s="222">
        <f>ROUND(I376*H376,2)</f>
        <v>0</v>
      </c>
      <c r="K376" s="223"/>
      <c r="L376" s="41"/>
      <c r="M376" s="224" t="s">
        <v>1</v>
      </c>
      <c r="N376" s="225" t="s">
        <v>41</v>
      </c>
      <c r="O376" s="88"/>
      <c r="P376" s="226">
        <f>O376*H376</f>
        <v>0</v>
      </c>
      <c r="Q376" s="226">
        <v>0</v>
      </c>
      <c r="R376" s="226">
        <f>Q376*H376</f>
        <v>0</v>
      </c>
      <c r="S376" s="226">
        <v>0</v>
      </c>
      <c r="T376" s="227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28" t="s">
        <v>134</v>
      </c>
      <c r="AT376" s="228" t="s">
        <v>130</v>
      </c>
      <c r="AU376" s="228" t="s">
        <v>86</v>
      </c>
      <c r="AY376" s="14" t="s">
        <v>128</v>
      </c>
      <c r="BE376" s="229">
        <f>IF(N376="základní",J376,0)</f>
        <v>0</v>
      </c>
      <c r="BF376" s="229">
        <f>IF(N376="snížená",J376,0)</f>
        <v>0</v>
      </c>
      <c r="BG376" s="229">
        <f>IF(N376="zákl. přenesená",J376,0)</f>
        <v>0</v>
      </c>
      <c r="BH376" s="229">
        <f>IF(N376="sníž. přenesená",J376,0)</f>
        <v>0</v>
      </c>
      <c r="BI376" s="229">
        <f>IF(N376="nulová",J376,0)</f>
        <v>0</v>
      </c>
      <c r="BJ376" s="14" t="s">
        <v>84</v>
      </c>
      <c r="BK376" s="229">
        <f>ROUND(I376*H376,2)</f>
        <v>0</v>
      </c>
      <c r="BL376" s="14" t="s">
        <v>134</v>
      </c>
      <c r="BM376" s="228" t="s">
        <v>564</v>
      </c>
    </row>
    <row r="377" s="2" customFormat="1">
      <c r="A377" s="35"/>
      <c r="B377" s="36"/>
      <c r="C377" s="37"/>
      <c r="D377" s="230" t="s">
        <v>136</v>
      </c>
      <c r="E377" s="37"/>
      <c r="F377" s="231" t="s">
        <v>563</v>
      </c>
      <c r="G377" s="37"/>
      <c r="H377" s="37"/>
      <c r="I377" s="232"/>
      <c r="J377" s="37"/>
      <c r="K377" s="37"/>
      <c r="L377" s="41"/>
      <c r="M377" s="233"/>
      <c r="N377" s="234"/>
      <c r="O377" s="88"/>
      <c r="P377" s="88"/>
      <c r="Q377" s="88"/>
      <c r="R377" s="88"/>
      <c r="S377" s="88"/>
      <c r="T377" s="89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4" t="s">
        <v>136</v>
      </c>
      <c r="AU377" s="14" t="s">
        <v>86</v>
      </c>
    </row>
    <row r="378" s="2" customFormat="1">
      <c r="A378" s="35"/>
      <c r="B378" s="36"/>
      <c r="C378" s="37"/>
      <c r="D378" s="235" t="s">
        <v>137</v>
      </c>
      <c r="E378" s="37"/>
      <c r="F378" s="236" t="s">
        <v>565</v>
      </c>
      <c r="G378" s="37"/>
      <c r="H378" s="37"/>
      <c r="I378" s="232"/>
      <c r="J378" s="37"/>
      <c r="K378" s="37"/>
      <c r="L378" s="41"/>
      <c r="M378" s="233"/>
      <c r="N378" s="234"/>
      <c r="O378" s="88"/>
      <c r="P378" s="88"/>
      <c r="Q378" s="88"/>
      <c r="R378" s="88"/>
      <c r="S378" s="88"/>
      <c r="T378" s="89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4" t="s">
        <v>137</v>
      </c>
      <c r="AU378" s="14" t="s">
        <v>86</v>
      </c>
    </row>
    <row r="379" s="2" customFormat="1" ht="24.15" customHeight="1">
      <c r="A379" s="35"/>
      <c r="B379" s="36"/>
      <c r="C379" s="216" t="s">
        <v>566</v>
      </c>
      <c r="D379" s="216" t="s">
        <v>130</v>
      </c>
      <c r="E379" s="217" t="s">
        <v>567</v>
      </c>
      <c r="F379" s="218" t="s">
        <v>568</v>
      </c>
      <c r="G379" s="219" t="s">
        <v>206</v>
      </c>
      <c r="H379" s="220">
        <v>7.25</v>
      </c>
      <c r="I379" s="221"/>
      <c r="J379" s="222">
        <f>ROUND(I379*H379,2)</f>
        <v>0</v>
      </c>
      <c r="K379" s="223"/>
      <c r="L379" s="41"/>
      <c r="M379" s="224" t="s">
        <v>1</v>
      </c>
      <c r="N379" s="225" t="s">
        <v>41</v>
      </c>
      <c r="O379" s="88"/>
      <c r="P379" s="226">
        <f>O379*H379</f>
        <v>0</v>
      </c>
      <c r="Q379" s="226">
        <v>0</v>
      </c>
      <c r="R379" s="226">
        <f>Q379*H379</f>
        <v>0</v>
      </c>
      <c r="S379" s="226">
        <v>0</v>
      </c>
      <c r="T379" s="227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28" t="s">
        <v>134</v>
      </c>
      <c r="AT379" s="228" t="s">
        <v>130</v>
      </c>
      <c r="AU379" s="228" t="s">
        <v>86</v>
      </c>
      <c r="AY379" s="14" t="s">
        <v>128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14" t="s">
        <v>84</v>
      </c>
      <c r="BK379" s="229">
        <f>ROUND(I379*H379,2)</f>
        <v>0</v>
      </c>
      <c r="BL379" s="14" t="s">
        <v>134</v>
      </c>
      <c r="BM379" s="228" t="s">
        <v>569</v>
      </c>
    </row>
    <row r="380" s="2" customFormat="1">
      <c r="A380" s="35"/>
      <c r="B380" s="36"/>
      <c r="C380" s="37"/>
      <c r="D380" s="230" t="s">
        <v>136</v>
      </c>
      <c r="E380" s="37"/>
      <c r="F380" s="231" t="s">
        <v>568</v>
      </c>
      <c r="G380" s="37"/>
      <c r="H380" s="37"/>
      <c r="I380" s="232"/>
      <c r="J380" s="37"/>
      <c r="K380" s="37"/>
      <c r="L380" s="41"/>
      <c r="M380" s="233"/>
      <c r="N380" s="234"/>
      <c r="O380" s="88"/>
      <c r="P380" s="88"/>
      <c r="Q380" s="88"/>
      <c r="R380" s="88"/>
      <c r="S380" s="88"/>
      <c r="T380" s="89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14" t="s">
        <v>136</v>
      </c>
      <c r="AU380" s="14" t="s">
        <v>86</v>
      </c>
    </row>
    <row r="381" s="2" customFormat="1" ht="37.8" customHeight="1">
      <c r="A381" s="35"/>
      <c r="B381" s="36"/>
      <c r="C381" s="216" t="s">
        <v>570</v>
      </c>
      <c r="D381" s="216" t="s">
        <v>130</v>
      </c>
      <c r="E381" s="217" t="s">
        <v>571</v>
      </c>
      <c r="F381" s="218" t="s">
        <v>572</v>
      </c>
      <c r="G381" s="219" t="s">
        <v>206</v>
      </c>
      <c r="H381" s="220">
        <v>23.760000000000002</v>
      </c>
      <c r="I381" s="221"/>
      <c r="J381" s="222">
        <f>ROUND(I381*H381,2)</f>
        <v>0</v>
      </c>
      <c r="K381" s="223"/>
      <c r="L381" s="41"/>
      <c r="M381" s="224" t="s">
        <v>1</v>
      </c>
      <c r="N381" s="225" t="s">
        <v>41</v>
      </c>
      <c r="O381" s="88"/>
      <c r="P381" s="226">
        <f>O381*H381</f>
        <v>0</v>
      </c>
      <c r="Q381" s="226">
        <v>0</v>
      </c>
      <c r="R381" s="226">
        <f>Q381*H381</f>
        <v>0</v>
      </c>
      <c r="S381" s="226">
        <v>0</v>
      </c>
      <c r="T381" s="22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28" t="s">
        <v>134</v>
      </c>
      <c r="AT381" s="228" t="s">
        <v>130</v>
      </c>
      <c r="AU381" s="228" t="s">
        <v>86</v>
      </c>
      <c r="AY381" s="14" t="s">
        <v>128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4" t="s">
        <v>84</v>
      </c>
      <c r="BK381" s="229">
        <f>ROUND(I381*H381,2)</f>
        <v>0</v>
      </c>
      <c r="BL381" s="14" t="s">
        <v>134</v>
      </c>
      <c r="BM381" s="228" t="s">
        <v>573</v>
      </c>
    </row>
    <row r="382" s="2" customFormat="1">
      <c r="A382" s="35"/>
      <c r="B382" s="36"/>
      <c r="C382" s="37"/>
      <c r="D382" s="230" t="s">
        <v>136</v>
      </c>
      <c r="E382" s="37"/>
      <c r="F382" s="231" t="s">
        <v>572</v>
      </c>
      <c r="G382" s="37"/>
      <c r="H382" s="37"/>
      <c r="I382" s="232"/>
      <c r="J382" s="37"/>
      <c r="K382" s="37"/>
      <c r="L382" s="41"/>
      <c r="M382" s="233"/>
      <c r="N382" s="234"/>
      <c r="O382" s="88"/>
      <c r="P382" s="88"/>
      <c r="Q382" s="88"/>
      <c r="R382" s="88"/>
      <c r="S382" s="88"/>
      <c r="T382" s="89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4" t="s">
        <v>136</v>
      </c>
      <c r="AU382" s="14" t="s">
        <v>86</v>
      </c>
    </row>
    <row r="383" s="12" customFormat="1" ht="22.8" customHeight="1">
      <c r="A383" s="12"/>
      <c r="B383" s="200"/>
      <c r="C383" s="201"/>
      <c r="D383" s="202" t="s">
        <v>75</v>
      </c>
      <c r="E383" s="214" t="s">
        <v>574</v>
      </c>
      <c r="F383" s="214" t="s">
        <v>575</v>
      </c>
      <c r="G383" s="201"/>
      <c r="H383" s="201"/>
      <c r="I383" s="204"/>
      <c r="J383" s="215">
        <f>BK383</f>
        <v>0</v>
      </c>
      <c r="K383" s="201"/>
      <c r="L383" s="206"/>
      <c r="M383" s="207"/>
      <c r="N383" s="208"/>
      <c r="O383" s="208"/>
      <c r="P383" s="209">
        <f>SUM(P384:P386)</f>
        <v>0</v>
      </c>
      <c r="Q383" s="208"/>
      <c r="R383" s="209">
        <f>SUM(R384:R386)</f>
        <v>0</v>
      </c>
      <c r="S383" s="208"/>
      <c r="T383" s="210">
        <f>SUM(T384:T386)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1" t="s">
        <v>84</v>
      </c>
      <c r="AT383" s="212" t="s">
        <v>75</v>
      </c>
      <c r="AU383" s="212" t="s">
        <v>84</v>
      </c>
      <c r="AY383" s="211" t="s">
        <v>128</v>
      </c>
      <c r="BK383" s="213">
        <f>SUM(BK384:BK386)</f>
        <v>0</v>
      </c>
    </row>
    <row r="384" s="2" customFormat="1" ht="44.25" customHeight="1">
      <c r="A384" s="35"/>
      <c r="B384" s="36"/>
      <c r="C384" s="216" t="s">
        <v>576</v>
      </c>
      <c r="D384" s="216" t="s">
        <v>130</v>
      </c>
      <c r="E384" s="217" t="s">
        <v>577</v>
      </c>
      <c r="F384" s="218" t="s">
        <v>578</v>
      </c>
      <c r="G384" s="219" t="s">
        <v>206</v>
      </c>
      <c r="H384" s="220">
        <v>416.63400000000001</v>
      </c>
      <c r="I384" s="221"/>
      <c r="J384" s="222">
        <f>ROUND(I384*H384,2)</f>
        <v>0</v>
      </c>
      <c r="K384" s="223"/>
      <c r="L384" s="41"/>
      <c r="M384" s="224" t="s">
        <v>1</v>
      </c>
      <c r="N384" s="225" t="s">
        <v>41</v>
      </c>
      <c r="O384" s="88"/>
      <c r="P384" s="226">
        <f>O384*H384</f>
        <v>0</v>
      </c>
      <c r="Q384" s="226">
        <v>0</v>
      </c>
      <c r="R384" s="226">
        <f>Q384*H384</f>
        <v>0</v>
      </c>
      <c r="S384" s="226">
        <v>0</v>
      </c>
      <c r="T384" s="22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28" t="s">
        <v>134</v>
      </c>
      <c r="AT384" s="228" t="s">
        <v>130</v>
      </c>
      <c r="AU384" s="228" t="s">
        <v>86</v>
      </c>
      <c r="AY384" s="14" t="s">
        <v>128</v>
      </c>
      <c r="BE384" s="229">
        <f>IF(N384="základní",J384,0)</f>
        <v>0</v>
      </c>
      <c r="BF384" s="229">
        <f>IF(N384="snížená",J384,0)</f>
        <v>0</v>
      </c>
      <c r="BG384" s="229">
        <f>IF(N384="zákl. přenesená",J384,0)</f>
        <v>0</v>
      </c>
      <c r="BH384" s="229">
        <f>IF(N384="sníž. přenesená",J384,0)</f>
        <v>0</v>
      </c>
      <c r="BI384" s="229">
        <f>IF(N384="nulová",J384,0)</f>
        <v>0</v>
      </c>
      <c r="BJ384" s="14" t="s">
        <v>84</v>
      </c>
      <c r="BK384" s="229">
        <f>ROUND(I384*H384,2)</f>
        <v>0</v>
      </c>
      <c r="BL384" s="14" t="s">
        <v>134</v>
      </c>
      <c r="BM384" s="228" t="s">
        <v>579</v>
      </c>
    </row>
    <row r="385" s="2" customFormat="1">
      <c r="A385" s="35"/>
      <c r="B385" s="36"/>
      <c r="C385" s="37"/>
      <c r="D385" s="230" t="s">
        <v>136</v>
      </c>
      <c r="E385" s="37"/>
      <c r="F385" s="231" t="s">
        <v>578</v>
      </c>
      <c r="G385" s="37"/>
      <c r="H385" s="37"/>
      <c r="I385" s="232"/>
      <c r="J385" s="37"/>
      <c r="K385" s="37"/>
      <c r="L385" s="41"/>
      <c r="M385" s="233"/>
      <c r="N385" s="234"/>
      <c r="O385" s="88"/>
      <c r="P385" s="88"/>
      <c r="Q385" s="88"/>
      <c r="R385" s="88"/>
      <c r="S385" s="88"/>
      <c r="T385" s="89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14" t="s">
        <v>136</v>
      </c>
      <c r="AU385" s="14" t="s">
        <v>86</v>
      </c>
    </row>
    <row r="386" s="2" customFormat="1">
      <c r="A386" s="35"/>
      <c r="B386" s="36"/>
      <c r="C386" s="37"/>
      <c r="D386" s="235" t="s">
        <v>137</v>
      </c>
      <c r="E386" s="37"/>
      <c r="F386" s="236" t="s">
        <v>580</v>
      </c>
      <c r="G386" s="37"/>
      <c r="H386" s="37"/>
      <c r="I386" s="232"/>
      <c r="J386" s="37"/>
      <c r="K386" s="37"/>
      <c r="L386" s="41"/>
      <c r="M386" s="233"/>
      <c r="N386" s="234"/>
      <c r="O386" s="88"/>
      <c r="P386" s="88"/>
      <c r="Q386" s="88"/>
      <c r="R386" s="88"/>
      <c r="S386" s="88"/>
      <c r="T386" s="89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4" t="s">
        <v>137</v>
      </c>
      <c r="AU386" s="14" t="s">
        <v>86</v>
      </c>
    </row>
    <row r="387" s="12" customFormat="1" ht="25.92" customHeight="1">
      <c r="A387" s="12"/>
      <c r="B387" s="200"/>
      <c r="C387" s="201"/>
      <c r="D387" s="202" t="s">
        <v>75</v>
      </c>
      <c r="E387" s="203" t="s">
        <v>581</v>
      </c>
      <c r="F387" s="203" t="s">
        <v>582</v>
      </c>
      <c r="G387" s="201"/>
      <c r="H387" s="201"/>
      <c r="I387" s="204"/>
      <c r="J387" s="205">
        <f>BK387</f>
        <v>0</v>
      </c>
      <c r="K387" s="201"/>
      <c r="L387" s="206"/>
      <c r="M387" s="207"/>
      <c r="N387" s="208"/>
      <c r="O387" s="208"/>
      <c r="P387" s="209">
        <f>P388</f>
        <v>0</v>
      </c>
      <c r="Q387" s="208"/>
      <c r="R387" s="209">
        <f>R388</f>
        <v>0.022549999999999997</v>
      </c>
      <c r="S387" s="208"/>
      <c r="T387" s="210">
        <f>T388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1" t="s">
        <v>86</v>
      </c>
      <c r="AT387" s="212" t="s">
        <v>75</v>
      </c>
      <c r="AU387" s="212" t="s">
        <v>76</v>
      </c>
      <c r="AY387" s="211" t="s">
        <v>128</v>
      </c>
      <c r="BK387" s="213">
        <f>BK388</f>
        <v>0</v>
      </c>
    </row>
    <row r="388" s="12" customFormat="1" ht="22.8" customHeight="1">
      <c r="A388" s="12"/>
      <c r="B388" s="200"/>
      <c r="C388" s="201"/>
      <c r="D388" s="202" t="s">
        <v>75</v>
      </c>
      <c r="E388" s="214" t="s">
        <v>583</v>
      </c>
      <c r="F388" s="214" t="s">
        <v>584</v>
      </c>
      <c r="G388" s="201"/>
      <c r="H388" s="201"/>
      <c r="I388" s="204"/>
      <c r="J388" s="215">
        <f>BK388</f>
        <v>0</v>
      </c>
      <c r="K388" s="201"/>
      <c r="L388" s="206"/>
      <c r="M388" s="207"/>
      <c r="N388" s="208"/>
      <c r="O388" s="208"/>
      <c r="P388" s="209">
        <f>SUM(P389:P393)</f>
        <v>0</v>
      </c>
      <c r="Q388" s="208"/>
      <c r="R388" s="209">
        <f>SUM(R389:R393)</f>
        <v>0.022549999999999997</v>
      </c>
      <c r="S388" s="208"/>
      <c r="T388" s="210">
        <f>SUM(T389:T393)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1" t="s">
        <v>86</v>
      </c>
      <c r="AT388" s="212" t="s">
        <v>75</v>
      </c>
      <c r="AU388" s="212" t="s">
        <v>84</v>
      </c>
      <c r="AY388" s="211" t="s">
        <v>128</v>
      </c>
      <c r="BK388" s="213">
        <f>SUM(BK389:BK393)</f>
        <v>0</v>
      </c>
    </row>
    <row r="389" s="2" customFormat="1" ht="24.15" customHeight="1">
      <c r="A389" s="35"/>
      <c r="B389" s="36"/>
      <c r="C389" s="216" t="s">
        <v>585</v>
      </c>
      <c r="D389" s="216" t="s">
        <v>130</v>
      </c>
      <c r="E389" s="217" t="s">
        <v>586</v>
      </c>
      <c r="F389" s="218" t="s">
        <v>587</v>
      </c>
      <c r="G389" s="219" t="s">
        <v>133</v>
      </c>
      <c r="H389" s="220">
        <v>55</v>
      </c>
      <c r="I389" s="221"/>
      <c r="J389" s="222">
        <f>ROUND(I389*H389,2)</f>
        <v>0</v>
      </c>
      <c r="K389" s="223"/>
      <c r="L389" s="41"/>
      <c r="M389" s="224" t="s">
        <v>1</v>
      </c>
      <c r="N389" s="225" t="s">
        <v>41</v>
      </c>
      <c r="O389" s="88"/>
      <c r="P389" s="226">
        <f>O389*H389</f>
        <v>0</v>
      </c>
      <c r="Q389" s="226">
        <v>5.0000000000000002E-05</v>
      </c>
      <c r="R389" s="226">
        <f>Q389*H389</f>
        <v>0.0027500000000000003</v>
      </c>
      <c r="S389" s="226">
        <v>0</v>
      </c>
      <c r="T389" s="22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28" t="s">
        <v>208</v>
      </c>
      <c r="AT389" s="228" t="s">
        <v>130</v>
      </c>
      <c r="AU389" s="228" t="s">
        <v>86</v>
      </c>
      <c r="AY389" s="14" t="s">
        <v>128</v>
      </c>
      <c r="BE389" s="229">
        <f>IF(N389="základní",J389,0)</f>
        <v>0</v>
      </c>
      <c r="BF389" s="229">
        <f>IF(N389="snížená",J389,0)</f>
        <v>0</v>
      </c>
      <c r="BG389" s="229">
        <f>IF(N389="zákl. přenesená",J389,0)</f>
        <v>0</v>
      </c>
      <c r="BH389" s="229">
        <f>IF(N389="sníž. přenesená",J389,0)</f>
        <v>0</v>
      </c>
      <c r="BI389" s="229">
        <f>IF(N389="nulová",J389,0)</f>
        <v>0</v>
      </c>
      <c r="BJ389" s="14" t="s">
        <v>84</v>
      </c>
      <c r="BK389" s="229">
        <f>ROUND(I389*H389,2)</f>
        <v>0</v>
      </c>
      <c r="BL389" s="14" t="s">
        <v>208</v>
      </c>
      <c r="BM389" s="228" t="s">
        <v>588</v>
      </c>
    </row>
    <row r="390" s="2" customFormat="1">
      <c r="A390" s="35"/>
      <c r="B390" s="36"/>
      <c r="C390" s="37"/>
      <c r="D390" s="230" t="s">
        <v>136</v>
      </c>
      <c r="E390" s="37"/>
      <c r="F390" s="231" t="s">
        <v>587</v>
      </c>
      <c r="G390" s="37"/>
      <c r="H390" s="37"/>
      <c r="I390" s="232"/>
      <c r="J390" s="37"/>
      <c r="K390" s="37"/>
      <c r="L390" s="41"/>
      <c r="M390" s="233"/>
      <c r="N390" s="234"/>
      <c r="O390" s="88"/>
      <c r="P390" s="88"/>
      <c r="Q390" s="88"/>
      <c r="R390" s="88"/>
      <c r="S390" s="88"/>
      <c r="T390" s="89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4" t="s">
        <v>136</v>
      </c>
      <c r="AU390" s="14" t="s">
        <v>86</v>
      </c>
    </row>
    <row r="391" s="2" customFormat="1">
      <c r="A391" s="35"/>
      <c r="B391" s="36"/>
      <c r="C391" s="37"/>
      <c r="D391" s="235" t="s">
        <v>137</v>
      </c>
      <c r="E391" s="37"/>
      <c r="F391" s="236" t="s">
        <v>589</v>
      </c>
      <c r="G391" s="37"/>
      <c r="H391" s="37"/>
      <c r="I391" s="232"/>
      <c r="J391" s="37"/>
      <c r="K391" s="37"/>
      <c r="L391" s="41"/>
      <c r="M391" s="233"/>
      <c r="N391" s="234"/>
      <c r="O391" s="88"/>
      <c r="P391" s="88"/>
      <c r="Q391" s="88"/>
      <c r="R391" s="88"/>
      <c r="S391" s="88"/>
      <c r="T391" s="89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4" t="s">
        <v>137</v>
      </c>
      <c r="AU391" s="14" t="s">
        <v>86</v>
      </c>
    </row>
    <row r="392" s="2" customFormat="1" ht="24.15" customHeight="1">
      <c r="A392" s="35"/>
      <c r="B392" s="36"/>
      <c r="C392" s="237" t="s">
        <v>590</v>
      </c>
      <c r="D392" s="237" t="s">
        <v>203</v>
      </c>
      <c r="E392" s="238" t="s">
        <v>591</v>
      </c>
      <c r="F392" s="239" t="s">
        <v>592</v>
      </c>
      <c r="G392" s="240" t="s">
        <v>133</v>
      </c>
      <c r="H392" s="241">
        <v>66</v>
      </c>
      <c r="I392" s="242"/>
      <c r="J392" s="243">
        <f>ROUND(I392*H392,2)</f>
        <v>0</v>
      </c>
      <c r="K392" s="244"/>
      <c r="L392" s="245"/>
      <c r="M392" s="246" t="s">
        <v>1</v>
      </c>
      <c r="N392" s="247" t="s">
        <v>41</v>
      </c>
      <c r="O392" s="88"/>
      <c r="P392" s="226">
        <f>O392*H392</f>
        <v>0</v>
      </c>
      <c r="Q392" s="226">
        <v>0.00029999999999999997</v>
      </c>
      <c r="R392" s="226">
        <f>Q392*H392</f>
        <v>0.019799999999999998</v>
      </c>
      <c r="S392" s="226">
        <v>0</v>
      </c>
      <c r="T392" s="22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28" t="s">
        <v>287</v>
      </c>
      <c r="AT392" s="228" t="s">
        <v>203</v>
      </c>
      <c r="AU392" s="228" t="s">
        <v>86</v>
      </c>
      <c r="AY392" s="14" t="s">
        <v>128</v>
      </c>
      <c r="BE392" s="229">
        <f>IF(N392="základní",J392,0)</f>
        <v>0</v>
      </c>
      <c r="BF392" s="229">
        <f>IF(N392="snížená",J392,0)</f>
        <v>0</v>
      </c>
      <c r="BG392" s="229">
        <f>IF(N392="zákl. přenesená",J392,0)</f>
        <v>0</v>
      </c>
      <c r="BH392" s="229">
        <f>IF(N392="sníž. přenesená",J392,0)</f>
        <v>0</v>
      </c>
      <c r="BI392" s="229">
        <f>IF(N392="nulová",J392,0)</f>
        <v>0</v>
      </c>
      <c r="BJ392" s="14" t="s">
        <v>84</v>
      </c>
      <c r="BK392" s="229">
        <f>ROUND(I392*H392,2)</f>
        <v>0</v>
      </c>
      <c r="BL392" s="14" t="s">
        <v>208</v>
      </c>
      <c r="BM392" s="228" t="s">
        <v>593</v>
      </c>
    </row>
    <row r="393" s="2" customFormat="1">
      <c r="A393" s="35"/>
      <c r="B393" s="36"/>
      <c r="C393" s="37"/>
      <c r="D393" s="230" t="s">
        <v>136</v>
      </c>
      <c r="E393" s="37"/>
      <c r="F393" s="231" t="s">
        <v>592</v>
      </c>
      <c r="G393" s="37"/>
      <c r="H393" s="37"/>
      <c r="I393" s="232"/>
      <c r="J393" s="37"/>
      <c r="K393" s="37"/>
      <c r="L393" s="41"/>
      <c r="M393" s="233"/>
      <c r="N393" s="234"/>
      <c r="O393" s="88"/>
      <c r="P393" s="88"/>
      <c r="Q393" s="88"/>
      <c r="R393" s="88"/>
      <c r="S393" s="88"/>
      <c r="T393" s="89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4" t="s">
        <v>136</v>
      </c>
      <c r="AU393" s="14" t="s">
        <v>86</v>
      </c>
    </row>
    <row r="394" s="12" customFormat="1" ht="25.92" customHeight="1">
      <c r="A394" s="12"/>
      <c r="B394" s="200"/>
      <c r="C394" s="201"/>
      <c r="D394" s="202" t="s">
        <v>75</v>
      </c>
      <c r="E394" s="203" t="s">
        <v>594</v>
      </c>
      <c r="F394" s="203" t="s">
        <v>595</v>
      </c>
      <c r="G394" s="201"/>
      <c r="H394" s="201"/>
      <c r="I394" s="204"/>
      <c r="J394" s="205">
        <f>BK394</f>
        <v>0</v>
      </c>
      <c r="K394" s="201"/>
      <c r="L394" s="206"/>
      <c r="M394" s="207"/>
      <c r="N394" s="208"/>
      <c r="O394" s="208"/>
      <c r="P394" s="209">
        <f>P395+P402+P409</f>
        <v>0</v>
      </c>
      <c r="Q394" s="208"/>
      <c r="R394" s="209">
        <f>R395+R402+R409</f>
        <v>0</v>
      </c>
      <c r="S394" s="208"/>
      <c r="T394" s="210">
        <f>T395+T402+T409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1" t="s">
        <v>152</v>
      </c>
      <c r="AT394" s="212" t="s">
        <v>75</v>
      </c>
      <c r="AU394" s="212" t="s">
        <v>76</v>
      </c>
      <c r="AY394" s="211" t="s">
        <v>128</v>
      </c>
      <c r="BK394" s="213">
        <f>BK395+BK402+BK409</f>
        <v>0</v>
      </c>
    </row>
    <row r="395" s="12" customFormat="1" ht="22.8" customHeight="1">
      <c r="A395" s="12"/>
      <c r="B395" s="200"/>
      <c r="C395" s="201"/>
      <c r="D395" s="202" t="s">
        <v>75</v>
      </c>
      <c r="E395" s="214" t="s">
        <v>596</v>
      </c>
      <c r="F395" s="214" t="s">
        <v>597</v>
      </c>
      <c r="G395" s="201"/>
      <c r="H395" s="201"/>
      <c r="I395" s="204"/>
      <c r="J395" s="215">
        <f>BK395</f>
        <v>0</v>
      </c>
      <c r="K395" s="201"/>
      <c r="L395" s="206"/>
      <c r="M395" s="207"/>
      <c r="N395" s="208"/>
      <c r="O395" s="208"/>
      <c r="P395" s="209">
        <f>SUM(P396:P401)</f>
        <v>0</v>
      </c>
      <c r="Q395" s="208"/>
      <c r="R395" s="209">
        <f>SUM(R396:R401)</f>
        <v>0</v>
      </c>
      <c r="S395" s="208"/>
      <c r="T395" s="210">
        <f>SUM(T396:T401)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1" t="s">
        <v>152</v>
      </c>
      <c r="AT395" s="212" t="s">
        <v>75</v>
      </c>
      <c r="AU395" s="212" t="s">
        <v>84</v>
      </c>
      <c r="AY395" s="211" t="s">
        <v>128</v>
      </c>
      <c r="BK395" s="213">
        <f>SUM(BK396:BK401)</f>
        <v>0</v>
      </c>
    </row>
    <row r="396" s="2" customFormat="1" ht="16.5" customHeight="1">
      <c r="A396" s="35"/>
      <c r="B396" s="36"/>
      <c r="C396" s="216" t="s">
        <v>598</v>
      </c>
      <c r="D396" s="216" t="s">
        <v>130</v>
      </c>
      <c r="E396" s="217" t="s">
        <v>599</v>
      </c>
      <c r="F396" s="218" t="s">
        <v>600</v>
      </c>
      <c r="G396" s="219" t="s">
        <v>176</v>
      </c>
      <c r="H396" s="220">
        <v>1</v>
      </c>
      <c r="I396" s="221"/>
      <c r="J396" s="222">
        <f>ROUND(I396*H396,2)</f>
        <v>0</v>
      </c>
      <c r="K396" s="223"/>
      <c r="L396" s="41"/>
      <c r="M396" s="224" t="s">
        <v>1</v>
      </c>
      <c r="N396" s="225" t="s">
        <v>41</v>
      </c>
      <c r="O396" s="88"/>
      <c r="P396" s="226">
        <f>O396*H396</f>
        <v>0</v>
      </c>
      <c r="Q396" s="226">
        <v>0</v>
      </c>
      <c r="R396" s="226">
        <f>Q396*H396</f>
        <v>0</v>
      </c>
      <c r="S396" s="226">
        <v>0</v>
      </c>
      <c r="T396" s="227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28" t="s">
        <v>601</v>
      </c>
      <c r="AT396" s="228" t="s">
        <v>130</v>
      </c>
      <c r="AU396" s="228" t="s">
        <v>86</v>
      </c>
      <c r="AY396" s="14" t="s">
        <v>128</v>
      </c>
      <c r="BE396" s="229">
        <f>IF(N396="základní",J396,0)</f>
        <v>0</v>
      </c>
      <c r="BF396" s="229">
        <f>IF(N396="snížená",J396,0)</f>
        <v>0</v>
      </c>
      <c r="BG396" s="229">
        <f>IF(N396="zákl. přenesená",J396,0)</f>
        <v>0</v>
      </c>
      <c r="BH396" s="229">
        <f>IF(N396="sníž. přenesená",J396,0)</f>
        <v>0</v>
      </c>
      <c r="BI396" s="229">
        <f>IF(N396="nulová",J396,0)</f>
        <v>0</v>
      </c>
      <c r="BJ396" s="14" t="s">
        <v>84</v>
      </c>
      <c r="BK396" s="229">
        <f>ROUND(I396*H396,2)</f>
        <v>0</v>
      </c>
      <c r="BL396" s="14" t="s">
        <v>601</v>
      </c>
      <c r="BM396" s="228" t="s">
        <v>602</v>
      </c>
    </row>
    <row r="397" s="2" customFormat="1">
      <c r="A397" s="35"/>
      <c r="B397" s="36"/>
      <c r="C397" s="37"/>
      <c r="D397" s="230" t="s">
        <v>136</v>
      </c>
      <c r="E397" s="37"/>
      <c r="F397" s="231" t="s">
        <v>600</v>
      </c>
      <c r="G397" s="37"/>
      <c r="H397" s="37"/>
      <c r="I397" s="232"/>
      <c r="J397" s="37"/>
      <c r="K397" s="37"/>
      <c r="L397" s="41"/>
      <c r="M397" s="233"/>
      <c r="N397" s="234"/>
      <c r="O397" s="88"/>
      <c r="P397" s="88"/>
      <c r="Q397" s="88"/>
      <c r="R397" s="88"/>
      <c r="S397" s="88"/>
      <c r="T397" s="89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4" t="s">
        <v>136</v>
      </c>
      <c r="AU397" s="14" t="s">
        <v>86</v>
      </c>
    </row>
    <row r="398" s="2" customFormat="1" ht="16.5" customHeight="1">
      <c r="A398" s="35"/>
      <c r="B398" s="36"/>
      <c r="C398" s="216" t="s">
        <v>603</v>
      </c>
      <c r="D398" s="216" t="s">
        <v>130</v>
      </c>
      <c r="E398" s="217" t="s">
        <v>604</v>
      </c>
      <c r="F398" s="218" t="s">
        <v>605</v>
      </c>
      <c r="G398" s="219" t="s">
        <v>176</v>
      </c>
      <c r="H398" s="220">
        <v>1</v>
      </c>
      <c r="I398" s="221"/>
      <c r="J398" s="222">
        <f>ROUND(I398*H398,2)</f>
        <v>0</v>
      </c>
      <c r="K398" s="223"/>
      <c r="L398" s="41"/>
      <c r="M398" s="224" t="s">
        <v>1</v>
      </c>
      <c r="N398" s="225" t="s">
        <v>41</v>
      </c>
      <c r="O398" s="88"/>
      <c r="P398" s="226">
        <f>O398*H398</f>
        <v>0</v>
      </c>
      <c r="Q398" s="226">
        <v>0</v>
      </c>
      <c r="R398" s="226">
        <f>Q398*H398</f>
        <v>0</v>
      </c>
      <c r="S398" s="226">
        <v>0</v>
      </c>
      <c r="T398" s="227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28" t="s">
        <v>601</v>
      </c>
      <c r="AT398" s="228" t="s">
        <v>130</v>
      </c>
      <c r="AU398" s="228" t="s">
        <v>86</v>
      </c>
      <c r="AY398" s="14" t="s">
        <v>128</v>
      </c>
      <c r="BE398" s="229">
        <f>IF(N398="základní",J398,0)</f>
        <v>0</v>
      </c>
      <c r="BF398" s="229">
        <f>IF(N398="snížená",J398,0)</f>
        <v>0</v>
      </c>
      <c r="BG398" s="229">
        <f>IF(N398="zákl. přenesená",J398,0)</f>
        <v>0</v>
      </c>
      <c r="BH398" s="229">
        <f>IF(N398="sníž. přenesená",J398,0)</f>
        <v>0</v>
      </c>
      <c r="BI398" s="229">
        <f>IF(N398="nulová",J398,0)</f>
        <v>0</v>
      </c>
      <c r="BJ398" s="14" t="s">
        <v>84</v>
      </c>
      <c r="BK398" s="229">
        <f>ROUND(I398*H398,2)</f>
        <v>0</v>
      </c>
      <c r="BL398" s="14" t="s">
        <v>601</v>
      </c>
      <c r="BM398" s="228" t="s">
        <v>606</v>
      </c>
    </row>
    <row r="399" s="2" customFormat="1">
      <c r="A399" s="35"/>
      <c r="B399" s="36"/>
      <c r="C399" s="37"/>
      <c r="D399" s="230" t="s">
        <v>136</v>
      </c>
      <c r="E399" s="37"/>
      <c r="F399" s="231" t="s">
        <v>605</v>
      </c>
      <c r="G399" s="37"/>
      <c r="H399" s="37"/>
      <c r="I399" s="232"/>
      <c r="J399" s="37"/>
      <c r="K399" s="37"/>
      <c r="L399" s="41"/>
      <c r="M399" s="233"/>
      <c r="N399" s="234"/>
      <c r="O399" s="88"/>
      <c r="P399" s="88"/>
      <c r="Q399" s="88"/>
      <c r="R399" s="88"/>
      <c r="S399" s="88"/>
      <c r="T399" s="89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4" t="s">
        <v>136</v>
      </c>
      <c r="AU399" s="14" t="s">
        <v>86</v>
      </c>
    </row>
    <row r="400" s="2" customFormat="1" ht="16.5" customHeight="1">
      <c r="A400" s="35"/>
      <c r="B400" s="36"/>
      <c r="C400" s="216" t="s">
        <v>607</v>
      </c>
      <c r="D400" s="216" t="s">
        <v>130</v>
      </c>
      <c r="E400" s="217" t="s">
        <v>608</v>
      </c>
      <c r="F400" s="218" t="s">
        <v>609</v>
      </c>
      <c r="G400" s="219" t="s">
        <v>176</v>
      </c>
      <c r="H400" s="220">
        <v>1</v>
      </c>
      <c r="I400" s="221"/>
      <c r="J400" s="222">
        <f>ROUND(I400*H400,2)</f>
        <v>0</v>
      </c>
      <c r="K400" s="223"/>
      <c r="L400" s="41"/>
      <c r="M400" s="224" t="s">
        <v>1</v>
      </c>
      <c r="N400" s="225" t="s">
        <v>41</v>
      </c>
      <c r="O400" s="88"/>
      <c r="P400" s="226">
        <f>O400*H400</f>
        <v>0</v>
      </c>
      <c r="Q400" s="226">
        <v>0</v>
      </c>
      <c r="R400" s="226">
        <f>Q400*H400</f>
        <v>0</v>
      </c>
      <c r="S400" s="226">
        <v>0</v>
      </c>
      <c r="T400" s="227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28" t="s">
        <v>601</v>
      </c>
      <c r="AT400" s="228" t="s">
        <v>130</v>
      </c>
      <c r="AU400" s="228" t="s">
        <v>86</v>
      </c>
      <c r="AY400" s="14" t="s">
        <v>128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4" t="s">
        <v>84</v>
      </c>
      <c r="BK400" s="229">
        <f>ROUND(I400*H400,2)</f>
        <v>0</v>
      </c>
      <c r="BL400" s="14" t="s">
        <v>601</v>
      </c>
      <c r="BM400" s="228" t="s">
        <v>610</v>
      </c>
    </row>
    <row r="401" s="2" customFormat="1">
      <c r="A401" s="35"/>
      <c r="B401" s="36"/>
      <c r="C401" s="37"/>
      <c r="D401" s="230" t="s">
        <v>136</v>
      </c>
      <c r="E401" s="37"/>
      <c r="F401" s="231" t="s">
        <v>609</v>
      </c>
      <c r="G401" s="37"/>
      <c r="H401" s="37"/>
      <c r="I401" s="232"/>
      <c r="J401" s="37"/>
      <c r="K401" s="37"/>
      <c r="L401" s="41"/>
      <c r="M401" s="233"/>
      <c r="N401" s="234"/>
      <c r="O401" s="88"/>
      <c r="P401" s="88"/>
      <c r="Q401" s="88"/>
      <c r="R401" s="88"/>
      <c r="S401" s="88"/>
      <c r="T401" s="89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4" t="s">
        <v>136</v>
      </c>
      <c r="AU401" s="14" t="s">
        <v>86</v>
      </c>
    </row>
    <row r="402" s="12" customFormat="1" ht="22.8" customHeight="1">
      <c r="A402" s="12"/>
      <c r="B402" s="200"/>
      <c r="C402" s="201"/>
      <c r="D402" s="202" t="s">
        <v>75</v>
      </c>
      <c r="E402" s="214" t="s">
        <v>611</v>
      </c>
      <c r="F402" s="214" t="s">
        <v>612</v>
      </c>
      <c r="G402" s="201"/>
      <c r="H402" s="201"/>
      <c r="I402" s="204"/>
      <c r="J402" s="215">
        <f>BK402</f>
        <v>0</v>
      </c>
      <c r="K402" s="201"/>
      <c r="L402" s="206"/>
      <c r="M402" s="207"/>
      <c r="N402" s="208"/>
      <c r="O402" s="208"/>
      <c r="P402" s="209">
        <f>SUM(P403:P408)</f>
        <v>0</v>
      </c>
      <c r="Q402" s="208"/>
      <c r="R402" s="209">
        <f>SUM(R403:R408)</f>
        <v>0</v>
      </c>
      <c r="S402" s="208"/>
      <c r="T402" s="210">
        <f>SUM(T403:T408)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1" t="s">
        <v>152</v>
      </c>
      <c r="AT402" s="212" t="s">
        <v>75</v>
      </c>
      <c r="AU402" s="212" t="s">
        <v>84</v>
      </c>
      <c r="AY402" s="211" t="s">
        <v>128</v>
      </c>
      <c r="BK402" s="213">
        <f>SUM(BK403:BK408)</f>
        <v>0</v>
      </c>
    </row>
    <row r="403" s="2" customFormat="1" ht="16.5" customHeight="1">
      <c r="A403" s="35"/>
      <c r="B403" s="36"/>
      <c r="C403" s="216" t="s">
        <v>613</v>
      </c>
      <c r="D403" s="216" t="s">
        <v>130</v>
      </c>
      <c r="E403" s="217" t="s">
        <v>614</v>
      </c>
      <c r="F403" s="218" t="s">
        <v>612</v>
      </c>
      <c r="G403" s="219" t="s">
        <v>176</v>
      </c>
      <c r="H403" s="220">
        <v>1</v>
      </c>
      <c r="I403" s="221"/>
      <c r="J403" s="222">
        <f>ROUND(I403*H403,2)</f>
        <v>0</v>
      </c>
      <c r="K403" s="223"/>
      <c r="L403" s="41"/>
      <c r="M403" s="224" t="s">
        <v>1</v>
      </c>
      <c r="N403" s="225" t="s">
        <v>41</v>
      </c>
      <c r="O403" s="88"/>
      <c r="P403" s="226">
        <f>O403*H403</f>
        <v>0</v>
      </c>
      <c r="Q403" s="226">
        <v>0</v>
      </c>
      <c r="R403" s="226">
        <f>Q403*H403</f>
        <v>0</v>
      </c>
      <c r="S403" s="226">
        <v>0</v>
      </c>
      <c r="T403" s="22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28" t="s">
        <v>601</v>
      </c>
      <c r="AT403" s="228" t="s">
        <v>130</v>
      </c>
      <c r="AU403" s="228" t="s">
        <v>86</v>
      </c>
      <c r="AY403" s="14" t="s">
        <v>128</v>
      </c>
      <c r="BE403" s="229">
        <f>IF(N403="základní",J403,0)</f>
        <v>0</v>
      </c>
      <c r="BF403" s="229">
        <f>IF(N403="snížená",J403,0)</f>
        <v>0</v>
      </c>
      <c r="BG403" s="229">
        <f>IF(N403="zákl. přenesená",J403,0)</f>
        <v>0</v>
      </c>
      <c r="BH403" s="229">
        <f>IF(N403="sníž. přenesená",J403,0)</f>
        <v>0</v>
      </c>
      <c r="BI403" s="229">
        <f>IF(N403="nulová",J403,0)</f>
        <v>0</v>
      </c>
      <c r="BJ403" s="14" t="s">
        <v>84</v>
      </c>
      <c r="BK403" s="229">
        <f>ROUND(I403*H403,2)</f>
        <v>0</v>
      </c>
      <c r="BL403" s="14" t="s">
        <v>601</v>
      </c>
      <c r="BM403" s="228" t="s">
        <v>615</v>
      </c>
    </row>
    <row r="404" s="2" customFormat="1">
      <c r="A404" s="35"/>
      <c r="B404" s="36"/>
      <c r="C404" s="37"/>
      <c r="D404" s="230" t="s">
        <v>136</v>
      </c>
      <c r="E404" s="37"/>
      <c r="F404" s="231" t="s">
        <v>612</v>
      </c>
      <c r="G404" s="37"/>
      <c r="H404" s="37"/>
      <c r="I404" s="232"/>
      <c r="J404" s="37"/>
      <c r="K404" s="37"/>
      <c r="L404" s="41"/>
      <c r="M404" s="233"/>
      <c r="N404" s="234"/>
      <c r="O404" s="88"/>
      <c r="P404" s="88"/>
      <c r="Q404" s="88"/>
      <c r="R404" s="88"/>
      <c r="S404" s="88"/>
      <c r="T404" s="89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4" t="s">
        <v>136</v>
      </c>
      <c r="AU404" s="14" t="s">
        <v>86</v>
      </c>
    </row>
    <row r="405" s="2" customFormat="1" ht="24.15" customHeight="1">
      <c r="A405" s="35"/>
      <c r="B405" s="36"/>
      <c r="C405" s="216" t="s">
        <v>616</v>
      </c>
      <c r="D405" s="216" t="s">
        <v>130</v>
      </c>
      <c r="E405" s="217" t="s">
        <v>617</v>
      </c>
      <c r="F405" s="218" t="s">
        <v>618</v>
      </c>
      <c r="G405" s="219" t="s">
        <v>619</v>
      </c>
      <c r="H405" s="220">
        <v>1</v>
      </c>
      <c r="I405" s="221"/>
      <c r="J405" s="222">
        <f>ROUND(I405*H405,2)</f>
        <v>0</v>
      </c>
      <c r="K405" s="223"/>
      <c r="L405" s="41"/>
      <c r="M405" s="224" t="s">
        <v>1</v>
      </c>
      <c r="N405" s="225" t="s">
        <v>41</v>
      </c>
      <c r="O405" s="88"/>
      <c r="P405" s="226">
        <f>O405*H405</f>
        <v>0</v>
      </c>
      <c r="Q405" s="226">
        <v>0</v>
      </c>
      <c r="R405" s="226">
        <f>Q405*H405</f>
        <v>0</v>
      </c>
      <c r="S405" s="226">
        <v>0</v>
      </c>
      <c r="T405" s="227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28" t="s">
        <v>601</v>
      </c>
      <c r="AT405" s="228" t="s">
        <v>130</v>
      </c>
      <c r="AU405" s="228" t="s">
        <v>86</v>
      </c>
      <c r="AY405" s="14" t="s">
        <v>128</v>
      </c>
      <c r="BE405" s="229">
        <f>IF(N405="základní",J405,0)</f>
        <v>0</v>
      </c>
      <c r="BF405" s="229">
        <f>IF(N405="snížená",J405,0)</f>
        <v>0</v>
      </c>
      <c r="BG405" s="229">
        <f>IF(N405="zákl. přenesená",J405,0)</f>
        <v>0</v>
      </c>
      <c r="BH405" s="229">
        <f>IF(N405="sníž. přenesená",J405,0)</f>
        <v>0</v>
      </c>
      <c r="BI405" s="229">
        <f>IF(N405="nulová",J405,0)</f>
        <v>0</v>
      </c>
      <c r="BJ405" s="14" t="s">
        <v>84</v>
      </c>
      <c r="BK405" s="229">
        <f>ROUND(I405*H405,2)</f>
        <v>0</v>
      </c>
      <c r="BL405" s="14" t="s">
        <v>601</v>
      </c>
      <c r="BM405" s="228" t="s">
        <v>620</v>
      </c>
    </row>
    <row r="406" s="2" customFormat="1">
      <c r="A406" s="35"/>
      <c r="B406" s="36"/>
      <c r="C406" s="37"/>
      <c r="D406" s="230" t="s">
        <v>136</v>
      </c>
      <c r="E406" s="37"/>
      <c r="F406" s="231" t="s">
        <v>618</v>
      </c>
      <c r="G406" s="37"/>
      <c r="H406" s="37"/>
      <c r="I406" s="232"/>
      <c r="J406" s="37"/>
      <c r="K406" s="37"/>
      <c r="L406" s="41"/>
      <c r="M406" s="233"/>
      <c r="N406" s="234"/>
      <c r="O406" s="88"/>
      <c r="P406" s="88"/>
      <c r="Q406" s="88"/>
      <c r="R406" s="88"/>
      <c r="S406" s="88"/>
      <c r="T406" s="89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4" t="s">
        <v>136</v>
      </c>
      <c r="AU406" s="14" t="s">
        <v>86</v>
      </c>
    </row>
    <row r="407" s="2" customFormat="1" ht="16.5" customHeight="1">
      <c r="A407" s="35"/>
      <c r="B407" s="36"/>
      <c r="C407" s="216" t="s">
        <v>621</v>
      </c>
      <c r="D407" s="216" t="s">
        <v>130</v>
      </c>
      <c r="E407" s="217" t="s">
        <v>622</v>
      </c>
      <c r="F407" s="218" t="s">
        <v>623</v>
      </c>
      <c r="G407" s="219" t="s">
        <v>176</v>
      </c>
      <c r="H407" s="220">
        <v>1</v>
      </c>
      <c r="I407" s="221"/>
      <c r="J407" s="222">
        <f>ROUND(I407*H407,2)</f>
        <v>0</v>
      </c>
      <c r="K407" s="223"/>
      <c r="L407" s="41"/>
      <c r="M407" s="224" t="s">
        <v>1</v>
      </c>
      <c r="N407" s="225" t="s">
        <v>41</v>
      </c>
      <c r="O407" s="88"/>
      <c r="P407" s="226">
        <f>O407*H407</f>
        <v>0</v>
      </c>
      <c r="Q407" s="226">
        <v>0</v>
      </c>
      <c r="R407" s="226">
        <f>Q407*H407</f>
        <v>0</v>
      </c>
      <c r="S407" s="226">
        <v>0</v>
      </c>
      <c r="T407" s="22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28" t="s">
        <v>601</v>
      </c>
      <c r="AT407" s="228" t="s">
        <v>130</v>
      </c>
      <c r="AU407" s="228" t="s">
        <v>86</v>
      </c>
      <c r="AY407" s="14" t="s">
        <v>128</v>
      </c>
      <c r="BE407" s="229">
        <f>IF(N407="základní",J407,0)</f>
        <v>0</v>
      </c>
      <c r="BF407" s="229">
        <f>IF(N407="snížená",J407,0)</f>
        <v>0</v>
      </c>
      <c r="BG407" s="229">
        <f>IF(N407="zákl. přenesená",J407,0)</f>
        <v>0</v>
      </c>
      <c r="BH407" s="229">
        <f>IF(N407="sníž. přenesená",J407,0)</f>
        <v>0</v>
      </c>
      <c r="BI407" s="229">
        <f>IF(N407="nulová",J407,0)</f>
        <v>0</v>
      </c>
      <c r="BJ407" s="14" t="s">
        <v>84</v>
      </c>
      <c r="BK407" s="229">
        <f>ROUND(I407*H407,2)</f>
        <v>0</v>
      </c>
      <c r="BL407" s="14" t="s">
        <v>601</v>
      </c>
      <c r="BM407" s="228" t="s">
        <v>624</v>
      </c>
    </row>
    <row r="408" s="2" customFormat="1">
      <c r="A408" s="35"/>
      <c r="B408" s="36"/>
      <c r="C408" s="37"/>
      <c r="D408" s="230" t="s">
        <v>136</v>
      </c>
      <c r="E408" s="37"/>
      <c r="F408" s="231" t="s">
        <v>623</v>
      </c>
      <c r="G408" s="37"/>
      <c r="H408" s="37"/>
      <c r="I408" s="232"/>
      <c r="J408" s="37"/>
      <c r="K408" s="37"/>
      <c r="L408" s="41"/>
      <c r="M408" s="233"/>
      <c r="N408" s="234"/>
      <c r="O408" s="88"/>
      <c r="P408" s="88"/>
      <c r="Q408" s="88"/>
      <c r="R408" s="88"/>
      <c r="S408" s="88"/>
      <c r="T408" s="89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4" t="s">
        <v>136</v>
      </c>
      <c r="AU408" s="14" t="s">
        <v>86</v>
      </c>
    </row>
    <row r="409" s="12" customFormat="1" ht="22.8" customHeight="1">
      <c r="A409" s="12"/>
      <c r="B409" s="200"/>
      <c r="C409" s="201"/>
      <c r="D409" s="202" t="s">
        <v>75</v>
      </c>
      <c r="E409" s="214" t="s">
        <v>625</v>
      </c>
      <c r="F409" s="214" t="s">
        <v>626</v>
      </c>
      <c r="G409" s="201"/>
      <c r="H409" s="201"/>
      <c r="I409" s="204"/>
      <c r="J409" s="215">
        <f>BK409</f>
        <v>0</v>
      </c>
      <c r="K409" s="201"/>
      <c r="L409" s="206"/>
      <c r="M409" s="207"/>
      <c r="N409" s="208"/>
      <c r="O409" s="208"/>
      <c r="P409" s="209">
        <f>SUM(P410:P411)</f>
        <v>0</v>
      </c>
      <c r="Q409" s="208"/>
      <c r="R409" s="209">
        <f>SUM(R410:R411)</f>
        <v>0</v>
      </c>
      <c r="S409" s="208"/>
      <c r="T409" s="210">
        <f>SUM(T410:T411)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1" t="s">
        <v>152</v>
      </c>
      <c r="AT409" s="212" t="s">
        <v>75</v>
      </c>
      <c r="AU409" s="212" t="s">
        <v>84</v>
      </c>
      <c r="AY409" s="211" t="s">
        <v>128</v>
      </c>
      <c r="BK409" s="213">
        <f>SUM(BK410:BK411)</f>
        <v>0</v>
      </c>
    </row>
    <row r="410" s="2" customFormat="1" ht="16.5" customHeight="1">
      <c r="A410" s="35"/>
      <c r="B410" s="36"/>
      <c r="C410" s="216" t="s">
        <v>627</v>
      </c>
      <c r="D410" s="216" t="s">
        <v>130</v>
      </c>
      <c r="E410" s="217" t="s">
        <v>628</v>
      </c>
      <c r="F410" s="218" t="s">
        <v>629</v>
      </c>
      <c r="G410" s="219" t="s">
        <v>630</v>
      </c>
      <c r="H410" s="220">
        <v>1</v>
      </c>
      <c r="I410" s="221"/>
      <c r="J410" s="222">
        <f>ROUND(I410*H410,2)</f>
        <v>0</v>
      </c>
      <c r="K410" s="223"/>
      <c r="L410" s="41"/>
      <c r="M410" s="224" t="s">
        <v>1</v>
      </c>
      <c r="N410" s="225" t="s">
        <v>41</v>
      </c>
      <c r="O410" s="88"/>
      <c r="P410" s="226">
        <f>O410*H410</f>
        <v>0</v>
      </c>
      <c r="Q410" s="226">
        <v>0</v>
      </c>
      <c r="R410" s="226">
        <f>Q410*H410</f>
        <v>0</v>
      </c>
      <c r="S410" s="226">
        <v>0</v>
      </c>
      <c r="T410" s="22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28" t="s">
        <v>601</v>
      </c>
      <c r="AT410" s="228" t="s">
        <v>130</v>
      </c>
      <c r="AU410" s="228" t="s">
        <v>86</v>
      </c>
      <c r="AY410" s="14" t="s">
        <v>128</v>
      </c>
      <c r="BE410" s="229">
        <f>IF(N410="základní",J410,0)</f>
        <v>0</v>
      </c>
      <c r="BF410" s="229">
        <f>IF(N410="snížená",J410,0)</f>
        <v>0</v>
      </c>
      <c r="BG410" s="229">
        <f>IF(N410="zákl. přenesená",J410,0)</f>
        <v>0</v>
      </c>
      <c r="BH410" s="229">
        <f>IF(N410="sníž. přenesená",J410,0)</f>
        <v>0</v>
      </c>
      <c r="BI410" s="229">
        <f>IF(N410="nulová",J410,0)</f>
        <v>0</v>
      </c>
      <c r="BJ410" s="14" t="s">
        <v>84</v>
      </c>
      <c r="BK410" s="229">
        <f>ROUND(I410*H410,2)</f>
        <v>0</v>
      </c>
      <c r="BL410" s="14" t="s">
        <v>601</v>
      </c>
      <c r="BM410" s="228" t="s">
        <v>631</v>
      </c>
    </row>
    <row r="411" s="2" customFormat="1">
      <c r="A411" s="35"/>
      <c r="B411" s="36"/>
      <c r="C411" s="37"/>
      <c r="D411" s="230" t="s">
        <v>136</v>
      </c>
      <c r="E411" s="37"/>
      <c r="F411" s="231" t="s">
        <v>629</v>
      </c>
      <c r="G411" s="37"/>
      <c r="H411" s="37"/>
      <c r="I411" s="232"/>
      <c r="J411" s="37"/>
      <c r="K411" s="37"/>
      <c r="L411" s="41"/>
      <c r="M411" s="248"/>
      <c r="N411" s="249"/>
      <c r="O411" s="250"/>
      <c r="P411" s="250"/>
      <c r="Q411" s="250"/>
      <c r="R411" s="250"/>
      <c r="S411" s="250"/>
      <c r="T411" s="251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4" t="s">
        <v>136</v>
      </c>
      <c r="AU411" s="14" t="s">
        <v>86</v>
      </c>
    </row>
    <row r="412" s="2" customFormat="1" ht="6.96" customHeight="1">
      <c r="A412" s="35"/>
      <c r="B412" s="63"/>
      <c r="C412" s="64"/>
      <c r="D412" s="64"/>
      <c r="E412" s="64"/>
      <c r="F412" s="64"/>
      <c r="G412" s="64"/>
      <c r="H412" s="64"/>
      <c r="I412" s="64"/>
      <c r="J412" s="64"/>
      <c r="K412" s="64"/>
      <c r="L412" s="41"/>
      <c r="M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</row>
  </sheetData>
  <sheetProtection sheet="1" autoFilter="0" formatColumns="0" formatRows="0" objects="1" scenarios="1" spinCount="100000" saltValue="AfWggF9ycRp9XrxuscnulMiqR+aYRW8y4nG8XXQr/uey6uO9hJxt+9V02HM4QCghs/6jr9QYRuW1I45crPubCg==" hashValue="MNiKVi0NOXYepr+kBA7dGOLCafH2Fhqhj7eFs6XRzKseSQiMW4Ui8gFazAY0aVgy6l3bD1PD8Fp2Ntib4eFdfw==" algorithmName="SHA-512" password="CC35"/>
  <autoFilter ref="C130:K411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hyperlinks>
    <hyperlink ref="F136" r:id="rId1" display="https://podminky.urs.cz/item/CS_URS_2025_01/113154544"/>
    <hyperlink ref="F139" r:id="rId2" display="https://podminky.urs.cz/item/CS_URS_2025_01/113154542"/>
    <hyperlink ref="F142" r:id="rId3" display="https://podminky.urs.cz/item/CS_URS_2025_01/113107242"/>
    <hyperlink ref="F145" r:id="rId4" display="https://podminky.urs.cz/item/CS_URS_2025_01/113106134"/>
    <hyperlink ref="F148" r:id="rId5" display="https://podminky.urs.cz/item/CS_URS_2025_01/113201112"/>
    <hyperlink ref="F151" r:id="rId6" display="https://podminky.urs.cz/item/CS_URS_2025_01/113203111"/>
    <hyperlink ref="F154" r:id="rId7" display="https://podminky.urs.cz/item/CS_URS_2025_01/113202111"/>
    <hyperlink ref="F157" r:id="rId8" display="https://podminky.urs.cz/item/CS_URS_2025_01/113202111.1"/>
    <hyperlink ref="F162" r:id="rId9" display="https://podminky.urs.cz/item/CS_URS_2025_01/122151104"/>
    <hyperlink ref="F165" r:id="rId10" display="https://podminky.urs.cz/item/CS_URS_2025_01/132151102"/>
    <hyperlink ref="F168" r:id="rId11" display="https://podminky.urs.cz/item/CS_URS_2025_01/132151252"/>
    <hyperlink ref="F173" r:id="rId12" display="https://podminky.urs.cz/item/CS_URS_2025_01/175151101"/>
    <hyperlink ref="F178" r:id="rId13" display="https://podminky.urs.cz/item/CS_URS_2025_01/174151101"/>
    <hyperlink ref="F183" r:id="rId14" display="https://podminky.urs.cz/item/CS_URS_2025_01/171151112"/>
    <hyperlink ref="F188" r:id="rId15" display="https://podminky.urs.cz/item/CS_URS_2025_01/181951112"/>
    <hyperlink ref="F191" r:id="rId16" display="https://podminky.urs.cz/item/CS_URS_2025_01/182351023"/>
    <hyperlink ref="F196" r:id="rId17" display="https://podminky.urs.cz/item/CS_URS_2025_01/181411132"/>
    <hyperlink ref="F202" r:id="rId18" display="https://podminky.urs.cz/item/CS_URS_2025_01/212751106"/>
    <hyperlink ref="F206" r:id="rId19" display="https://podminky.urs.cz/item/CS_URS_2025_01/451541111"/>
    <hyperlink ref="F210" r:id="rId20" display="https://podminky.urs.cz/item/CS_URS_2025_01/564861111"/>
    <hyperlink ref="F213" r:id="rId21" display="https://podminky.urs.cz/item/CS_URS_2025_01/564952111"/>
    <hyperlink ref="F216" r:id="rId22" display="https://podminky.urs.cz/item/CS_URS_2025_01/564951313"/>
    <hyperlink ref="F219" r:id="rId23" display="https://podminky.urs.cz/item/CS_URS_2025_01/564921411"/>
    <hyperlink ref="F222" r:id="rId24" display="https://podminky.urs.cz/item/CS_URS_2025_01/577176121"/>
    <hyperlink ref="F225" r:id="rId25" display="https://podminky.urs.cz/item/CS_URS_2025_01/577155112"/>
    <hyperlink ref="F228" r:id="rId26" display="https://podminky.urs.cz/item/CS_URS_2025_01/573231106"/>
    <hyperlink ref="F231" r:id="rId27" display="https://podminky.urs.cz/item/CS_URS_2025_01/577134121"/>
    <hyperlink ref="F234" r:id="rId28" display="https://podminky.urs.cz/item/CS_URS_2025_01/577143111"/>
    <hyperlink ref="F237" r:id="rId29" display="https://podminky.urs.cz/item/CS_URS_2025_01/596211113"/>
    <hyperlink ref="F242" r:id="rId30" display="https://podminky.urs.cz/item/CS_URS_2025_01/596212213"/>
    <hyperlink ref="F247" r:id="rId31" display="https://podminky.urs.cz/item/CS_URS_2025_01/596412113"/>
    <hyperlink ref="F253" r:id="rId32" display="https://podminky.urs.cz/item/CS_URS_2025_01/871313121"/>
    <hyperlink ref="F258" r:id="rId33" display="https://podminky.urs.cz/item/CS_URS_2025_01/877310310"/>
    <hyperlink ref="F263" r:id="rId34" display="https://podminky.urs.cz/item/CS_URS_2025_01/895941302"/>
    <hyperlink ref="F268" r:id="rId35" display="https://podminky.urs.cz/item/CS_URS_2025_01/895941332"/>
    <hyperlink ref="F273" r:id="rId36" display="https://podminky.urs.cz/item/CS_URS_2024_02/895941323"/>
    <hyperlink ref="F278" r:id="rId37" display="https://podminky.urs.cz/item/CS_URS_2025_01/895941313"/>
    <hyperlink ref="F283" r:id="rId38" display="https://podminky.urs.cz/item/CS_URS_2025_01/899204112"/>
    <hyperlink ref="F292" r:id="rId39" display="https://podminky.urs.cz/item/CS_URS_2025_01/899132212"/>
    <hyperlink ref="F296" r:id="rId40" display="https://podminky.urs.cz/item/CS_URS_2025_01/916241113"/>
    <hyperlink ref="F301" r:id="rId41" display="https://podminky.urs.cz/item/CS_URS_2025_01/916131213"/>
    <hyperlink ref="F306" r:id="rId42" display="https://podminky.urs.cz/item/CS_URS_2025_01/916991121"/>
    <hyperlink ref="F309" r:id="rId43" display="https://podminky.urs.cz/item/CS_URS_2025_01/916111123"/>
    <hyperlink ref="F314" r:id="rId44" display="https://podminky.urs.cz/item/CS_URS_2025_01/916231213"/>
    <hyperlink ref="F319" r:id="rId45" display="https://podminky.urs.cz/item/CS_URS_2025_01/916111113"/>
    <hyperlink ref="F324" r:id="rId46" display="https://podminky.urs.cz/item/CS_URS_2025_01/919735112"/>
    <hyperlink ref="F327" r:id="rId47" display="https://podminky.urs.cz/item/CS_URS_2025_01/919732211"/>
    <hyperlink ref="F330" r:id="rId48" display="https://podminky.urs.cz/item/CS_URS_2025_01/966006132"/>
    <hyperlink ref="F333" r:id="rId49" display="https://podminky.urs.cz/item/CS_URS_2025_01/914111111"/>
    <hyperlink ref="F340" r:id="rId50" display="https://podminky.urs.cz/item/CS_URS_2025_01/914511112"/>
    <hyperlink ref="F349" r:id="rId51" display="https://podminky.urs.cz/item/CS_URS_2025_01/915121121"/>
    <hyperlink ref="F352" r:id="rId52" display="https://podminky.urs.cz/item/CS_URS_2025_01/915221122"/>
    <hyperlink ref="F355" r:id="rId53" display="https://podminky.urs.cz/item/CS_URS_2025_01/915131111"/>
    <hyperlink ref="F358" r:id="rId54" display="https://podminky.urs.cz/item/CS_URS_2025_01/915231112"/>
    <hyperlink ref="F361" r:id="rId55" display="https://podminky.urs.cz/item/CS_URS_2025_01/915111115"/>
    <hyperlink ref="F364" r:id="rId56" display="https://podminky.urs.cz/item/CS_URS_2025_01/915211116"/>
    <hyperlink ref="F367" r:id="rId57" display="https://podminky.urs.cz/item/CS_URS_2025_01/979024443"/>
    <hyperlink ref="F370" r:id="rId58" display="https://podminky.urs.cz/item/CS_URS_2025_01/979071112"/>
    <hyperlink ref="F378" r:id="rId59" display="https://podminky.urs.cz/item/CS_URS_2025_01/997221611"/>
    <hyperlink ref="F386" r:id="rId60" display="https://podminky.urs.cz/item/CS_URS_2025_01/998225111"/>
    <hyperlink ref="F391" r:id="rId61" display="https://podminky.urs.cz/item/CS_URS_2025_01/71116127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86</v>
      </c>
    </row>
    <row r="4" s="1" customFormat="1" ht="24.96" customHeight="1">
      <c r="B4" s="17"/>
      <c r="D4" s="135" t="s">
        <v>90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Oprava povrchu komunikace v Klatovech 2025 - Kličkova ulice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91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632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34</v>
      </c>
      <c r="G12" s="35"/>
      <c r="H12" s="35"/>
      <c r="I12" s="137" t="s">
        <v>22</v>
      </c>
      <c r="J12" s="141" t="str">
        <f>'Rekapitulace stavby'!AN8</f>
        <v>6. 6. 2025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>Město Klatovy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>Ing. Tomáš Macán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33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35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36</v>
      </c>
      <c r="E30" s="35"/>
      <c r="F30" s="35"/>
      <c r="G30" s="35"/>
      <c r="H30" s="35"/>
      <c r="I30" s="35"/>
      <c r="J30" s="148">
        <f>ROUND(J131,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38</v>
      </c>
      <c r="G32" s="35"/>
      <c r="H32" s="35"/>
      <c r="I32" s="149" t="s">
        <v>37</v>
      </c>
      <c r="J32" s="149" t="s">
        <v>39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40</v>
      </c>
      <c r="E33" s="137" t="s">
        <v>41</v>
      </c>
      <c r="F33" s="151">
        <f>ROUND((SUM(BE131:BE258)),  2)</f>
        <v>0</v>
      </c>
      <c r="G33" s="35"/>
      <c r="H33" s="35"/>
      <c r="I33" s="152">
        <v>0.20999999999999999</v>
      </c>
      <c r="J33" s="151">
        <f>ROUND(((SUM(BE131:BE258))*I33),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42</v>
      </c>
      <c r="F34" s="151">
        <f>ROUND((SUM(BF131:BF258)),  2)</f>
        <v>0</v>
      </c>
      <c r="G34" s="35"/>
      <c r="H34" s="35"/>
      <c r="I34" s="152">
        <v>0.12</v>
      </c>
      <c r="J34" s="151">
        <f>ROUND(((SUM(BF131:BF258))*I34),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43</v>
      </c>
      <c r="F35" s="151">
        <f>ROUND((SUM(BG131:BG258)),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44</v>
      </c>
      <c r="F36" s="151">
        <f>ROUND((SUM(BH131:BH258)),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45</v>
      </c>
      <c r="F37" s="151">
        <f>ROUND((SUM(BI131:BI258)),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93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Oprava povrchu komunikace v Klatovech 2025 - Kličkova ulice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91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SO401 - VEŘEJNÉ OSVĚTLENÍ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6. 6. 2025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Město Klatovy</v>
      </c>
      <c r="G91" s="37"/>
      <c r="H91" s="37"/>
      <c r="I91" s="29" t="s">
        <v>30</v>
      </c>
      <c r="J91" s="33" t="str">
        <f>E21</f>
        <v>Ing. Tomáš Macán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33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94</v>
      </c>
      <c r="D94" s="173"/>
      <c r="E94" s="173"/>
      <c r="F94" s="173"/>
      <c r="G94" s="173"/>
      <c r="H94" s="173"/>
      <c r="I94" s="173"/>
      <c r="J94" s="174" t="s">
        <v>95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96</v>
      </c>
      <c r="D96" s="37"/>
      <c r="E96" s="37"/>
      <c r="F96" s="37"/>
      <c r="G96" s="37"/>
      <c r="H96" s="37"/>
      <c r="I96" s="37"/>
      <c r="J96" s="107">
        <f>J131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97</v>
      </c>
    </row>
    <row r="97" s="9" customFormat="1" ht="24.96" customHeight="1">
      <c r="A97" s="9"/>
      <c r="B97" s="176"/>
      <c r="C97" s="177"/>
      <c r="D97" s="178" t="s">
        <v>633</v>
      </c>
      <c r="E97" s="179"/>
      <c r="F97" s="179"/>
      <c r="G97" s="179"/>
      <c r="H97" s="179"/>
      <c r="I97" s="179"/>
      <c r="J97" s="180">
        <f>J132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6"/>
      <c r="C98" s="177"/>
      <c r="D98" s="178" t="s">
        <v>634</v>
      </c>
      <c r="E98" s="179"/>
      <c r="F98" s="179"/>
      <c r="G98" s="179"/>
      <c r="H98" s="179"/>
      <c r="I98" s="179"/>
      <c r="J98" s="180">
        <f>J141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6"/>
      <c r="C99" s="177"/>
      <c r="D99" s="178" t="s">
        <v>635</v>
      </c>
      <c r="E99" s="179"/>
      <c r="F99" s="179"/>
      <c r="G99" s="179"/>
      <c r="H99" s="179"/>
      <c r="I99" s="179"/>
      <c r="J99" s="180">
        <f>J146</f>
        <v>0</v>
      </c>
      <c r="K99" s="177"/>
      <c r="L99" s="18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6"/>
      <c r="C100" s="177"/>
      <c r="D100" s="178" t="s">
        <v>636</v>
      </c>
      <c r="E100" s="179"/>
      <c r="F100" s="179"/>
      <c r="G100" s="179"/>
      <c r="H100" s="179"/>
      <c r="I100" s="179"/>
      <c r="J100" s="180">
        <f>J149</f>
        <v>0</v>
      </c>
      <c r="K100" s="177"/>
      <c r="L100" s="18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6"/>
      <c r="C101" s="177"/>
      <c r="D101" s="178" t="s">
        <v>637</v>
      </c>
      <c r="E101" s="179"/>
      <c r="F101" s="179"/>
      <c r="G101" s="179"/>
      <c r="H101" s="179"/>
      <c r="I101" s="179"/>
      <c r="J101" s="180">
        <f>J152</f>
        <v>0</v>
      </c>
      <c r="K101" s="177"/>
      <c r="L101" s="18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6"/>
      <c r="C102" s="177"/>
      <c r="D102" s="178" t="s">
        <v>638</v>
      </c>
      <c r="E102" s="179"/>
      <c r="F102" s="179"/>
      <c r="G102" s="179"/>
      <c r="H102" s="179"/>
      <c r="I102" s="179"/>
      <c r="J102" s="180">
        <f>J199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639</v>
      </c>
      <c r="E103" s="179"/>
      <c r="F103" s="179"/>
      <c r="G103" s="179"/>
      <c r="H103" s="179"/>
      <c r="I103" s="179"/>
      <c r="J103" s="180">
        <f>J204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6"/>
      <c r="C104" s="177"/>
      <c r="D104" s="178" t="s">
        <v>640</v>
      </c>
      <c r="E104" s="179"/>
      <c r="F104" s="179"/>
      <c r="G104" s="179"/>
      <c r="H104" s="179"/>
      <c r="I104" s="179"/>
      <c r="J104" s="180">
        <f>J231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6"/>
      <c r="C105" s="177"/>
      <c r="D105" s="178" t="s">
        <v>641</v>
      </c>
      <c r="E105" s="179"/>
      <c r="F105" s="179"/>
      <c r="G105" s="179"/>
      <c r="H105" s="179"/>
      <c r="I105" s="179"/>
      <c r="J105" s="180">
        <f>J236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6"/>
      <c r="C106" s="177"/>
      <c r="D106" s="178" t="s">
        <v>642</v>
      </c>
      <c r="E106" s="179"/>
      <c r="F106" s="179"/>
      <c r="G106" s="179"/>
      <c r="H106" s="179"/>
      <c r="I106" s="179"/>
      <c r="J106" s="180">
        <f>J239</f>
        <v>0</v>
      </c>
      <c r="K106" s="177"/>
      <c r="L106" s="18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6"/>
      <c r="C107" s="177"/>
      <c r="D107" s="178" t="s">
        <v>643</v>
      </c>
      <c r="E107" s="179"/>
      <c r="F107" s="179"/>
      <c r="G107" s="179"/>
      <c r="H107" s="179"/>
      <c r="I107" s="179"/>
      <c r="J107" s="180">
        <f>J246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6"/>
      <c r="C108" s="177"/>
      <c r="D108" s="178" t="s">
        <v>644</v>
      </c>
      <c r="E108" s="179"/>
      <c r="F108" s="179"/>
      <c r="G108" s="179"/>
      <c r="H108" s="179"/>
      <c r="I108" s="179"/>
      <c r="J108" s="180">
        <f>J247</f>
        <v>0</v>
      </c>
      <c r="K108" s="177"/>
      <c r="L108" s="18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6"/>
      <c r="C109" s="177"/>
      <c r="D109" s="178" t="s">
        <v>645</v>
      </c>
      <c r="E109" s="179"/>
      <c r="F109" s="179"/>
      <c r="G109" s="179"/>
      <c r="H109" s="179"/>
      <c r="I109" s="179"/>
      <c r="J109" s="180">
        <f>J250</f>
        <v>0</v>
      </c>
      <c r="K109" s="177"/>
      <c r="L109" s="18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6"/>
      <c r="C110" s="177"/>
      <c r="D110" s="178" t="s">
        <v>646</v>
      </c>
      <c r="E110" s="179"/>
      <c r="F110" s="179"/>
      <c r="G110" s="179"/>
      <c r="H110" s="179"/>
      <c r="I110" s="179"/>
      <c r="J110" s="180">
        <f>J253</f>
        <v>0</v>
      </c>
      <c r="K110" s="177"/>
      <c r="L110" s="18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6"/>
      <c r="C111" s="177"/>
      <c r="D111" s="178" t="s">
        <v>647</v>
      </c>
      <c r="E111" s="179"/>
      <c r="F111" s="179"/>
      <c r="G111" s="179"/>
      <c r="H111" s="179"/>
      <c r="I111" s="179"/>
      <c r="J111" s="180">
        <f>J256</f>
        <v>0</v>
      </c>
      <c r="K111" s="177"/>
      <c r="L111" s="18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113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16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71" t="str">
        <f>E7</f>
        <v>Oprava povrchu komunikace v Klatovech 2025 - Kličkova ulice</v>
      </c>
      <c r="F121" s="29"/>
      <c r="G121" s="29"/>
      <c r="H121" s="29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91</v>
      </c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3" t="str">
        <f>E9</f>
        <v>SO401 - VEŘEJNÉ OSVĚTLENÍ</v>
      </c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20</v>
      </c>
      <c r="D125" s="37"/>
      <c r="E125" s="37"/>
      <c r="F125" s="24" t="str">
        <f>F12</f>
        <v xml:space="preserve"> </v>
      </c>
      <c r="G125" s="37"/>
      <c r="H125" s="37"/>
      <c r="I125" s="29" t="s">
        <v>22</v>
      </c>
      <c r="J125" s="76" t="str">
        <f>IF(J12="","",J12)</f>
        <v>6. 6. 2025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24</v>
      </c>
      <c r="D127" s="37"/>
      <c r="E127" s="37"/>
      <c r="F127" s="24" t="str">
        <f>E15</f>
        <v>Město Klatovy</v>
      </c>
      <c r="G127" s="37"/>
      <c r="H127" s="37"/>
      <c r="I127" s="29" t="s">
        <v>30</v>
      </c>
      <c r="J127" s="33" t="str">
        <f>E21</f>
        <v>Ing. Tomáš Macán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28</v>
      </c>
      <c r="D128" s="37"/>
      <c r="E128" s="37"/>
      <c r="F128" s="24" t="str">
        <f>IF(E18="","",E18)</f>
        <v>Vyplň údaj</v>
      </c>
      <c r="G128" s="37"/>
      <c r="H128" s="37"/>
      <c r="I128" s="29" t="s">
        <v>33</v>
      </c>
      <c r="J128" s="33" t="str">
        <f>E24</f>
        <v xml:space="preserve"> 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88"/>
      <c r="B130" s="189"/>
      <c r="C130" s="190" t="s">
        <v>114</v>
      </c>
      <c r="D130" s="191" t="s">
        <v>61</v>
      </c>
      <c r="E130" s="191" t="s">
        <v>57</v>
      </c>
      <c r="F130" s="191" t="s">
        <v>58</v>
      </c>
      <c r="G130" s="191" t="s">
        <v>115</v>
      </c>
      <c r="H130" s="191" t="s">
        <v>116</v>
      </c>
      <c r="I130" s="191" t="s">
        <v>117</v>
      </c>
      <c r="J130" s="192" t="s">
        <v>95</v>
      </c>
      <c r="K130" s="193" t="s">
        <v>118</v>
      </c>
      <c r="L130" s="194"/>
      <c r="M130" s="97" t="s">
        <v>1</v>
      </c>
      <c r="N130" s="98" t="s">
        <v>40</v>
      </c>
      <c r="O130" s="98" t="s">
        <v>119</v>
      </c>
      <c r="P130" s="98" t="s">
        <v>120</v>
      </c>
      <c r="Q130" s="98" t="s">
        <v>121</v>
      </c>
      <c r="R130" s="98" t="s">
        <v>122</v>
      </c>
      <c r="S130" s="98" t="s">
        <v>123</v>
      </c>
      <c r="T130" s="99" t="s">
        <v>124</v>
      </c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</row>
    <row r="131" s="2" customFormat="1" ht="22.8" customHeight="1">
      <c r="A131" s="35"/>
      <c r="B131" s="36"/>
      <c r="C131" s="104" t="s">
        <v>125</v>
      </c>
      <c r="D131" s="37"/>
      <c r="E131" s="37"/>
      <c r="F131" s="37"/>
      <c r="G131" s="37"/>
      <c r="H131" s="37"/>
      <c r="I131" s="37"/>
      <c r="J131" s="195">
        <f>BK131</f>
        <v>0</v>
      </c>
      <c r="K131" s="37"/>
      <c r="L131" s="41"/>
      <c r="M131" s="100"/>
      <c r="N131" s="196"/>
      <c r="O131" s="101"/>
      <c r="P131" s="197">
        <f>P132+P141+P146+P149+P152+P199+P204+P231+P236+P239+P246+P247+P250+P253+P256</f>
        <v>0</v>
      </c>
      <c r="Q131" s="101"/>
      <c r="R131" s="197">
        <f>R132+R141+R146+R149+R152+R199+R204+R231+R236+R239+R246+R247+R250+R253+R256</f>
        <v>0</v>
      </c>
      <c r="S131" s="101"/>
      <c r="T131" s="198">
        <f>T132+T141+T146+T149+T152+T199+T204+T231+T236+T239+T246+T247+T250+T253+T256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75</v>
      </c>
      <c r="AU131" s="14" t="s">
        <v>97</v>
      </c>
      <c r="BK131" s="199">
        <f>BK132+BK141+BK146+BK149+BK152+BK199+BK204+BK231+BK236+BK239+BK246+BK247+BK250+BK253+BK256</f>
        <v>0</v>
      </c>
    </row>
    <row r="132" s="12" customFormat="1" ht="25.92" customHeight="1">
      <c r="A132" s="12"/>
      <c r="B132" s="200"/>
      <c r="C132" s="201"/>
      <c r="D132" s="202" t="s">
        <v>75</v>
      </c>
      <c r="E132" s="203" t="s">
        <v>184</v>
      </c>
      <c r="F132" s="203" t="s">
        <v>648</v>
      </c>
      <c r="G132" s="201"/>
      <c r="H132" s="201"/>
      <c r="I132" s="204"/>
      <c r="J132" s="205">
        <f>BK132</f>
        <v>0</v>
      </c>
      <c r="K132" s="201"/>
      <c r="L132" s="206"/>
      <c r="M132" s="207"/>
      <c r="N132" s="208"/>
      <c r="O132" s="208"/>
      <c r="P132" s="209">
        <f>SUM(P133:P140)</f>
        <v>0</v>
      </c>
      <c r="Q132" s="208"/>
      <c r="R132" s="209">
        <f>SUM(R133:R140)</f>
        <v>0</v>
      </c>
      <c r="S132" s="208"/>
      <c r="T132" s="210">
        <f>SUM(T133:T140)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1" t="s">
        <v>84</v>
      </c>
      <c r="AT132" s="212" t="s">
        <v>75</v>
      </c>
      <c r="AU132" s="212" t="s">
        <v>76</v>
      </c>
      <c r="AY132" s="211" t="s">
        <v>128</v>
      </c>
      <c r="BK132" s="213">
        <f>SUM(BK133:BK140)</f>
        <v>0</v>
      </c>
    </row>
    <row r="133" s="2" customFormat="1" ht="21.75" customHeight="1">
      <c r="A133" s="35"/>
      <c r="B133" s="36"/>
      <c r="C133" s="216" t="s">
        <v>84</v>
      </c>
      <c r="D133" s="216" t="s">
        <v>130</v>
      </c>
      <c r="E133" s="217" t="s">
        <v>649</v>
      </c>
      <c r="F133" s="218" t="s">
        <v>650</v>
      </c>
      <c r="G133" s="219" t="s">
        <v>155</v>
      </c>
      <c r="H133" s="220">
        <v>8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41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134</v>
      </c>
      <c r="AT133" s="228" t="s">
        <v>130</v>
      </c>
      <c r="AU133" s="228" t="s">
        <v>84</v>
      </c>
      <c r="AY133" s="14" t="s">
        <v>128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84</v>
      </c>
      <c r="BK133" s="229">
        <f>ROUND(I133*H133,2)</f>
        <v>0</v>
      </c>
      <c r="BL133" s="14" t="s">
        <v>134</v>
      </c>
      <c r="BM133" s="228" t="s">
        <v>86</v>
      </c>
    </row>
    <row r="134" s="2" customFormat="1">
      <c r="A134" s="35"/>
      <c r="B134" s="36"/>
      <c r="C134" s="37"/>
      <c r="D134" s="230" t="s">
        <v>136</v>
      </c>
      <c r="E134" s="37"/>
      <c r="F134" s="231" t="s">
        <v>650</v>
      </c>
      <c r="G134" s="37"/>
      <c r="H134" s="37"/>
      <c r="I134" s="232"/>
      <c r="J134" s="37"/>
      <c r="K134" s="37"/>
      <c r="L134" s="41"/>
      <c r="M134" s="233"/>
      <c r="N134" s="23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136</v>
      </c>
      <c r="AU134" s="14" t="s">
        <v>84</v>
      </c>
    </row>
    <row r="135" s="2" customFormat="1" ht="21.75" customHeight="1">
      <c r="A135" s="35"/>
      <c r="B135" s="36"/>
      <c r="C135" s="216" t="s">
        <v>86</v>
      </c>
      <c r="D135" s="216" t="s">
        <v>130</v>
      </c>
      <c r="E135" s="217" t="s">
        <v>651</v>
      </c>
      <c r="F135" s="218" t="s">
        <v>652</v>
      </c>
      <c r="G135" s="219" t="s">
        <v>133</v>
      </c>
      <c r="H135" s="220">
        <v>20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41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134</v>
      </c>
      <c r="AT135" s="228" t="s">
        <v>130</v>
      </c>
      <c r="AU135" s="228" t="s">
        <v>84</v>
      </c>
      <c r="AY135" s="14" t="s">
        <v>128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84</v>
      </c>
      <c r="BK135" s="229">
        <f>ROUND(I135*H135,2)</f>
        <v>0</v>
      </c>
      <c r="BL135" s="14" t="s">
        <v>134</v>
      </c>
      <c r="BM135" s="228" t="s">
        <v>134</v>
      </c>
    </row>
    <row r="136" s="2" customFormat="1">
      <c r="A136" s="35"/>
      <c r="B136" s="36"/>
      <c r="C136" s="37"/>
      <c r="D136" s="230" t="s">
        <v>136</v>
      </c>
      <c r="E136" s="37"/>
      <c r="F136" s="231" t="s">
        <v>652</v>
      </c>
      <c r="G136" s="37"/>
      <c r="H136" s="37"/>
      <c r="I136" s="232"/>
      <c r="J136" s="37"/>
      <c r="K136" s="37"/>
      <c r="L136" s="41"/>
      <c r="M136" s="233"/>
      <c r="N136" s="23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136</v>
      </c>
      <c r="AU136" s="14" t="s">
        <v>84</v>
      </c>
    </row>
    <row r="137" s="2" customFormat="1" ht="21.75" customHeight="1">
      <c r="A137" s="35"/>
      <c r="B137" s="36"/>
      <c r="C137" s="216" t="s">
        <v>143</v>
      </c>
      <c r="D137" s="216" t="s">
        <v>130</v>
      </c>
      <c r="E137" s="217" t="s">
        <v>653</v>
      </c>
      <c r="F137" s="218" t="s">
        <v>654</v>
      </c>
      <c r="G137" s="219" t="s">
        <v>133</v>
      </c>
      <c r="H137" s="220">
        <v>25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41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134</v>
      </c>
      <c r="AT137" s="228" t="s">
        <v>130</v>
      </c>
      <c r="AU137" s="228" t="s">
        <v>84</v>
      </c>
      <c r="AY137" s="14" t="s">
        <v>128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84</v>
      </c>
      <c r="BK137" s="229">
        <f>ROUND(I137*H137,2)</f>
        <v>0</v>
      </c>
      <c r="BL137" s="14" t="s">
        <v>134</v>
      </c>
      <c r="BM137" s="228" t="s">
        <v>158</v>
      </c>
    </row>
    <row r="138" s="2" customFormat="1">
      <c r="A138" s="35"/>
      <c r="B138" s="36"/>
      <c r="C138" s="37"/>
      <c r="D138" s="230" t="s">
        <v>136</v>
      </c>
      <c r="E138" s="37"/>
      <c r="F138" s="231" t="s">
        <v>654</v>
      </c>
      <c r="G138" s="37"/>
      <c r="H138" s="37"/>
      <c r="I138" s="232"/>
      <c r="J138" s="37"/>
      <c r="K138" s="37"/>
      <c r="L138" s="41"/>
      <c r="M138" s="233"/>
      <c r="N138" s="23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136</v>
      </c>
      <c r="AU138" s="14" t="s">
        <v>84</v>
      </c>
    </row>
    <row r="139" s="2" customFormat="1" ht="16.5" customHeight="1">
      <c r="A139" s="35"/>
      <c r="B139" s="36"/>
      <c r="C139" s="216" t="s">
        <v>134</v>
      </c>
      <c r="D139" s="216" t="s">
        <v>130</v>
      </c>
      <c r="E139" s="217" t="s">
        <v>655</v>
      </c>
      <c r="F139" s="218" t="s">
        <v>656</v>
      </c>
      <c r="G139" s="219" t="s">
        <v>133</v>
      </c>
      <c r="H139" s="220">
        <v>5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41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134</v>
      </c>
      <c r="AT139" s="228" t="s">
        <v>130</v>
      </c>
      <c r="AU139" s="228" t="s">
        <v>84</v>
      </c>
      <c r="AY139" s="14" t="s">
        <v>128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84</v>
      </c>
      <c r="BK139" s="229">
        <f>ROUND(I139*H139,2)</f>
        <v>0</v>
      </c>
      <c r="BL139" s="14" t="s">
        <v>134</v>
      </c>
      <c r="BM139" s="228" t="s">
        <v>168</v>
      </c>
    </row>
    <row r="140" s="2" customFormat="1">
      <c r="A140" s="35"/>
      <c r="B140" s="36"/>
      <c r="C140" s="37"/>
      <c r="D140" s="230" t="s">
        <v>136</v>
      </c>
      <c r="E140" s="37"/>
      <c r="F140" s="231" t="s">
        <v>656</v>
      </c>
      <c r="G140" s="37"/>
      <c r="H140" s="37"/>
      <c r="I140" s="232"/>
      <c r="J140" s="37"/>
      <c r="K140" s="37"/>
      <c r="L140" s="41"/>
      <c r="M140" s="233"/>
      <c r="N140" s="23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136</v>
      </c>
      <c r="AU140" s="14" t="s">
        <v>84</v>
      </c>
    </row>
    <row r="141" s="12" customFormat="1" ht="25.92" customHeight="1">
      <c r="A141" s="12"/>
      <c r="B141" s="200"/>
      <c r="C141" s="201"/>
      <c r="D141" s="202" t="s">
        <v>75</v>
      </c>
      <c r="E141" s="203" t="s">
        <v>401</v>
      </c>
      <c r="F141" s="203" t="s">
        <v>657</v>
      </c>
      <c r="G141" s="201"/>
      <c r="H141" s="201"/>
      <c r="I141" s="204"/>
      <c r="J141" s="205">
        <f>BK141</f>
        <v>0</v>
      </c>
      <c r="K141" s="201"/>
      <c r="L141" s="206"/>
      <c r="M141" s="207"/>
      <c r="N141" s="208"/>
      <c r="O141" s="208"/>
      <c r="P141" s="209">
        <f>SUM(P142:P145)</f>
        <v>0</v>
      </c>
      <c r="Q141" s="208"/>
      <c r="R141" s="209">
        <f>SUM(R142:R145)</f>
        <v>0</v>
      </c>
      <c r="S141" s="208"/>
      <c r="T141" s="21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84</v>
      </c>
      <c r="AT141" s="212" t="s">
        <v>75</v>
      </c>
      <c r="AU141" s="212" t="s">
        <v>76</v>
      </c>
      <c r="AY141" s="211" t="s">
        <v>128</v>
      </c>
      <c r="BK141" s="213">
        <f>SUM(BK142:BK145)</f>
        <v>0</v>
      </c>
    </row>
    <row r="142" s="2" customFormat="1" ht="21.75" customHeight="1">
      <c r="A142" s="35"/>
      <c r="B142" s="36"/>
      <c r="C142" s="216" t="s">
        <v>152</v>
      </c>
      <c r="D142" s="216" t="s">
        <v>130</v>
      </c>
      <c r="E142" s="217" t="s">
        <v>658</v>
      </c>
      <c r="F142" s="218" t="s">
        <v>659</v>
      </c>
      <c r="G142" s="219" t="s">
        <v>133</v>
      </c>
      <c r="H142" s="220">
        <v>25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41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134</v>
      </c>
      <c r="AT142" s="228" t="s">
        <v>130</v>
      </c>
      <c r="AU142" s="228" t="s">
        <v>84</v>
      </c>
      <c r="AY142" s="14" t="s">
        <v>128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84</v>
      </c>
      <c r="BK142" s="229">
        <f>ROUND(I142*H142,2)</f>
        <v>0</v>
      </c>
      <c r="BL142" s="14" t="s">
        <v>134</v>
      </c>
      <c r="BM142" s="228" t="s">
        <v>178</v>
      </c>
    </row>
    <row r="143" s="2" customFormat="1">
      <c r="A143" s="35"/>
      <c r="B143" s="36"/>
      <c r="C143" s="37"/>
      <c r="D143" s="230" t="s">
        <v>136</v>
      </c>
      <c r="E143" s="37"/>
      <c r="F143" s="231" t="s">
        <v>659</v>
      </c>
      <c r="G143" s="37"/>
      <c r="H143" s="37"/>
      <c r="I143" s="232"/>
      <c r="J143" s="37"/>
      <c r="K143" s="37"/>
      <c r="L143" s="41"/>
      <c r="M143" s="233"/>
      <c r="N143" s="23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136</v>
      </c>
      <c r="AU143" s="14" t="s">
        <v>84</v>
      </c>
    </row>
    <row r="144" s="2" customFormat="1" ht="16.5" customHeight="1">
      <c r="A144" s="35"/>
      <c r="B144" s="36"/>
      <c r="C144" s="216" t="s">
        <v>158</v>
      </c>
      <c r="D144" s="216" t="s">
        <v>130</v>
      </c>
      <c r="E144" s="217" t="s">
        <v>660</v>
      </c>
      <c r="F144" s="218" t="s">
        <v>661</v>
      </c>
      <c r="G144" s="219" t="s">
        <v>133</v>
      </c>
      <c r="H144" s="220">
        <v>5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41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134</v>
      </c>
      <c r="AT144" s="228" t="s">
        <v>130</v>
      </c>
      <c r="AU144" s="228" t="s">
        <v>84</v>
      </c>
      <c r="AY144" s="14" t="s">
        <v>128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84</v>
      </c>
      <c r="BK144" s="229">
        <f>ROUND(I144*H144,2)</f>
        <v>0</v>
      </c>
      <c r="BL144" s="14" t="s">
        <v>134</v>
      </c>
      <c r="BM144" s="228" t="s">
        <v>8</v>
      </c>
    </row>
    <row r="145" s="2" customFormat="1">
      <c r="A145" s="35"/>
      <c r="B145" s="36"/>
      <c r="C145" s="37"/>
      <c r="D145" s="230" t="s">
        <v>136</v>
      </c>
      <c r="E145" s="37"/>
      <c r="F145" s="231" t="s">
        <v>661</v>
      </c>
      <c r="G145" s="37"/>
      <c r="H145" s="37"/>
      <c r="I145" s="232"/>
      <c r="J145" s="37"/>
      <c r="K145" s="37"/>
      <c r="L145" s="41"/>
      <c r="M145" s="233"/>
      <c r="N145" s="23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136</v>
      </c>
      <c r="AU145" s="14" t="s">
        <v>84</v>
      </c>
    </row>
    <row r="146" s="12" customFormat="1" ht="25.92" customHeight="1">
      <c r="A146" s="12"/>
      <c r="B146" s="200"/>
      <c r="C146" s="201"/>
      <c r="D146" s="202" t="s">
        <v>75</v>
      </c>
      <c r="E146" s="203" t="s">
        <v>405</v>
      </c>
      <c r="F146" s="203" t="s">
        <v>662</v>
      </c>
      <c r="G146" s="201"/>
      <c r="H146" s="201"/>
      <c r="I146" s="204"/>
      <c r="J146" s="205">
        <f>BK146</f>
        <v>0</v>
      </c>
      <c r="K146" s="201"/>
      <c r="L146" s="206"/>
      <c r="M146" s="207"/>
      <c r="N146" s="208"/>
      <c r="O146" s="208"/>
      <c r="P146" s="209">
        <f>SUM(P147:P148)</f>
        <v>0</v>
      </c>
      <c r="Q146" s="208"/>
      <c r="R146" s="209">
        <f>SUM(R147:R148)</f>
        <v>0</v>
      </c>
      <c r="S146" s="208"/>
      <c r="T146" s="21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84</v>
      </c>
      <c r="AT146" s="212" t="s">
        <v>75</v>
      </c>
      <c r="AU146" s="212" t="s">
        <v>76</v>
      </c>
      <c r="AY146" s="211" t="s">
        <v>128</v>
      </c>
      <c r="BK146" s="213">
        <f>SUM(BK147:BK148)</f>
        <v>0</v>
      </c>
    </row>
    <row r="147" s="2" customFormat="1" ht="16.5" customHeight="1">
      <c r="A147" s="35"/>
      <c r="B147" s="36"/>
      <c r="C147" s="216" t="s">
        <v>163</v>
      </c>
      <c r="D147" s="216" t="s">
        <v>130</v>
      </c>
      <c r="E147" s="217" t="s">
        <v>663</v>
      </c>
      <c r="F147" s="218" t="s">
        <v>664</v>
      </c>
      <c r="G147" s="219" t="s">
        <v>133</v>
      </c>
      <c r="H147" s="220">
        <v>20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41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134</v>
      </c>
      <c r="AT147" s="228" t="s">
        <v>130</v>
      </c>
      <c r="AU147" s="228" t="s">
        <v>84</v>
      </c>
      <c r="AY147" s="14" t="s">
        <v>128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84</v>
      </c>
      <c r="BK147" s="229">
        <f>ROUND(I147*H147,2)</f>
        <v>0</v>
      </c>
      <c r="BL147" s="14" t="s">
        <v>134</v>
      </c>
      <c r="BM147" s="228" t="s">
        <v>197</v>
      </c>
    </row>
    <row r="148" s="2" customFormat="1">
      <c r="A148" s="35"/>
      <c r="B148" s="36"/>
      <c r="C148" s="37"/>
      <c r="D148" s="230" t="s">
        <v>136</v>
      </c>
      <c r="E148" s="37"/>
      <c r="F148" s="231" t="s">
        <v>664</v>
      </c>
      <c r="G148" s="37"/>
      <c r="H148" s="37"/>
      <c r="I148" s="232"/>
      <c r="J148" s="37"/>
      <c r="K148" s="37"/>
      <c r="L148" s="41"/>
      <c r="M148" s="233"/>
      <c r="N148" s="23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136</v>
      </c>
      <c r="AU148" s="14" t="s">
        <v>84</v>
      </c>
    </row>
    <row r="149" s="12" customFormat="1" ht="25.92" customHeight="1">
      <c r="A149" s="12"/>
      <c r="B149" s="200"/>
      <c r="C149" s="201"/>
      <c r="D149" s="202" t="s">
        <v>75</v>
      </c>
      <c r="E149" s="203" t="s">
        <v>415</v>
      </c>
      <c r="F149" s="203" t="s">
        <v>665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SUM(P150:P151)</f>
        <v>0</v>
      </c>
      <c r="Q149" s="208"/>
      <c r="R149" s="209">
        <f>SUM(R150:R151)</f>
        <v>0</v>
      </c>
      <c r="S149" s="208"/>
      <c r="T149" s="210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84</v>
      </c>
      <c r="AT149" s="212" t="s">
        <v>75</v>
      </c>
      <c r="AU149" s="212" t="s">
        <v>76</v>
      </c>
      <c r="AY149" s="211" t="s">
        <v>128</v>
      </c>
      <c r="BK149" s="213">
        <f>SUM(BK150:BK151)</f>
        <v>0</v>
      </c>
    </row>
    <row r="150" s="2" customFormat="1" ht="21.75" customHeight="1">
      <c r="A150" s="35"/>
      <c r="B150" s="36"/>
      <c r="C150" s="216" t="s">
        <v>168</v>
      </c>
      <c r="D150" s="216" t="s">
        <v>130</v>
      </c>
      <c r="E150" s="217" t="s">
        <v>666</v>
      </c>
      <c r="F150" s="218" t="s">
        <v>667</v>
      </c>
      <c r="G150" s="219" t="s">
        <v>133</v>
      </c>
      <c r="H150" s="220">
        <v>5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41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134</v>
      </c>
      <c r="AT150" s="228" t="s">
        <v>130</v>
      </c>
      <c r="AU150" s="228" t="s">
        <v>84</v>
      </c>
      <c r="AY150" s="14" t="s">
        <v>128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84</v>
      </c>
      <c r="BK150" s="229">
        <f>ROUND(I150*H150,2)</f>
        <v>0</v>
      </c>
      <c r="BL150" s="14" t="s">
        <v>134</v>
      </c>
      <c r="BM150" s="228" t="s">
        <v>208</v>
      </c>
    </row>
    <row r="151" s="2" customFormat="1">
      <c r="A151" s="35"/>
      <c r="B151" s="36"/>
      <c r="C151" s="37"/>
      <c r="D151" s="230" t="s">
        <v>136</v>
      </c>
      <c r="E151" s="37"/>
      <c r="F151" s="231" t="s">
        <v>667</v>
      </c>
      <c r="G151" s="37"/>
      <c r="H151" s="37"/>
      <c r="I151" s="232"/>
      <c r="J151" s="37"/>
      <c r="K151" s="37"/>
      <c r="L151" s="41"/>
      <c r="M151" s="233"/>
      <c r="N151" s="23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136</v>
      </c>
      <c r="AU151" s="14" t="s">
        <v>84</v>
      </c>
    </row>
    <row r="152" s="12" customFormat="1" ht="25.92" customHeight="1">
      <c r="A152" s="12"/>
      <c r="B152" s="200"/>
      <c r="C152" s="201"/>
      <c r="D152" s="202" t="s">
        <v>75</v>
      </c>
      <c r="E152" s="203" t="s">
        <v>668</v>
      </c>
      <c r="F152" s="203" t="s">
        <v>669</v>
      </c>
      <c r="G152" s="201"/>
      <c r="H152" s="201"/>
      <c r="I152" s="204"/>
      <c r="J152" s="205">
        <f>BK152</f>
        <v>0</v>
      </c>
      <c r="K152" s="201"/>
      <c r="L152" s="206"/>
      <c r="M152" s="207"/>
      <c r="N152" s="208"/>
      <c r="O152" s="208"/>
      <c r="P152" s="209">
        <f>SUM(P153:P198)</f>
        <v>0</v>
      </c>
      <c r="Q152" s="208"/>
      <c r="R152" s="209">
        <f>SUM(R153:R198)</f>
        <v>0</v>
      </c>
      <c r="S152" s="208"/>
      <c r="T152" s="210">
        <f>SUM(T153:T198)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84</v>
      </c>
      <c r="AT152" s="212" t="s">
        <v>75</v>
      </c>
      <c r="AU152" s="212" t="s">
        <v>76</v>
      </c>
      <c r="AY152" s="211" t="s">
        <v>128</v>
      </c>
      <c r="BK152" s="213">
        <f>SUM(BK153:BK198)</f>
        <v>0</v>
      </c>
    </row>
    <row r="153" s="2" customFormat="1" ht="16.5" customHeight="1">
      <c r="A153" s="35"/>
      <c r="B153" s="36"/>
      <c r="C153" s="216" t="s">
        <v>173</v>
      </c>
      <c r="D153" s="216" t="s">
        <v>130</v>
      </c>
      <c r="E153" s="217" t="s">
        <v>670</v>
      </c>
      <c r="F153" s="218" t="s">
        <v>671</v>
      </c>
      <c r="G153" s="219" t="s">
        <v>349</v>
      </c>
      <c r="H153" s="220">
        <v>3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41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134</v>
      </c>
      <c r="AT153" s="228" t="s">
        <v>130</v>
      </c>
      <c r="AU153" s="228" t="s">
        <v>84</v>
      </c>
      <c r="AY153" s="14" t="s">
        <v>128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84</v>
      </c>
      <c r="BK153" s="229">
        <f>ROUND(I153*H153,2)</f>
        <v>0</v>
      </c>
      <c r="BL153" s="14" t="s">
        <v>134</v>
      </c>
      <c r="BM153" s="228" t="s">
        <v>217</v>
      </c>
    </row>
    <row r="154" s="2" customFormat="1">
      <c r="A154" s="35"/>
      <c r="B154" s="36"/>
      <c r="C154" s="37"/>
      <c r="D154" s="230" t="s">
        <v>136</v>
      </c>
      <c r="E154" s="37"/>
      <c r="F154" s="231" t="s">
        <v>671</v>
      </c>
      <c r="G154" s="37"/>
      <c r="H154" s="37"/>
      <c r="I154" s="232"/>
      <c r="J154" s="37"/>
      <c r="K154" s="37"/>
      <c r="L154" s="41"/>
      <c r="M154" s="233"/>
      <c r="N154" s="23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136</v>
      </c>
      <c r="AU154" s="14" t="s">
        <v>84</v>
      </c>
    </row>
    <row r="155" s="2" customFormat="1" ht="16.5" customHeight="1">
      <c r="A155" s="35"/>
      <c r="B155" s="36"/>
      <c r="C155" s="237" t="s">
        <v>178</v>
      </c>
      <c r="D155" s="237" t="s">
        <v>203</v>
      </c>
      <c r="E155" s="238" t="s">
        <v>672</v>
      </c>
      <c r="F155" s="239" t="s">
        <v>673</v>
      </c>
      <c r="G155" s="240" t="s">
        <v>349</v>
      </c>
      <c r="H155" s="241">
        <v>3</v>
      </c>
      <c r="I155" s="242"/>
      <c r="J155" s="243">
        <f>ROUND(I155*H155,2)</f>
        <v>0</v>
      </c>
      <c r="K155" s="244"/>
      <c r="L155" s="245"/>
      <c r="M155" s="246" t="s">
        <v>1</v>
      </c>
      <c r="N155" s="247" t="s">
        <v>41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168</v>
      </c>
      <c r="AT155" s="228" t="s">
        <v>203</v>
      </c>
      <c r="AU155" s="228" t="s">
        <v>84</v>
      </c>
      <c r="AY155" s="14" t="s">
        <v>128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84</v>
      </c>
      <c r="BK155" s="229">
        <f>ROUND(I155*H155,2)</f>
        <v>0</v>
      </c>
      <c r="BL155" s="14" t="s">
        <v>134</v>
      </c>
      <c r="BM155" s="228" t="s">
        <v>226</v>
      </c>
    </row>
    <row r="156" s="2" customFormat="1">
      <c r="A156" s="35"/>
      <c r="B156" s="36"/>
      <c r="C156" s="37"/>
      <c r="D156" s="230" t="s">
        <v>136</v>
      </c>
      <c r="E156" s="37"/>
      <c r="F156" s="231" t="s">
        <v>673</v>
      </c>
      <c r="G156" s="37"/>
      <c r="H156" s="37"/>
      <c r="I156" s="232"/>
      <c r="J156" s="37"/>
      <c r="K156" s="37"/>
      <c r="L156" s="41"/>
      <c r="M156" s="233"/>
      <c r="N156" s="23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136</v>
      </c>
      <c r="AU156" s="14" t="s">
        <v>84</v>
      </c>
    </row>
    <row r="157" s="2" customFormat="1" ht="16.5" customHeight="1">
      <c r="A157" s="35"/>
      <c r="B157" s="36"/>
      <c r="C157" s="216" t="s">
        <v>184</v>
      </c>
      <c r="D157" s="216" t="s">
        <v>130</v>
      </c>
      <c r="E157" s="217" t="s">
        <v>674</v>
      </c>
      <c r="F157" s="218" t="s">
        <v>675</v>
      </c>
      <c r="G157" s="219" t="s">
        <v>349</v>
      </c>
      <c r="H157" s="220">
        <v>3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41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134</v>
      </c>
      <c r="AT157" s="228" t="s">
        <v>130</v>
      </c>
      <c r="AU157" s="228" t="s">
        <v>84</v>
      </c>
      <c r="AY157" s="14" t="s">
        <v>128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84</v>
      </c>
      <c r="BK157" s="229">
        <f>ROUND(I157*H157,2)</f>
        <v>0</v>
      </c>
      <c r="BL157" s="14" t="s">
        <v>134</v>
      </c>
      <c r="BM157" s="228" t="s">
        <v>235</v>
      </c>
    </row>
    <row r="158" s="2" customFormat="1">
      <c r="A158" s="35"/>
      <c r="B158" s="36"/>
      <c r="C158" s="37"/>
      <c r="D158" s="230" t="s">
        <v>136</v>
      </c>
      <c r="E158" s="37"/>
      <c r="F158" s="231" t="s">
        <v>675</v>
      </c>
      <c r="G158" s="37"/>
      <c r="H158" s="37"/>
      <c r="I158" s="232"/>
      <c r="J158" s="37"/>
      <c r="K158" s="37"/>
      <c r="L158" s="41"/>
      <c r="M158" s="233"/>
      <c r="N158" s="23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136</v>
      </c>
      <c r="AU158" s="14" t="s">
        <v>84</v>
      </c>
    </row>
    <row r="159" s="2" customFormat="1" ht="16.5" customHeight="1">
      <c r="A159" s="35"/>
      <c r="B159" s="36"/>
      <c r="C159" s="237" t="s">
        <v>8</v>
      </c>
      <c r="D159" s="237" t="s">
        <v>203</v>
      </c>
      <c r="E159" s="238" t="s">
        <v>676</v>
      </c>
      <c r="F159" s="239" t="s">
        <v>677</v>
      </c>
      <c r="G159" s="240" t="s">
        <v>349</v>
      </c>
      <c r="H159" s="241">
        <v>3</v>
      </c>
      <c r="I159" s="242"/>
      <c r="J159" s="243">
        <f>ROUND(I159*H159,2)</f>
        <v>0</v>
      </c>
      <c r="K159" s="244"/>
      <c r="L159" s="245"/>
      <c r="M159" s="246" t="s">
        <v>1</v>
      </c>
      <c r="N159" s="247" t="s">
        <v>41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168</v>
      </c>
      <c r="AT159" s="228" t="s">
        <v>203</v>
      </c>
      <c r="AU159" s="228" t="s">
        <v>84</v>
      </c>
      <c r="AY159" s="14" t="s">
        <v>128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84</v>
      </c>
      <c r="BK159" s="229">
        <f>ROUND(I159*H159,2)</f>
        <v>0</v>
      </c>
      <c r="BL159" s="14" t="s">
        <v>134</v>
      </c>
      <c r="BM159" s="228" t="s">
        <v>244</v>
      </c>
    </row>
    <row r="160" s="2" customFormat="1">
      <c r="A160" s="35"/>
      <c r="B160" s="36"/>
      <c r="C160" s="37"/>
      <c r="D160" s="230" t="s">
        <v>136</v>
      </c>
      <c r="E160" s="37"/>
      <c r="F160" s="231" t="s">
        <v>677</v>
      </c>
      <c r="G160" s="37"/>
      <c r="H160" s="37"/>
      <c r="I160" s="232"/>
      <c r="J160" s="37"/>
      <c r="K160" s="37"/>
      <c r="L160" s="41"/>
      <c r="M160" s="233"/>
      <c r="N160" s="23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136</v>
      </c>
      <c r="AU160" s="14" t="s">
        <v>84</v>
      </c>
    </row>
    <row r="161" s="2" customFormat="1" ht="16.5" customHeight="1">
      <c r="A161" s="35"/>
      <c r="B161" s="36"/>
      <c r="C161" s="216" t="s">
        <v>193</v>
      </c>
      <c r="D161" s="216" t="s">
        <v>130</v>
      </c>
      <c r="E161" s="217" t="s">
        <v>678</v>
      </c>
      <c r="F161" s="218" t="s">
        <v>679</v>
      </c>
      <c r="G161" s="219" t="s">
        <v>349</v>
      </c>
      <c r="H161" s="220">
        <v>3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41</v>
      </c>
      <c r="O161" s="88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134</v>
      </c>
      <c r="AT161" s="228" t="s">
        <v>130</v>
      </c>
      <c r="AU161" s="228" t="s">
        <v>84</v>
      </c>
      <c r="AY161" s="14" t="s">
        <v>128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84</v>
      </c>
      <c r="BK161" s="229">
        <f>ROUND(I161*H161,2)</f>
        <v>0</v>
      </c>
      <c r="BL161" s="14" t="s">
        <v>134</v>
      </c>
      <c r="BM161" s="228" t="s">
        <v>256</v>
      </c>
    </row>
    <row r="162" s="2" customFormat="1">
      <c r="A162" s="35"/>
      <c r="B162" s="36"/>
      <c r="C162" s="37"/>
      <c r="D162" s="230" t="s">
        <v>136</v>
      </c>
      <c r="E162" s="37"/>
      <c r="F162" s="231" t="s">
        <v>679</v>
      </c>
      <c r="G162" s="37"/>
      <c r="H162" s="37"/>
      <c r="I162" s="232"/>
      <c r="J162" s="37"/>
      <c r="K162" s="37"/>
      <c r="L162" s="41"/>
      <c r="M162" s="233"/>
      <c r="N162" s="23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136</v>
      </c>
      <c r="AU162" s="14" t="s">
        <v>84</v>
      </c>
    </row>
    <row r="163" s="2" customFormat="1" ht="16.5" customHeight="1">
      <c r="A163" s="35"/>
      <c r="B163" s="36"/>
      <c r="C163" s="237" t="s">
        <v>197</v>
      </c>
      <c r="D163" s="237" t="s">
        <v>203</v>
      </c>
      <c r="E163" s="238" t="s">
        <v>680</v>
      </c>
      <c r="F163" s="239" t="s">
        <v>681</v>
      </c>
      <c r="G163" s="240" t="s">
        <v>349</v>
      </c>
      <c r="H163" s="241">
        <v>3</v>
      </c>
      <c r="I163" s="242"/>
      <c r="J163" s="243">
        <f>ROUND(I163*H163,2)</f>
        <v>0</v>
      </c>
      <c r="K163" s="244"/>
      <c r="L163" s="245"/>
      <c r="M163" s="246" t="s">
        <v>1</v>
      </c>
      <c r="N163" s="247" t="s">
        <v>41</v>
      </c>
      <c r="O163" s="88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168</v>
      </c>
      <c r="AT163" s="228" t="s">
        <v>203</v>
      </c>
      <c r="AU163" s="228" t="s">
        <v>84</v>
      </c>
      <c r="AY163" s="14" t="s">
        <v>128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84</v>
      </c>
      <c r="BK163" s="229">
        <f>ROUND(I163*H163,2)</f>
        <v>0</v>
      </c>
      <c r="BL163" s="14" t="s">
        <v>134</v>
      </c>
      <c r="BM163" s="228" t="s">
        <v>267</v>
      </c>
    </row>
    <row r="164" s="2" customFormat="1">
      <c r="A164" s="35"/>
      <c r="B164" s="36"/>
      <c r="C164" s="37"/>
      <c r="D164" s="230" t="s">
        <v>136</v>
      </c>
      <c r="E164" s="37"/>
      <c r="F164" s="231" t="s">
        <v>681</v>
      </c>
      <c r="G164" s="37"/>
      <c r="H164" s="37"/>
      <c r="I164" s="232"/>
      <c r="J164" s="37"/>
      <c r="K164" s="37"/>
      <c r="L164" s="41"/>
      <c r="M164" s="233"/>
      <c r="N164" s="23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136</v>
      </c>
      <c r="AU164" s="14" t="s">
        <v>84</v>
      </c>
    </row>
    <row r="165" s="2" customFormat="1" ht="21.75" customHeight="1">
      <c r="A165" s="35"/>
      <c r="B165" s="36"/>
      <c r="C165" s="237" t="s">
        <v>202</v>
      </c>
      <c r="D165" s="237" t="s">
        <v>203</v>
      </c>
      <c r="E165" s="238" t="s">
        <v>682</v>
      </c>
      <c r="F165" s="239" t="s">
        <v>683</v>
      </c>
      <c r="G165" s="240" t="s">
        <v>155</v>
      </c>
      <c r="H165" s="241">
        <v>25</v>
      </c>
      <c r="I165" s="242"/>
      <c r="J165" s="243">
        <f>ROUND(I165*H165,2)</f>
        <v>0</v>
      </c>
      <c r="K165" s="244"/>
      <c r="L165" s="245"/>
      <c r="M165" s="246" t="s">
        <v>1</v>
      </c>
      <c r="N165" s="247" t="s">
        <v>41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168</v>
      </c>
      <c r="AT165" s="228" t="s">
        <v>203</v>
      </c>
      <c r="AU165" s="228" t="s">
        <v>84</v>
      </c>
      <c r="AY165" s="14" t="s">
        <v>128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84</v>
      </c>
      <c r="BK165" s="229">
        <f>ROUND(I165*H165,2)</f>
        <v>0</v>
      </c>
      <c r="BL165" s="14" t="s">
        <v>134</v>
      </c>
      <c r="BM165" s="228" t="s">
        <v>277</v>
      </c>
    </row>
    <row r="166" s="2" customFormat="1">
      <c r="A166" s="35"/>
      <c r="B166" s="36"/>
      <c r="C166" s="37"/>
      <c r="D166" s="230" t="s">
        <v>136</v>
      </c>
      <c r="E166" s="37"/>
      <c r="F166" s="231" t="s">
        <v>683</v>
      </c>
      <c r="G166" s="37"/>
      <c r="H166" s="37"/>
      <c r="I166" s="232"/>
      <c r="J166" s="37"/>
      <c r="K166" s="37"/>
      <c r="L166" s="41"/>
      <c r="M166" s="233"/>
      <c r="N166" s="23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136</v>
      </c>
      <c r="AU166" s="14" t="s">
        <v>84</v>
      </c>
    </row>
    <row r="167" s="2" customFormat="1" ht="21.75" customHeight="1">
      <c r="A167" s="35"/>
      <c r="B167" s="36"/>
      <c r="C167" s="216" t="s">
        <v>208</v>
      </c>
      <c r="D167" s="216" t="s">
        <v>130</v>
      </c>
      <c r="E167" s="217" t="s">
        <v>684</v>
      </c>
      <c r="F167" s="218" t="s">
        <v>685</v>
      </c>
      <c r="G167" s="219" t="s">
        <v>155</v>
      </c>
      <c r="H167" s="220">
        <v>95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41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134</v>
      </c>
      <c r="AT167" s="228" t="s">
        <v>130</v>
      </c>
      <c r="AU167" s="228" t="s">
        <v>84</v>
      </c>
      <c r="AY167" s="14" t="s">
        <v>128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84</v>
      </c>
      <c r="BK167" s="229">
        <f>ROUND(I167*H167,2)</f>
        <v>0</v>
      </c>
      <c r="BL167" s="14" t="s">
        <v>134</v>
      </c>
      <c r="BM167" s="228" t="s">
        <v>287</v>
      </c>
    </row>
    <row r="168" s="2" customFormat="1">
      <c r="A168" s="35"/>
      <c r="B168" s="36"/>
      <c r="C168" s="37"/>
      <c r="D168" s="230" t="s">
        <v>136</v>
      </c>
      <c r="E168" s="37"/>
      <c r="F168" s="231" t="s">
        <v>685</v>
      </c>
      <c r="G168" s="37"/>
      <c r="H168" s="37"/>
      <c r="I168" s="232"/>
      <c r="J168" s="37"/>
      <c r="K168" s="37"/>
      <c r="L168" s="41"/>
      <c r="M168" s="233"/>
      <c r="N168" s="23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136</v>
      </c>
      <c r="AU168" s="14" t="s">
        <v>84</v>
      </c>
    </row>
    <row r="169" s="2" customFormat="1" ht="16.5" customHeight="1">
      <c r="A169" s="35"/>
      <c r="B169" s="36"/>
      <c r="C169" s="237" t="s">
        <v>213</v>
      </c>
      <c r="D169" s="237" t="s">
        <v>203</v>
      </c>
      <c r="E169" s="238" t="s">
        <v>686</v>
      </c>
      <c r="F169" s="239" t="s">
        <v>687</v>
      </c>
      <c r="G169" s="240" t="s">
        <v>155</v>
      </c>
      <c r="H169" s="241">
        <v>95</v>
      </c>
      <c r="I169" s="242"/>
      <c r="J169" s="243">
        <f>ROUND(I169*H169,2)</f>
        <v>0</v>
      </c>
      <c r="K169" s="244"/>
      <c r="L169" s="245"/>
      <c r="M169" s="246" t="s">
        <v>1</v>
      </c>
      <c r="N169" s="247" t="s">
        <v>41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168</v>
      </c>
      <c r="AT169" s="228" t="s">
        <v>203</v>
      </c>
      <c r="AU169" s="228" t="s">
        <v>84</v>
      </c>
      <c r="AY169" s="14" t="s">
        <v>128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84</v>
      </c>
      <c r="BK169" s="229">
        <f>ROUND(I169*H169,2)</f>
        <v>0</v>
      </c>
      <c r="BL169" s="14" t="s">
        <v>134</v>
      </c>
      <c r="BM169" s="228" t="s">
        <v>297</v>
      </c>
    </row>
    <row r="170" s="2" customFormat="1">
      <c r="A170" s="35"/>
      <c r="B170" s="36"/>
      <c r="C170" s="37"/>
      <c r="D170" s="230" t="s">
        <v>136</v>
      </c>
      <c r="E170" s="37"/>
      <c r="F170" s="231" t="s">
        <v>687</v>
      </c>
      <c r="G170" s="37"/>
      <c r="H170" s="37"/>
      <c r="I170" s="232"/>
      <c r="J170" s="37"/>
      <c r="K170" s="37"/>
      <c r="L170" s="41"/>
      <c r="M170" s="233"/>
      <c r="N170" s="23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136</v>
      </c>
      <c r="AU170" s="14" t="s">
        <v>84</v>
      </c>
    </row>
    <row r="171" s="2" customFormat="1" ht="21.75" customHeight="1">
      <c r="A171" s="35"/>
      <c r="B171" s="36"/>
      <c r="C171" s="216" t="s">
        <v>217</v>
      </c>
      <c r="D171" s="216" t="s">
        <v>130</v>
      </c>
      <c r="E171" s="217" t="s">
        <v>688</v>
      </c>
      <c r="F171" s="218" t="s">
        <v>689</v>
      </c>
      <c r="G171" s="219" t="s">
        <v>155</v>
      </c>
      <c r="H171" s="220">
        <v>15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41</v>
      </c>
      <c r="O171" s="88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134</v>
      </c>
      <c r="AT171" s="228" t="s">
        <v>130</v>
      </c>
      <c r="AU171" s="228" t="s">
        <v>84</v>
      </c>
      <c r="AY171" s="14" t="s">
        <v>128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84</v>
      </c>
      <c r="BK171" s="229">
        <f>ROUND(I171*H171,2)</f>
        <v>0</v>
      </c>
      <c r="BL171" s="14" t="s">
        <v>134</v>
      </c>
      <c r="BM171" s="228" t="s">
        <v>307</v>
      </c>
    </row>
    <row r="172" s="2" customFormat="1">
      <c r="A172" s="35"/>
      <c r="B172" s="36"/>
      <c r="C172" s="37"/>
      <c r="D172" s="230" t="s">
        <v>136</v>
      </c>
      <c r="E172" s="37"/>
      <c r="F172" s="231" t="s">
        <v>689</v>
      </c>
      <c r="G172" s="37"/>
      <c r="H172" s="37"/>
      <c r="I172" s="232"/>
      <c r="J172" s="37"/>
      <c r="K172" s="37"/>
      <c r="L172" s="41"/>
      <c r="M172" s="233"/>
      <c r="N172" s="23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136</v>
      </c>
      <c r="AU172" s="14" t="s">
        <v>84</v>
      </c>
    </row>
    <row r="173" s="2" customFormat="1" ht="16.5" customHeight="1">
      <c r="A173" s="35"/>
      <c r="B173" s="36"/>
      <c r="C173" s="237" t="s">
        <v>222</v>
      </c>
      <c r="D173" s="237" t="s">
        <v>203</v>
      </c>
      <c r="E173" s="238" t="s">
        <v>690</v>
      </c>
      <c r="F173" s="239" t="s">
        <v>691</v>
      </c>
      <c r="G173" s="240" t="s">
        <v>155</v>
      </c>
      <c r="H173" s="241">
        <v>15.002000000000001</v>
      </c>
      <c r="I173" s="242"/>
      <c r="J173" s="243">
        <f>ROUND(I173*H173,2)</f>
        <v>0</v>
      </c>
      <c r="K173" s="244"/>
      <c r="L173" s="245"/>
      <c r="M173" s="246" t="s">
        <v>1</v>
      </c>
      <c r="N173" s="247" t="s">
        <v>41</v>
      </c>
      <c r="O173" s="88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168</v>
      </c>
      <c r="AT173" s="228" t="s">
        <v>203</v>
      </c>
      <c r="AU173" s="228" t="s">
        <v>84</v>
      </c>
      <c r="AY173" s="14" t="s">
        <v>128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84</v>
      </c>
      <c r="BK173" s="229">
        <f>ROUND(I173*H173,2)</f>
        <v>0</v>
      </c>
      <c r="BL173" s="14" t="s">
        <v>134</v>
      </c>
      <c r="BM173" s="228" t="s">
        <v>317</v>
      </c>
    </row>
    <row r="174" s="2" customFormat="1">
      <c r="A174" s="35"/>
      <c r="B174" s="36"/>
      <c r="C174" s="37"/>
      <c r="D174" s="230" t="s">
        <v>136</v>
      </c>
      <c r="E174" s="37"/>
      <c r="F174" s="231" t="s">
        <v>691</v>
      </c>
      <c r="G174" s="37"/>
      <c r="H174" s="37"/>
      <c r="I174" s="232"/>
      <c r="J174" s="37"/>
      <c r="K174" s="37"/>
      <c r="L174" s="41"/>
      <c r="M174" s="233"/>
      <c r="N174" s="23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136</v>
      </c>
      <c r="AU174" s="14" t="s">
        <v>84</v>
      </c>
    </row>
    <row r="175" s="2" customFormat="1" ht="21.75" customHeight="1">
      <c r="A175" s="35"/>
      <c r="B175" s="36"/>
      <c r="C175" s="216" t="s">
        <v>226</v>
      </c>
      <c r="D175" s="216" t="s">
        <v>130</v>
      </c>
      <c r="E175" s="217" t="s">
        <v>692</v>
      </c>
      <c r="F175" s="218" t="s">
        <v>693</v>
      </c>
      <c r="G175" s="219" t="s">
        <v>155</v>
      </c>
      <c r="H175" s="220">
        <v>90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41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134</v>
      </c>
      <c r="AT175" s="228" t="s">
        <v>130</v>
      </c>
      <c r="AU175" s="228" t="s">
        <v>84</v>
      </c>
      <c r="AY175" s="14" t="s">
        <v>128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84</v>
      </c>
      <c r="BK175" s="229">
        <f>ROUND(I175*H175,2)</f>
        <v>0</v>
      </c>
      <c r="BL175" s="14" t="s">
        <v>134</v>
      </c>
      <c r="BM175" s="228" t="s">
        <v>327</v>
      </c>
    </row>
    <row r="176" s="2" customFormat="1">
      <c r="A176" s="35"/>
      <c r="B176" s="36"/>
      <c r="C176" s="37"/>
      <c r="D176" s="230" t="s">
        <v>136</v>
      </c>
      <c r="E176" s="37"/>
      <c r="F176" s="231" t="s">
        <v>693</v>
      </c>
      <c r="G176" s="37"/>
      <c r="H176" s="37"/>
      <c r="I176" s="232"/>
      <c r="J176" s="37"/>
      <c r="K176" s="37"/>
      <c r="L176" s="41"/>
      <c r="M176" s="233"/>
      <c r="N176" s="23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136</v>
      </c>
      <c r="AU176" s="14" t="s">
        <v>84</v>
      </c>
    </row>
    <row r="177" s="2" customFormat="1" ht="16.5" customHeight="1">
      <c r="A177" s="35"/>
      <c r="B177" s="36"/>
      <c r="C177" s="237" t="s">
        <v>7</v>
      </c>
      <c r="D177" s="237" t="s">
        <v>203</v>
      </c>
      <c r="E177" s="238" t="s">
        <v>694</v>
      </c>
      <c r="F177" s="239" t="s">
        <v>695</v>
      </c>
      <c r="G177" s="240" t="s">
        <v>247</v>
      </c>
      <c r="H177" s="241">
        <v>55.799999999999997</v>
      </c>
      <c r="I177" s="242"/>
      <c r="J177" s="243">
        <f>ROUND(I177*H177,2)</f>
        <v>0</v>
      </c>
      <c r="K177" s="244"/>
      <c r="L177" s="245"/>
      <c r="M177" s="246" t="s">
        <v>1</v>
      </c>
      <c r="N177" s="247" t="s">
        <v>41</v>
      </c>
      <c r="O177" s="88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168</v>
      </c>
      <c r="AT177" s="228" t="s">
        <v>203</v>
      </c>
      <c r="AU177" s="228" t="s">
        <v>84</v>
      </c>
      <c r="AY177" s="14" t="s">
        <v>128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84</v>
      </c>
      <c r="BK177" s="229">
        <f>ROUND(I177*H177,2)</f>
        <v>0</v>
      </c>
      <c r="BL177" s="14" t="s">
        <v>134</v>
      </c>
      <c r="BM177" s="228" t="s">
        <v>337</v>
      </c>
    </row>
    <row r="178" s="2" customFormat="1">
      <c r="A178" s="35"/>
      <c r="B178" s="36"/>
      <c r="C178" s="37"/>
      <c r="D178" s="230" t="s">
        <v>136</v>
      </c>
      <c r="E178" s="37"/>
      <c r="F178" s="231" t="s">
        <v>695</v>
      </c>
      <c r="G178" s="37"/>
      <c r="H178" s="37"/>
      <c r="I178" s="232"/>
      <c r="J178" s="37"/>
      <c r="K178" s="37"/>
      <c r="L178" s="41"/>
      <c r="M178" s="233"/>
      <c r="N178" s="23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136</v>
      </c>
      <c r="AU178" s="14" t="s">
        <v>84</v>
      </c>
    </row>
    <row r="179" s="2" customFormat="1" ht="21.75" customHeight="1">
      <c r="A179" s="35"/>
      <c r="B179" s="36"/>
      <c r="C179" s="216" t="s">
        <v>235</v>
      </c>
      <c r="D179" s="216" t="s">
        <v>130</v>
      </c>
      <c r="E179" s="217" t="s">
        <v>696</v>
      </c>
      <c r="F179" s="218" t="s">
        <v>697</v>
      </c>
      <c r="G179" s="219" t="s">
        <v>349</v>
      </c>
      <c r="H179" s="220">
        <v>6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41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134</v>
      </c>
      <c r="AT179" s="228" t="s">
        <v>130</v>
      </c>
      <c r="AU179" s="228" t="s">
        <v>84</v>
      </c>
      <c r="AY179" s="14" t="s">
        <v>128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84</v>
      </c>
      <c r="BK179" s="229">
        <f>ROUND(I179*H179,2)</f>
        <v>0</v>
      </c>
      <c r="BL179" s="14" t="s">
        <v>134</v>
      </c>
      <c r="BM179" s="228" t="s">
        <v>346</v>
      </c>
    </row>
    <row r="180" s="2" customFormat="1">
      <c r="A180" s="35"/>
      <c r="B180" s="36"/>
      <c r="C180" s="37"/>
      <c r="D180" s="230" t="s">
        <v>136</v>
      </c>
      <c r="E180" s="37"/>
      <c r="F180" s="231" t="s">
        <v>697</v>
      </c>
      <c r="G180" s="37"/>
      <c r="H180" s="37"/>
      <c r="I180" s="232"/>
      <c r="J180" s="37"/>
      <c r="K180" s="37"/>
      <c r="L180" s="41"/>
      <c r="M180" s="233"/>
      <c r="N180" s="234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136</v>
      </c>
      <c r="AU180" s="14" t="s">
        <v>84</v>
      </c>
    </row>
    <row r="181" s="2" customFormat="1" ht="16.5" customHeight="1">
      <c r="A181" s="35"/>
      <c r="B181" s="36"/>
      <c r="C181" s="237" t="s">
        <v>239</v>
      </c>
      <c r="D181" s="237" t="s">
        <v>203</v>
      </c>
      <c r="E181" s="238" t="s">
        <v>698</v>
      </c>
      <c r="F181" s="239" t="s">
        <v>699</v>
      </c>
      <c r="G181" s="240" t="s">
        <v>349</v>
      </c>
      <c r="H181" s="241">
        <v>4</v>
      </c>
      <c r="I181" s="242"/>
      <c r="J181" s="243">
        <f>ROUND(I181*H181,2)</f>
        <v>0</v>
      </c>
      <c r="K181" s="244"/>
      <c r="L181" s="245"/>
      <c r="M181" s="246" t="s">
        <v>1</v>
      </c>
      <c r="N181" s="247" t="s">
        <v>41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168</v>
      </c>
      <c r="AT181" s="228" t="s">
        <v>203</v>
      </c>
      <c r="AU181" s="228" t="s">
        <v>84</v>
      </c>
      <c r="AY181" s="14" t="s">
        <v>128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84</v>
      </c>
      <c r="BK181" s="229">
        <f>ROUND(I181*H181,2)</f>
        <v>0</v>
      </c>
      <c r="BL181" s="14" t="s">
        <v>134</v>
      </c>
      <c r="BM181" s="228" t="s">
        <v>356</v>
      </c>
    </row>
    <row r="182" s="2" customFormat="1">
      <c r="A182" s="35"/>
      <c r="B182" s="36"/>
      <c r="C182" s="37"/>
      <c r="D182" s="230" t="s">
        <v>136</v>
      </c>
      <c r="E182" s="37"/>
      <c r="F182" s="231" t="s">
        <v>699</v>
      </c>
      <c r="G182" s="37"/>
      <c r="H182" s="37"/>
      <c r="I182" s="232"/>
      <c r="J182" s="37"/>
      <c r="K182" s="37"/>
      <c r="L182" s="41"/>
      <c r="M182" s="233"/>
      <c r="N182" s="234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136</v>
      </c>
      <c r="AU182" s="14" t="s">
        <v>84</v>
      </c>
    </row>
    <row r="183" s="2" customFormat="1" ht="21.75" customHeight="1">
      <c r="A183" s="35"/>
      <c r="B183" s="36"/>
      <c r="C183" s="237" t="s">
        <v>244</v>
      </c>
      <c r="D183" s="237" t="s">
        <v>203</v>
      </c>
      <c r="E183" s="238" t="s">
        <v>700</v>
      </c>
      <c r="F183" s="239" t="s">
        <v>701</v>
      </c>
      <c r="G183" s="240" t="s">
        <v>349</v>
      </c>
      <c r="H183" s="241">
        <v>2</v>
      </c>
      <c r="I183" s="242"/>
      <c r="J183" s="243">
        <f>ROUND(I183*H183,2)</f>
        <v>0</v>
      </c>
      <c r="K183" s="244"/>
      <c r="L183" s="245"/>
      <c r="M183" s="246" t="s">
        <v>1</v>
      </c>
      <c r="N183" s="247" t="s">
        <v>41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168</v>
      </c>
      <c r="AT183" s="228" t="s">
        <v>203</v>
      </c>
      <c r="AU183" s="228" t="s">
        <v>84</v>
      </c>
      <c r="AY183" s="14" t="s">
        <v>128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84</v>
      </c>
      <c r="BK183" s="229">
        <f>ROUND(I183*H183,2)</f>
        <v>0</v>
      </c>
      <c r="BL183" s="14" t="s">
        <v>134</v>
      </c>
      <c r="BM183" s="228" t="s">
        <v>365</v>
      </c>
    </row>
    <row r="184" s="2" customFormat="1">
      <c r="A184" s="35"/>
      <c r="B184" s="36"/>
      <c r="C184" s="37"/>
      <c r="D184" s="230" t="s">
        <v>136</v>
      </c>
      <c r="E184" s="37"/>
      <c r="F184" s="231" t="s">
        <v>701</v>
      </c>
      <c r="G184" s="37"/>
      <c r="H184" s="37"/>
      <c r="I184" s="232"/>
      <c r="J184" s="37"/>
      <c r="K184" s="37"/>
      <c r="L184" s="41"/>
      <c r="M184" s="233"/>
      <c r="N184" s="234"/>
      <c r="O184" s="88"/>
      <c r="P184" s="88"/>
      <c r="Q184" s="88"/>
      <c r="R184" s="88"/>
      <c r="S184" s="88"/>
      <c r="T184" s="89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4" t="s">
        <v>136</v>
      </c>
      <c r="AU184" s="14" t="s">
        <v>84</v>
      </c>
    </row>
    <row r="185" s="2" customFormat="1" ht="21.75" customHeight="1">
      <c r="A185" s="35"/>
      <c r="B185" s="36"/>
      <c r="C185" s="216" t="s">
        <v>250</v>
      </c>
      <c r="D185" s="216" t="s">
        <v>130</v>
      </c>
      <c r="E185" s="217" t="s">
        <v>702</v>
      </c>
      <c r="F185" s="218" t="s">
        <v>703</v>
      </c>
      <c r="G185" s="219" t="s">
        <v>155</v>
      </c>
      <c r="H185" s="220">
        <v>95</v>
      </c>
      <c r="I185" s="221"/>
      <c r="J185" s="222">
        <f>ROUND(I185*H185,2)</f>
        <v>0</v>
      </c>
      <c r="K185" s="223"/>
      <c r="L185" s="41"/>
      <c r="M185" s="224" t="s">
        <v>1</v>
      </c>
      <c r="N185" s="225" t="s">
        <v>41</v>
      </c>
      <c r="O185" s="88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134</v>
      </c>
      <c r="AT185" s="228" t="s">
        <v>130</v>
      </c>
      <c r="AU185" s="228" t="s">
        <v>84</v>
      </c>
      <c r="AY185" s="14" t="s">
        <v>128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84</v>
      </c>
      <c r="BK185" s="229">
        <f>ROUND(I185*H185,2)</f>
        <v>0</v>
      </c>
      <c r="BL185" s="14" t="s">
        <v>134</v>
      </c>
      <c r="BM185" s="228" t="s">
        <v>374</v>
      </c>
    </row>
    <row r="186" s="2" customFormat="1">
      <c r="A186" s="35"/>
      <c r="B186" s="36"/>
      <c r="C186" s="37"/>
      <c r="D186" s="230" t="s">
        <v>136</v>
      </c>
      <c r="E186" s="37"/>
      <c r="F186" s="231" t="s">
        <v>703</v>
      </c>
      <c r="G186" s="37"/>
      <c r="H186" s="37"/>
      <c r="I186" s="232"/>
      <c r="J186" s="37"/>
      <c r="K186" s="37"/>
      <c r="L186" s="41"/>
      <c r="M186" s="233"/>
      <c r="N186" s="234"/>
      <c r="O186" s="88"/>
      <c r="P186" s="88"/>
      <c r="Q186" s="88"/>
      <c r="R186" s="88"/>
      <c r="S186" s="88"/>
      <c r="T186" s="89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136</v>
      </c>
      <c r="AU186" s="14" t="s">
        <v>84</v>
      </c>
    </row>
    <row r="187" s="2" customFormat="1" ht="21.75" customHeight="1">
      <c r="A187" s="35"/>
      <c r="B187" s="36"/>
      <c r="C187" s="237" t="s">
        <v>256</v>
      </c>
      <c r="D187" s="237" t="s">
        <v>203</v>
      </c>
      <c r="E187" s="238" t="s">
        <v>704</v>
      </c>
      <c r="F187" s="239" t="s">
        <v>705</v>
      </c>
      <c r="G187" s="240" t="s">
        <v>155</v>
      </c>
      <c r="H187" s="241">
        <v>95</v>
      </c>
      <c r="I187" s="242"/>
      <c r="J187" s="243">
        <f>ROUND(I187*H187,2)</f>
        <v>0</v>
      </c>
      <c r="K187" s="244"/>
      <c r="L187" s="245"/>
      <c r="M187" s="246" t="s">
        <v>1</v>
      </c>
      <c r="N187" s="247" t="s">
        <v>41</v>
      </c>
      <c r="O187" s="88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168</v>
      </c>
      <c r="AT187" s="228" t="s">
        <v>203</v>
      </c>
      <c r="AU187" s="228" t="s">
        <v>84</v>
      </c>
      <c r="AY187" s="14" t="s">
        <v>128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84</v>
      </c>
      <c r="BK187" s="229">
        <f>ROUND(I187*H187,2)</f>
        <v>0</v>
      </c>
      <c r="BL187" s="14" t="s">
        <v>134</v>
      </c>
      <c r="BM187" s="228" t="s">
        <v>383</v>
      </c>
    </row>
    <row r="188" s="2" customFormat="1">
      <c r="A188" s="35"/>
      <c r="B188" s="36"/>
      <c r="C188" s="37"/>
      <c r="D188" s="230" t="s">
        <v>136</v>
      </c>
      <c r="E188" s="37"/>
      <c r="F188" s="231" t="s">
        <v>705</v>
      </c>
      <c r="G188" s="37"/>
      <c r="H188" s="37"/>
      <c r="I188" s="232"/>
      <c r="J188" s="37"/>
      <c r="K188" s="37"/>
      <c r="L188" s="41"/>
      <c r="M188" s="233"/>
      <c r="N188" s="234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136</v>
      </c>
      <c r="AU188" s="14" t="s">
        <v>84</v>
      </c>
    </row>
    <row r="189" s="2" customFormat="1" ht="21.75" customHeight="1">
      <c r="A189" s="35"/>
      <c r="B189" s="36"/>
      <c r="C189" s="216" t="s">
        <v>262</v>
      </c>
      <c r="D189" s="216" t="s">
        <v>130</v>
      </c>
      <c r="E189" s="217" t="s">
        <v>706</v>
      </c>
      <c r="F189" s="218" t="s">
        <v>707</v>
      </c>
      <c r="G189" s="219" t="s">
        <v>349</v>
      </c>
      <c r="H189" s="220">
        <v>6</v>
      </c>
      <c r="I189" s="221"/>
      <c r="J189" s="222">
        <f>ROUND(I189*H189,2)</f>
        <v>0</v>
      </c>
      <c r="K189" s="223"/>
      <c r="L189" s="41"/>
      <c r="M189" s="224" t="s">
        <v>1</v>
      </c>
      <c r="N189" s="225" t="s">
        <v>41</v>
      </c>
      <c r="O189" s="88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8" t="s">
        <v>134</v>
      </c>
      <c r="AT189" s="228" t="s">
        <v>130</v>
      </c>
      <c r="AU189" s="228" t="s">
        <v>84</v>
      </c>
      <c r="AY189" s="14" t="s">
        <v>128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4" t="s">
        <v>84</v>
      </c>
      <c r="BK189" s="229">
        <f>ROUND(I189*H189,2)</f>
        <v>0</v>
      </c>
      <c r="BL189" s="14" t="s">
        <v>134</v>
      </c>
      <c r="BM189" s="228" t="s">
        <v>392</v>
      </c>
    </row>
    <row r="190" s="2" customFormat="1">
      <c r="A190" s="35"/>
      <c r="B190" s="36"/>
      <c r="C190" s="37"/>
      <c r="D190" s="230" t="s">
        <v>136</v>
      </c>
      <c r="E190" s="37"/>
      <c r="F190" s="231" t="s">
        <v>707</v>
      </c>
      <c r="G190" s="37"/>
      <c r="H190" s="37"/>
      <c r="I190" s="232"/>
      <c r="J190" s="37"/>
      <c r="K190" s="37"/>
      <c r="L190" s="41"/>
      <c r="M190" s="233"/>
      <c r="N190" s="234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136</v>
      </c>
      <c r="AU190" s="14" t="s">
        <v>84</v>
      </c>
    </row>
    <row r="191" s="2" customFormat="1" ht="21.75" customHeight="1">
      <c r="A191" s="35"/>
      <c r="B191" s="36"/>
      <c r="C191" s="216" t="s">
        <v>267</v>
      </c>
      <c r="D191" s="216" t="s">
        <v>130</v>
      </c>
      <c r="E191" s="217" t="s">
        <v>708</v>
      </c>
      <c r="F191" s="218" t="s">
        <v>709</v>
      </c>
      <c r="G191" s="219" t="s">
        <v>349</v>
      </c>
      <c r="H191" s="220">
        <v>18</v>
      </c>
      <c r="I191" s="221"/>
      <c r="J191" s="222">
        <f>ROUND(I191*H191,2)</f>
        <v>0</v>
      </c>
      <c r="K191" s="223"/>
      <c r="L191" s="41"/>
      <c r="M191" s="224" t="s">
        <v>1</v>
      </c>
      <c r="N191" s="225" t="s">
        <v>41</v>
      </c>
      <c r="O191" s="88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8" t="s">
        <v>134</v>
      </c>
      <c r="AT191" s="228" t="s">
        <v>130</v>
      </c>
      <c r="AU191" s="228" t="s">
        <v>84</v>
      </c>
      <c r="AY191" s="14" t="s">
        <v>128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4" t="s">
        <v>84</v>
      </c>
      <c r="BK191" s="229">
        <f>ROUND(I191*H191,2)</f>
        <v>0</v>
      </c>
      <c r="BL191" s="14" t="s">
        <v>134</v>
      </c>
      <c r="BM191" s="228" t="s">
        <v>401</v>
      </c>
    </row>
    <row r="192" s="2" customFormat="1">
      <c r="A192" s="35"/>
      <c r="B192" s="36"/>
      <c r="C192" s="37"/>
      <c r="D192" s="230" t="s">
        <v>136</v>
      </c>
      <c r="E192" s="37"/>
      <c r="F192" s="231" t="s">
        <v>709</v>
      </c>
      <c r="G192" s="37"/>
      <c r="H192" s="37"/>
      <c r="I192" s="232"/>
      <c r="J192" s="37"/>
      <c r="K192" s="37"/>
      <c r="L192" s="41"/>
      <c r="M192" s="233"/>
      <c r="N192" s="234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136</v>
      </c>
      <c r="AU192" s="14" t="s">
        <v>84</v>
      </c>
    </row>
    <row r="193" s="2" customFormat="1" ht="21.75" customHeight="1">
      <c r="A193" s="35"/>
      <c r="B193" s="36"/>
      <c r="C193" s="216" t="s">
        <v>272</v>
      </c>
      <c r="D193" s="216" t="s">
        <v>130</v>
      </c>
      <c r="E193" s="217" t="s">
        <v>710</v>
      </c>
      <c r="F193" s="218" t="s">
        <v>711</v>
      </c>
      <c r="G193" s="219" t="s">
        <v>349</v>
      </c>
      <c r="H193" s="220">
        <v>24</v>
      </c>
      <c r="I193" s="221"/>
      <c r="J193" s="222">
        <f>ROUND(I193*H193,2)</f>
        <v>0</v>
      </c>
      <c r="K193" s="223"/>
      <c r="L193" s="41"/>
      <c r="M193" s="224" t="s">
        <v>1</v>
      </c>
      <c r="N193" s="225" t="s">
        <v>41</v>
      </c>
      <c r="O193" s="88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8" t="s">
        <v>134</v>
      </c>
      <c r="AT193" s="228" t="s">
        <v>130</v>
      </c>
      <c r="AU193" s="228" t="s">
        <v>84</v>
      </c>
      <c r="AY193" s="14" t="s">
        <v>128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4" t="s">
        <v>84</v>
      </c>
      <c r="BK193" s="229">
        <f>ROUND(I193*H193,2)</f>
        <v>0</v>
      </c>
      <c r="BL193" s="14" t="s">
        <v>134</v>
      </c>
      <c r="BM193" s="228" t="s">
        <v>409</v>
      </c>
    </row>
    <row r="194" s="2" customFormat="1">
      <c r="A194" s="35"/>
      <c r="B194" s="36"/>
      <c r="C194" s="37"/>
      <c r="D194" s="230" t="s">
        <v>136</v>
      </c>
      <c r="E194" s="37"/>
      <c r="F194" s="231" t="s">
        <v>711</v>
      </c>
      <c r="G194" s="37"/>
      <c r="H194" s="37"/>
      <c r="I194" s="232"/>
      <c r="J194" s="37"/>
      <c r="K194" s="37"/>
      <c r="L194" s="41"/>
      <c r="M194" s="233"/>
      <c r="N194" s="234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136</v>
      </c>
      <c r="AU194" s="14" t="s">
        <v>84</v>
      </c>
    </row>
    <row r="195" s="2" customFormat="1" ht="16.5" customHeight="1">
      <c r="A195" s="35"/>
      <c r="B195" s="36"/>
      <c r="C195" s="216" t="s">
        <v>277</v>
      </c>
      <c r="D195" s="216" t="s">
        <v>130</v>
      </c>
      <c r="E195" s="217" t="s">
        <v>712</v>
      </c>
      <c r="F195" s="218" t="s">
        <v>713</v>
      </c>
      <c r="G195" s="219" t="s">
        <v>349</v>
      </c>
      <c r="H195" s="220">
        <v>1</v>
      </c>
      <c r="I195" s="221"/>
      <c r="J195" s="222">
        <f>ROUND(I195*H195,2)</f>
        <v>0</v>
      </c>
      <c r="K195" s="223"/>
      <c r="L195" s="41"/>
      <c r="M195" s="224" t="s">
        <v>1</v>
      </c>
      <c r="N195" s="225" t="s">
        <v>41</v>
      </c>
      <c r="O195" s="88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8" t="s">
        <v>134</v>
      </c>
      <c r="AT195" s="228" t="s">
        <v>130</v>
      </c>
      <c r="AU195" s="228" t="s">
        <v>84</v>
      </c>
      <c r="AY195" s="14" t="s">
        <v>128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4" t="s">
        <v>84</v>
      </c>
      <c r="BK195" s="229">
        <f>ROUND(I195*H195,2)</f>
        <v>0</v>
      </c>
      <c r="BL195" s="14" t="s">
        <v>134</v>
      </c>
      <c r="BM195" s="228" t="s">
        <v>420</v>
      </c>
    </row>
    <row r="196" s="2" customFormat="1">
      <c r="A196" s="35"/>
      <c r="B196" s="36"/>
      <c r="C196" s="37"/>
      <c r="D196" s="230" t="s">
        <v>136</v>
      </c>
      <c r="E196" s="37"/>
      <c r="F196" s="231" t="s">
        <v>713</v>
      </c>
      <c r="G196" s="37"/>
      <c r="H196" s="37"/>
      <c r="I196" s="232"/>
      <c r="J196" s="37"/>
      <c r="K196" s="37"/>
      <c r="L196" s="41"/>
      <c r="M196" s="233"/>
      <c r="N196" s="234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136</v>
      </c>
      <c r="AU196" s="14" t="s">
        <v>84</v>
      </c>
    </row>
    <row r="197" s="2" customFormat="1" ht="21.75" customHeight="1">
      <c r="A197" s="35"/>
      <c r="B197" s="36"/>
      <c r="C197" s="237" t="s">
        <v>282</v>
      </c>
      <c r="D197" s="237" t="s">
        <v>203</v>
      </c>
      <c r="E197" s="238" t="s">
        <v>714</v>
      </c>
      <c r="F197" s="239" t="s">
        <v>715</v>
      </c>
      <c r="G197" s="240" t="s">
        <v>349</v>
      </c>
      <c r="H197" s="241">
        <v>1</v>
      </c>
      <c r="I197" s="242"/>
      <c r="J197" s="243">
        <f>ROUND(I197*H197,2)</f>
        <v>0</v>
      </c>
      <c r="K197" s="244"/>
      <c r="L197" s="245"/>
      <c r="M197" s="246" t="s">
        <v>1</v>
      </c>
      <c r="N197" s="247" t="s">
        <v>41</v>
      </c>
      <c r="O197" s="88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8" t="s">
        <v>168</v>
      </c>
      <c r="AT197" s="228" t="s">
        <v>203</v>
      </c>
      <c r="AU197" s="228" t="s">
        <v>84</v>
      </c>
      <c r="AY197" s="14" t="s">
        <v>128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4" t="s">
        <v>84</v>
      </c>
      <c r="BK197" s="229">
        <f>ROUND(I197*H197,2)</f>
        <v>0</v>
      </c>
      <c r="BL197" s="14" t="s">
        <v>134</v>
      </c>
      <c r="BM197" s="228" t="s">
        <v>429</v>
      </c>
    </row>
    <row r="198" s="2" customFormat="1">
      <c r="A198" s="35"/>
      <c r="B198" s="36"/>
      <c r="C198" s="37"/>
      <c r="D198" s="230" t="s">
        <v>136</v>
      </c>
      <c r="E198" s="37"/>
      <c r="F198" s="231" t="s">
        <v>715</v>
      </c>
      <c r="G198" s="37"/>
      <c r="H198" s="37"/>
      <c r="I198" s="232"/>
      <c r="J198" s="37"/>
      <c r="K198" s="37"/>
      <c r="L198" s="41"/>
      <c r="M198" s="233"/>
      <c r="N198" s="234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136</v>
      </c>
      <c r="AU198" s="14" t="s">
        <v>84</v>
      </c>
    </row>
    <row r="199" s="12" customFormat="1" ht="25.92" customHeight="1">
      <c r="A199" s="12"/>
      <c r="B199" s="200"/>
      <c r="C199" s="201"/>
      <c r="D199" s="202" t="s">
        <v>75</v>
      </c>
      <c r="E199" s="203" t="s">
        <v>716</v>
      </c>
      <c r="F199" s="203" t="s">
        <v>717</v>
      </c>
      <c r="G199" s="201"/>
      <c r="H199" s="201"/>
      <c r="I199" s="204"/>
      <c r="J199" s="205">
        <f>BK199</f>
        <v>0</v>
      </c>
      <c r="K199" s="201"/>
      <c r="L199" s="206"/>
      <c r="M199" s="207"/>
      <c r="N199" s="208"/>
      <c r="O199" s="208"/>
      <c r="P199" s="209">
        <f>SUM(P200:P203)</f>
        <v>0</v>
      </c>
      <c r="Q199" s="208"/>
      <c r="R199" s="209">
        <f>SUM(R200:R203)</f>
        <v>0</v>
      </c>
      <c r="S199" s="208"/>
      <c r="T199" s="210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1" t="s">
        <v>84</v>
      </c>
      <c r="AT199" s="212" t="s">
        <v>75</v>
      </c>
      <c r="AU199" s="212" t="s">
        <v>76</v>
      </c>
      <c r="AY199" s="211" t="s">
        <v>128</v>
      </c>
      <c r="BK199" s="213">
        <f>SUM(BK200:BK203)</f>
        <v>0</v>
      </c>
    </row>
    <row r="200" s="2" customFormat="1" ht="16.5" customHeight="1">
      <c r="A200" s="35"/>
      <c r="B200" s="36"/>
      <c r="C200" s="216" t="s">
        <v>287</v>
      </c>
      <c r="D200" s="216" t="s">
        <v>130</v>
      </c>
      <c r="E200" s="217" t="s">
        <v>718</v>
      </c>
      <c r="F200" s="218" t="s">
        <v>719</v>
      </c>
      <c r="G200" s="219" t="s">
        <v>720</v>
      </c>
      <c r="H200" s="220">
        <v>4</v>
      </c>
      <c r="I200" s="221"/>
      <c r="J200" s="222">
        <f>ROUND(I200*H200,2)</f>
        <v>0</v>
      </c>
      <c r="K200" s="223"/>
      <c r="L200" s="41"/>
      <c r="M200" s="224" t="s">
        <v>1</v>
      </c>
      <c r="N200" s="225" t="s">
        <v>41</v>
      </c>
      <c r="O200" s="88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8" t="s">
        <v>134</v>
      </c>
      <c r="AT200" s="228" t="s">
        <v>130</v>
      </c>
      <c r="AU200" s="228" t="s">
        <v>84</v>
      </c>
      <c r="AY200" s="14" t="s">
        <v>128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4" t="s">
        <v>84</v>
      </c>
      <c r="BK200" s="229">
        <f>ROUND(I200*H200,2)</f>
        <v>0</v>
      </c>
      <c r="BL200" s="14" t="s">
        <v>134</v>
      </c>
      <c r="BM200" s="228" t="s">
        <v>438</v>
      </c>
    </row>
    <row r="201" s="2" customFormat="1">
      <c r="A201" s="35"/>
      <c r="B201" s="36"/>
      <c r="C201" s="37"/>
      <c r="D201" s="230" t="s">
        <v>136</v>
      </c>
      <c r="E201" s="37"/>
      <c r="F201" s="231" t="s">
        <v>719</v>
      </c>
      <c r="G201" s="37"/>
      <c r="H201" s="37"/>
      <c r="I201" s="232"/>
      <c r="J201" s="37"/>
      <c r="K201" s="37"/>
      <c r="L201" s="41"/>
      <c r="M201" s="233"/>
      <c r="N201" s="234"/>
      <c r="O201" s="88"/>
      <c r="P201" s="88"/>
      <c r="Q201" s="88"/>
      <c r="R201" s="88"/>
      <c r="S201" s="88"/>
      <c r="T201" s="89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136</v>
      </c>
      <c r="AU201" s="14" t="s">
        <v>84</v>
      </c>
    </row>
    <row r="202" s="2" customFormat="1" ht="16.5" customHeight="1">
      <c r="A202" s="35"/>
      <c r="B202" s="36"/>
      <c r="C202" s="216" t="s">
        <v>292</v>
      </c>
      <c r="D202" s="216" t="s">
        <v>130</v>
      </c>
      <c r="E202" s="217" t="s">
        <v>721</v>
      </c>
      <c r="F202" s="218" t="s">
        <v>722</v>
      </c>
      <c r="G202" s="219" t="s">
        <v>349</v>
      </c>
      <c r="H202" s="220">
        <v>1</v>
      </c>
      <c r="I202" s="221"/>
      <c r="J202" s="222">
        <f>ROUND(I202*H202,2)</f>
        <v>0</v>
      </c>
      <c r="K202" s="223"/>
      <c r="L202" s="41"/>
      <c r="M202" s="224" t="s">
        <v>1</v>
      </c>
      <c r="N202" s="225" t="s">
        <v>41</v>
      </c>
      <c r="O202" s="88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8" t="s">
        <v>134</v>
      </c>
      <c r="AT202" s="228" t="s">
        <v>130</v>
      </c>
      <c r="AU202" s="228" t="s">
        <v>84</v>
      </c>
      <c r="AY202" s="14" t="s">
        <v>128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4" t="s">
        <v>84</v>
      </c>
      <c r="BK202" s="229">
        <f>ROUND(I202*H202,2)</f>
        <v>0</v>
      </c>
      <c r="BL202" s="14" t="s">
        <v>134</v>
      </c>
      <c r="BM202" s="228" t="s">
        <v>447</v>
      </c>
    </row>
    <row r="203" s="2" customFormat="1">
      <c r="A203" s="35"/>
      <c r="B203" s="36"/>
      <c r="C203" s="37"/>
      <c r="D203" s="230" t="s">
        <v>136</v>
      </c>
      <c r="E203" s="37"/>
      <c r="F203" s="231" t="s">
        <v>722</v>
      </c>
      <c r="G203" s="37"/>
      <c r="H203" s="37"/>
      <c r="I203" s="232"/>
      <c r="J203" s="37"/>
      <c r="K203" s="37"/>
      <c r="L203" s="41"/>
      <c r="M203" s="233"/>
      <c r="N203" s="234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136</v>
      </c>
      <c r="AU203" s="14" t="s">
        <v>84</v>
      </c>
    </row>
    <row r="204" s="12" customFormat="1" ht="25.92" customHeight="1">
      <c r="A204" s="12"/>
      <c r="B204" s="200"/>
      <c r="C204" s="201"/>
      <c r="D204" s="202" t="s">
        <v>75</v>
      </c>
      <c r="E204" s="203" t="s">
        <v>723</v>
      </c>
      <c r="F204" s="203" t="s">
        <v>724</v>
      </c>
      <c r="G204" s="201"/>
      <c r="H204" s="201"/>
      <c r="I204" s="204"/>
      <c r="J204" s="205">
        <f>BK204</f>
        <v>0</v>
      </c>
      <c r="K204" s="201"/>
      <c r="L204" s="206"/>
      <c r="M204" s="207"/>
      <c r="N204" s="208"/>
      <c r="O204" s="208"/>
      <c r="P204" s="209">
        <f>SUM(P205:P230)</f>
        <v>0</v>
      </c>
      <c r="Q204" s="208"/>
      <c r="R204" s="209">
        <f>SUM(R205:R230)</f>
        <v>0</v>
      </c>
      <c r="S204" s="208"/>
      <c r="T204" s="210">
        <f>SUM(T205:T230)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84</v>
      </c>
      <c r="AT204" s="212" t="s">
        <v>75</v>
      </c>
      <c r="AU204" s="212" t="s">
        <v>76</v>
      </c>
      <c r="AY204" s="211" t="s">
        <v>128</v>
      </c>
      <c r="BK204" s="213">
        <f>SUM(BK205:BK230)</f>
        <v>0</v>
      </c>
    </row>
    <row r="205" s="2" customFormat="1" ht="16.5" customHeight="1">
      <c r="A205" s="35"/>
      <c r="B205" s="36"/>
      <c r="C205" s="216" t="s">
        <v>297</v>
      </c>
      <c r="D205" s="216" t="s">
        <v>130</v>
      </c>
      <c r="E205" s="217" t="s">
        <v>725</v>
      </c>
      <c r="F205" s="218" t="s">
        <v>726</v>
      </c>
      <c r="G205" s="219" t="s">
        <v>181</v>
      </c>
      <c r="H205" s="220">
        <v>3</v>
      </c>
      <c r="I205" s="221"/>
      <c r="J205" s="222">
        <f>ROUND(I205*H205,2)</f>
        <v>0</v>
      </c>
      <c r="K205" s="223"/>
      <c r="L205" s="41"/>
      <c r="M205" s="224" t="s">
        <v>1</v>
      </c>
      <c r="N205" s="225" t="s">
        <v>41</v>
      </c>
      <c r="O205" s="88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8" t="s">
        <v>134</v>
      </c>
      <c r="AT205" s="228" t="s">
        <v>130</v>
      </c>
      <c r="AU205" s="228" t="s">
        <v>84</v>
      </c>
      <c r="AY205" s="14" t="s">
        <v>128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4" t="s">
        <v>84</v>
      </c>
      <c r="BK205" s="229">
        <f>ROUND(I205*H205,2)</f>
        <v>0</v>
      </c>
      <c r="BL205" s="14" t="s">
        <v>134</v>
      </c>
      <c r="BM205" s="228" t="s">
        <v>456</v>
      </c>
    </row>
    <row r="206" s="2" customFormat="1">
      <c r="A206" s="35"/>
      <c r="B206" s="36"/>
      <c r="C206" s="37"/>
      <c r="D206" s="230" t="s">
        <v>136</v>
      </c>
      <c r="E206" s="37"/>
      <c r="F206" s="231" t="s">
        <v>726</v>
      </c>
      <c r="G206" s="37"/>
      <c r="H206" s="37"/>
      <c r="I206" s="232"/>
      <c r="J206" s="37"/>
      <c r="K206" s="37"/>
      <c r="L206" s="41"/>
      <c r="M206" s="233"/>
      <c r="N206" s="234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136</v>
      </c>
      <c r="AU206" s="14" t="s">
        <v>84</v>
      </c>
    </row>
    <row r="207" s="2" customFormat="1" ht="21.75" customHeight="1">
      <c r="A207" s="35"/>
      <c r="B207" s="36"/>
      <c r="C207" s="216" t="s">
        <v>302</v>
      </c>
      <c r="D207" s="216" t="s">
        <v>130</v>
      </c>
      <c r="E207" s="217" t="s">
        <v>727</v>
      </c>
      <c r="F207" s="218" t="s">
        <v>728</v>
      </c>
      <c r="G207" s="219" t="s">
        <v>349</v>
      </c>
      <c r="H207" s="220">
        <v>3</v>
      </c>
      <c r="I207" s="221"/>
      <c r="J207" s="222">
        <f>ROUND(I207*H207,2)</f>
        <v>0</v>
      </c>
      <c r="K207" s="223"/>
      <c r="L207" s="41"/>
      <c r="M207" s="224" t="s">
        <v>1</v>
      </c>
      <c r="N207" s="225" t="s">
        <v>41</v>
      </c>
      <c r="O207" s="88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8" t="s">
        <v>134</v>
      </c>
      <c r="AT207" s="228" t="s">
        <v>130</v>
      </c>
      <c r="AU207" s="228" t="s">
        <v>84</v>
      </c>
      <c r="AY207" s="14" t="s">
        <v>128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4" t="s">
        <v>84</v>
      </c>
      <c r="BK207" s="229">
        <f>ROUND(I207*H207,2)</f>
        <v>0</v>
      </c>
      <c r="BL207" s="14" t="s">
        <v>134</v>
      </c>
      <c r="BM207" s="228" t="s">
        <v>465</v>
      </c>
    </row>
    <row r="208" s="2" customFormat="1">
      <c r="A208" s="35"/>
      <c r="B208" s="36"/>
      <c r="C208" s="37"/>
      <c r="D208" s="230" t="s">
        <v>136</v>
      </c>
      <c r="E208" s="37"/>
      <c r="F208" s="231" t="s">
        <v>728</v>
      </c>
      <c r="G208" s="37"/>
      <c r="H208" s="37"/>
      <c r="I208" s="232"/>
      <c r="J208" s="37"/>
      <c r="K208" s="37"/>
      <c r="L208" s="41"/>
      <c r="M208" s="233"/>
      <c r="N208" s="234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136</v>
      </c>
      <c r="AU208" s="14" t="s">
        <v>84</v>
      </c>
    </row>
    <row r="209" s="2" customFormat="1" ht="16.5" customHeight="1">
      <c r="A209" s="35"/>
      <c r="B209" s="36"/>
      <c r="C209" s="237" t="s">
        <v>307</v>
      </c>
      <c r="D209" s="237" t="s">
        <v>203</v>
      </c>
      <c r="E209" s="238" t="s">
        <v>729</v>
      </c>
      <c r="F209" s="239" t="s">
        <v>730</v>
      </c>
      <c r="G209" s="240" t="s">
        <v>349</v>
      </c>
      <c r="H209" s="241">
        <v>3</v>
      </c>
      <c r="I209" s="242"/>
      <c r="J209" s="243">
        <f>ROUND(I209*H209,2)</f>
        <v>0</v>
      </c>
      <c r="K209" s="244"/>
      <c r="L209" s="245"/>
      <c r="M209" s="246" t="s">
        <v>1</v>
      </c>
      <c r="N209" s="247" t="s">
        <v>41</v>
      </c>
      <c r="O209" s="88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8" t="s">
        <v>168</v>
      </c>
      <c r="AT209" s="228" t="s">
        <v>203</v>
      </c>
      <c r="AU209" s="228" t="s">
        <v>84</v>
      </c>
      <c r="AY209" s="14" t="s">
        <v>128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4" t="s">
        <v>84</v>
      </c>
      <c r="BK209" s="229">
        <f>ROUND(I209*H209,2)</f>
        <v>0</v>
      </c>
      <c r="BL209" s="14" t="s">
        <v>134</v>
      </c>
      <c r="BM209" s="228" t="s">
        <v>475</v>
      </c>
    </row>
    <row r="210" s="2" customFormat="1">
      <c r="A210" s="35"/>
      <c r="B210" s="36"/>
      <c r="C210" s="37"/>
      <c r="D210" s="230" t="s">
        <v>136</v>
      </c>
      <c r="E210" s="37"/>
      <c r="F210" s="231" t="s">
        <v>730</v>
      </c>
      <c r="G210" s="37"/>
      <c r="H210" s="37"/>
      <c r="I210" s="232"/>
      <c r="J210" s="37"/>
      <c r="K210" s="37"/>
      <c r="L210" s="41"/>
      <c r="M210" s="233"/>
      <c r="N210" s="234"/>
      <c r="O210" s="88"/>
      <c r="P210" s="88"/>
      <c r="Q210" s="88"/>
      <c r="R210" s="88"/>
      <c r="S210" s="88"/>
      <c r="T210" s="89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4" t="s">
        <v>136</v>
      </c>
      <c r="AU210" s="14" t="s">
        <v>84</v>
      </c>
    </row>
    <row r="211" s="2" customFormat="1" ht="16.5" customHeight="1">
      <c r="A211" s="35"/>
      <c r="B211" s="36"/>
      <c r="C211" s="237" t="s">
        <v>313</v>
      </c>
      <c r="D211" s="237" t="s">
        <v>203</v>
      </c>
      <c r="E211" s="238" t="s">
        <v>731</v>
      </c>
      <c r="F211" s="239" t="s">
        <v>732</v>
      </c>
      <c r="G211" s="240" t="s">
        <v>181</v>
      </c>
      <c r="H211" s="241">
        <v>1.5</v>
      </c>
      <c r="I211" s="242"/>
      <c r="J211" s="243">
        <f>ROUND(I211*H211,2)</f>
        <v>0</v>
      </c>
      <c r="K211" s="244"/>
      <c r="L211" s="245"/>
      <c r="M211" s="246" t="s">
        <v>1</v>
      </c>
      <c r="N211" s="247" t="s">
        <v>41</v>
      </c>
      <c r="O211" s="88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8" t="s">
        <v>168</v>
      </c>
      <c r="AT211" s="228" t="s">
        <v>203</v>
      </c>
      <c r="AU211" s="228" t="s">
        <v>84</v>
      </c>
      <c r="AY211" s="14" t="s">
        <v>128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4" t="s">
        <v>84</v>
      </c>
      <c r="BK211" s="229">
        <f>ROUND(I211*H211,2)</f>
        <v>0</v>
      </c>
      <c r="BL211" s="14" t="s">
        <v>134</v>
      </c>
      <c r="BM211" s="228" t="s">
        <v>485</v>
      </c>
    </row>
    <row r="212" s="2" customFormat="1">
      <c r="A212" s="35"/>
      <c r="B212" s="36"/>
      <c r="C212" s="37"/>
      <c r="D212" s="230" t="s">
        <v>136</v>
      </c>
      <c r="E212" s="37"/>
      <c r="F212" s="231" t="s">
        <v>732</v>
      </c>
      <c r="G212" s="37"/>
      <c r="H212" s="37"/>
      <c r="I212" s="232"/>
      <c r="J212" s="37"/>
      <c r="K212" s="37"/>
      <c r="L212" s="41"/>
      <c r="M212" s="233"/>
      <c r="N212" s="234"/>
      <c r="O212" s="88"/>
      <c r="P212" s="88"/>
      <c r="Q212" s="88"/>
      <c r="R212" s="88"/>
      <c r="S212" s="88"/>
      <c r="T212" s="89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4" t="s">
        <v>136</v>
      </c>
      <c r="AU212" s="14" t="s">
        <v>84</v>
      </c>
    </row>
    <row r="213" s="2" customFormat="1" ht="16.5" customHeight="1">
      <c r="A213" s="35"/>
      <c r="B213" s="36"/>
      <c r="C213" s="237" t="s">
        <v>317</v>
      </c>
      <c r="D213" s="237" t="s">
        <v>203</v>
      </c>
      <c r="E213" s="238" t="s">
        <v>733</v>
      </c>
      <c r="F213" s="239" t="s">
        <v>734</v>
      </c>
      <c r="G213" s="240" t="s">
        <v>206</v>
      </c>
      <c r="H213" s="241">
        <v>3</v>
      </c>
      <c r="I213" s="242"/>
      <c r="J213" s="243">
        <f>ROUND(I213*H213,2)</f>
        <v>0</v>
      </c>
      <c r="K213" s="244"/>
      <c r="L213" s="245"/>
      <c r="M213" s="246" t="s">
        <v>1</v>
      </c>
      <c r="N213" s="247" t="s">
        <v>41</v>
      </c>
      <c r="O213" s="88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8" t="s">
        <v>168</v>
      </c>
      <c r="AT213" s="228" t="s">
        <v>203</v>
      </c>
      <c r="AU213" s="228" t="s">
        <v>84</v>
      </c>
      <c r="AY213" s="14" t="s">
        <v>128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4" t="s">
        <v>84</v>
      </c>
      <c r="BK213" s="229">
        <f>ROUND(I213*H213,2)</f>
        <v>0</v>
      </c>
      <c r="BL213" s="14" t="s">
        <v>134</v>
      </c>
      <c r="BM213" s="228" t="s">
        <v>493</v>
      </c>
    </row>
    <row r="214" s="2" customFormat="1">
      <c r="A214" s="35"/>
      <c r="B214" s="36"/>
      <c r="C214" s="37"/>
      <c r="D214" s="230" t="s">
        <v>136</v>
      </c>
      <c r="E214" s="37"/>
      <c r="F214" s="231" t="s">
        <v>734</v>
      </c>
      <c r="G214" s="37"/>
      <c r="H214" s="37"/>
      <c r="I214" s="232"/>
      <c r="J214" s="37"/>
      <c r="K214" s="37"/>
      <c r="L214" s="41"/>
      <c r="M214" s="233"/>
      <c r="N214" s="234"/>
      <c r="O214" s="88"/>
      <c r="P214" s="88"/>
      <c r="Q214" s="88"/>
      <c r="R214" s="88"/>
      <c r="S214" s="88"/>
      <c r="T214" s="89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4" t="s">
        <v>136</v>
      </c>
      <c r="AU214" s="14" t="s">
        <v>84</v>
      </c>
    </row>
    <row r="215" s="2" customFormat="1" ht="16.5" customHeight="1">
      <c r="A215" s="35"/>
      <c r="B215" s="36"/>
      <c r="C215" s="216" t="s">
        <v>323</v>
      </c>
      <c r="D215" s="216" t="s">
        <v>130</v>
      </c>
      <c r="E215" s="217" t="s">
        <v>735</v>
      </c>
      <c r="F215" s="218" t="s">
        <v>736</v>
      </c>
      <c r="G215" s="219" t="s">
        <v>155</v>
      </c>
      <c r="H215" s="220">
        <v>72</v>
      </c>
      <c r="I215" s="221"/>
      <c r="J215" s="222">
        <f>ROUND(I215*H215,2)</f>
        <v>0</v>
      </c>
      <c r="K215" s="223"/>
      <c r="L215" s="41"/>
      <c r="M215" s="224" t="s">
        <v>1</v>
      </c>
      <c r="N215" s="225" t="s">
        <v>41</v>
      </c>
      <c r="O215" s="88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8" t="s">
        <v>134</v>
      </c>
      <c r="AT215" s="228" t="s">
        <v>130</v>
      </c>
      <c r="AU215" s="228" t="s">
        <v>84</v>
      </c>
      <c r="AY215" s="14" t="s">
        <v>128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4" t="s">
        <v>84</v>
      </c>
      <c r="BK215" s="229">
        <f>ROUND(I215*H215,2)</f>
        <v>0</v>
      </c>
      <c r="BL215" s="14" t="s">
        <v>134</v>
      </c>
      <c r="BM215" s="228" t="s">
        <v>502</v>
      </c>
    </row>
    <row r="216" s="2" customFormat="1">
      <c r="A216" s="35"/>
      <c r="B216" s="36"/>
      <c r="C216" s="37"/>
      <c r="D216" s="230" t="s">
        <v>136</v>
      </c>
      <c r="E216" s="37"/>
      <c r="F216" s="231" t="s">
        <v>736</v>
      </c>
      <c r="G216" s="37"/>
      <c r="H216" s="37"/>
      <c r="I216" s="232"/>
      <c r="J216" s="37"/>
      <c r="K216" s="37"/>
      <c r="L216" s="41"/>
      <c r="M216" s="233"/>
      <c r="N216" s="234"/>
      <c r="O216" s="88"/>
      <c r="P216" s="88"/>
      <c r="Q216" s="88"/>
      <c r="R216" s="88"/>
      <c r="S216" s="88"/>
      <c r="T216" s="89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4" t="s">
        <v>136</v>
      </c>
      <c r="AU216" s="14" t="s">
        <v>84</v>
      </c>
    </row>
    <row r="217" s="2" customFormat="1" ht="16.5" customHeight="1">
      <c r="A217" s="35"/>
      <c r="B217" s="36"/>
      <c r="C217" s="216" t="s">
        <v>327</v>
      </c>
      <c r="D217" s="216" t="s">
        <v>130</v>
      </c>
      <c r="E217" s="217" t="s">
        <v>737</v>
      </c>
      <c r="F217" s="218" t="s">
        <v>738</v>
      </c>
      <c r="G217" s="219" t="s">
        <v>155</v>
      </c>
      <c r="H217" s="220">
        <v>8</v>
      </c>
      <c r="I217" s="221"/>
      <c r="J217" s="222">
        <f>ROUND(I217*H217,2)</f>
        <v>0</v>
      </c>
      <c r="K217" s="223"/>
      <c r="L217" s="41"/>
      <c r="M217" s="224" t="s">
        <v>1</v>
      </c>
      <c r="N217" s="225" t="s">
        <v>41</v>
      </c>
      <c r="O217" s="88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8" t="s">
        <v>134</v>
      </c>
      <c r="AT217" s="228" t="s">
        <v>130</v>
      </c>
      <c r="AU217" s="228" t="s">
        <v>84</v>
      </c>
      <c r="AY217" s="14" t="s">
        <v>128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4" t="s">
        <v>84</v>
      </c>
      <c r="BK217" s="229">
        <f>ROUND(I217*H217,2)</f>
        <v>0</v>
      </c>
      <c r="BL217" s="14" t="s">
        <v>134</v>
      </c>
      <c r="BM217" s="228" t="s">
        <v>510</v>
      </c>
    </row>
    <row r="218" s="2" customFormat="1">
      <c r="A218" s="35"/>
      <c r="B218" s="36"/>
      <c r="C218" s="37"/>
      <c r="D218" s="230" t="s">
        <v>136</v>
      </c>
      <c r="E218" s="37"/>
      <c r="F218" s="231" t="s">
        <v>738</v>
      </c>
      <c r="G218" s="37"/>
      <c r="H218" s="37"/>
      <c r="I218" s="232"/>
      <c r="J218" s="37"/>
      <c r="K218" s="37"/>
      <c r="L218" s="41"/>
      <c r="M218" s="233"/>
      <c r="N218" s="234"/>
      <c r="O218" s="88"/>
      <c r="P218" s="88"/>
      <c r="Q218" s="88"/>
      <c r="R218" s="88"/>
      <c r="S218" s="88"/>
      <c r="T218" s="89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4" t="s">
        <v>136</v>
      </c>
      <c r="AU218" s="14" t="s">
        <v>84</v>
      </c>
    </row>
    <row r="219" s="2" customFormat="1" ht="16.5" customHeight="1">
      <c r="A219" s="35"/>
      <c r="B219" s="36"/>
      <c r="C219" s="216" t="s">
        <v>332</v>
      </c>
      <c r="D219" s="216" t="s">
        <v>130</v>
      </c>
      <c r="E219" s="217" t="s">
        <v>739</v>
      </c>
      <c r="F219" s="218" t="s">
        <v>740</v>
      </c>
      <c r="G219" s="219" t="s">
        <v>155</v>
      </c>
      <c r="H219" s="220">
        <v>80</v>
      </c>
      <c r="I219" s="221"/>
      <c r="J219" s="222">
        <f>ROUND(I219*H219,2)</f>
        <v>0</v>
      </c>
      <c r="K219" s="223"/>
      <c r="L219" s="41"/>
      <c r="M219" s="224" t="s">
        <v>1</v>
      </c>
      <c r="N219" s="225" t="s">
        <v>41</v>
      </c>
      <c r="O219" s="88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8" t="s">
        <v>134</v>
      </c>
      <c r="AT219" s="228" t="s">
        <v>130</v>
      </c>
      <c r="AU219" s="228" t="s">
        <v>84</v>
      </c>
      <c r="AY219" s="14" t="s">
        <v>128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4" t="s">
        <v>84</v>
      </c>
      <c r="BK219" s="229">
        <f>ROUND(I219*H219,2)</f>
        <v>0</v>
      </c>
      <c r="BL219" s="14" t="s">
        <v>134</v>
      </c>
      <c r="BM219" s="228" t="s">
        <v>520</v>
      </c>
    </row>
    <row r="220" s="2" customFormat="1">
      <c r="A220" s="35"/>
      <c r="B220" s="36"/>
      <c r="C220" s="37"/>
      <c r="D220" s="230" t="s">
        <v>136</v>
      </c>
      <c r="E220" s="37"/>
      <c r="F220" s="231" t="s">
        <v>740</v>
      </c>
      <c r="G220" s="37"/>
      <c r="H220" s="37"/>
      <c r="I220" s="232"/>
      <c r="J220" s="37"/>
      <c r="K220" s="37"/>
      <c r="L220" s="41"/>
      <c r="M220" s="233"/>
      <c r="N220" s="234"/>
      <c r="O220" s="88"/>
      <c r="P220" s="88"/>
      <c r="Q220" s="88"/>
      <c r="R220" s="88"/>
      <c r="S220" s="88"/>
      <c r="T220" s="89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4" t="s">
        <v>136</v>
      </c>
      <c r="AU220" s="14" t="s">
        <v>84</v>
      </c>
    </row>
    <row r="221" s="2" customFormat="1" ht="16.5" customHeight="1">
      <c r="A221" s="35"/>
      <c r="B221" s="36"/>
      <c r="C221" s="237" t="s">
        <v>337</v>
      </c>
      <c r="D221" s="237" t="s">
        <v>203</v>
      </c>
      <c r="E221" s="238" t="s">
        <v>741</v>
      </c>
      <c r="F221" s="239" t="s">
        <v>742</v>
      </c>
      <c r="G221" s="240" t="s">
        <v>155</v>
      </c>
      <c r="H221" s="241">
        <v>80</v>
      </c>
      <c r="I221" s="242"/>
      <c r="J221" s="243">
        <f>ROUND(I221*H221,2)</f>
        <v>0</v>
      </c>
      <c r="K221" s="244"/>
      <c r="L221" s="245"/>
      <c r="M221" s="246" t="s">
        <v>1</v>
      </c>
      <c r="N221" s="247" t="s">
        <v>41</v>
      </c>
      <c r="O221" s="88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8" t="s">
        <v>168</v>
      </c>
      <c r="AT221" s="228" t="s">
        <v>203</v>
      </c>
      <c r="AU221" s="228" t="s">
        <v>84</v>
      </c>
      <c r="AY221" s="14" t="s">
        <v>128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4" t="s">
        <v>84</v>
      </c>
      <c r="BK221" s="229">
        <f>ROUND(I221*H221,2)</f>
        <v>0</v>
      </c>
      <c r="BL221" s="14" t="s">
        <v>134</v>
      </c>
      <c r="BM221" s="228" t="s">
        <v>530</v>
      </c>
    </row>
    <row r="222" s="2" customFormat="1">
      <c r="A222" s="35"/>
      <c r="B222" s="36"/>
      <c r="C222" s="37"/>
      <c r="D222" s="230" t="s">
        <v>136</v>
      </c>
      <c r="E222" s="37"/>
      <c r="F222" s="231" t="s">
        <v>742</v>
      </c>
      <c r="G222" s="37"/>
      <c r="H222" s="37"/>
      <c r="I222" s="232"/>
      <c r="J222" s="37"/>
      <c r="K222" s="37"/>
      <c r="L222" s="41"/>
      <c r="M222" s="233"/>
      <c r="N222" s="234"/>
      <c r="O222" s="88"/>
      <c r="P222" s="88"/>
      <c r="Q222" s="88"/>
      <c r="R222" s="88"/>
      <c r="S222" s="88"/>
      <c r="T222" s="89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4" t="s">
        <v>136</v>
      </c>
      <c r="AU222" s="14" t="s">
        <v>84</v>
      </c>
    </row>
    <row r="223" s="2" customFormat="1" ht="16.5" customHeight="1">
      <c r="A223" s="35"/>
      <c r="B223" s="36"/>
      <c r="C223" s="216" t="s">
        <v>342</v>
      </c>
      <c r="D223" s="216" t="s">
        <v>130</v>
      </c>
      <c r="E223" s="217" t="s">
        <v>743</v>
      </c>
      <c r="F223" s="218" t="s">
        <v>744</v>
      </c>
      <c r="G223" s="219" t="s">
        <v>155</v>
      </c>
      <c r="H223" s="220">
        <v>72</v>
      </c>
      <c r="I223" s="221"/>
      <c r="J223" s="222">
        <f>ROUND(I223*H223,2)</f>
        <v>0</v>
      </c>
      <c r="K223" s="223"/>
      <c r="L223" s="41"/>
      <c r="M223" s="224" t="s">
        <v>1</v>
      </c>
      <c r="N223" s="225" t="s">
        <v>41</v>
      </c>
      <c r="O223" s="88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8" t="s">
        <v>134</v>
      </c>
      <c r="AT223" s="228" t="s">
        <v>130</v>
      </c>
      <c r="AU223" s="228" t="s">
        <v>84</v>
      </c>
      <c r="AY223" s="14" t="s">
        <v>128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4" t="s">
        <v>84</v>
      </c>
      <c r="BK223" s="229">
        <f>ROUND(I223*H223,2)</f>
        <v>0</v>
      </c>
      <c r="BL223" s="14" t="s">
        <v>134</v>
      </c>
      <c r="BM223" s="228" t="s">
        <v>540</v>
      </c>
    </row>
    <row r="224" s="2" customFormat="1">
      <c r="A224" s="35"/>
      <c r="B224" s="36"/>
      <c r="C224" s="37"/>
      <c r="D224" s="230" t="s">
        <v>136</v>
      </c>
      <c r="E224" s="37"/>
      <c r="F224" s="231" t="s">
        <v>744</v>
      </c>
      <c r="G224" s="37"/>
      <c r="H224" s="37"/>
      <c r="I224" s="232"/>
      <c r="J224" s="37"/>
      <c r="K224" s="37"/>
      <c r="L224" s="41"/>
      <c r="M224" s="233"/>
      <c r="N224" s="234"/>
      <c r="O224" s="88"/>
      <c r="P224" s="88"/>
      <c r="Q224" s="88"/>
      <c r="R224" s="88"/>
      <c r="S224" s="88"/>
      <c r="T224" s="89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4" t="s">
        <v>136</v>
      </c>
      <c r="AU224" s="14" t="s">
        <v>84</v>
      </c>
    </row>
    <row r="225" s="2" customFormat="1" ht="16.5" customHeight="1">
      <c r="A225" s="35"/>
      <c r="B225" s="36"/>
      <c r="C225" s="216" t="s">
        <v>346</v>
      </c>
      <c r="D225" s="216" t="s">
        <v>130</v>
      </c>
      <c r="E225" s="217" t="s">
        <v>745</v>
      </c>
      <c r="F225" s="218" t="s">
        <v>746</v>
      </c>
      <c r="G225" s="219" t="s">
        <v>155</v>
      </c>
      <c r="H225" s="220">
        <v>8</v>
      </c>
      <c r="I225" s="221"/>
      <c r="J225" s="222">
        <f>ROUND(I225*H225,2)</f>
        <v>0</v>
      </c>
      <c r="K225" s="223"/>
      <c r="L225" s="41"/>
      <c r="M225" s="224" t="s">
        <v>1</v>
      </c>
      <c r="N225" s="225" t="s">
        <v>41</v>
      </c>
      <c r="O225" s="88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8" t="s">
        <v>134</v>
      </c>
      <c r="AT225" s="228" t="s">
        <v>130</v>
      </c>
      <c r="AU225" s="228" t="s">
        <v>84</v>
      </c>
      <c r="AY225" s="14" t="s">
        <v>128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4" t="s">
        <v>84</v>
      </c>
      <c r="BK225" s="229">
        <f>ROUND(I225*H225,2)</f>
        <v>0</v>
      </c>
      <c r="BL225" s="14" t="s">
        <v>134</v>
      </c>
      <c r="BM225" s="228" t="s">
        <v>553</v>
      </c>
    </row>
    <row r="226" s="2" customFormat="1">
      <c r="A226" s="35"/>
      <c r="B226" s="36"/>
      <c r="C226" s="37"/>
      <c r="D226" s="230" t="s">
        <v>136</v>
      </c>
      <c r="E226" s="37"/>
      <c r="F226" s="231" t="s">
        <v>746</v>
      </c>
      <c r="G226" s="37"/>
      <c r="H226" s="37"/>
      <c r="I226" s="232"/>
      <c r="J226" s="37"/>
      <c r="K226" s="37"/>
      <c r="L226" s="41"/>
      <c r="M226" s="233"/>
      <c r="N226" s="234"/>
      <c r="O226" s="88"/>
      <c r="P226" s="88"/>
      <c r="Q226" s="88"/>
      <c r="R226" s="88"/>
      <c r="S226" s="88"/>
      <c r="T226" s="89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4" t="s">
        <v>136</v>
      </c>
      <c r="AU226" s="14" t="s">
        <v>84</v>
      </c>
    </row>
    <row r="227" s="2" customFormat="1" ht="16.5" customHeight="1">
      <c r="A227" s="35"/>
      <c r="B227" s="36"/>
      <c r="C227" s="216" t="s">
        <v>352</v>
      </c>
      <c r="D227" s="216" t="s">
        <v>130</v>
      </c>
      <c r="E227" s="217" t="s">
        <v>747</v>
      </c>
      <c r="F227" s="218" t="s">
        <v>748</v>
      </c>
      <c r="G227" s="219" t="s">
        <v>206</v>
      </c>
      <c r="H227" s="220">
        <v>40.408000000000001</v>
      </c>
      <c r="I227" s="221"/>
      <c r="J227" s="222">
        <f>ROUND(I227*H227,2)</f>
        <v>0</v>
      </c>
      <c r="K227" s="223"/>
      <c r="L227" s="41"/>
      <c r="M227" s="224" t="s">
        <v>1</v>
      </c>
      <c r="N227" s="225" t="s">
        <v>41</v>
      </c>
      <c r="O227" s="88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8" t="s">
        <v>134</v>
      </c>
      <c r="AT227" s="228" t="s">
        <v>130</v>
      </c>
      <c r="AU227" s="228" t="s">
        <v>84</v>
      </c>
      <c r="AY227" s="14" t="s">
        <v>128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4" t="s">
        <v>84</v>
      </c>
      <c r="BK227" s="229">
        <f>ROUND(I227*H227,2)</f>
        <v>0</v>
      </c>
      <c r="BL227" s="14" t="s">
        <v>134</v>
      </c>
      <c r="BM227" s="228" t="s">
        <v>561</v>
      </c>
    </row>
    <row r="228" s="2" customFormat="1">
      <c r="A228" s="35"/>
      <c r="B228" s="36"/>
      <c r="C228" s="37"/>
      <c r="D228" s="230" t="s">
        <v>136</v>
      </c>
      <c r="E228" s="37"/>
      <c r="F228" s="231" t="s">
        <v>748</v>
      </c>
      <c r="G228" s="37"/>
      <c r="H228" s="37"/>
      <c r="I228" s="232"/>
      <c r="J228" s="37"/>
      <c r="K228" s="37"/>
      <c r="L228" s="41"/>
      <c r="M228" s="233"/>
      <c r="N228" s="234"/>
      <c r="O228" s="88"/>
      <c r="P228" s="88"/>
      <c r="Q228" s="88"/>
      <c r="R228" s="88"/>
      <c r="S228" s="88"/>
      <c r="T228" s="89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4" t="s">
        <v>136</v>
      </c>
      <c r="AU228" s="14" t="s">
        <v>84</v>
      </c>
    </row>
    <row r="229" s="2" customFormat="1" ht="21.75" customHeight="1">
      <c r="A229" s="35"/>
      <c r="B229" s="36"/>
      <c r="C229" s="216" t="s">
        <v>356</v>
      </c>
      <c r="D229" s="216" t="s">
        <v>130</v>
      </c>
      <c r="E229" s="217" t="s">
        <v>749</v>
      </c>
      <c r="F229" s="218" t="s">
        <v>750</v>
      </c>
      <c r="G229" s="219" t="s">
        <v>206</v>
      </c>
      <c r="H229" s="220">
        <v>202</v>
      </c>
      <c r="I229" s="221"/>
      <c r="J229" s="222">
        <f>ROUND(I229*H229,2)</f>
        <v>0</v>
      </c>
      <c r="K229" s="223"/>
      <c r="L229" s="41"/>
      <c r="M229" s="224" t="s">
        <v>1</v>
      </c>
      <c r="N229" s="225" t="s">
        <v>41</v>
      </c>
      <c r="O229" s="88"/>
      <c r="P229" s="226">
        <f>O229*H229</f>
        <v>0</v>
      </c>
      <c r="Q229" s="226">
        <v>0</v>
      </c>
      <c r="R229" s="226">
        <f>Q229*H229</f>
        <v>0</v>
      </c>
      <c r="S229" s="226">
        <v>0</v>
      </c>
      <c r="T229" s="22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8" t="s">
        <v>134</v>
      </c>
      <c r="AT229" s="228" t="s">
        <v>130</v>
      </c>
      <c r="AU229" s="228" t="s">
        <v>84</v>
      </c>
      <c r="AY229" s="14" t="s">
        <v>128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4" t="s">
        <v>84</v>
      </c>
      <c r="BK229" s="229">
        <f>ROUND(I229*H229,2)</f>
        <v>0</v>
      </c>
      <c r="BL229" s="14" t="s">
        <v>134</v>
      </c>
      <c r="BM229" s="228" t="s">
        <v>570</v>
      </c>
    </row>
    <row r="230" s="2" customFormat="1">
      <c r="A230" s="35"/>
      <c r="B230" s="36"/>
      <c r="C230" s="37"/>
      <c r="D230" s="230" t="s">
        <v>136</v>
      </c>
      <c r="E230" s="37"/>
      <c r="F230" s="231" t="s">
        <v>750</v>
      </c>
      <c r="G230" s="37"/>
      <c r="H230" s="37"/>
      <c r="I230" s="232"/>
      <c r="J230" s="37"/>
      <c r="K230" s="37"/>
      <c r="L230" s="41"/>
      <c r="M230" s="233"/>
      <c r="N230" s="234"/>
      <c r="O230" s="88"/>
      <c r="P230" s="88"/>
      <c r="Q230" s="88"/>
      <c r="R230" s="88"/>
      <c r="S230" s="88"/>
      <c r="T230" s="89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4" t="s">
        <v>136</v>
      </c>
      <c r="AU230" s="14" t="s">
        <v>84</v>
      </c>
    </row>
    <row r="231" s="12" customFormat="1" ht="25.92" customHeight="1">
      <c r="A231" s="12"/>
      <c r="B231" s="200"/>
      <c r="C231" s="201"/>
      <c r="D231" s="202" t="s">
        <v>75</v>
      </c>
      <c r="E231" s="203" t="s">
        <v>208</v>
      </c>
      <c r="F231" s="203" t="s">
        <v>751</v>
      </c>
      <c r="G231" s="201"/>
      <c r="H231" s="201"/>
      <c r="I231" s="204"/>
      <c r="J231" s="205">
        <f>BK231</f>
        <v>0</v>
      </c>
      <c r="K231" s="201"/>
      <c r="L231" s="206"/>
      <c r="M231" s="207"/>
      <c r="N231" s="208"/>
      <c r="O231" s="208"/>
      <c r="P231" s="209">
        <f>SUM(P232:P235)</f>
        <v>0</v>
      </c>
      <c r="Q231" s="208"/>
      <c r="R231" s="209">
        <f>SUM(R232:R235)</f>
        <v>0</v>
      </c>
      <c r="S231" s="208"/>
      <c r="T231" s="210">
        <f>SUM(T232:T235)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1" t="s">
        <v>84</v>
      </c>
      <c r="AT231" s="212" t="s">
        <v>75</v>
      </c>
      <c r="AU231" s="212" t="s">
        <v>76</v>
      </c>
      <c r="AY231" s="211" t="s">
        <v>128</v>
      </c>
      <c r="BK231" s="213">
        <f>SUM(BK232:BK235)</f>
        <v>0</v>
      </c>
    </row>
    <row r="232" s="2" customFormat="1" ht="21.75" customHeight="1">
      <c r="A232" s="35"/>
      <c r="B232" s="36"/>
      <c r="C232" s="216" t="s">
        <v>361</v>
      </c>
      <c r="D232" s="216" t="s">
        <v>130</v>
      </c>
      <c r="E232" s="217" t="s">
        <v>752</v>
      </c>
      <c r="F232" s="218" t="s">
        <v>753</v>
      </c>
      <c r="G232" s="219" t="s">
        <v>181</v>
      </c>
      <c r="H232" s="220">
        <v>5.5999999999999996</v>
      </c>
      <c r="I232" s="221"/>
      <c r="J232" s="222">
        <f>ROUND(I232*H232,2)</f>
        <v>0</v>
      </c>
      <c r="K232" s="223"/>
      <c r="L232" s="41"/>
      <c r="M232" s="224" t="s">
        <v>1</v>
      </c>
      <c r="N232" s="225" t="s">
        <v>41</v>
      </c>
      <c r="O232" s="88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8" t="s">
        <v>134</v>
      </c>
      <c r="AT232" s="228" t="s">
        <v>130</v>
      </c>
      <c r="AU232" s="228" t="s">
        <v>84</v>
      </c>
      <c r="AY232" s="14" t="s">
        <v>128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4" t="s">
        <v>84</v>
      </c>
      <c r="BK232" s="229">
        <f>ROUND(I232*H232,2)</f>
        <v>0</v>
      </c>
      <c r="BL232" s="14" t="s">
        <v>134</v>
      </c>
      <c r="BM232" s="228" t="s">
        <v>585</v>
      </c>
    </row>
    <row r="233" s="2" customFormat="1">
      <c r="A233" s="35"/>
      <c r="B233" s="36"/>
      <c r="C233" s="37"/>
      <c r="D233" s="230" t="s">
        <v>136</v>
      </c>
      <c r="E233" s="37"/>
      <c r="F233" s="231" t="s">
        <v>753</v>
      </c>
      <c r="G233" s="37"/>
      <c r="H233" s="37"/>
      <c r="I233" s="232"/>
      <c r="J233" s="37"/>
      <c r="K233" s="37"/>
      <c r="L233" s="41"/>
      <c r="M233" s="233"/>
      <c r="N233" s="234"/>
      <c r="O233" s="88"/>
      <c r="P233" s="88"/>
      <c r="Q233" s="88"/>
      <c r="R233" s="88"/>
      <c r="S233" s="88"/>
      <c r="T233" s="89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4" t="s">
        <v>136</v>
      </c>
      <c r="AU233" s="14" t="s">
        <v>84</v>
      </c>
    </row>
    <row r="234" s="2" customFormat="1" ht="21.75" customHeight="1">
      <c r="A234" s="35"/>
      <c r="B234" s="36"/>
      <c r="C234" s="216" t="s">
        <v>365</v>
      </c>
      <c r="D234" s="216" t="s">
        <v>130</v>
      </c>
      <c r="E234" s="217" t="s">
        <v>754</v>
      </c>
      <c r="F234" s="218" t="s">
        <v>755</v>
      </c>
      <c r="G234" s="219" t="s">
        <v>181</v>
      </c>
      <c r="H234" s="220">
        <v>28</v>
      </c>
      <c r="I234" s="221"/>
      <c r="J234" s="222">
        <f>ROUND(I234*H234,2)</f>
        <v>0</v>
      </c>
      <c r="K234" s="223"/>
      <c r="L234" s="41"/>
      <c r="M234" s="224" t="s">
        <v>1</v>
      </c>
      <c r="N234" s="225" t="s">
        <v>41</v>
      </c>
      <c r="O234" s="88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7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8" t="s">
        <v>134</v>
      </c>
      <c r="AT234" s="228" t="s">
        <v>130</v>
      </c>
      <c r="AU234" s="228" t="s">
        <v>84</v>
      </c>
      <c r="AY234" s="14" t="s">
        <v>128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4" t="s">
        <v>84</v>
      </c>
      <c r="BK234" s="229">
        <f>ROUND(I234*H234,2)</f>
        <v>0</v>
      </c>
      <c r="BL234" s="14" t="s">
        <v>134</v>
      </c>
      <c r="BM234" s="228" t="s">
        <v>598</v>
      </c>
    </row>
    <row r="235" s="2" customFormat="1">
      <c r="A235" s="35"/>
      <c r="B235" s="36"/>
      <c r="C235" s="37"/>
      <c r="D235" s="230" t="s">
        <v>136</v>
      </c>
      <c r="E235" s="37"/>
      <c r="F235" s="231" t="s">
        <v>755</v>
      </c>
      <c r="G235" s="37"/>
      <c r="H235" s="37"/>
      <c r="I235" s="232"/>
      <c r="J235" s="37"/>
      <c r="K235" s="37"/>
      <c r="L235" s="41"/>
      <c r="M235" s="233"/>
      <c r="N235" s="234"/>
      <c r="O235" s="88"/>
      <c r="P235" s="88"/>
      <c r="Q235" s="88"/>
      <c r="R235" s="88"/>
      <c r="S235" s="88"/>
      <c r="T235" s="89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4" t="s">
        <v>136</v>
      </c>
      <c r="AU235" s="14" t="s">
        <v>84</v>
      </c>
    </row>
    <row r="236" s="12" customFormat="1" ht="25.92" customHeight="1">
      <c r="A236" s="12"/>
      <c r="B236" s="200"/>
      <c r="C236" s="201"/>
      <c r="D236" s="202" t="s">
        <v>75</v>
      </c>
      <c r="E236" s="203" t="s">
        <v>222</v>
      </c>
      <c r="F236" s="203" t="s">
        <v>756</v>
      </c>
      <c r="G236" s="201"/>
      <c r="H236" s="201"/>
      <c r="I236" s="204"/>
      <c r="J236" s="205">
        <f>BK236</f>
        <v>0</v>
      </c>
      <c r="K236" s="201"/>
      <c r="L236" s="206"/>
      <c r="M236" s="207"/>
      <c r="N236" s="208"/>
      <c r="O236" s="208"/>
      <c r="P236" s="209">
        <f>SUM(P237:P238)</f>
        <v>0</v>
      </c>
      <c r="Q236" s="208"/>
      <c r="R236" s="209">
        <f>SUM(R237:R238)</f>
        <v>0</v>
      </c>
      <c r="S236" s="208"/>
      <c r="T236" s="210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1" t="s">
        <v>84</v>
      </c>
      <c r="AT236" s="212" t="s">
        <v>75</v>
      </c>
      <c r="AU236" s="212" t="s">
        <v>76</v>
      </c>
      <c r="AY236" s="211" t="s">
        <v>128</v>
      </c>
      <c r="BK236" s="213">
        <f>SUM(BK237:BK238)</f>
        <v>0</v>
      </c>
    </row>
    <row r="237" s="2" customFormat="1" ht="16.5" customHeight="1">
      <c r="A237" s="35"/>
      <c r="B237" s="36"/>
      <c r="C237" s="216" t="s">
        <v>370</v>
      </c>
      <c r="D237" s="216" t="s">
        <v>130</v>
      </c>
      <c r="E237" s="217" t="s">
        <v>757</v>
      </c>
      <c r="F237" s="218" t="s">
        <v>758</v>
      </c>
      <c r="G237" s="219" t="s">
        <v>206</v>
      </c>
      <c r="H237" s="220">
        <v>12</v>
      </c>
      <c r="I237" s="221"/>
      <c r="J237" s="222">
        <f>ROUND(I237*H237,2)</f>
        <v>0</v>
      </c>
      <c r="K237" s="223"/>
      <c r="L237" s="41"/>
      <c r="M237" s="224" t="s">
        <v>1</v>
      </c>
      <c r="N237" s="225" t="s">
        <v>41</v>
      </c>
      <c r="O237" s="88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8" t="s">
        <v>134</v>
      </c>
      <c r="AT237" s="228" t="s">
        <v>130</v>
      </c>
      <c r="AU237" s="228" t="s">
        <v>84</v>
      </c>
      <c r="AY237" s="14" t="s">
        <v>128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4" t="s">
        <v>84</v>
      </c>
      <c r="BK237" s="229">
        <f>ROUND(I237*H237,2)</f>
        <v>0</v>
      </c>
      <c r="BL237" s="14" t="s">
        <v>134</v>
      </c>
      <c r="BM237" s="228" t="s">
        <v>607</v>
      </c>
    </row>
    <row r="238" s="2" customFormat="1">
      <c r="A238" s="35"/>
      <c r="B238" s="36"/>
      <c r="C238" s="37"/>
      <c r="D238" s="230" t="s">
        <v>136</v>
      </c>
      <c r="E238" s="37"/>
      <c r="F238" s="231" t="s">
        <v>758</v>
      </c>
      <c r="G238" s="37"/>
      <c r="H238" s="37"/>
      <c r="I238" s="232"/>
      <c r="J238" s="37"/>
      <c r="K238" s="37"/>
      <c r="L238" s="41"/>
      <c r="M238" s="233"/>
      <c r="N238" s="234"/>
      <c r="O238" s="88"/>
      <c r="P238" s="88"/>
      <c r="Q238" s="88"/>
      <c r="R238" s="88"/>
      <c r="S238" s="88"/>
      <c r="T238" s="89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4" t="s">
        <v>136</v>
      </c>
      <c r="AU238" s="14" t="s">
        <v>84</v>
      </c>
    </row>
    <row r="239" s="12" customFormat="1" ht="25.92" customHeight="1">
      <c r="A239" s="12"/>
      <c r="B239" s="200"/>
      <c r="C239" s="201"/>
      <c r="D239" s="202" t="s">
        <v>75</v>
      </c>
      <c r="E239" s="203" t="s">
        <v>759</v>
      </c>
      <c r="F239" s="203" t="s">
        <v>760</v>
      </c>
      <c r="G239" s="201"/>
      <c r="H239" s="201"/>
      <c r="I239" s="204"/>
      <c r="J239" s="205">
        <f>BK239</f>
        <v>0</v>
      </c>
      <c r="K239" s="201"/>
      <c r="L239" s="206"/>
      <c r="M239" s="207"/>
      <c r="N239" s="208"/>
      <c r="O239" s="208"/>
      <c r="P239" s="209">
        <f>SUM(P240:P245)</f>
        <v>0</v>
      </c>
      <c r="Q239" s="208"/>
      <c r="R239" s="209">
        <f>SUM(R240:R245)</f>
        <v>0</v>
      </c>
      <c r="S239" s="208"/>
      <c r="T239" s="210">
        <f>SUM(T240:T245)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1" t="s">
        <v>84</v>
      </c>
      <c r="AT239" s="212" t="s">
        <v>75</v>
      </c>
      <c r="AU239" s="212" t="s">
        <v>76</v>
      </c>
      <c r="AY239" s="211" t="s">
        <v>128</v>
      </c>
      <c r="BK239" s="213">
        <f>SUM(BK240:BK245)</f>
        <v>0</v>
      </c>
    </row>
    <row r="240" s="2" customFormat="1" ht="16.5" customHeight="1">
      <c r="A240" s="35"/>
      <c r="B240" s="36"/>
      <c r="C240" s="216" t="s">
        <v>374</v>
      </c>
      <c r="D240" s="216" t="s">
        <v>130</v>
      </c>
      <c r="E240" s="217" t="s">
        <v>761</v>
      </c>
      <c r="F240" s="218" t="s">
        <v>762</v>
      </c>
      <c r="G240" s="219" t="s">
        <v>206</v>
      </c>
      <c r="H240" s="220">
        <v>22.024999999999999</v>
      </c>
      <c r="I240" s="221"/>
      <c r="J240" s="222">
        <f>ROUND(I240*H240,2)</f>
        <v>0</v>
      </c>
      <c r="K240" s="223"/>
      <c r="L240" s="41"/>
      <c r="M240" s="224" t="s">
        <v>1</v>
      </c>
      <c r="N240" s="225" t="s">
        <v>41</v>
      </c>
      <c r="O240" s="88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7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8" t="s">
        <v>134</v>
      </c>
      <c r="AT240" s="228" t="s">
        <v>130</v>
      </c>
      <c r="AU240" s="228" t="s">
        <v>84</v>
      </c>
      <c r="AY240" s="14" t="s">
        <v>128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4" t="s">
        <v>84</v>
      </c>
      <c r="BK240" s="229">
        <f>ROUND(I240*H240,2)</f>
        <v>0</v>
      </c>
      <c r="BL240" s="14" t="s">
        <v>134</v>
      </c>
      <c r="BM240" s="228" t="s">
        <v>616</v>
      </c>
    </row>
    <row r="241" s="2" customFormat="1">
      <c r="A241" s="35"/>
      <c r="B241" s="36"/>
      <c r="C241" s="37"/>
      <c r="D241" s="230" t="s">
        <v>136</v>
      </c>
      <c r="E241" s="37"/>
      <c r="F241" s="231" t="s">
        <v>762</v>
      </c>
      <c r="G241" s="37"/>
      <c r="H241" s="37"/>
      <c r="I241" s="232"/>
      <c r="J241" s="37"/>
      <c r="K241" s="37"/>
      <c r="L241" s="41"/>
      <c r="M241" s="233"/>
      <c r="N241" s="234"/>
      <c r="O241" s="88"/>
      <c r="P241" s="88"/>
      <c r="Q241" s="88"/>
      <c r="R241" s="88"/>
      <c r="S241" s="88"/>
      <c r="T241" s="89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4" t="s">
        <v>136</v>
      </c>
      <c r="AU241" s="14" t="s">
        <v>84</v>
      </c>
    </row>
    <row r="242" s="2" customFormat="1" ht="21.75" customHeight="1">
      <c r="A242" s="35"/>
      <c r="B242" s="36"/>
      <c r="C242" s="216" t="s">
        <v>379</v>
      </c>
      <c r="D242" s="216" t="s">
        <v>130</v>
      </c>
      <c r="E242" s="217" t="s">
        <v>763</v>
      </c>
      <c r="F242" s="218" t="s">
        <v>764</v>
      </c>
      <c r="G242" s="219" t="s">
        <v>206</v>
      </c>
      <c r="H242" s="220">
        <v>110.125</v>
      </c>
      <c r="I242" s="221"/>
      <c r="J242" s="222">
        <f>ROUND(I242*H242,2)</f>
        <v>0</v>
      </c>
      <c r="K242" s="223"/>
      <c r="L242" s="41"/>
      <c r="M242" s="224" t="s">
        <v>1</v>
      </c>
      <c r="N242" s="225" t="s">
        <v>41</v>
      </c>
      <c r="O242" s="88"/>
      <c r="P242" s="226">
        <f>O242*H242</f>
        <v>0</v>
      </c>
      <c r="Q242" s="226">
        <v>0</v>
      </c>
      <c r="R242" s="226">
        <f>Q242*H242</f>
        <v>0</v>
      </c>
      <c r="S242" s="226">
        <v>0</v>
      </c>
      <c r="T242" s="227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8" t="s">
        <v>134</v>
      </c>
      <c r="AT242" s="228" t="s">
        <v>130</v>
      </c>
      <c r="AU242" s="228" t="s">
        <v>84</v>
      </c>
      <c r="AY242" s="14" t="s">
        <v>128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4" t="s">
        <v>84</v>
      </c>
      <c r="BK242" s="229">
        <f>ROUND(I242*H242,2)</f>
        <v>0</v>
      </c>
      <c r="BL242" s="14" t="s">
        <v>134</v>
      </c>
      <c r="BM242" s="228" t="s">
        <v>627</v>
      </c>
    </row>
    <row r="243" s="2" customFormat="1">
      <c r="A243" s="35"/>
      <c r="B243" s="36"/>
      <c r="C243" s="37"/>
      <c r="D243" s="230" t="s">
        <v>136</v>
      </c>
      <c r="E243" s="37"/>
      <c r="F243" s="231" t="s">
        <v>764</v>
      </c>
      <c r="G243" s="37"/>
      <c r="H243" s="37"/>
      <c r="I243" s="232"/>
      <c r="J243" s="37"/>
      <c r="K243" s="37"/>
      <c r="L243" s="41"/>
      <c r="M243" s="233"/>
      <c r="N243" s="234"/>
      <c r="O243" s="88"/>
      <c r="P243" s="88"/>
      <c r="Q243" s="88"/>
      <c r="R243" s="88"/>
      <c r="S243" s="88"/>
      <c r="T243" s="89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T243" s="14" t="s">
        <v>136</v>
      </c>
      <c r="AU243" s="14" t="s">
        <v>84</v>
      </c>
    </row>
    <row r="244" s="2" customFormat="1" ht="16.5" customHeight="1">
      <c r="A244" s="35"/>
      <c r="B244" s="36"/>
      <c r="C244" s="216" t="s">
        <v>383</v>
      </c>
      <c r="D244" s="216" t="s">
        <v>130</v>
      </c>
      <c r="E244" s="217" t="s">
        <v>765</v>
      </c>
      <c r="F244" s="218" t="s">
        <v>766</v>
      </c>
      <c r="G244" s="219" t="s">
        <v>206</v>
      </c>
      <c r="H244" s="220">
        <v>22</v>
      </c>
      <c r="I244" s="221"/>
      <c r="J244" s="222">
        <f>ROUND(I244*H244,2)</f>
        <v>0</v>
      </c>
      <c r="K244" s="223"/>
      <c r="L244" s="41"/>
      <c r="M244" s="224" t="s">
        <v>1</v>
      </c>
      <c r="N244" s="225" t="s">
        <v>41</v>
      </c>
      <c r="O244" s="88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7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8" t="s">
        <v>134</v>
      </c>
      <c r="AT244" s="228" t="s">
        <v>130</v>
      </c>
      <c r="AU244" s="228" t="s">
        <v>84</v>
      </c>
      <c r="AY244" s="14" t="s">
        <v>128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4" t="s">
        <v>84</v>
      </c>
      <c r="BK244" s="229">
        <f>ROUND(I244*H244,2)</f>
        <v>0</v>
      </c>
      <c r="BL244" s="14" t="s">
        <v>134</v>
      </c>
      <c r="BM244" s="228" t="s">
        <v>767</v>
      </c>
    </row>
    <row r="245" s="2" customFormat="1">
      <c r="A245" s="35"/>
      <c r="B245" s="36"/>
      <c r="C245" s="37"/>
      <c r="D245" s="230" t="s">
        <v>136</v>
      </c>
      <c r="E245" s="37"/>
      <c r="F245" s="231" t="s">
        <v>766</v>
      </c>
      <c r="G245" s="37"/>
      <c r="H245" s="37"/>
      <c r="I245" s="232"/>
      <c r="J245" s="37"/>
      <c r="K245" s="37"/>
      <c r="L245" s="41"/>
      <c r="M245" s="233"/>
      <c r="N245" s="234"/>
      <c r="O245" s="88"/>
      <c r="P245" s="88"/>
      <c r="Q245" s="88"/>
      <c r="R245" s="88"/>
      <c r="S245" s="88"/>
      <c r="T245" s="89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4" t="s">
        <v>136</v>
      </c>
      <c r="AU245" s="14" t="s">
        <v>84</v>
      </c>
    </row>
    <row r="246" s="12" customFormat="1" ht="25.92" customHeight="1">
      <c r="A246" s="12"/>
      <c r="B246" s="200"/>
      <c r="C246" s="201"/>
      <c r="D246" s="202" t="s">
        <v>75</v>
      </c>
      <c r="E246" s="203" t="s">
        <v>768</v>
      </c>
      <c r="F246" s="203" t="s">
        <v>769</v>
      </c>
      <c r="G246" s="201"/>
      <c r="H246" s="201"/>
      <c r="I246" s="204"/>
      <c r="J246" s="205">
        <f>BK246</f>
        <v>0</v>
      </c>
      <c r="K246" s="201"/>
      <c r="L246" s="206"/>
      <c r="M246" s="207"/>
      <c r="N246" s="208"/>
      <c r="O246" s="208"/>
      <c r="P246" s="209">
        <v>0</v>
      </c>
      <c r="Q246" s="208"/>
      <c r="R246" s="209">
        <v>0</v>
      </c>
      <c r="S246" s="208"/>
      <c r="T246" s="210"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1" t="s">
        <v>84</v>
      </c>
      <c r="AT246" s="212" t="s">
        <v>75</v>
      </c>
      <c r="AU246" s="212" t="s">
        <v>76</v>
      </c>
      <c r="AY246" s="211" t="s">
        <v>128</v>
      </c>
      <c r="BK246" s="213">
        <v>0</v>
      </c>
    </row>
    <row r="247" s="12" customFormat="1" ht="25.92" customHeight="1">
      <c r="A247" s="12"/>
      <c r="B247" s="200"/>
      <c r="C247" s="201"/>
      <c r="D247" s="202" t="s">
        <v>75</v>
      </c>
      <c r="E247" s="203" t="s">
        <v>770</v>
      </c>
      <c r="F247" s="203" t="s">
        <v>771</v>
      </c>
      <c r="G247" s="201"/>
      <c r="H247" s="201"/>
      <c r="I247" s="204"/>
      <c r="J247" s="205">
        <f>BK247</f>
        <v>0</v>
      </c>
      <c r="K247" s="201"/>
      <c r="L247" s="206"/>
      <c r="M247" s="207"/>
      <c r="N247" s="208"/>
      <c r="O247" s="208"/>
      <c r="P247" s="209">
        <f>SUM(P248:P249)</f>
        <v>0</v>
      </c>
      <c r="Q247" s="208"/>
      <c r="R247" s="209">
        <f>SUM(R248:R249)</f>
        <v>0</v>
      </c>
      <c r="S247" s="208"/>
      <c r="T247" s="210">
        <f>SUM(T248:T249)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1" t="s">
        <v>84</v>
      </c>
      <c r="AT247" s="212" t="s">
        <v>75</v>
      </c>
      <c r="AU247" s="212" t="s">
        <v>76</v>
      </c>
      <c r="AY247" s="211" t="s">
        <v>128</v>
      </c>
      <c r="BK247" s="213">
        <f>SUM(BK248:BK249)</f>
        <v>0</v>
      </c>
    </row>
    <row r="248" s="2" customFormat="1" ht="16.5" customHeight="1">
      <c r="A248" s="35"/>
      <c r="B248" s="36"/>
      <c r="C248" s="216" t="s">
        <v>388</v>
      </c>
      <c r="D248" s="216" t="s">
        <v>130</v>
      </c>
      <c r="E248" s="217" t="s">
        <v>772</v>
      </c>
      <c r="F248" s="218" t="s">
        <v>773</v>
      </c>
      <c r="G248" s="219" t="s">
        <v>774</v>
      </c>
      <c r="H248" s="220">
        <v>1</v>
      </c>
      <c r="I248" s="221"/>
      <c r="J248" s="222">
        <f>ROUND(I248*H248,2)</f>
        <v>0</v>
      </c>
      <c r="K248" s="223"/>
      <c r="L248" s="41"/>
      <c r="M248" s="224" t="s">
        <v>1</v>
      </c>
      <c r="N248" s="225" t="s">
        <v>41</v>
      </c>
      <c r="O248" s="88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8" t="s">
        <v>134</v>
      </c>
      <c r="AT248" s="228" t="s">
        <v>130</v>
      </c>
      <c r="AU248" s="228" t="s">
        <v>84</v>
      </c>
      <c r="AY248" s="14" t="s">
        <v>128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4" t="s">
        <v>84</v>
      </c>
      <c r="BK248" s="229">
        <f>ROUND(I248*H248,2)</f>
        <v>0</v>
      </c>
      <c r="BL248" s="14" t="s">
        <v>134</v>
      </c>
      <c r="BM248" s="228" t="s">
        <v>775</v>
      </c>
    </row>
    <row r="249" s="2" customFormat="1">
      <c r="A249" s="35"/>
      <c r="B249" s="36"/>
      <c r="C249" s="37"/>
      <c r="D249" s="230" t="s">
        <v>136</v>
      </c>
      <c r="E249" s="37"/>
      <c r="F249" s="231" t="s">
        <v>773</v>
      </c>
      <c r="G249" s="37"/>
      <c r="H249" s="37"/>
      <c r="I249" s="232"/>
      <c r="J249" s="37"/>
      <c r="K249" s="37"/>
      <c r="L249" s="41"/>
      <c r="M249" s="233"/>
      <c r="N249" s="234"/>
      <c r="O249" s="88"/>
      <c r="P249" s="88"/>
      <c r="Q249" s="88"/>
      <c r="R249" s="88"/>
      <c r="S249" s="88"/>
      <c r="T249" s="89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4" t="s">
        <v>136</v>
      </c>
      <c r="AU249" s="14" t="s">
        <v>84</v>
      </c>
    </row>
    <row r="250" s="12" customFormat="1" ht="25.92" customHeight="1">
      <c r="A250" s="12"/>
      <c r="B250" s="200"/>
      <c r="C250" s="201"/>
      <c r="D250" s="202" t="s">
        <v>75</v>
      </c>
      <c r="E250" s="203" t="s">
        <v>776</v>
      </c>
      <c r="F250" s="203" t="s">
        <v>612</v>
      </c>
      <c r="G250" s="201"/>
      <c r="H250" s="201"/>
      <c r="I250" s="204"/>
      <c r="J250" s="205">
        <f>BK250</f>
        <v>0</v>
      </c>
      <c r="K250" s="201"/>
      <c r="L250" s="206"/>
      <c r="M250" s="207"/>
      <c r="N250" s="208"/>
      <c r="O250" s="208"/>
      <c r="P250" s="209">
        <f>SUM(P251:P252)</f>
        <v>0</v>
      </c>
      <c r="Q250" s="208"/>
      <c r="R250" s="209">
        <f>SUM(R251:R252)</f>
        <v>0</v>
      </c>
      <c r="S250" s="208"/>
      <c r="T250" s="210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1" t="s">
        <v>84</v>
      </c>
      <c r="AT250" s="212" t="s">
        <v>75</v>
      </c>
      <c r="AU250" s="212" t="s">
        <v>76</v>
      </c>
      <c r="AY250" s="211" t="s">
        <v>128</v>
      </c>
      <c r="BK250" s="213">
        <f>SUM(BK251:BK252)</f>
        <v>0</v>
      </c>
    </row>
    <row r="251" s="2" customFormat="1" ht="16.5" customHeight="1">
      <c r="A251" s="35"/>
      <c r="B251" s="36"/>
      <c r="C251" s="216" t="s">
        <v>392</v>
      </c>
      <c r="D251" s="216" t="s">
        <v>130</v>
      </c>
      <c r="E251" s="217" t="s">
        <v>777</v>
      </c>
      <c r="F251" s="218" t="s">
        <v>778</v>
      </c>
      <c r="G251" s="219" t="s">
        <v>774</v>
      </c>
      <c r="H251" s="220">
        <v>1</v>
      </c>
      <c r="I251" s="221"/>
      <c r="J251" s="222">
        <f>ROUND(I251*H251,2)</f>
        <v>0</v>
      </c>
      <c r="K251" s="223"/>
      <c r="L251" s="41"/>
      <c r="M251" s="224" t="s">
        <v>1</v>
      </c>
      <c r="N251" s="225" t="s">
        <v>41</v>
      </c>
      <c r="O251" s="88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8" t="s">
        <v>134</v>
      </c>
      <c r="AT251" s="228" t="s">
        <v>130</v>
      </c>
      <c r="AU251" s="228" t="s">
        <v>84</v>
      </c>
      <c r="AY251" s="14" t="s">
        <v>128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4" t="s">
        <v>84</v>
      </c>
      <c r="BK251" s="229">
        <f>ROUND(I251*H251,2)</f>
        <v>0</v>
      </c>
      <c r="BL251" s="14" t="s">
        <v>134</v>
      </c>
      <c r="BM251" s="228" t="s">
        <v>779</v>
      </c>
    </row>
    <row r="252" s="2" customFormat="1">
      <c r="A252" s="35"/>
      <c r="B252" s="36"/>
      <c r="C252" s="37"/>
      <c r="D252" s="230" t="s">
        <v>136</v>
      </c>
      <c r="E252" s="37"/>
      <c r="F252" s="231" t="s">
        <v>778</v>
      </c>
      <c r="G252" s="37"/>
      <c r="H252" s="37"/>
      <c r="I252" s="232"/>
      <c r="J252" s="37"/>
      <c r="K252" s="37"/>
      <c r="L252" s="41"/>
      <c r="M252" s="233"/>
      <c r="N252" s="234"/>
      <c r="O252" s="88"/>
      <c r="P252" s="88"/>
      <c r="Q252" s="88"/>
      <c r="R252" s="88"/>
      <c r="S252" s="88"/>
      <c r="T252" s="89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4" t="s">
        <v>136</v>
      </c>
      <c r="AU252" s="14" t="s">
        <v>84</v>
      </c>
    </row>
    <row r="253" s="12" customFormat="1" ht="25.92" customHeight="1">
      <c r="A253" s="12"/>
      <c r="B253" s="200"/>
      <c r="C253" s="201"/>
      <c r="D253" s="202" t="s">
        <v>75</v>
      </c>
      <c r="E253" s="203" t="s">
        <v>780</v>
      </c>
      <c r="F253" s="203" t="s">
        <v>781</v>
      </c>
      <c r="G253" s="201"/>
      <c r="H253" s="201"/>
      <c r="I253" s="204"/>
      <c r="J253" s="205">
        <f>BK253</f>
        <v>0</v>
      </c>
      <c r="K253" s="201"/>
      <c r="L253" s="206"/>
      <c r="M253" s="207"/>
      <c r="N253" s="208"/>
      <c r="O253" s="208"/>
      <c r="P253" s="209">
        <f>SUM(P254:P255)</f>
        <v>0</v>
      </c>
      <c r="Q253" s="208"/>
      <c r="R253" s="209">
        <f>SUM(R254:R255)</f>
        <v>0</v>
      </c>
      <c r="S253" s="208"/>
      <c r="T253" s="210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1" t="s">
        <v>84</v>
      </c>
      <c r="AT253" s="212" t="s">
        <v>75</v>
      </c>
      <c r="AU253" s="212" t="s">
        <v>76</v>
      </c>
      <c r="AY253" s="211" t="s">
        <v>128</v>
      </c>
      <c r="BK253" s="213">
        <f>SUM(BK254:BK255)</f>
        <v>0</v>
      </c>
    </row>
    <row r="254" s="2" customFormat="1" ht="16.5" customHeight="1">
      <c r="A254" s="35"/>
      <c r="B254" s="36"/>
      <c r="C254" s="216" t="s">
        <v>397</v>
      </c>
      <c r="D254" s="216" t="s">
        <v>130</v>
      </c>
      <c r="E254" s="217" t="s">
        <v>782</v>
      </c>
      <c r="F254" s="218" t="s">
        <v>781</v>
      </c>
      <c r="G254" s="219" t="s">
        <v>774</v>
      </c>
      <c r="H254" s="220">
        <v>1</v>
      </c>
      <c r="I254" s="221"/>
      <c r="J254" s="222">
        <f>ROUND(I254*H254,2)</f>
        <v>0</v>
      </c>
      <c r="K254" s="223"/>
      <c r="L254" s="41"/>
      <c r="M254" s="224" t="s">
        <v>1</v>
      </c>
      <c r="N254" s="225" t="s">
        <v>41</v>
      </c>
      <c r="O254" s="88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8" t="s">
        <v>134</v>
      </c>
      <c r="AT254" s="228" t="s">
        <v>130</v>
      </c>
      <c r="AU254" s="228" t="s">
        <v>84</v>
      </c>
      <c r="AY254" s="14" t="s">
        <v>128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4" t="s">
        <v>84</v>
      </c>
      <c r="BK254" s="229">
        <f>ROUND(I254*H254,2)</f>
        <v>0</v>
      </c>
      <c r="BL254" s="14" t="s">
        <v>134</v>
      </c>
      <c r="BM254" s="228" t="s">
        <v>783</v>
      </c>
    </row>
    <row r="255" s="2" customFormat="1">
      <c r="A255" s="35"/>
      <c r="B255" s="36"/>
      <c r="C255" s="37"/>
      <c r="D255" s="230" t="s">
        <v>136</v>
      </c>
      <c r="E255" s="37"/>
      <c r="F255" s="231" t="s">
        <v>781</v>
      </c>
      <c r="G255" s="37"/>
      <c r="H255" s="37"/>
      <c r="I255" s="232"/>
      <c r="J255" s="37"/>
      <c r="K255" s="37"/>
      <c r="L255" s="41"/>
      <c r="M255" s="233"/>
      <c r="N255" s="234"/>
      <c r="O255" s="88"/>
      <c r="P255" s="88"/>
      <c r="Q255" s="88"/>
      <c r="R255" s="88"/>
      <c r="S255" s="88"/>
      <c r="T255" s="89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4" t="s">
        <v>136</v>
      </c>
      <c r="AU255" s="14" t="s">
        <v>84</v>
      </c>
    </row>
    <row r="256" s="12" customFormat="1" ht="25.92" customHeight="1">
      <c r="A256" s="12"/>
      <c r="B256" s="200"/>
      <c r="C256" s="201"/>
      <c r="D256" s="202" t="s">
        <v>75</v>
      </c>
      <c r="E256" s="203" t="s">
        <v>784</v>
      </c>
      <c r="F256" s="203" t="s">
        <v>785</v>
      </c>
      <c r="G256" s="201"/>
      <c r="H256" s="201"/>
      <c r="I256" s="204"/>
      <c r="J256" s="205">
        <f>BK256</f>
        <v>0</v>
      </c>
      <c r="K256" s="201"/>
      <c r="L256" s="206"/>
      <c r="M256" s="207"/>
      <c r="N256" s="208"/>
      <c r="O256" s="208"/>
      <c r="P256" s="209">
        <f>SUM(P257:P258)</f>
        <v>0</v>
      </c>
      <c r="Q256" s="208"/>
      <c r="R256" s="209">
        <f>SUM(R257:R258)</f>
        <v>0</v>
      </c>
      <c r="S256" s="208"/>
      <c r="T256" s="210">
        <f>SUM(T257:T258)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1" t="s">
        <v>84</v>
      </c>
      <c r="AT256" s="212" t="s">
        <v>75</v>
      </c>
      <c r="AU256" s="212" t="s">
        <v>76</v>
      </c>
      <c r="AY256" s="211" t="s">
        <v>128</v>
      </c>
      <c r="BK256" s="213">
        <f>SUM(BK257:BK258)</f>
        <v>0</v>
      </c>
    </row>
    <row r="257" s="2" customFormat="1" ht="16.5" customHeight="1">
      <c r="A257" s="35"/>
      <c r="B257" s="36"/>
      <c r="C257" s="216" t="s">
        <v>401</v>
      </c>
      <c r="D257" s="216" t="s">
        <v>130</v>
      </c>
      <c r="E257" s="217" t="s">
        <v>786</v>
      </c>
      <c r="F257" s="218" t="s">
        <v>787</v>
      </c>
      <c r="G257" s="219" t="s">
        <v>774</v>
      </c>
      <c r="H257" s="220">
        <v>1</v>
      </c>
      <c r="I257" s="221"/>
      <c r="J257" s="222">
        <f>ROUND(I257*H257,2)</f>
        <v>0</v>
      </c>
      <c r="K257" s="223"/>
      <c r="L257" s="41"/>
      <c r="M257" s="224" t="s">
        <v>1</v>
      </c>
      <c r="N257" s="225" t="s">
        <v>41</v>
      </c>
      <c r="O257" s="88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28" t="s">
        <v>134</v>
      </c>
      <c r="AT257" s="228" t="s">
        <v>130</v>
      </c>
      <c r="AU257" s="228" t="s">
        <v>84</v>
      </c>
      <c r="AY257" s="14" t="s">
        <v>128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4" t="s">
        <v>84</v>
      </c>
      <c r="BK257" s="229">
        <f>ROUND(I257*H257,2)</f>
        <v>0</v>
      </c>
      <c r="BL257" s="14" t="s">
        <v>134</v>
      </c>
      <c r="BM257" s="228" t="s">
        <v>788</v>
      </c>
    </row>
    <row r="258" s="2" customFormat="1">
      <c r="A258" s="35"/>
      <c r="B258" s="36"/>
      <c r="C258" s="37"/>
      <c r="D258" s="230" t="s">
        <v>136</v>
      </c>
      <c r="E258" s="37"/>
      <c r="F258" s="231" t="s">
        <v>787</v>
      </c>
      <c r="G258" s="37"/>
      <c r="H258" s="37"/>
      <c r="I258" s="232"/>
      <c r="J258" s="37"/>
      <c r="K258" s="37"/>
      <c r="L258" s="41"/>
      <c r="M258" s="248"/>
      <c r="N258" s="249"/>
      <c r="O258" s="250"/>
      <c r="P258" s="250"/>
      <c r="Q258" s="250"/>
      <c r="R258" s="250"/>
      <c r="S258" s="250"/>
      <c r="T258" s="251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4" t="s">
        <v>136</v>
      </c>
      <c r="AU258" s="14" t="s">
        <v>84</v>
      </c>
    </row>
    <row r="259" s="2" customFormat="1" ht="6.96" customHeight="1">
      <c r="A259" s="35"/>
      <c r="B259" s="63"/>
      <c r="C259" s="64"/>
      <c r="D259" s="64"/>
      <c r="E259" s="64"/>
      <c r="F259" s="64"/>
      <c r="G259" s="64"/>
      <c r="H259" s="64"/>
      <c r="I259" s="64"/>
      <c r="J259" s="64"/>
      <c r="K259" s="64"/>
      <c r="L259" s="41"/>
      <c r="M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</row>
  </sheetData>
  <sheetProtection sheet="1" autoFilter="0" formatColumns="0" formatRows="0" objects="1" scenarios="1" spinCount="100000" saltValue="wU4Pp6xCNbvSkCTNs1HlZeVUpjIdfc5uV+pHilgh0FsxWvQZ+a4nasgEqlyansa0tx57NH8HBMTAfhcBwgOD3Q==" hashValue="LIVqq8k5y1QnHS00a+9YkwskwET6vIZHTdCJgebiz0/P8L1KAkZ5EU7SEWI8ghorDzeFZ3Z+bVUbmE+JAmD0BQ==" algorithmName="SHA-512" password="CC35"/>
  <autoFilter ref="C130:K258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jkohout</dc:creator>
  <cp:lastModifiedBy>jkohout</cp:lastModifiedBy>
  <dcterms:created xsi:type="dcterms:W3CDTF">2025-07-30T09:05:29Z</dcterms:created>
  <dcterms:modified xsi:type="dcterms:W3CDTF">2025-07-30T09:05:35Z</dcterms:modified>
</cp:coreProperties>
</file>